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infocorp365-my.sharepoint.com/personal/adam_poole_ihsmarkit_com/Documents/Documents/7. Production/VFACTs National Reports/March/"/>
    </mc:Choice>
  </mc:AlternateContent>
  <xr:revisionPtr revIDLastSave="0" documentId="8_{36696530-C183-43C3-BC93-5B66D5B5099D}" xr6:coauthVersionLast="44" xr6:coauthVersionMax="44" xr10:uidLastSave="{00000000-0000-0000-0000-000000000000}"/>
  <bookViews>
    <workbookView xWindow="20" yWindow="620" windowWidth="19180" windowHeight="10180" xr2:uid="{7E0B3556-C1C5-4039-8EC4-16B88E6CC048}"/>
  </bookViews>
  <sheets>
    <sheet name="Retail Sales By State" sheetId="1" r:id="rId1"/>
    <sheet name="Total Market Segmentation" sheetId="2" r:id="rId2"/>
    <sheet name="Retail Sales By Marque" sheetId="3" r:id="rId3"/>
    <sheet name="Retail Share By Marque" sheetId="4" r:id="rId4"/>
    <sheet name="Retail Sales By Buyer Type" sheetId="5" r:id="rId5"/>
    <sheet name="Retail Sales By Buyer Type Fuel" sheetId="6" r:id="rId6"/>
    <sheet name="Retail Sales By Country Of Orig" sheetId="7" r:id="rId7"/>
    <sheet name="Segment Model Passenger" sheetId="8" r:id="rId8"/>
    <sheet name="Marque Passenger" sheetId="9" r:id="rId9"/>
    <sheet name="Segment Model SUV" sheetId="10" r:id="rId10"/>
    <sheet name="Marque SUV" sheetId="11" r:id="rId11"/>
    <sheet name="Segment Model Light Commercial" sheetId="12" r:id="rId12"/>
    <sheet name="Marque Light Commercial" sheetId="13" r:id="rId13"/>
    <sheet name="Segment Model Heavy Commercial" sheetId="14" r:id="rId14"/>
    <sheet name="Marque Heavy Commercial" sheetId="15" r:id="rId15"/>
    <sheet name="Retail Sales By Marque &amp; Model" sheetId="16" r:id="rId16"/>
  </sheets>
  <externalReferences>
    <externalReference r:id="rId17"/>
  </externalReferences>
  <definedNames>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18" i="16" l="1"/>
  <c r="D418" i="16"/>
  <c r="H418" i="16" s="1"/>
  <c r="C418" i="16"/>
  <c r="B418" i="16"/>
  <c r="G418" i="16" s="1"/>
  <c r="J416" i="16"/>
  <c r="H416" i="16"/>
  <c r="G416" i="16"/>
  <c r="I416" i="16" s="1"/>
  <c r="H415" i="16"/>
  <c r="J415" i="16" s="1"/>
  <c r="G415" i="16"/>
  <c r="I415" i="16" s="1"/>
  <c r="J414" i="16"/>
  <c r="H414" i="16"/>
  <c r="G414" i="16"/>
  <c r="I414" i="16" s="1"/>
  <c r="H413" i="16"/>
  <c r="J413" i="16" s="1"/>
  <c r="G413" i="16"/>
  <c r="I413" i="16" s="1"/>
  <c r="J412" i="16"/>
  <c r="I412" i="16"/>
  <c r="H412" i="16"/>
  <c r="G412" i="16"/>
  <c r="J411" i="16"/>
  <c r="I411" i="16"/>
  <c r="H411" i="16"/>
  <c r="G411" i="16"/>
  <c r="J408" i="16"/>
  <c r="H408" i="16"/>
  <c r="G408" i="16"/>
  <c r="I408" i="16" s="1"/>
  <c r="H407" i="16"/>
  <c r="J407" i="16" s="1"/>
  <c r="G407" i="16"/>
  <c r="I407" i="16" s="1"/>
  <c r="J406" i="16"/>
  <c r="H406" i="16"/>
  <c r="G406" i="16"/>
  <c r="I406" i="16" s="1"/>
  <c r="H405" i="16"/>
  <c r="J405" i="16" s="1"/>
  <c r="G405" i="16"/>
  <c r="I405" i="16" s="1"/>
  <c r="J404" i="16"/>
  <c r="H404" i="16"/>
  <c r="G404" i="16"/>
  <c r="I404" i="16" s="1"/>
  <c r="H403" i="16"/>
  <c r="J403" i="16" s="1"/>
  <c r="G403" i="16"/>
  <c r="I403" i="16" s="1"/>
  <c r="J402" i="16"/>
  <c r="I402" i="16"/>
  <c r="H402" i="16"/>
  <c r="G402" i="16"/>
  <c r="H401" i="16"/>
  <c r="J401" i="16" s="1"/>
  <c r="G401" i="16"/>
  <c r="I401" i="16" s="1"/>
  <c r="J400" i="16"/>
  <c r="H400" i="16"/>
  <c r="G400" i="16"/>
  <c r="I400" i="16" s="1"/>
  <c r="H399" i="16"/>
  <c r="J399" i="16" s="1"/>
  <c r="G399" i="16"/>
  <c r="I399" i="16" s="1"/>
  <c r="J398" i="16"/>
  <c r="H398" i="16"/>
  <c r="G398" i="16"/>
  <c r="I398" i="16" s="1"/>
  <c r="H397" i="16"/>
  <c r="J397" i="16" s="1"/>
  <c r="G397" i="16"/>
  <c r="I397" i="16" s="1"/>
  <c r="J396" i="16"/>
  <c r="H396" i="16"/>
  <c r="G396" i="16"/>
  <c r="I396" i="16" s="1"/>
  <c r="I395" i="16"/>
  <c r="H395" i="16"/>
  <c r="J395" i="16" s="1"/>
  <c r="G395" i="16"/>
  <c r="J394" i="16"/>
  <c r="H394" i="16"/>
  <c r="G394" i="16"/>
  <c r="I394" i="16" s="1"/>
  <c r="H393" i="16"/>
  <c r="J393" i="16" s="1"/>
  <c r="G393" i="16"/>
  <c r="I393" i="16" s="1"/>
  <c r="J392" i="16"/>
  <c r="I392" i="16"/>
  <c r="H392" i="16"/>
  <c r="G392" i="16"/>
  <c r="H389" i="16"/>
  <c r="J389" i="16" s="1"/>
  <c r="G389" i="16"/>
  <c r="I389" i="16" s="1"/>
  <c r="J388" i="16"/>
  <c r="H388" i="16"/>
  <c r="G388" i="16"/>
  <c r="I388" i="16" s="1"/>
  <c r="I387" i="16"/>
  <c r="H387" i="16"/>
  <c r="J387" i="16" s="1"/>
  <c r="G387" i="16"/>
  <c r="J386" i="16"/>
  <c r="H386" i="16"/>
  <c r="G386" i="16"/>
  <c r="I386" i="16" s="1"/>
  <c r="J385" i="16"/>
  <c r="I385" i="16"/>
  <c r="H385" i="16"/>
  <c r="G385" i="16"/>
  <c r="J384" i="16"/>
  <c r="H384" i="16"/>
  <c r="G384" i="16"/>
  <c r="I384" i="16" s="1"/>
  <c r="I383" i="16"/>
  <c r="H383" i="16"/>
  <c r="J383" i="16" s="1"/>
  <c r="G383" i="16"/>
  <c r="J382" i="16"/>
  <c r="H382" i="16"/>
  <c r="G382" i="16"/>
  <c r="I382" i="16" s="1"/>
  <c r="H381" i="16"/>
  <c r="J381" i="16" s="1"/>
  <c r="G381" i="16"/>
  <c r="I381" i="16" s="1"/>
  <c r="J380" i="16"/>
  <c r="H380" i="16"/>
  <c r="G380" i="16"/>
  <c r="I380" i="16" s="1"/>
  <c r="H379" i="16"/>
  <c r="J379" i="16" s="1"/>
  <c r="G379" i="16"/>
  <c r="I379" i="16" s="1"/>
  <c r="J378" i="16"/>
  <c r="H378" i="16"/>
  <c r="G378" i="16"/>
  <c r="I378" i="16" s="1"/>
  <c r="H377" i="16"/>
  <c r="J377" i="16" s="1"/>
  <c r="G377" i="16"/>
  <c r="I377" i="16" s="1"/>
  <c r="J376" i="16"/>
  <c r="H376" i="16"/>
  <c r="G376" i="16"/>
  <c r="I376" i="16" s="1"/>
  <c r="H375" i="16"/>
  <c r="J375" i="16" s="1"/>
  <c r="G375" i="16"/>
  <c r="I375" i="16" s="1"/>
  <c r="J374" i="16"/>
  <c r="I374" i="16"/>
  <c r="H374" i="16"/>
  <c r="G374" i="16"/>
  <c r="H373" i="16"/>
  <c r="J373" i="16" s="1"/>
  <c r="G373" i="16"/>
  <c r="I373" i="16" s="1"/>
  <c r="J372" i="16"/>
  <c r="H372" i="16"/>
  <c r="G372" i="16"/>
  <c r="I372" i="16" s="1"/>
  <c r="H371" i="16"/>
  <c r="J371" i="16" s="1"/>
  <c r="G371" i="16"/>
  <c r="I371" i="16" s="1"/>
  <c r="J370" i="16"/>
  <c r="H370" i="16"/>
  <c r="G370" i="16"/>
  <c r="I370" i="16" s="1"/>
  <c r="H369" i="16"/>
  <c r="J369" i="16" s="1"/>
  <c r="G369" i="16"/>
  <c r="I369" i="16" s="1"/>
  <c r="J368" i="16"/>
  <c r="I368" i="16"/>
  <c r="H368" i="16"/>
  <c r="G368" i="16"/>
  <c r="H365" i="16"/>
  <c r="J365" i="16" s="1"/>
  <c r="G365" i="16"/>
  <c r="I365" i="16" s="1"/>
  <c r="J364" i="16"/>
  <c r="H364" i="16"/>
  <c r="G364" i="16"/>
  <c r="I364" i="16" s="1"/>
  <c r="H363" i="16"/>
  <c r="J363" i="16" s="1"/>
  <c r="G363" i="16"/>
  <c r="I363" i="16" s="1"/>
  <c r="J362" i="16"/>
  <c r="H362" i="16"/>
  <c r="G362" i="16"/>
  <c r="I362" i="16" s="1"/>
  <c r="I361" i="16"/>
  <c r="H361" i="16"/>
  <c r="J361" i="16" s="1"/>
  <c r="G361" i="16"/>
  <c r="J360" i="16"/>
  <c r="H360" i="16"/>
  <c r="G360" i="16"/>
  <c r="I360" i="16" s="1"/>
  <c r="H359" i="16"/>
  <c r="J359" i="16" s="1"/>
  <c r="G359" i="16"/>
  <c r="I359" i="16" s="1"/>
  <c r="J356" i="16"/>
  <c r="H356" i="16"/>
  <c r="G356" i="16"/>
  <c r="I356" i="16" s="1"/>
  <c r="H355" i="16"/>
  <c r="J355" i="16" s="1"/>
  <c r="G355" i="16"/>
  <c r="I355" i="16" s="1"/>
  <c r="J354" i="16"/>
  <c r="I354" i="16"/>
  <c r="H354" i="16"/>
  <c r="G354" i="16"/>
  <c r="H353" i="16"/>
  <c r="J353" i="16" s="1"/>
  <c r="G353" i="16"/>
  <c r="I353" i="16" s="1"/>
  <c r="J352" i="16"/>
  <c r="H352" i="16"/>
  <c r="G352" i="16"/>
  <c r="I352" i="16" s="1"/>
  <c r="J351" i="16"/>
  <c r="I351" i="16"/>
  <c r="H351" i="16"/>
  <c r="G351" i="16"/>
  <c r="J350" i="16"/>
  <c r="H350" i="16"/>
  <c r="G350" i="16"/>
  <c r="I350" i="16" s="1"/>
  <c r="H349" i="16"/>
  <c r="J349" i="16" s="1"/>
  <c r="G349" i="16"/>
  <c r="I349" i="16" s="1"/>
  <c r="J348" i="16"/>
  <c r="I348" i="16"/>
  <c r="H348" i="16"/>
  <c r="G348" i="16"/>
  <c r="J345" i="16"/>
  <c r="I345" i="16"/>
  <c r="H345" i="16"/>
  <c r="G345" i="16"/>
  <c r="J344" i="16"/>
  <c r="I344" i="16"/>
  <c r="H344" i="16"/>
  <c r="G344" i="16"/>
  <c r="J343" i="16"/>
  <c r="I343" i="16"/>
  <c r="H343" i="16"/>
  <c r="G343" i="16"/>
  <c r="J342" i="16"/>
  <c r="I342" i="16"/>
  <c r="H342" i="16"/>
  <c r="G342" i="16"/>
  <c r="H339" i="16"/>
  <c r="J339" i="16" s="1"/>
  <c r="G339" i="16"/>
  <c r="I339" i="16" s="1"/>
  <c r="J338" i="16"/>
  <c r="H338" i="16"/>
  <c r="G338" i="16"/>
  <c r="I338" i="16" s="1"/>
  <c r="H337" i="16"/>
  <c r="J337" i="16" s="1"/>
  <c r="G337" i="16"/>
  <c r="I337" i="16" s="1"/>
  <c r="J336" i="16"/>
  <c r="H336" i="16"/>
  <c r="G336" i="16"/>
  <c r="I336" i="16" s="1"/>
  <c r="H335" i="16"/>
  <c r="J335" i="16" s="1"/>
  <c r="G335" i="16"/>
  <c r="I335" i="16" s="1"/>
  <c r="J334" i="16"/>
  <c r="H334" i="16"/>
  <c r="G334" i="16"/>
  <c r="I334" i="16" s="1"/>
  <c r="H333" i="16"/>
  <c r="J333" i="16" s="1"/>
  <c r="G333" i="16"/>
  <c r="I333" i="16" s="1"/>
  <c r="J330" i="16"/>
  <c r="H330" i="16"/>
  <c r="G330" i="16"/>
  <c r="I330" i="16" s="1"/>
  <c r="H329" i="16"/>
  <c r="J329" i="16" s="1"/>
  <c r="G329" i="16"/>
  <c r="I329" i="16" s="1"/>
  <c r="J328" i="16"/>
  <c r="I328" i="16"/>
  <c r="H328" i="16"/>
  <c r="G328" i="16"/>
  <c r="H327" i="16"/>
  <c r="J327" i="16" s="1"/>
  <c r="G327" i="16"/>
  <c r="I327" i="16" s="1"/>
  <c r="J326" i="16"/>
  <c r="H326" i="16"/>
  <c r="G326" i="16"/>
  <c r="I326" i="16" s="1"/>
  <c r="I325" i="16"/>
  <c r="H325" i="16"/>
  <c r="J325" i="16" s="1"/>
  <c r="G325" i="16"/>
  <c r="J324" i="16"/>
  <c r="I324" i="16"/>
  <c r="H324" i="16"/>
  <c r="G324" i="16"/>
  <c r="H323" i="16"/>
  <c r="J323" i="16" s="1"/>
  <c r="G323" i="16"/>
  <c r="I323" i="16" s="1"/>
  <c r="J320" i="16"/>
  <c r="H320" i="16"/>
  <c r="G320" i="16"/>
  <c r="I320" i="16" s="1"/>
  <c r="H319" i="16"/>
  <c r="J319" i="16" s="1"/>
  <c r="G319" i="16"/>
  <c r="I319" i="16" s="1"/>
  <c r="J318" i="16"/>
  <c r="H318" i="16"/>
  <c r="G318" i="16"/>
  <c r="I318" i="16" s="1"/>
  <c r="J317" i="16"/>
  <c r="I317" i="16"/>
  <c r="H317" i="16"/>
  <c r="G317" i="16"/>
  <c r="J314" i="16"/>
  <c r="H314" i="16"/>
  <c r="G314" i="16"/>
  <c r="I314" i="16" s="1"/>
  <c r="H313" i="16"/>
  <c r="J313" i="16" s="1"/>
  <c r="G313" i="16"/>
  <c r="I313" i="16" s="1"/>
  <c r="J312" i="16"/>
  <c r="H312" i="16"/>
  <c r="G312" i="16"/>
  <c r="I312" i="16" s="1"/>
  <c r="H311" i="16"/>
  <c r="J311" i="16" s="1"/>
  <c r="G311" i="16"/>
  <c r="I311" i="16" s="1"/>
  <c r="J310" i="16"/>
  <c r="I310" i="16"/>
  <c r="H310" i="16"/>
  <c r="G310" i="16"/>
  <c r="I309" i="16"/>
  <c r="H309" i="16"/>
  <c r="J309" i="16" s="1"/>
  <c r="G309" i="16"/>
  <c r="J306" i="16"/>
  <c r="H306" i="16"/>
  <c r="G306" i="16"/>
  <c r="I306" i="16" s="1"/>
  <c r="J305" i="16"/>
  <c r="I305" i="16"/>
  <c r="H305" i="16"/>
  <c r="G305" i="16"/>
  <c r="J304" i="16"/>
  <c r="I304" i="16"/>
  <c r="H304" i="16"/>
  <c r="G304" i="16"/>
  <c r="J303" i="16"/>
  <c r="I303" i="16"/>
  <c r="H303" i="16"/>
  <c r="G303" i="16"/>
  <c r="J302" i="16"/>
  <c r="H302" i="16"/>
  <c r="G302" i="16"/>
  <c r="I302" i="16" s="1"/>
  <c r="I301" i="16"/>
  <c r="H301" i="16"/>
  <c r="J301" i="16" s="1"/>
  <c r="G301" i="16"/>
  <c r="J300" i="16"/>
  <c r="I300" i="16"/>
  <c r="H300" i="16"/>
  <c r="G300" i="16"/>
  <c r="H299" i="16"/>
  <c r="J299" i="16" s="1"/>
  <c r="G299" i="16"/>
  <c r="I299" i="16" s="1"/>
  <c r="J296" i="16"/>
  <c r="H296" i="16"/>
  <c r="G296" i="16"/>
  <c r="I296" i="16" s="1"/>
  <c r="H295" i="16"/>
  <c r="J295" i="16" s="1"/>
  <c r="G295" i="16"/>
  <c r="I295" i="16" s="1"/>
  <c r="J294" i="16"/>
  <c r="H294" i="16"/>
  <c r="G294" i="16"/>
  <c r="I294" i="16" s="1"/>
  <c r="H293" i="16"/>
  <c r="J293" i="16" s="1"/>
  <c r="G293" i="16"/>
  <c r="I293" i="16" s="1"/>
  <c r="J292" i="16"/>
  <c r="H292" i="16"/>
  <c r="G292" i="16"/>
  <c r="I292" i="16" s="1"/>
  <c r="H291" i="16"/>
  <c r="J291" i="16" s="1"/>
  <c r="G291" i="16"/>
  <c r="I291" i="16" s="1"/>
  <c r="J290" i="16"/>
  <c r="H290" i="16"/>
  <c r="G290" i="16"/>
  <c r="I290" i="16" s="1"/>
  <c r="J289" i="16"/>
  <c r="I289" i="16"/>
  <c r="H289" i="16"/>
  <c r="G289" i="16"/>
  <c r="J288" i="16"/>
  <c r="I288" i="16"/>
  <c r="H288" i="16"/>
  <c r="G288" i="16"/>
  <c r="H287" i="16"/>
  <c r="J287" i="16" s="1"/>
  <c r="G287" i="16"/>
  <c r="I287" i="16" s="1"/>
  <c r="J284" i="16"/>
  <c r="H284" i="16"/>
  <c r="G284" i="16"/>
  <c r="I284" i="16" s="1"/>
  <c r="H283" i="16"/>
  <c r="J283" i="16" s="1"/>
  <c r="G283" i="16"/>
  <c r="I283" i="16" s="1"/>
  <c r="J282" i="16"/>
  <c r="H282" i="16"/>
  <c r="G282" i="16"/>
  <c r="I282" i="16" s="1"/>
  <c r="H281" i="16"/>
  <c r="J281" i="16" s="1"/>
  <c r="G281" i="16"/>
  <c r="I281" i="16" s="1"/>
  <c r="J280" i="16"/>
  <c r="H280" i="16"/>
  <c r="G280" i="16"/>
  <c r="I280" i="16" s="1"/>
  <c r="H279" i="16"/>
  <c r="J279" i="16" s="1"/>
  <c r="G279" i="16"/>
  <c r="I279" i="16" s="1"/>
  <c r="J278" i="16"/>
  <c r="I278" i="16"/>
  <c r="H278" i="16"/>
  <c r="G278" i="16"/>
  <c r="I277" i="16"/>
  <c r="H277" i="16"/>
  <c r="J277" i="16" s="1"/>
  <c r="G277" i="16"/>
  <c r="J276" i="16"/>
  <c r="I276" i="16"/>
  <c r="H276" i="16"/>
  <c r="G276" i="16"/>
  <c r="H275" i="16"/>
  <c r="J275" i="16" s="1"/>
  <c r="G275" i="16"/>
  <c r="I275" i="16" s="1"/>
  <c r="J272" i="16"/>
  <c r="I272" i="16"/>
  <c r="H272" i="16"/>
  <c r="G272" i="16"/>
  <c r="H271" i="16"/>
  <c r="J271" i="16" s="1"/>
  <c r="G271" i="16"/>
  <c r="I271" i="16" s="1"/>
  <c r="J270" i="16"/>
  <c r="I270" i="16"/>
  <c r="H270" i="16"/>
  <c r="G270" i="16"/>
  <c r="H269" i="16"/>
  <c r="J269" i="16" s="1"/>
  <c r="G269" i="16"/>
  <c r="I269" i="16" s="1"/>
  <c r="J268" i="16"/>
  <c r="I268" i="16"/>
  <c r="H268" i="16"/>
  <c r="G268" i="16"/>
  <c r="H265" i="16"/>
  <c r="J265" i="16" s="1"/>
  <c r="G265" i="16"/>
  <c r="I265" i="16" s="1"/>
  <c r="J264" i="16"/>
  <c r="I264" i="16"/>
  <c r="H264" i="16"/>
  <c r="G264" i="16"/>
  <c r="H263" i="16"/>
  <c r="J263" i="16" s="1"/>
  <c r="G263" i="16"/>
  <c r="I263" i="16" s="1"/>
  <c r="J262" i="16"/>
  <c r="I262" i="16"/>
  <c r="H262" i="16"/>
  <c r="G262" i="16"/>
  <c r="I261" i="16"/>
  <c r="H261" i="16"/>
  <c r="J261" i="16" s="1"/>
  <c r="G261" i="16"/>
  <c r="J258" i="16"/>
  <c r="I258" i="16"/>
  <c r="H258" i="16"/>
  <c r="G258" i="16"/>
  <c r="I257" i="16"/>
  <c r="H257" i="16"/>
  <c r="J257" i="16" s="1"/>
  <c r="G257" i="16"/>
  <c r="J256" i="16"/>
  <c r="I256" i="16"/>
  <c r="H256" i="16"/>
  <c r="G256" i="16"/>
  <c r="I255" i="16"/>
  <c r="H255" i="16"/>
  <c r="J255" i="16" s="1"/>
  <c r="G255" i="16"/>
  <c r="J254" i="16"/>
  <c r="I254" i="16"/>
  <c r="H254" i="16"/>
  <c r="G254" i="16"/>
  <c r="J253" i="16"/>
  <c r="I253" i="16"/>
  <c r="H253" i="16"/>
  <c r="G253" i="16"/>
  <c r="J252" i="16"/>
  <c r="I252" i="16"/>
  <c r="H252" i="16"/>
  <c r="G252" i="16"/>
  <c r="H249" i="16"/>
  <c r="J249" i="16" s="1"/>
  <c r="G249" i="16"/>
  <c r="I249" i="16" s="1"/>
  <c r="J248" i="16"/>
  <c r="I248" i="16"/>
  <c r="H248" i="16"/>
  <c r="G248" i="16"/>
  <c r="I247" i="16"/>
  <c r="H247" i="16"/>
  <c r="J247" i="16" s="1"/>
  <c r="G247" i="16"/>
  <c r="J246" i="16"/>
  <c r="I246" i="16"/>
  <c r="H246" i="16"/>
  <c r="G246" i="16"/>
  <c r="I245" i="16"/>
  <c r="H245" i="16"/>
  <c r="J245" i="16" s="1"/>
  <c r="G245" i="16"/>
  <c r="J244" i="16"/>
  <c r="I244" i="16"/>
  <c r="H244" i="16"/>
  <c r="G244" i="16"/>
  <c r="H243" i="16"/>
  <c r="J243" i="16" s="1"/>
  <c r="G243" i="16"/>
  <c r="I243" i="16" s="1"/>
  <c r="J242" i="16"/>
  <c r="I242" i="16"/>
  <c r="H242" i="16"/>
  <c r="G242" i="16"/>
  <c r="I241" i="16"/>
  <c r="H241" i="16"/>
  <c r="J241" i="16" s="1"/>
  <c r="G241" i="16"/>
  <c r="J240" i="16"/>
  <c r="I240" i="16"/>
  <c r="H240" i="16"/>
  <c r="G240" i="16"/>
  <c r="H239" i="16"/>
  <c r="J239" i="16" s="1"/>
  <c r="G239" i="16"/>
  <c r="I239" i="16" s="1"/>
  <c r="J238" i="16"/>
  <c r="I238" i="16"/>
  <c r="H238" i="16"/>
  <c r="G238" i="16"/>
  <c r="I237" i="16"/>
  <c r="H237" i="16"/>
  <c r="J237" i="16" s="1"/>
  <c r="G237" i="16"/>
  <c r="J236" i="16"/>
  <c r="I236" i="16"/>
  <c r="H236" i="16"/>
  <c r="G236" i="16"/>
  <c r="H233" i="16"/>
  <c r="J233" i="16" s="1"/>
  <c r="G233" i="16"/>
  <c r="I233" i="16" s="1"/>
  <c r="J232" i="16"/>
  <c r="I232" i="16"/>
  <c r="H232" i="16"/>
  <c r="G232" i="16"/>
  <c r="H231" i="16"/>
  <c r="J231" i="16" s="1"/>
  <c r="G231" i="16"/>
  <c r="I231" i="16" s="1"/>
  <c r="J230" i="16"/>
  <c r="I230" i="16"/>
  <c r="H230" i="16"/>
  <c r="G230" i="16"/>
  <c r="H229" i="16"/>
  <c r="J229" i="16" s="1"/>
  <c r="G229" i="16"/>
  <c r="I229" i="16" s="1"/>
  <c r="J228" i="16"/>
  <c r="I228" i="16"/>
  <c r="H228" i="16"/>
  <c r="G228" i="16"/>
  <c r="H227" i="16"/>
  <c r="J227" i="16" s="1"/>
  <c r="G227" i="16"/>
  <c r="I227" i="16" s="1"/>
  <c r="J226" i="16"/>
  <c r="I226" i="16"/>
  <c r="H226" i="16"/>
  <c r="G226" i="16"/>
  <c r="J225" i="16"/>
  <c r="I225" i="16"/>
  <c r="H225" i="16"/>
  <c r="G225" i="16"/>
  <c r="J224" i="16"/>
  <c r="I224" i="16"/>
  <c r="H224" i="16"/>
  <c r="G224" i="16"/>
  <c r="H223" i="16"/>
  <c r="J223" i="16" s="1"/>
  <c r="G223" i="16"/>
  <c r="I223" i="16" s="1"/>
  <c r="J222" i="16"/>
  <c r="I222" i="16"/>
  <c r="H222" i="16"/>
  <c r="G222" i="16"/>
  <c r="H219" i="16"/>
  <c r="J219" i="16" s="1"/>
  <c r="G219" i="16"/>
  <c r="I219" i="16" s="1"/>
  <c r="J218" i="16"/>
  <c r="I218" i="16"/>
  <c r="H218" i="16"/>
  <c r="G218" i="16"/>
  <c r="H217" i="16"/>
  <c r="J217" i="16" s="1"/>
  <c r="G217" i="16"/>
  <c r="I217" i="16" s="1"/>
  <c r="J214" i="16"/>
  <c r="I214" i="16"/>
  <c r="H214" i="16"/>
  <c r="G214" i="16"/>
  <c r="H213" i="16"/>
  <c r="J213" i="16" s="1"/>
  <c r="G213" i="16"/>
  <c r="I213" i="16" s="1"/>
  <c r="J212" i="16"/>
  <c r="I212" i="16"/>
  <c r="H212" i="16"/>
  <c r="G212" i="16"/>
  <c r="J211" i="16"/>
  <c r="I211" i="16"/>
  <c r="H211" i="16"/>
  <c r="G211" i="16"/>
  <c r="J210" i="16"/>
  <c r="I210" i="16"/>
  <c r="H210" i="16"/>
  <c r="G210" i="16"/>
  <c r="H209" i="16"/>
  <c r="J209" i="16" s="1"/>
  <c r="G209" i="16"/>
  <c r="I209" i="16" s="1"/>
  <c r="J208" i="16"/>
  <c r="I208" i="16"/>
  <c r="H208" i="16"/>
  <c r="G208" i="16"/>
  <c r="H207" i="16"/>
  <c r="J207" i="16" s="1"/>
  <c r="G207" i="16"/>
  <c r="I207" i="16" s="1"/>
  <c r="J206" i="16"/>
  <c r="I206" i="16"/>
  <c r="H206" i="16"/>
  <c r="G206" i="16"/>
  <c r="H203" i="16"/>
  <c r="J203" i="16" s="1"/>
  <c r="G203" i="16"/>
  <c r="I203" i="16" s="1"/>
  <c r="J202" i="16"/>
  <c r="I202" i="16"/>
  <c r="H202" i="16"/>
  <c r="G202" i="16"/>
  <c r="H201" i="16"/>
  <c r="J201" i="16" s="1"/>
  <c r="G201" i="16"/>
  <c r="I201" i="16" s="1"/>
  <c r="J200" i="16"/>
  <c r="I200" i="16"/>
  <c r="H200" i="16"/>
  <c r="G200" i="16"/>
  <c r="H199" i="16"/>
  <c r="J199" i="16" s="1"/>
  <c r="G199" i="16"/>
  <c r="I199" i="16" s="1"/>
  <c r="J198" i="16"/>
  <c r="I198" i="16"/>
  <c r="H198" i="16"/>
  <c r="G198" i="16"/>
  <c r="H195" i="16"/>
  <c r="J195" i="16" s="1"/>
  <c r="G195" i="16"/>
  <c r="I195" i="16" s="1"/>
  <c r="J194" i="16"/>
  <c r="I194" i="16"/>
  <c r="H194" i="16"/>
  <c r="G194" i="16"/>
  <c r="H193" i="16"/>
  <c r="J193" i="16" s="1"/>
  <c r="G193" i="16"/>
  <c r="I193" i="16" s="1"/>
  <c r="J192" i="16"/>
  <c r="I192" i="16"/>
  <c r="H192" i="16"/>
  <c r="G192" i="16"/>
  <c r="J191" i="16"/>
  <c r="I191" i="16"/>
  <c r="H191" i="16"/>
  <c r="G191" i="16"/>
  <c r="J190" i="16"/>
  <c r="I190" i="16"/>
  <c r="H190" i="16"/>
  <c r="G190" i="16"/>
  <c r="I189" i="16"/>
  <c r="H189" i="16"/>
  <c r="J189" i="16" s="1"/>
  <c r="G189" i="16"/>
  <c r="J186" i="16"/>
  <c r="I186" i="16"/>
  <c r="H186" i="16"/>
  <c r="G186" i="16"/>
  <c r="H185" i="16"/>
  <c r="J185" i="16" s="1"/>
  <c r="G185" i="16"/>
  <c r="I185" i="16" s="1"/>
  <c r="J184" i="16"/>
  <c r="I184" i="16"/>
  <c r="H184" i="16"/>
  <c r="G184" i="16"/>
  <c r="H183" i="16"/>
  <c r="J183" i="16" s="1"/>
  <c r="G183" i="16"/>
  <c r="I183" i="16" s="1"/>
  <c r="J182" i="16"/>
  <c r="I182" i="16"/>
  <c r="H182" i="16"/>
  <c r="G182" i="16"/>
  <c r="H181" i="16"/>
  <c r="J181" i="16" s="1"/>
  <c r="G181" i="16"/>
  <c r="I181" i="16" s="1"/>
  <c r="J180" i="16"/>
  <c r="I180" i="16"/>
  <c r="H180" i="16"/>
  <c r="G180" i="16"/>
  <c r="H179" i="16"/>
  <c r="J179" i="16" s="1"/>
  <c r="G179" i="16"/>
  <c r="I179" i="16" s="1"/>
  <c r="J178" i="16"/>
  <c r="I178" i="16"/>
  <c r="H178" i="16"/>
  <c r="G178" i="16"/>
  <c r="H175" i="16"/>
  <c r="J175" i="16" s="1"/>
  <c r="G175" i="16"/>
  <c r="I175" i="16" s="1"/>
  <c r="J174" i="16"/>
  <c r="I174" i="16"/>
  <c r="H174" i="16"/>
  <c r="G174" i="16"/>
  <c r="H173" i="16"/>
  <c r="J173" i="16" s="1"/>
  <c r="G173" i="16"/>
  <c r="I173" i="16" s="1"/>
  <c r="J172" i="16"/>
  <c r="I172" i="16"/>
  <c r="H172" i="16"/>
  <c r="G172" i="16"/>
  <c r="J171" i="16"/>
  <c r="H171" i="16"/>
  <c r="G171" i="16"/>
  <c r="I171" i="16" s="1"/>
  <c r="J170" i="16"/>
  <c r="I170" i="16"/>
  <c r="H170" i="16"/>
  <c r="G170" i="16"/>
  <c r="J167" i="16"/>
  <c r="H167" i="16"/>
  <c r="G167" i="16"/>
  <c r="I167" i="16" s="1"/>
  <c r="J166" i="16"/>
  <c r="I166" i="16"/>
  <c r="H166" i="16"/>
  <c r="G166" i="16"/>
  <c r="J165" i="16"/>
  <c r="H165" i="16"/>
  <c r="G165" i="16"/>
  <c r="I165" i="16" s="1"/>
  <c r="J164" i="16"/>
  <c r="I164" i="16"/>
  <c r="H164" i="16"/>
  <c r="G164" i="16"/>
  <c r="J163" i="16"/>
  <c r="H163" i="16"/>
  <c r="G163" i="16"/>
  <c r="I163" i="16" s="1"/>
  <c r="J162" i="16"/>
  <c r="I162" i="16"/>
  <c r="H162" i="16"/>
  <c r="G162" i="16"/>
  <c r="J159" i="16"/>
  <c r="I159" i="16"/>
  <c r="H159" i="16"/>
  <c r="G159" i="16"/>
  <c r="J158" i="16"/>
  <c r="I158" i="16"/>
  <c r="H158" i="16"/>
  <c r="G158" i="16"/>
  <c r="J155" i="16"/>
  <c r="I155" i="16"/>
  <c r="H155" i="16"/>
  <c r="G155" i="16"/>
  <c r="J154" i="16"/>
  <c r="I154" i="16"/>
  <c r="H154" i="16"/>
  <c r="G154" i="16"/>
  <c r="J153" i="16"/>
  <c r="I153" i="16"/>
  <c r="H153" i="16"/>
  <c r="G153" i="16"/>
  <c r="J152" i="16"/>
  <c r="I152" i="16"/>
  <c r="H152" i="16"/>
  <c r="G152" i="16"/>
  <c r="J149" i="16"/>
  <c r="I149" i="16"/>
  <c r="H149" i="16"/>
  <c r="G149" i="16"/>
  <c r="J148" i="16"/>
  <c r="I148" i="16"/>
  <c r="H148" i="16"/>
  <c r="G148" i="16"/>
  <c r="J145" i="16"/>
  <c r="I145" i="16"/>
  <c r="H145" i="16"/>
  <c r="G145" i="16"/>
  <c r="J144" i="16"/>
  <c r="I144" i="16"/>
  <c r="H144" i="16"/>
  <c r="G144" i="16"/>
  <c r="J141" i="16"/>
  <c r="I141" i="16"/>
  <c r="H141" i="16"/>
  <c r="G141" i="16"/>
  <c r="J140" i="16"/>
  <c r="I140" i="16"/>
  <c r="H140" i="16"/>
  <c r="G140" i="16"/>
  <c r="J137" i="16"/>
  <c r="I137" i="16"/>
  <c r="H137" i="16"/>
  <c r="G137" i="16"/>
  <c r="J136" i="16"/>
  <c r="I136" i="16"/>
  <c r="H136" i="16"/>
  <c r="G136" i="16"/>
  <c r="J135" i="16"/>
  <c r="I135" i="16"/>
  <c r="H135" i="16"/>
  <c r="G135" i="16"/>
  <c r="J134" i="16"/>
  <c r="I134" i="16"/>
  <c r="H134" i="16"/>
  <c r="G134" i="16"/>
  <c r="J133" i="16"/>
  <c r="I133" i="16"/>
  <c r="H133" i="16"/>
  <c r="G133" i="16"/>
  <c r="J132" i="16"/>
  <c r="I132" i="16"/>
  <c r="H132" i="16"/>
  <c r="G132" i="16"/>
  <c r="J131" i="16"/>
  <c r="I131" i="16"/>
  <c r="H131" i="16"/>
  <c r="G131" i="16"/>
  <c r="J130" i="16"/>
  <c r="I130" i="16"/>
  <c r="H130" i="16"/>
  <c r="G130" i="16"/>
  <c r="J129" i="16"/>
  <c r="I129" i="16"/>
  <c r="H129" i="16"/>
  <c r="G129" i="16"/>
  <c r="J128" i="16"/>
  <c r="I128" i="16"/>
  <c r="H128" i="16"/>
  <c r="G128" i="16"/>
  <c r="J127" i="16"/>
  <c r="I127" i="16"/>
  <c r="H127" i="16"/>
  <c r="G127" i="16"/>
  <c r="J126" i="16"/>
  <c r="I126" i="16"/>
  <c r="H126" i="16"/>
  <c r="G126" i="16"/>
  <c r="J125" i="16"/>
  <c r="I125" i="16"/>
  <c r="H125" i="16"/>
  <c r="G125" i="16"/>
  <c r="J122" i="16"/>
  <c r="I122" i="16"/>
  <c r="H122" i="16"/>
  <c r="G122" i="16"/>
  <c r="J121" i="16"/>
  <c r="I121" i="16"/>
  <c r="H121" i="16"/>
  <c r="G121" i="16"/>
  <c r="J120" i="16"/>
  <c r="I120" i="16"/>
  <c r="H120" i="16"/>
  <c r="G120" i="16"/>
  <c r="J119" i="16"/>
  <c r="I119" i="16"/>
  <c r="H119" i="16"/>
  <c r="G119" i="16"/>
  <c r="J118" i="16"/>
  <c r="I118" i="16"/>
  <c r="H118" i="16"/>
  <c r="G118" i="16"/>
  <c r="J117" i="16"/>
  <c r="I117" i="16"/>
  <c r="H117" i="16"/>
  <c r="G117" i="16"/>
  <c r="J116" i="16"/>
  <c r="I116" i="16"/>
  <c r="H116" i="16"/>
  <c r="G116" i="16"/>
  <c r="J115" i="16"/>
  <c r="I115" i="16"/>
  <c r="H115" i="16"/>
  <c r="G115" i="16"/>
  <c r="J112" i="16"/>
  <c r="I112" i="16"/>
  <c r="H112" i="16"/>
  <c r="G112" i="16"/>
  <c r="J111" i="16"/>
  <c r="I111" i="16"/>
  <c r="H111" i="16"/>
  <c r="G111" i="16"/>
  <c r="J110" i="16"/>
  <c r="I110" i="16"/>
  <c r="H110" i="16"/>
  <c r="G110" i="16"/>
  <c r="J109" i="16"/>
  <c r="I109" i="16"/>
  <c r="H109" i="16"/>
  <c r="G109" i="16"/>
  <c r="J108" i="16"/>
  <c r="I108" i="16"/>
  <c r="H108" i="16"/>
  <c r="G108" i="16"/>
  <c r="J107" i="16"/>
  <c r="I107" i="16"/>
  <c r="H107" i="16"/>
  <c r="G107" i="16"/>
  <c r="J106" i="16"/>
  <c r="I106" i="16"/>
  <c r="H106" i="16"/>
  <c r="G106" i="16"/>
  <c r="J105" i="16"/>
  <c r="I105" i="16"/>
  <c r="H105" i="16"/>
  <c r="G105" i="16"/>
  <c r="J102" i="16"/>
  <c r="I102" i="16"/>
  <c r="H102" i="16"/>
  <c r="G102" i="16"/>
  <c r="J101" i="16"/>
  <c r="I101" i="16"/>
  <c r="H101" i="16"/>
  <c r="G101" i="16"/>
  <c r="J98" i="16"/>
  <c r="I98" i="16"/>
  <c r="H98" i="16"/>
  <c r="G98" i="16"/>
  <c r="J97" i="16"/>
  <c r="I97" i="16"/>
  <c r="H97" i="16"/>
  <c r="G97" i="16"/>
  <c r="J96" i="16"/>
  <c r="I96" i="16"/>
  <c r="H96" i="16"/>
  <c r="G96" i="16"/>
  <c r="J95" i="16"/>
  <c r="I95" i="16"/>
  <c r="H95" i="16"/>
  <c r="G95" i="16"/>
  <c r="J92" i="16"/>
  <c r="I92" i="16"/>
  <c r="H92" i="16"/>
  <c r="G92" i="16"/>
  <c r="J91" i="16"/>
  <c r="I91" i="16"/>
  <c r="H91" i="16"/>
  <c r="G91" i="16"/>
  <c r="J90" i="16"/>
  <c r="I90" i="16"/>
  <c r="H90" i="16"/>
  <c r="G90" i="16"/>
  <c r="J87" i="16"/>
  <c r="I87" i="16"/>
  <c r="H87" i="16"/>
  <c r="G87" i="16"/>
  <c r="J86" i="16"/>
  <c r="I86" i="16"/>
  <c r="H86" i="16"/>
  <c r="G86" i="16"/>
  <c r="J83" i="16"/>
  <c r="I83" i="16"/>
  <c r="H83" i="16"/>
  <c r="G83" i="16"/>
  <c r="J82" i="16"/>
  <c r="I82" i="16"/>
  <c r="H82" i="16"/>
  <c r="G82" i="16"/>
  <c r="J81" i="16"/>
  <c r="I81" i="16"/>
  <c r="H81" i="16"/>
  <c r="G81" i="16"/>
  <c r="J80" i="16"/>
  <c r="I80" i="16"/>
  <c r="H80" i="16"/>
  <c r="G80" i="16"/>
  <c r="J79" i="16"/>
  <c r="I79" i="16"/>
  <c r="H79" i="16"/>
  <c r="G79" i="16"/>
  <c r="J78" i="16"/>
  <c r="I78" i="16"/>
  <c r="H78" i="16"/>
  <c r="G78" i="16"/>
  <c r="J77" i="16"/>
  <c r="I77" i="16"/>
  <c r="H77" i="16"/>
  <c r="G77" i="16"/>
  <c r="J76" i="16"/>
  <c r="I76" i="16"/>
  <c r="H76" i="16"/>
  <c r="G76" i="16"/>
  <c r="J75" i="16"/>
  <c r="I75" i="16"/>
  <c r="H75" i="16"/>
  <c r="G75" i="16"/>
  <c r="J74" i="16"/>
  <c r="I74" i="16"/>
  <c r="H74" i="16"/>
  <c r="G74" i="16"/>
  <c r="J73" i="16"/>
  <c r="I73" i="16"/>
  <c r="H73" i="16"/>
  <c r="G73" i="16"/>
  <c r="J72" i="16"/>
  <c r="I72" i="16"/>
  <c r="H72" i="16"/>
  <c r="G72" i="16"/>
  <c r="J69" i="16"/>
  <c r="I69" i="16"/>
  <c r="H69" i="16"/>
  <c r="G69" i="16"/>
  <c r="J68" i="16"/>
  <c r="I68" i="16"/>
  <c r="H68" i="16"/>
  <c r="G68" i="16"/>
  <c r="J65" i="16"/>
  <c r="I65" i="16"/>
  <c r="H65" i="16"/>
  <c r="G65" i="16"/>
  <c r="J64" i="16"/>
  <c r="I64" i="16"/>
  <c r="H64" i="16"/>
  <c r="G64" i="16"/>
  <c r="J63" i="16"/>
  <c r="I63" i="16"/>
  <c r="H63" i="16"/>
  <c r="G63" i="16"/>
  <c r="J62" i="16"/>
  <c r="I62" i="16"/>
  <c r="H62" i="16"/>
  <c r="G62" i="16"/>
  <c r="J59" i="16"/>
  <c r="I59" i="16"/>
  <c r="H59" i="16"/>
  <c r="G59" i="16"/>
  <c r="J58" i="16"/>
  <c r="I58" i="16"/>
  <c r="H58" i="16"/>
  <c r="G58" i="16"/>
  <c r="J57" i="16"/>
  <c r="I57" i="16"/>
  <c r="H57" i="16"/>
  <c r="G57" i="16"/>
  <c r="J56" i="16"/>
  <c r="I56" i="16"/>
  <c r="H56" i="16"/>
  <c r="G56" i="16"/>
  <c r="J53" i="16"/>
  <c r="I53" i="16"/>
  <c r="H53" i="16"/>
  <c r="G53" i="16"/>
  <c r="J52" i="16"/>
  <c r="I52" i="16"/>
  <c r="H52" i="16"/>
  <c r="G52" i="16"/>
  <c r="J49" i="16"/>
  <c r="I49" i="16"/>
  <c r="H49" i="16"/>
  <c r="G49" i="16"/>
  <c r="J48" i="16"/>
  <c r="I48" i="16"/>
  <c r="H48" i="16"/>
  <c r="G48" i="16"/>
  <c r="J47" i="16"/>
  <c r="I47" i="16"/>
  <c r="H47" i="16"/>
  <c r="G47" i="16"/>
  <c r="J46" i="16"/>
  <c r="I46" i="16"/>
  <c r="H46" i="16"/>
  <c r="G46" i="16"/>
  <c r="J45" i="16"/>
  <c r="I45" i="16"/>
  <c r="H45" i="16"/>
  <c r="G45" i="16"/>
  <c r="J44" i="16"/>
  <c r="I44" i="16"/>
  <c r="H44" i="16"/>
  <c r="G44" i="16"/>
  <c r="J43" i="16"/>
  <c r="I43" i="16"/>
  <c r="H43" i="16"/>
  <c r="G43" i="16"/>
  <c r="J42" i="16"/>
  <c r="I42" i="16"/>
  <c r="H42" i="16"/>
  <c r="G42" i="16"/>
  <c r="J41" i="16"/>
  <c r="I41" i="16"/>
  <c r="H41" i="16"/>
  <c r="G41" i="16"/>
  <c r="J40" i="16"/>
  <c r="I40" i="16"/>
  <c r="H40" i="16"/>
  <c r="G40" i="16"/>
  <c r="J39" i="16"/>
  <c r="I39" i="16"/>
  <c r="H39" i="16"/>
  <c r="G39" i="16"/>
  <c r="J38" i="16"/>
  <c r="I38" i="16"/>
  <c r="H38" i="16"/>
  <c r="G38" i="16"/>
  <c r="J37" i="16"/>
  <c r="I37" i="16"/>
  <c r="H37" i="16"/>
  <c r="G37" i="16"/>
  <c r="J36" i="16"/>
  <c r="I36" i="16"/>
  <c r="H36" i="16"/>
  <c r="G36" i="16"/>
  <c r="J35" i="16"/>
  <c r="I35" i="16"/>
  <c r="H35" i="16"/>
  <c r="G35" i="16"/>
  <c r="J34" i="16"/>
  <c r="I34" i="16"/>
  <c r="H34" i="16"/>
  <c r="G34" i="16"/>
  <c r="J33" i="16"/>
  <c r="I33" i="16"/>
  <c r="H33" i="16"/>
  <c r="G33" i="16"/>
  <c r="J32" i="16"/>
  <c r="I32" i="16"/>
  <c r="H32" i="16"/>
  <c r="G32" i="16"/>
  <c r="J31" i="16"/>
  <c r="I31" i="16"/>
  <c r="H31" i="16"/>
  <c r="G31" i="16"/>
  <c r="J28" i="16"/>
  <c r="I28" i="16"/>
  <c r="H28" i="16"/>
  <c r="G28" i="16"/>
  <c r="J27" i="16"/>
  <c r="I27" i="16"/>
  <c r="H27" i="16"/>
  <c r="G27" i="16"/>
  <c r="J26" i="16"/>
  <c r="I26" i="16"/>
  <c r="H26" i="16"/>
  <c r="G26" i="16"/>
  <c r="J25" i="16"/>
  <c r="I25" i="16"/>
  <c r="H25" i="16"/>
  <c r="G25" i="16"/>
  <c r="J24" i="16"/>
  <c r="I24" i="16"/>
  <c r="H24" i="16"/>
  <c r="G24" i="16"/>
  <c r="J23" i="16"/>
  <c r="I23" i="16"/>
  <c r="H23" i="16"/>
  <c r="G23" i="16"/>
  <c r="J22" i="16"/>
  <c r="I22" i="16"/>
  <c r="H22" i="16"/>
  <c r="G22" i="16"/>
  <c r="J21" i="16"/>
  <c r="I21" i="16"/>
  <c r="H21" i="16"/>
  <c r="G21" i="16"/>
  <c r="J20" i="16"/>
  <c r="I20" i="16"/>
  <c r="H20" i="16"/>
  <c r="G20" i="16"/>
  <c r="J19" i="16"/>
  <c r="I19" i="16"/>
  <c r="H19" i="16"/>
  <c r="G19" i="16"/>
  <c r="J18" i="16"/>
  <c r="I18" i="16"/>
  <c r="H18" i="16"/>
  <c r="G18" i="16"/>
  <c r="J17" i="16"/>
  <c r="I17" i="16"/>
  <c r="H17" i="16"/>
  <c r="G17" i="16"/>
  <c r="J16" i="16"/>
  <c r="I16" i="16"/>
  <c r="H16" i="16"/>
  <c r="G16" i="16"/>
  <c r="J15" i="16"/>
  <c r="I15" i="16"/>
  <c r="H15" i="16"/>
  <c r="G15" i="16"/>
  <c r="J12" i="16"/>
  <c r="I12" i="16"/>
  <c r="H12" i="16"/>
  <c r="G12" i="16"/>
  <c r="J11" i="16"/>
  <c r="I11" i="16"/>
  <c r="H11" i="16"/>
  <c r="G11" i="16"/>
  <c r="J10" i="16"/>
  <c r="I10" i="16"/>
  <c r="H10" i="16"/>
  <c r="G10" i="16"/>
  <c r="J9" i="16"/>
  <c r="I9" i="16"/>
  <c r="H9" i="16"/>
  <c r="G9" i="16"/>
  <c r="J8" i="16"/>
  <c r="I8" i="16"/>
  <c r="H8" i="16"/>
  <c r="G8" i="16"/>
  <c r="D5" i="16"/>
  <c r="B5" i="16"/>
  <c r="C5" i="16" s="1"/>
  <c r="E5" i="16" s="1"/>
  <c r="K18" i="15"/>
  <c r="J18" i="15"/>
  <c r="H18" i="15"/>
  <c r="F18" i="15"/>
  <c r="D18" i="15"/>
  <c r="E16" i="15" s="1"/>
  <c r="B18" i="15"/>
  <c r="C16" i="15" s="1"/>
  <c r="K16" i="15"/>
  <c r="J16" i="15"/>
  <c r="I16" i="15"/>
  <c r="G16" i="15"/>
  <c r="K15" i="15"/>
  <c r="J15" i="15"/>
  <c r="I15" i="15"/>
  <c r="G15" i="15"/>
  <c r="C15" i="15"/>
  <c r="K14" i="15"/>
  <c r="J14" i="15"/>
  <c r="I14" i="15"/>
  <c r="G14" i="15"/>
  <c r="K13" i="15"/>
  <c r="J13" i="15"/>
  <c r="I13" i="15"/>
  <c r="G13" i="15"/>
  <c r="E13" i="15"/>
  <c r="C13" i="15"/>
  <c r="K12" i="15"/>
  <c r="J12" i="15"/>
  <c r="I12" i="15"/>
  <c r="G12" i="15"/>
  <c r="K11" i="15"/>
  <c r="J11" i="15"/>
  <c r="I11" i="15"/>
  <c r="G11" i="15"/>
  <c r="C11" i="15"/>
  <c r="K10" i="15"/>
  <c r="J10" i="15"/>
  <c r="I10" i="15"/>
  <c r="G10" i="15"/>
  <c r="K9" i="15"/>
  <c r="J9" i="15"/>
  <c r="I9" i="15"/>
  <c r="G9" i="15"/>
  <c r="E9" i="15"/>
  <c r="C9" i="15"/>
  <c r="K8" i="15"/>
  <c r="J8" i="15"/>
  <c r="I8" i="15"/>
  <c r="G8" i="15"/>
  <c r="K7" i="15"/>
  <c r="J7" i="15"/>
  <c r="I7" i="15"/>
  <c r="G7" i="15"/>
  <c r="E7" i="15"/>
  <c r="C7" i="15"/>
  <c r="B5" i="15"/>
  <c r="F5" i="15" s="1"/>
  <c r="K20" i="14"/>
  <c r="J20" i="14"/>
  <c r="I20" i="14"/>
  <c r="G20" i="14"/>
  <c r="E20" i="14"/>
  <c r="C20" i="14"/>
  <c r="H18" i="14"/>
  <c r="I13" i="14" s="1"/>
  <c r="F18" i="14"/>
  <c r="G13" i="14" s="1"/>
  <c r="D18" i="14"/>
  <c r="E18" i="14" s="1"/>
  <c r="B18" i="14"/>
  <c r="C16" i="14" s="1"/>
  <c r="K16" i="14"/>
  <c r="J16" i="14"/>
  <c r="I16" i="14"/>
  <c r="G16" i="14"/>
  <c r="K15" i="14"/>
  <c r="J15" i="14"/>
  <c r="E15" i="14"/>
  <c r="K14" i="14"/>
  <c r="J14" i="14"/>
  <c r="I14" i="14"/>
  <c r="G14" i="14"/>
  <c r="K13" i="14"/>
  <c r="J13" i="14"/>
  <c r="E13" i="14"/>
  <c r="C13" i="14"/>
  <c r="K12" i="14"/>
  <c r="J12" i="14"/>
  <c r="I12" i="14"/>
  <c r="G12" i="14"/>
  <c r="K11" i="14"/>
  <c r="J11" i="14"/>
  <c r="E11" i="14"/>
  <c r="K10" i="14"/>
  <c r="J10" i="14"/>
  <c r="I10" i="14"/>
  <c r="G10" i="14"/>
  <c r="K9" i="14"/>
  <c r="J9" i="14"/>
  <c r="E9" i="14"/>
  <c r="C9" i="14"/>
  <c r="K8" i="14"/>
  <c r="J8" i="14"/>
  <c r="I8" i="14"/>
  <c r="G8" i="14"/>
  <c r="K7" i="14"/>
  <c r="J7" i="14"/>
  <c r="E7" i="14"/>
  <c r="B5" i="14"/>
  <c r="F5" i="14" s="1"/>
  <c r="J24" i="13"/>
  <c r="H24" i="13"/>
  <c r="I20" i="13" s="1"/>
  <c r="F24" i="13"/>
  <c r="G20" i="13" s="1"/>
  <c r="D24" i="13"/>
  <c r="B24" i="13"/>
  <c r="K22" i="13"/>
  <c r="J22" i="13"/>
  <c r="E22" i="13"/>
  <c r="C22" i="13"/>
  <c r="K21" i="13"/>
  <c r="J21" i="13"/>
  <c r="I21" i="13"/>
  <c r="G21" i="13"/>
  <c r="E21" i="13"/>
  <c r="C21" i="13"/>
  <c r="K20" i="13"/>
  <c r="J20" i="13"/>
  <c r="E20" i="13"/>
  <c r="C20" i="13"/>
  <c r="K19" i="13"/>
  <c r="J19" i="13"/>
  <c r="I19" i="13"/>
  <c r="G19" i="13"/>
  <c r="E19" i="13"/>
  <c r="C19" i="13"/>
  <c r="K18" i="13"/>
  <c r="J18" i="13"/>
  <c r="E18" i="13"/>
  <c r="C18" i="13"/>
  <c r="K17" i="13"/>
  <c r="J17" i="13"/>
  <c r="I17" i="13"/>
  <c r="G17" i="13"/>
  <c r="E17" i="13"/>
  <c r="C17" i="13"/>
  <c r="K16" i="13"/>
  <c r="J16" i="13"/>
  <c r="E16" i="13"/>
  <c r="C16" i="13"/>
  <c r="K15" i="13"/>
  <c r="J15" i="13"/>
  <c r="I15" i="13"/>
  <c r="G15" i="13"/>
  <c r="E15" i="13"/>
  <c r="C15" i="13"/>
  <c r="K14" i="13"/>
  <c r="J14" i="13"/>
  <c r="E14" i="13"/>
  <c r="C14" i="13"/>
  <c r="K13" i="13"/>
  <c r="J13" i="13"/>
  <c r="I13" i="13"/>
  <c r="G13" i="13"/>
  <c r="E13" i="13"/>
  <c r="C13" i="13"/>
  <c r="K12" i="13"/>
  <c r="J12" i="13"/>
  <c r="E12" i="13"/>
  <c r="C12" i="13"/>
  <c r="K11" i="13"/>
  <c r="J11" i="13"/>
  <c r="I11" i="13"/>
  <c r="G11" i="13"/>
  <c r="E11" i="13"/>
  <c r="C11" i="13"/>
  <c r="K10" i="13"/>
  <c r="J10" i="13"/>
  <c r="E10" i="13"/>
  <c r="C10" i="13"/>
  <c r="K9" i="13"/>
  <c r="J9" i="13"/>
  <c r="I9" i="13"/>
  <c r="G9" i="13"/>
  <c r="E9" i="13"/>
  <c r="C9" i="13"/>
  <c r="K8" i="13"/>
  <c r="J8" i="13"/>
  <c r="E8" i="13"/>
  <c r="C8" i="13"/>
  <c r="K7" i="13"/>
  <c r="J7" i="13"/>
  <c r="I7" i="13"/>
  <c r="G7" i="13"/>
  <c r="E7" i="13"/>
  <c r="C7" i="13"/>
  <c r="F5" i="13"/>
  <c r="B5" i="13"/>
  <c r="D5" i="13" s="1"/>
  <c r="H5" i="13" s="1"/>
  <c r="K70" i="12"/>
  <c r="J70" i="12"/>
  <c r="I70" i="12"/>
  <c r="G70" i="12"/>
  <c r="E70" i="12"/>
  <c r="C70" i="12"/>
  <c r="H68" i="12"/>
  <c r="I66" i="12" s="1"/>
  <c r="F68" i="12"/>
  <c r="G68" i="12" s="1"/>
  <c r="D68" i="12"/>
  <c r="E65" i="12" s="1"/>
  <c r="B68" i="12"/>
  <c r="C65" i="12" s="1"/>
  <c r="K66" i="12"/>
  <c r="J66" i="12"/>
  <c r="G66" i="12"/>
  <c r="C66" i="12"/>
  <c r="K65" i="12"/>
  <c r="J65" i="12"/>
  <c r="G65" i="12"/>
  <c r="K64" i="12"/>
  <c r="J64" i="12"/>
  <c r="G64" i="12"/>
  <c r="C64" i="12"/>
  <c r="K63" i="12"/>
  <c r="J63" i="12"/>
  <c r="G63" i="12"/>
  <c r="C63" i="12"/>
  <c r="K62" i="12"/>
  <c r="J62" i="12"/>
  <c r="G62" i="12"/>
  <c r="C62" i="12"/>
  <c r="K61" i="12"/>
  <c r="J61" i="12"/>
  <c r="G61" i="12"/>
  <c r="K60" i="12"/>
  <c r="J60" i="12"/>
  <c r="G60" i="12"/>
  <c r="C60" i="12"/>
  <c r="K59" i="12"/>
  <c r="J59" i="12"/>
  <c r="G59" i="12"/>
  <c r="C59" i="12"/>
  <c r="K58" i="12"/>
  <c r="J58" i="12"/>
  <c r="G58" i="12"/>
  <c r="C58" i="12"/>
  <c r="K57" i="12"/>
  <c r="J57" i="12"/>
  <c r="G57" i="12"/>
  <c r="K56" i="12"/>
  <c r="J56" i="12"/>
  <c r="G56" i="12"/>
  <c r="C56" i="12"/>
  <c r="K55" i="12"/>
  <c r="J55" i="12"/>
  <c r="G55" i="12"/>
  <c r="C55" i="12"/>
  <c r="K54" i="12"/>
  <c r="J54" i="12"/>
  <c r="G54" i="12"/>
  <c r="C54" i="12"/>
  <c r="K53" i="12"/>
  <c r="J53" i="12"/>
  <c r="G53" i="12"/>
  <c r="K52" i="12"/>
  <c r="J52" i="12"/>
  <c r="G52" i="12"/>
  <c r="C52" i="12"/>
  <c r="K51" i="12"/>
  <c r="J51" i="12"/>
  <c r="I51" i="12"/>
  <c r="G51" i="12"/>
  <c r="C51" i="12"/>
  <c r="H48" i="12"/>
  <c r="I48" i="12" s="1"/>
  <c r="F48" i="12"/>
  <c r="G45" i="12" s="1"/>
  <c r="D48" i="12"/>
  <c r="E44" i="12" s="1"/>
  <c r="B48" i="12"/>
  <c r="C44" i="12" s="1"/>
  <c r="K46" i="12"/>
  <c r="J46" i="12"/>
  <c r="I46" i="12"/>
  <c r="G46" i="12"/>
  <c r="K45" i="12"/>
  <c r="J45" i="12"/>
  <c r="E45" i="12"/>
  <c r="C45" i="12"/>
  <c r="K44" i="12"/>
  <c r="J44" i="12"/>
  <c r="I44" i="12"/>
  <c r="K43" i="12"/>
  <c r="J43" i="12"/>
  <c r="E43" i="12"/>
  <c r="C43" i="12"/>
  <c r="K42" i="12"/>
  <c r="J42" i="12"/>
  <c r="I42" i="12"/>
  <c r="G42" i="12"/>
  <c r="K41" i="12"/>
  <c r="J41" i="12"/>
  <c r="I41" i="12"/>
  <c r="E41" i="12"/>
  <c r="C41" i="12"/>
  <c r="K40" i="12"/>
  <c r="J40" i="12"/>
  <c r="I40" i="12"/>
  <c r="K39" i="12"/>
  <c r="J39" i="12"/>
  <c r="I39" i="12"/>
  <c r="E39" i="12"/>
  <c r="C39" i="12"/>
  <c r="K38" i="12"/>
  <c r="J38" i="12"/>
  <c r="I38" i="12"/>
  <c r="G38" i="12"/>
  <c r="H35" i="12"/>
  <c r="I35" i="12" s="1"/>
  <c r="F35" i="12"/>
  <c r="G32" i="12" s="1"/>
  <c r="D35" i="12"/>
  <c r="E31" i="12" s="1"/>
  <c r="B35" i="12"/>
  <c r="C31" i="12" s="1"/>
  <c r="K33" i="12"/>
  <c r="J33" i="12"/>
  <c r="I33" i="12"/>
  <c r="G33" i="12"/>
  <c r="K32" i="12"/>
  <c r="J32" i="12"/>
  <c r="E32" i="12"/>
  <c r="C32" i="12"/>
  <c r="K31" i="12"/>
  <c r="J31" i="12"/>
  <c r="I31" i="12"/>
  <c r="K30" i="12"/>
  <c r="J30" i="12"/>
  <c r="I30" i="12"/>
  <c r="E30" i="12"/>
  <c r="C30" i="12"/>
  <c r="K29" i="12"/>
  <c r="J29" i="12"/>
  <c r="I29" i="12"/>
  <c r="G29" i="12"/>
  <c r="K28" i="12"/>
  <c r="J28" i="12"/>
  <c r="I28" i="12"/>
  <c r="E28" i="12"/>
  <c r="C28" i="12"/>
  <c r="K27" i="12"/>
  <c r="J27" i="12"/>
  <c r="I27" i="12"/>
  <c r="K26" i="12"/>
  <c r="J26" i="12"/>
  <c r="I26" i="12"/>
  <c r="E26" i="12"/>
  <c r="C26" i="12"/>
  <c r="K25" i="12"/>
  <c r="J25" i="12"/>
  <c r="I25" i="12"/>
  <c r="G25" i="12"/>
  <c r="H22" i="12"/>
  <c r="I22" i="12" s="1"/>
  <c r="F22" i="12"/>
  <c r="G19" i="12" s="1"/>
  <c r="D22" i="12"/>
  <c r="E18" i="12" s="1"/>
  <c r="B22" i="12"/>
  <c r="C18" i="12" s="1"/>
  <c r="K20" i="12"/>
  <c r="J20" i="12"/>
  <c r="I20" i="12"/>
  <c r="G20" i="12"/>
  <c r="K19" i="12"/>
  <c r="J19" i="12"/>
  <c r="I19" i="12"/>
  <c r="E19" i="12"/>
  <c r="C19" i="12"/>
  <c r="K18" i="12"/>
  <c r="J18" i="12"/>
  <c r="I18" i="12"/>
  <c r="H15" i="12"/>
  <c r="I15" i="12" s="1"/>
  <c r="F15" i="12"/>
  <c r="K15" i="12" s="1"/>
  <c r="D15" i="12"/>
  <c r="E15" i="12" s="1"/>
  <c r="B15" i="12"/>
  <c r="C13" i="12" s="1"/>
  <c r="K13" i="12"/>
  <c r="J13" i="12"/>
  <c r="I13" i="12"/>
  <c r="G13" i="12"/>
  <c r="H10" i="12"/>
  <c r="I10" i="12" s="1"/>
  <c r="F10" i="12"/>
  <c r="K10" i="12" s="1"/>
  <c r="D10" i="12"/>
  <c r="E10" i="12" s="1"/>
  <c r="B10" i="12"/>
  <c r="C8" i="12" s="1"/>
  <c r="K8" i="12"/>
  <c r="J8" i="12"/>
  <c r="I8" i="12"/>
  <c r="G8" i="12"/>
  <c r="K7" i="12"/>
  <c r="J7" i="12"/>
  <c r="E7" i="12"/>
  <c r="B5" i="12"/>
  <c r="F5" i="12" s="1"/>
  <c r="J42" i="11"/>
  <c r="H42" i="11"/>
  <c r="I38" i="11" s="1"/>
  <c r="F42" i="11"/>
  <c r="G38" i="11" s="1"/>
  <c r="D42" i="11"/>
  <c r="B42" i="11"/>
  <c r="K40" i="11"/>
  <c r="J40" i="11"/>
  <c r="E40" i="11"/>
  <c r="C40" i="11"/>
  <c r="K39" i="11"/>
  <c r="J39" i="11"/>
  <c r="I39" i="11"/>
  <c r="G39" i="11"/>
  <c r="E39" i="11"/>
  <c r="C39" i="11"/>
  <c r="K38" i="11"/>
  <c r="J38" i="11"/>
  <c r="E38" i="11"/>
  <c r="C38" i="11"/>
  <c r="K37" i="11"/>
  <c r="J37" i="11"/>
  <c r="I37" i="11"/>
  <c r="G37" i="11"/>
  <c r="E37" i="11"/>
  <c r="C37" i="11"/>
  <c r="K36" i="11"/>
  <c r="J36" i="11"/>
  <c r="E36" i="11"/>
  <c r="C36" i="11"/>
  <c r="K35" i="11"/>
  <c r="J35" i="11"/>
  <c r="I35" i="11"/>
  <c r="G35" i="11"/>
  <c r="E35" i="11"/>
  <c r="C35" i="11"/>
  <c r="K34" i="11"/>
  <c r="J34" i="11"/>
  <c r="E34" i="11"/>
  <c r="C34" i="11"/>
  <c r="K33" i="11"/>
  <c r="J33" i="11"/>
  <c r="I33" i="11"/>
  <c r="G33" i="11"/>
  <c r="E33" i="11"/>
  <c r="C33" i="11"/>
  <c r="K32" i="11"/>
  <c r="J32" i="11"/>
  <c r="E32" i="11"/>
  <c r="C32" i="11"/>
  <c r="K31" i="11"/>
  <c r="J31" i="11"/>
  <c r="I31" i="11"/>
  <c r="G31" i="11"/>
  <c r="E31" i="11"/>
  <c r="C31" i="11"/>
  <c r="K30" i="11"/>
  <c r="J30" i="11"/>
  <c r="E30" i="11"/>
  <c r="C30" i="11"/>
  <c r="K29" i="11"/>
  <c r="J29" i="11"/>
  <c r="I29" i="11"/>
  <c r="G29" i="11"/>
  <c r="E29" i="11"/>
  <c r="C29" i="11"/>
  <c r="K28" i="11"/>
  <c r="J28" i="11"/>
  <c r="E28" i="11"/>
  <c r="C28" i="11"/>
  <c r="K27" i="11"/>
  <c r="J27" i="11"/>
  <c r="I27" i="11"/>
  <c r="G27" i="11"/>
  <c r="E27" i="11"/>
  <c r="C27" i="11"/>
  <c r="K26" i="11"/>
  <c r="J26" i="11"/>
  <c r="E26" i="11"/>
  <c r="C26" i="11"/>
  <c r="K25" i="11"/>
  <c r="J25" i="11"/>
  <c r="I25" i="11"/>
  <c r="G25" i="11"/>
  <c r="E25" i="11"/>
  <c r="C25" i="11"/>
  <c r="K24" i="11"/>
  <c r="J24" i="11"/>
  <c r="E24" i="11"/>
  <c r="C24" i="11"/>
  <c r="K23" i="11"/>
  <c r="J23" i="11"/>
  <c r="I23" i="11"/>
  <c r="G23" i="11"/>
  <c r="E23" i="11"/>
  <c r="C23" i="11"/>
  <c r="K22" i="11"/>
  <c r="J22" i="11"/>
  <c r="E22" i="11"/>
  <c r="C22" i="11"/>
  <c r="K21" i="11"/>
  <c r="J21" i="11"/>
  <c r="I21" i="11"/>
  <c r="G21" i="11"/>
  <c r="E21" i="11"/>
  <c r="C21" i="11"/>
  <c r="K20" i="11"/>
  <c r="J20" i="11"/>
  <c r="E20" i="11"/>
  <c r="C20" i="11"/>
  <c r="K19" i="11"/>
  <c r="J19" i="11"/>
  <c r="I19" i="11"/>
  <c r="G19" i="11"/>
  <c r="E19" i="11"/>
  <c r="C19" i="11"/>
  <c r="K18" i="11"/>
  <c r="J18" i="11"/>
  <c r="E18" i="11"/>
  <c r="C18" i="11"/>
  <c r="K17" i="11"/>
  <c r="J17" i="11"/>
  <c r="I17" i="11"/>
  <c r="G17" i="11"/>
  <c r="E17" i="11"/>
  <c r="C17" i="11"/>
  <c r="K16" i="11"/>
  <c r="J16" i="11"/>
  <c r="E16" i="11"/>
  <c r="C16" i="11"/>
  <c r="K15" i="11"/>
  <c r="J15" i="11"/>
  <c r="I15" i="11"/>
  <c r="G15" i="11"/>
  <c r="E15" i="11"/>
  <c r="C15" i="11"/>
  <c r="K14" i="11"/>
  <c r="J14" i="11"/>
  <c r="E14" i="11"/>
  <c r="C14" i="11"/>
  <c r="K13" i="11"/>
  <c r="J13" i="11"/>
  <c r="I13" i="11"/>
  <c r="G13" i="11"/>
  <c r="E13" i="11"/>
  <c r="C13" i="11"/>
  <c r="K12" i="11"/>
  <c r="J12" i="11"/>
  <c r="E12" i="11"/>
  <c r="C12" i="11"/>
  <c r="K11" i="11"/>
  <c r="J11" i="11"/>
  <c r="I11" i="11"/>
  <c r="G11" i="11"/>
  <c r="E11" i="11"/>
  <c r="C11" i="11"/>
  <c r="K10" i="11"/>
  <c r="J10" i="11"/>
  <c r="E10" i="11"/>
  <c r="C10" i="11"/>
  <c r="K9" i="11"/>
  <c r="J9" i="11"/>
  <c r="I9" i="11"/>
  <c r="G9" i="11"/>
  <c r="E9" i="11"/>
  <c r="C9" i="11"/>
  <c r="K8" i="11"/>
  <c r="J8" i="11"/>
  <c r="E8" i="11"/>
  <c r="C8" i="11"/>
  <c r="K7" i="11"/>
  <c r="J7" i="11"/>
  <c r="I7" i="11"/>
  <c r="G7" i="11"/>
  <c r="E7" i="11"/>
  <c r="C7" i="11"/>
  <c r="F5" i="11"/>
  <c r="B5" i="11"/>
  <c r="D5" i="11" s="1"/>
  <c r="H5" i="11" s="1"/>
  <c r="K177" i="10"/>
  <c r="J177" i="10"/>
  <c r="I177" i="10"/>
  <c r="G177" i="10"/>
  <c r="E177" i="10"/>
  <c r="C177" i="10"/>
  <c r="K175" i="10"/>
  <c r="J175" i="10"/>
  <c r="I175" i="10"/>
  <c r="G175" i="10"/>
  <c r="E175" i="10"/>
  <c r="C175" i="10"/>
  <c r="H173" i="10"/>
  <c r="I173" i="10" s="1"/>
  <c r="F173" i="10"/>
  <c r="G173" i="10" s="1"/>
  <c r="D173" i="10"/>
  <c r="E173" i="10" s="1"/>
  <c r="B173" i="10"/>
  <c r="C173" i="10" s="1"/>
  <c r="K171" i="10"/>
  <c r="J171" i="10"/>
  <c r="I171" i="10"/>
  <c r="G171" i="10"/>
  <c r="E171" i="10"/>
  <c r="C171" i="10"/>
  <c r="H169" i="10"/>
  <c r="I169" i="10" s="1"/>
  <c r="F169" i="10"/>
  <c r="G166" i="10" s="1"/>
  <c r="D169" i="10"/>
  <c r="E165" i="10" s="1"/>
  <c r="B169" i="10"/>
  <c r="C165" i="10" s="1"/>
  <c r="K167" i="10"/>
  <c r="J167" i="10"/>
  <c r="I167" i="10"/>
  <c r="G167" i="10"/>
  <c r="K166" i="10"/>
  <c r="J166" i="10"/>
  <c r="E166" i="10"/>
  <c r="C166" i="10"/>
  <c r="K165" i="10"/>
  <c r="J165" i="10"/>
  <c r="I165" i="10"/>
  <c r="K164" i="10"/>
  <c r="J164" i="10"/>
  <c r="E164" i="10"/>
  <c r="C164" i="10"/>
  <c r="K163" i="10"/>
  <c r="J163" i="10"/>
  <c r="I163" i="10"/>
  <c r="G163" i="10"/>
  <c r="H160" i="10"/>
  <c r="I160" i="10" s="1"/>
  <c r="F160" i="10"/>
  <c r="D160" i="10"/>
  <c r="E160" i="10" s="1"/>
  <c r="B160" i="10"/>
  <c r="C158" i="10" s="1"/>
  <c r="K158" i="10"/>
  <c r="J158" i="10"/>
  <c r="I158" i="10"/>
  <c r="G158" i="10"/>
  <c r="K157" i="10"/>
  <c r="J157" i="10"/>
  <c r="E157" i="10"/>
  <c r="C157" i="10"/>
  <c r="B155" i="10"/>
  <c r="F155" i="10" s="1"/>
  <c r="K152" i="10"/>
  <c r="J152" i="10"/>
  <c r="I152" i="10"/>
  <c r="G152" i="10"/>
  <c r="E152" i="10"/>
  <c r="C152" i="10"/>
  <c r="H150" i="10"/>
  <c r="I150" i="10" s="1"/>
  <c r="F150" i="10"/>
  <c r="D150" i="10"/>
  <c r="E146" i="10" s="1"/>
  <c r="B150" i="10"/>
  <c r="K148" i="10"/>
  <c r="J148" i="10"/>
  <c r="I148" i="10"/>
  <c r="G148" i="10"/>
  <c r="K147" i="10"/>
  <c r="J147" i="10"/>
  <c r="E147" i="10"/>
  <c r="C147" i="10"/>
  <c r="K146" i="10"/>
  <c r="J146" i="10"/>
  <c r="I146" i="10"/>
  <c r="G146" i="10"/>
  <c r="K145" i="10"/>
  <c r="J145" i="10"/>
  <c r="E145" i="10"/>
  <c r="C145" i="10"/>
  <c r="K144" i="10"/>
  <c r="J144" i="10"/>
  <c r="I144" i="10"/>
  <c r="G144" i="10"/>
  <c r="K143" i="10"/>
  <c r="J143" i="10"/>
  <c r="E143" i="10"/>
  <c r="C143" i="10"/>
  <c r="K142" i="10"/>
  <c r="J142" i="10"/>
  <c r="I142" i="10"/>
  <c r="G142" i="10"/>
  <c r="K141" i="10"/>
  <c r="J141" i="10"/>
  <c r="E141" i="10"/>
  <c r="C141" i="10"/>
  <c r="K140" i="10"/>
  <c r="J140" i="10"/>
  <c r="I140" i="10"/>
  <c r="G140" i="10"/>
  <c r="K139" i="10"/>
  <c r="J139" i="10"/>
  <c r="I139" i="10"/>
  <c r="E139" i="10"/>
  <c r="K138" i="10"/>
  <c r="J138" i="10"/>
  <c r="I138" i="10"/>
  <c r="G138" i="10"/>
  <c r="K137" i="10"/>
  <c r="J137" i="10"/>
  <c r="I137" i="10"/>
  <c r="E137" i="10"/>
  <c r="K136" i="10"/>
  <c r="J136" i="10"/>
  <c r="I136" i="10"/>
  <c r="G136" i="10"/>
  <c r="K135" i="10"/>
  <c r="J135" i="10"/>
  <c r="I135" i="10"/>
  <c r="E135" i="10"/>
  <c r="K134" i="10"/>
  <c r="J134" i="10"/>
  <c r="I134" i="10"/>
  <c r="G134" i="10"/>
  <c r="J131" i="10"/>
  <c r="H131" i="10"/>
  <c r="I126" i="10" s="1"/>
  <c r="F131" i="10"/>
  <c r="D131" i="10"/>
  <c r="E131" i="10" s="1"/>
  <c r="B131" i="10"/>
  <c r="C122" i="10" s="1"/>
  <c r="K129" i="10"/>
  <c r="J129" i="10"/>
  <c r="I129" i="10"/>
  <c r="G129" i="10"/>
  <c r="K128" i="10"/>
  <c r="J128" i="10"/>
  <c r="E128" i="10"/>
  <c r="C128" i="10"/>
  <c r="K127" i="10"/>
  <c r="J127" i="10"/>
  <c r="I127" i="10"/>
  <c r="G127" i="10"/>
  <c r="K126" i="10"/>
  <c r="J126" i="10"/>
  <c r="E126" i="10"/>
  <c r="C126" i="10"/>
  <c r="K125" i="10"/>
  <c r="J125" i="10"/>
  <c r="I125" i="10"/>
  <c r="G125" i="10"/>
  <c r="K124" i="10"/>
  <c r="J124" i="10"/>
  <c r="E124" i="10"/>
  <c r="C124" i="10"/>
  <c r="K123" i="10"/>
  <c r="J123" i="10"/>
  <c r="I123" i="10"/>
  <c r="G123" i="10"/>
  <c r="E123" i="10"/>
  <c r="K122" i="10"/>
  <c r="J122" i="10"/>
  <c r="E122" i="10"/>
  <c r="K121" i="10"/>
  <c r="J121" i="10"/>
  <c r="I121" i="10"/>
  <c r="G121" i="10"/>
  <c r="E121" i="10"/>
  <c r="K120" i="10"/>
  <c r="J120" i="10"/>
  <c r="E120" i="10"/>
  <c r="K119" i="10"/>
  <c r="J119" i="10"/>
  <c r="I119" i="10"/>
  <c r="G119" i="10"/>
  <c r="E119" i="10"/>
  <c r="K118" i="10"/>
  <c r="J118" i="10"/>
  <c r="E118" i="10"/>
  <c r="K117" i="10"/>
  <c r="J117" i="10"/>
  <c r="I117" i="10"/>
  <c r="G117" i="10"/>
  <c r="E117" i="10"/>
  <c r="K116" i="10"/>
  <c r="J116" i="10"/>
  <c r="E116" i="10"/>
  <c r="C116" i="10"/>
  <c r="K115" i="10"/>
  <c r="J115" i="10"/>
  <c r="I115" i="10"/>
  <c r="G115" i="10"/>
  <c r="E115" i="10"/>
  <c r="K114" i="10"/>
  <c r="J114" i="10"/>
  <c r="E114" i="10"/>
  <c r="C114" i="10"/>
  <c r="K113" i="10"/>
  <c r="J113" i="10"/>
  <c r="I113" i="10"/>
  <c r="G113" i="10"/>
  <c r="E113" i="10"/>
  <c r="K112" i="10"/>
  <c r="J112" i="10"/>
  <c r="E112" i="10"/>
  <c r="K111" i="10"/>
  <c r="J111" i="10"/>
  <c r="I111" i="10"/>
  <c r="G111" i="10"/>
  <c r="E111" i="10"/>
  <c r="K110" i="10"/>
  <c r="J110" i="10"/>
  <c r="E110" i="10"/>
  <c r="K109" i="10"/>
  <c r="J109" i="10"/>
  <c r="I109" i="10"/>
  <c r="G109" i="10"/>
  <c r="E109" i="10"/>
  <c r="K108" i="10"/>
  <c r="J108" i="10"/>
  <c r="E108" i="10"/>
  <c r="C108" i="10"/>
  <c r="K107" i="10"/>
  <c r="J107" i="10"/>
  <c r="I107" i="10"/>
  <c r="G107" i="10"/>
  <c r="E107" i="10"/>
  <c r="K106" i="10"/>
  <c r="J106" i="10"/>
  <c r="E106" i="10"/>
  <c r="B104" i="10"/>
  <c r="F104" i="10" s="1"/>
  <c r="K101" i="10"/>
  <c r="J101" i="10"/>
  <c r="I101" i="10"/>
  <c r="G101" i="10"/>
  <c r="E101" i="10"/>
  <c r="C101" i="10"/>
  <c r="J99" i="10"/>
  <c r="H99" i="10"/>
  <c r="I99" i="10" s="1"/>
  <c r="G99" i="10"/>
  <c r="F99" i="10"/>
  <c r="K99" i="10" s="1"/>
  <c r="D99" i="10"/>
  <c r="E95" i="10" s="1"/>
  <c r="C99" i="10"/>
  <c r="B99" i="10"/>
  <c r="K97" i="10"/>
  <c r="J97" i="10"/>
  <c r="I97" i="10"/>
  <c r="G97" i="10"/>
  <c r="K96" i="10"/>
  <c r="J96" i="10"/>
  <c r="I96" i="10"/>
  <c r="E96" i="10"/>
  <c r="C96" i="10"/>
  <c r="K95" i="10"/>
  <c r="J95" i="10"/>
  <c r="I95" i="10"/>
  <c r="G95" i="10"/>
  <c r="K94" i="10"/>
  <c r="J94" i="10"/>
  <c r="I94" i="10"/>
  <c r="G94" i="10"/>
  <c r="E94" i="10"/>
  <c r="C94" i="10"/>
  <c r="K93" i="10"/>
  <c r="J93" i="10"/>
  <c r="I93" i="10"/>
  <c r="G93" i="10"/>
  <c r="C93" i="10"/>
  <c r="K92" i="10"/>
  <c r="J92" i="10"/>
  <c r="I92" i="10"/>
  <c r="E92" i="10"/>
  <c r="C92" i="10"/>
  <c r="K91" i="10"/>
  <c r="J91" i="10"/>
  <c r="I91" i="10"/>
  <c r="G91" i="10"/>
  <c r="K90" i="10"/>
  <c r="J90" i="10"/>
  <c r="I90" i="10"/>
  <c r="G90" i="10"/>
  <c r="E90" i="10"/>
  <c r="C90" i="10"/>
  <c r="K89" i="10"/>
  <c r="J89" i="10"/>
  <c r="I89" i="10"/>
  <c r="G89" i="10"/>
  <c r="C89" i="10"/>
  <c r="K88" i="10"/>
  <c r="J88" i="10"/>
  <c r="I88" i="10"/>
  <c r="E88" i="10"/>
  <c r="C88" i="10"/>
  <c r="K87" i="10"/>
  <c r="J87" i="10"/>
  <c r="I87" i="10"/>
  <c r="G87" i="10"/>
  <c r="J84" i="10"/>
  <c r="H84" i="10"/>
  <c r="F84" i="10"/>
  <c r="D84" i="10"/>
  <c r="E84" i="10" s="1"/>
  <c r="C84" i="10"/>
  <c r="B84" i="10"/>
  <c r="C81" i="10" s="1"/>
  <c r="K82" i="10"/>
  <c r="J82" i="10"/>
  <c r="I82" i="10"/>
  <c r="K81" i="10"/>
  <c r="J81" i="10"/>
  <c r="G81" i="10"/>
  <c r="E81" i="10"/>
  <c r="K80" i="10"/>
  <c r="J80" i="10"/>
  <c r="I80" i="10"/>
  <c r="G80" i="10"/>
  <c r="E80" i="10"/>
  <c r="C80" i="10"/>
  <c r="K79" i="10"/>
  <c r="J79" i="10"/>
  <c r="E79" i="10"/>
  <c r="K78" i="10"/>
  <c r="J78" i="10"/>
  <c r="I78" i="10"/>
  <c r="G78" i="10"/>
  <c r="E78" i="10"/>
  <c r="K77" i="10"/>
  <c r="J77" i="10"/>
  <c r="E77" i="10"/>
  <c r="C77" i="10"/>
  <c r="K76" i="10"/>
  <c r="J76" i="10"/>
  <c r="I76" i="10"/>
  <c r="E76" i="10"/>
  <c r="K75" i="10"/>
  <c r="J75" i="10"/>
  <c r="E75" i="10"/>
  <c r="C75" i="10"/>
  <c r="K74" i="10"/>
  <c r="J74" i="10"/>
  <c r="I74" i="10"/>
  <c r="E74" i="10"/>
  <c r="K73" i="10"/>
  <c r="J73" i="10"/>
  <c r="G73" i="10"/>
  <c r="E73" i="10"/>
  <c r="C73" i="10"/>
  <c r="K72" i="10"/>
  <c r="J72" i="10"/>
  <c r="I72" i="10"/>
  <c r="G72" i="10"/>
  <c r="E72" i="10"/>
  <c r="C72" i="10"/>
  <c r="K71" i="10"/>
  <c r="J71" i="10"/>
  <c r="E71" i="10"/>
  <c r="C71" i="10"/>
  <c r="K70" i="10"/>
  <c r="J70" i="10"/>
  <c r="I70" i="10"/>
  <c r="G70" i="10"/>
  <c r="E70" i="10"/>
  <c r="K69" i="10"/>
  <c r="J69" i="10"/>
  <c r="E69" i="10"/>
  <c r="C69" i="10"/>
  <c r="K68" i="10"/>
  <c r="J68" i="10"/>
  <c r="I68" i="10"/>
  <c r="G68" i="10"/>
  <c r="E68" i="10"/>
  <c r="C68" i="10"/>
  <c r="K67" i="10"/>
  <c r="J67" i="10"/>
  <c r="E67" i="10"/>
  <c r="C67" i="10"/>
  <c r="K66" i="10"/>
  <c r="J66" i="10"/>
  <c r="I66" i="10"/>
  <c r="E66" i="10"/>
  <c r="K65" i="10"/>
  <c r="J65" i="10"/>
  <c r="G65" i="10"/>
  <c r="E65" i="10"/>
  <c r="C65" i="10"/>
  <c r="K64" i="10"/>
  <c r="J64" i="10"/>
  <c r="I64" i="10"/>
  <c r="G64" i="10"/>
  <c r="E64" i="10"/>
  <c r="C64" i="10"/>
  <c r="K63" i="10"/>
  <c r="J63" i="10"/>
  <c r="E63" i="10"/>
  <c r="C63" i="10"/>
  <c r="K62" i="10"/>
  <c r="J62" i="10"/>
  <c r="I62" i="10"/>
  <c r="G62" i="10"/>
  <c r="E62" i="10"/>
  <c r="K61" i="10"/>
  <c r="J61" i="10"/>
  <c r="I61" i="10"/>
  <c r="G61" i="10"/>
  <c r="E61" i="10"/>
  <c r="C61" i="10"/>
  <c r="D59" i="10"/>
  <c r="H59" i="10" s="1"/>
  <c r="B59" i="10"/>
  <c r="F59" i="10" s="1"/>
  <c r="K56" i="10"/>
  <c r="J56" i="10"/>
  <c r="I56" i="10"/>
  <c r="G56" i="10"/>
  <c r="E56" i="10"/>
  <c r="C56" i="10"/>
  <c r="H54" i="10"/>
  <c r="I49" i="10" s="1"/>
  <c r="F54" i="10"/>
  <c r="G49" i="10" s="1"/>
  <c r="D54" i="10"/>
  <c r="E54" i="10" s="1"/>
  <c r="C54" i="10"/>
  <c r="B54" i="10"/>
  <c r="C52" i="10" s="1"/>
  <c r="K52" i="10"/>
  <c r="J52" i="10"/>
  <c r="I52" i="10"/>
  <c r="E52" i="10"/>
  <c r="K51" i="10"/>
  <c r="J51" i="10"/>
  <c r="G51" i="10"/>
  <c r="E51" i="10"/>
  <c r="C51" i="10"/>
  <c r="K50" i="10"/>
  <c r="J50" i="10"/>
  <c r="G50" i="10"/>
  <c r="E50" i="10"/>
  <c r="K49" i="10"/>
  <c r="J49" i="10"/>
  <c r="E49" i="10"/>
  <c r="K48" i="10"/>
  <c r="J48" i="10"/>
  <c r="G48" i="10"/>
  <c r="E48" i="10"/>
  <c r="C48" i="10"/>
  <c r="K47" i="10"/>
  <c r="J47" i="10"/>
  <c r="G47" i="10"/>
  <c r="E47" i="10"/>
  <c r="K46" i="10"/>
  <c r="J46" i="10"/>
  <c r="G46" i="10"/>
  <c r="E46" i="10"/>
  <c r="C46" i="10"/>
  <c r="K45" i="10"/>
  <c r="J45" i="10"/>
  <c r="G45" i="10"/>
  <c r="E45" i="10"/>
  <c r="K44" i="10"/>
  <c r="J44" i="10"/>
  <c r="G44" i="10"/>
  <c r="E44" i="10"/>
  <c r="C44" i="10"/>
  <c r="H41" i="10"/>
  <c r="G41" i="10"/>
  <c r="F41" i="10"/>
  <c r="G37" i="10" s="1"/>
  <c r="D41" i="10"/>
  <c r="E38" i="10" s="1"/>
  <c r="B41" i="10"/>
  <c r="C41" i="10" s="1"/>
  <c r="K39" i="10"/>
  <c r="J39" i="10"/>
  <c r="G39" i="10"/>
  <c r="C39" i="10"/>
  <c r="K38" i="10"/>
  <c r="J38" i="10"/>
  <c r="G38" i="10"/>
  <c r="C38" i="10"/>
  <c r="K37" i="10"/>
  <c r="J37" i="10"/>
  <c r="C37" i="10"/>
  <c r="K36" i="10"/>
  <c r="J36" i="10"/>
  <c r="G36" i="10"/>
  <c r="C36" i="10"/>
  <c r="K35" i="10"/>
  <c r="J35" i="10"/>
  <c r="G35" i="10"/>
  <c r="C35" i="10"/>
  <c r="K34" i="10"/>
  <c r="J34" i="10"/>
  <c r="G34" i="10"/>
  <c r="C34" i="10"/>
  <c r="K33" i="10"/>
  <c r="J33" i="10"/>
  <c r="C33" i="10"/>
  <c r="K32" i="10"/>
  <c r="J32" i="10"/>
  <c r="G32" i="10"/>
  <c r="C32" i="10"/>
  <c r="K31" i="10"/>
  <c r="J31" i="10"/>
  <c r="G31" i="10"/>
  <c r="C31" i="10"/>
  <c r="K30" i="10"/>
  <c r="J30" i="10"/>
  <c r="G30" i="10"/>
  <c r="C30" i="10"/>
  <c r="K29" i="10"/>
  <c r="J29" i="10"/>
  <c r="C29" i="10"/>
  <c r="K28" i="10"/>
  <c r="J28" i="10"/>
  <c r="G28" i="10"/>
  <c r="C28" i="10"/>
  <c r="K27" i="10"/>
  <c r="J27" i="10"/>
  <c r="G27" i="10"/>
  <c r="C27" i="10"/>
  <c r="K26" i="10"/>
  <c r="J26" i="10"/>
  <c r="G26" i="10"/>
  <c r="C26" i="10"/>
  <c r="K25" i="10"/>
  <c r="J25" i="10"/>
  <c r="G25" i="10"/>
  <c r="C25" i="10"/>
  <c r="K24" i="10"/>
  <c r="J24" i="10"/>
  <c r="G24" i="10"/>
  <c r="C24" i="10"/>
  <c r="K23" i="10"/>
  <c r="J23" i="10"/>
  <c r="G23" i="10"/>
  <c r="C23" i="10"/>
  <c r="B21" i="10"/>
  <c r="K18" i="10"/>
  <c r="J18" i="10"/>
  <c r="I18" i="10"/>
  <c r="G18" i="10"/>
  <c r="E18" i="10"/>
  <c r="C18" i="10"/>
  <c r="I16" i="10"/>
  <c r="H16" i="10"/>
  <c r="I14" i="10" s="1"/>
  <c r="F16" i="10"/>
  <c r="G13" i="10" s="1"/>
  <c r="D16" i="10"/>
  <c r="E16" i="10" s="1"/>
  <c r="B16" i="10"/>
  <c r="K14" i="10"/>
  <c r="J14" i="10"/>
  <c r="G14" i="10"/>
  <c r="K13" i="10"/>
  <c r="J13" i="10"/>
  <c r="I13" i="10"/>
  <c r="E13" i="10"/>
  <c r="K12" i="10"/>
  <c r="J12" i="10"/>
  <c r="G12" i="10"/>
  <c r="E12" i="10"/>
  <c r="K11" i="10"/>
  <c r="J11" i="10"/>
  <c r="E11" i="10"/>
  <c r="K10" i="10"/>
  <c r="J10" i="10"/>
  <c r="G10" i="10"/>
  <c r="K9" i="10"/>
  <c r="J9" i="10"/>
  <c r="I9" i="10"/>
  <c r="E9" i="10"/>
  <c r="K8" i="10"/>
  <c r="J8" i="10"/>
  <c r="I8" i="10"/>
  <c r="G8" i="10"/>
  <c r="E8" i="10"/>
  <c r="K7" i="10"/>
  <c r="J7" i="10"/>
  <c r="E7" i="10"/>
  <c r="B5" i="10"/>
  <c r="F5" i="10" s="1"/>
  <c r="H40" i="9"/>
  <c r="I37" i="9" s="1"/>
  <c r="F40" i="9"/>
  <c r="D40" i="9"/>
  <c r="E36" i="9" s="1"/>
  <c r="B40" i="9"/>
  <c r="C37" i="9" s="1"/>
  <c r="K38" i="9"/>
  <c r="J38" i="9"/>
  <c r="C38" i="9"/>
  <c r="K37" i="9"/>
  <c r="J37" i="9"/>
  <c r="K36" i="9"/>
  <c r="J36" i="9"/>
  <c r="I36" i="9"/>
  <c r="C36" i="9"/>
  <c r="K35" i="9"/>
  <c r="J35" i="9"/>
  <c r="I35" i="9"/>
  <c r="G35" i="9"/>
  <c r="E35" i="9"/>
  <c r="C35" i="9"/>
  <c r="K34" i="9"/>
  <c r="J34" i="9"/>
  <c r="C34" i="9"/>
  <c r="K33" i="9"/>
  <c r="J33" i="9"/>
  <c r="K32" i="9"/>
  <c r="J32" i="9"/>
  <c r="I32" i="9"/>
  <c r="C32" i="9"/>
  <c r="K31" i="9"/>
  <c r="J31" i="9"/>
  <c r="I31" i="9"/>
  <c r="G31" i="9"/>
  <c r="E31" i="9"/>
  <c r="C31" i="9"/>
  <c r="K30" i="9"/>
  <c r="J30" i="9"/>
  <c r="C30" i="9"/>
  <c r="K29" i="9"/>
  <c r="J29" i="9"/>
  <c r="K28" i="9"/>
  <c r="J28" i="9"/>
  <c r="I28" i="9"/>
  <c r="C28" i="9"/>
  <c r="K27" i="9"/>
  <c r="J27" i="9"/>
  <c r="I27" i="9"/>
  <c r="G27" i="9"/>
  <c r="E27" i="9"/>
  <c r="C27" i="9"/>
  <c r="K26" i="9"/>
  <c r="J26" i="9"/>
  <c r="C26" i="9"/>
  <c r="K25" i="9"/>
  <c r="J25" i="9"/>
  <c r="K24" i="9"/>
  <c r="J24" i="9"/>
  <c r="I24" i="9"/>
  <c r="C24" i="9"/>
  <c r="K23" i="9"/>
  <c r="J23" i="9"/>
  <c r="I23" i="9"/>
  <c r="G23" i="9"/>
  <c r="E23" i="9"/>
  <c r="C23" i="9"/>
  <c r="K22" i="9"/>
  <c r="J22" i="9"/>
  <c r="E22" i="9"/>
  <c r="C22" i="9"/>
  <c r="K21" i="9"/>
  <c r="J21" i="9"/>
  <c r="I21" i="9"/>
  <c r="K20" i="9"/>
  <c r="J20" i="9"/>
  <c r="I20" i="9"/>
  <c r="C20" i="9"/>
  <c r="K19" i="9"/>
  <c r="J19" i="9"/>
  <c r="I19" i="9"/>
  <c r="G19" i="9"/>
  <c r="E19" i="9"/>
  <c r="C19" i="9"/>
  <c r="K18" i="9"/>
  <c r="J18" i="9"/>
  <c r="E18" i="9"/>
  <c r="C18" i="9"/>
  <c r="K17" i="9"/>
  <c r="J17" i="9"/>
  <c r="I17" i="9"/>
  <c r="K16" i="9"/>
  <c r="J16" i="9"/>
  <c r="I16" i="9"/>
  <c r="C16" i="9"/>
  <c r="K15" i="9"/>
  <c r="J15" i="9"/>
  <c r="I15" i="9"/>
  <c r="G15" i="9"/>
  <c r="E15" i="9"/>
  <c r="C15" i="9"/>
  <c r="K14" i="9"/>
  <c r="J14" i="9"/>
  <c r="E14" i="9"/>
  <c r="C14" i="9"/>
  <c r="K13" i="9"/>
  <c r="J13" i="9"/>
  <c r="I13" i="9"/>
  <c r="C13" i="9"/>
  <c r="K12" i="9"/>
  <c r="J12" i="9"/>
  <c r="I12" i="9"/>
  <c r="C12" i="9"/>
  <c r="K11" i="9"/>
  <c r="J11" i="9"/>
  <c r="I11" i="9"/>
  <c r="G11" i="9"/>
  <c r="E11" i="9"/>
  <c r="C11" i="9"/>
  <c r="K10" i="9"/>
  <c r="J10" i="9"/>
  <c r="E10" i="9"/>
  <c r="C10" i="9"/>
  <c r="K9" i="9"/>
  <c r="J9" i="9"/>
  <c r="I9" i="9"/>
  <c r="C9" i="9"/>
  <c r="K8" i="9"/>
  <c r="J8" i="9"/>
  <c r="I8" i="9"/>
  <c r="C8" i="9"/>
  <c r="K7" i="9"/>
  <c r="J7" i="9"/>
  <c r="I7" i="9"/>
  <c r="G7" i="9"/>
  <c r="E7" i="9"/>
  <c r="C7" i="9"/>
  <c r="F5" i="9"/>
  <c r="B5" i="9"/>
  <c r="D5" i="9" s="1"/>
  <c r="H5" i="9" s="1"/>
  <c r="K217" i="8"/>
  <c r="J217" i="8"/>
  <c r="I217" i="8"/>
  <c r="G217" i="8"/>
  <c r="E217" i="8"/>
  <c r="C217" i="8"/>
  <c r="K215" i="8"/>
  <c r="J215" i="8"/>
  <c r="I215" i="8"/>
  <c r="G215" i="8"/>
  <c r="E215" i="8"/>
  <c r="C215" i="8"/>
  <c r="H213" i="8"/>
  <c r="K213" i="8" s="1"/>
  <c r="F213" i="8"/>
  <c r="G213" i="8" s="1"/>
  <c r="E213" i="8"/>
  <c r="D213" i="8"/>
  <c r="B213" i="8"/>
  <c r="C213" i="8" s="1"/>
  <c r="K211" i="8"/>
  <c r="J211" i="8"/>
  <c r="I211" i="8"/>
  <c r="G211" i="8"/>
  <c r="E211" i="8"/>
  <c r="C211" i="8"/>
  <c r="J209" i="8"/>
  <c r="H209" i="8"/>
  <c r="K209" i="8" s="1"/>
  <c r="F209" i="8"/>
  <c r="E209" i="8"/>
  <c r="D209" i="8"/>
  <c r="E205" i="8" s="1"/>
  <c r="B209" i="8"/>
  <c r="C207" i="8" s="1"/>
  <c r="K207" i="8"/>
  <c r="J207" i="8"/>
  <c r="I207" i="8"/>
  <c r="G207" i="8"/>
  <c r="E207" i="8"/>
  <c r="K206" i="8"/>
  <c r="J206" i="8"/>
  <c r="C206" i="8"/>
  <c r="K205" i="8"/>
  <c r="J205" i="8"/>
  <c r="I202" i="8"/>
  <c r="H202" i="8"/>
  <c r="I200" i="8" s="1"/>
  <c r="F202" i="8"/>
  <c r="G199" i="8" s="1"/>
  <c r="D202" i="8"/>
  <c r="E199" i="8" s="1"/>
  <c r="B202" i="8"/>
  <c r="J202" i="8" s="1"/>
  <c r="K200" i="8"/>
  <c r="J200" i="8"/>
  <c r="G200" i="8"/>
  <c r="K199" i="8"/>
  <c r="J199" i="8"/>
  <c r="I199" i="8"/>
  <c r="K198" i="8"/>
  <c r="J198" i="8"/>
  <c r="G198" i="8"/>
  <c r="E198" i="8"/>
  <c r="K197" i="8"/>
  <c r="J197" i="8"/>
  <c r="E197" i="8"/>
  <c r="K196" i="8"/>
  <c r="J196" i="8"/>
  <c r="G196" i="8"/>
  <c r="K195" i="8"/>
  <c r="J195" i="8"/>
  <c r="I195" i="8"/>
  <c r="K194" i="8"/>
  <c r="J194" i="8"/>
  <c r="I194" i="8"/>
  <c r="G194" i="8"/>
  <c r="E194" i="8"/>
  <c r="K193" i="8"/>
  <c r="J193" i="8"/>
  <c r="E193" i="8"/>
  <c r="K192" i="8"/>
  <c r="J192" i="8"/>
  <c r="G192" i="8"/>
  <c r="I189" i="8"/>
  <c r="H189" i="8"/>
  <c r="I187" i="8" s="1"/>
  <c r="F189" i="8"/>
  <c r="G187" i="8" s="1"/>
  <c r="D189" i="8"/>
  <c r="E186" i="8" s="1"/>
  <c r="B189" i="8"/>
  <c r="J189" i="8" s="1"/>
  <c r="K187" i="8"/>
  <c r="J187" i="8"/>
  <c r="K186" i="8"/>
  <c r="J186" i="8"/>
  <c r="I186" i="8"/>
  <c r="K185" i="8"/>
  <c r="J185" i="8"/>
  <c r="I185" i="8"/>
  <c r="E185" i="8"/>
  <c r="K184" i="8"/>
  <c r="J184" i="8"/>
  <c r="E184" i="8"/>
  <c r="C184" i="8"/>
  <c r="K183" i="8"/>
  <c r="J183" i="8"/>
  <c r="K182" i="8"/>
  <c r="J182" i="8"/>
  <c r="I182" i="8"/>
  <c r="K181" i="8"/>
  <c r="J181" i="8"/>
  <c r="I181" i="8"/>
  <c r="E181" i="8"/>
  <c r="K180" i="8"/>
  <c r="J180" i="8"/>
  <c r="E180" i="8"/>
  <c r="C180" i="8"/>
  <c r="K179" i="8"/>
  <c r="J179" i="8"/>
  <c r="K178" i="8"/>
  <c r="J178" i="8"/>
  <c r="I178" i="8"/>
  <c r="B176" i="8"/>
  <c r="K173" i="8"/>
  <c r="J173" i="8"/>
  <c r="I173" i="8"/>
  <c r="G173" i="8"/>
  <c r="E173" i="8"/>
  <c r="C173" i="8"/>
  <c r="I171" i="8"/>
  <c r="H171" i="8"/>
  <c r="I169" i="8" s="1"/>
  <c r="F171" i="8"/>
  <c r="D171" i="8"/>
  <c r="E168" i="8" s="1"/>
  <c r="B171" i="8"/>
  <c r="K169" i="8"/>
  <c r="J169" i="8"/>
  <c r="G169" i="8"/>
  <c r="K168" i="8"/>
  <c r="J168" i="8"/>
  <c r="I168" i="8"/>
  <c r="H165" i="8"/>
  <c r="G165" i="8"/>
  <c r="F165" i="8"/>
  <c r="G161" i="8" s="1"/>
  <c r="D165" i="8"/>
  <c r="B165" i="8"/>
  <c r="C165" i="8" s="1"/>
  <c r="K163" i="8"/>
  <c r="J163" i="8"/>
  <c r="G163" i="8"/>
  <c r="C163" i="8"/>
  <c r="K162" i="8"/>
  <c r="J162" i="8"/>
  <c r="G162" i="8"/>
  <c r="E162" i="8"/>
  <c r="C162" i="8"/>
  <c r="K161" i="8"/>
  <c r="J161" i="8"/>
  <c r="C161" i="8"/>
  <c r="K160" i="8"/>
  <c r="J160" i="8"/>
  <c r="G160" i="8"/>
  <c r="C160" i="8"/>
  <c r="K159" i="8"/>
  <c r="J159" i="8"/>
  <c r="I159" i="8"/>
  <c r="G159" i="8"/>
  <c r="C159" i="8"/>
  <c r="K158" i="8"/>
  <c r="J158" i="8"/>
  <c r="G158" i="8"/>
  <c r="E158" i="8"/>
  <c r="C158" i="8"/>
  <c r="K157" i="8"/>
  <c r="J157" i="8"/>
  <c r="C157" i="8"/>
  <c r="B155" i="8"/>
  <c r="K152" i="8"/>
  <c r="J152" i="8"/>
  <c r="I152" i="8"/>
  <c r="G152" i="8"/>
  <c r="E152" i="8"/>
  <c r="C152" i="8"/>
  <c r="H150" i="8"/>
  <c r="K150" i="8" s="1"/>
  <c r="F150" i="8"/>
  <c r="G150" i="8" s="1"/>
  <c r="D150" i="8"/>
  <c r="J150" i="8" s="1"/>
  <c r="B150" i="8"/>
  <c r="C150" i="8" s="1"/>
  <c r="K148" i="8"/>
  <c r="J148" i="8"/>
  <c r="I148" i="8"/>
  <c r="E148" i="8"/>
  <c r="H145" i="8"/>
  <c r="K145" i="8" s="1"/>
  <c r="G145" i="8"/>
  <c r="F145" i="8"/>
  <c r="D145" i="8"/>
  <c r="E143" i="8" s="1"/>
  <c r="B145" i="8"/>
  <c r="C145" i="8" s="1"/>
  <c r="K143" i="8"/>
  <c r="J143" i="8"/>
  <c r="I143" i="8"/>
  <c r="G143" i="8"/>
  <c r="F141" i="8"/>
  <c r="B141" i="8"/>
  <c r="D141" i="8" s="1"/>
  <c r="H141" i="8" s="1"/>
  <c r="K138" i="8"/>
  <c r="J138" i="8"/>
  <c r="I138" i="8"/>
  <c r="G138" i="8"/>
  <c r="E138" i="8"/>
  <c r="C138" i="8"/>
  <c r="H136" i="8"/>
  <c r="I130" i="8" s="1"/>
  <c r="F136" i="8"/>
  <c r="G132" i="8" s="1"/>
  <c r="D136" i="8"/>
  <c r="B136" i="8"/>
  <c r="C136" i="8" s="1"/>
  <c r="K134" i="8"/>
  <c r="J134" i="8"/>
  <c r="G134" i="8"/>
  <c r="C134" i="8"/>
  <c r="K133" i="8"/>
  <c r="J133" i="8"/>
  <c r="I133" i="8"/>
  <c r="G133" i="8"/>
  <c r="C133" i="8"/>
  <c r="K132" i="8"/>
  <c r="J132" i="8"/>
  <c r="C132" i="8"/>
  <c r="K131" i="8"/>
  <c r="J131" i="8"/>
  <c r="C131" i="8"/>
  <c r="K130" i="8"/>
  <c r="J130" i="8"/>
  <c r="G130" i="8"/>
  <c r="C130" i="8"/>
  <c r="K129" i="8"/>
  <c r="J129" i="8"/>
  <c r="G129" i="8"/>
  <c r="C129" i="8"/>
  <c r="K128" i="8"/>
  <c r="J128" i="8"/>
  <c r="G128" i="8"/>
  <c r="C128" i="8"/>
  <c r="K125" i="8"/>
  <c r="H125" i="8"/>
  <c r="F125" i="8"/>
  <c r="G125" i="8" s="1"/>
  <c r="E125" i="8"/>
  <c r="D125" i="8"/>
  <c r="J125" i="8" s="1"/>
  <c r="B125" i="8"/>
  <c r="C121" i="8" s="1"/>
  <c r="K123" i="8"/>
  <c r="J123" i="8"/>
  <c r="E123" i="8"/>
  <c r="C123" i="8"/>
  <c r="K122" i="8"/>
  <c r="J122" i="8"/>
  <c r="G122" i="8"/>
  <c r="C122" i="8"/>
  <c r="K121" i="8"/>
  <c r="J121" i="8"/>
  <c r="I121" i="8"/>
  <c r="G121" i="8"/>
  <c r="B119" i="8"/>
  <c r="F119" i="8" s="1"/>
  <c r="K116" i="8"/>
  <c r="J116" i="8"/>
  <c r="I116" i="8"/>
  <c r="G116" i="8"/>
  <c r="E116" i="8"/>
  <c r="C116" i="8"/>
  <c r="K114" i="8"/>
  <c r="J114" i="8"/>
  <c r="H114" i="8"/>
  <c r="F114" i="8"/>
  <c r="G114" i="8" s="1"/>
  <c r="D114" i="8"/>
  <c r="E105" i="8" s="1"/>
  <c r="C114" i="8"/>
  <c r="B114" i="8"/>
  <c r="K112" i="8"/>
  <c r="J112" i="8"/>
  <c r="C112" i="8"/>
  <c r="K111" i="8"/>
  <c r="J111" i="8"/>
  <c r="C111" i="8"/>
  <c r="K110" i="8"/>
  <c r="J110" i="8"/>
  <c r="I110" i="8"/>
  <c r="G110" i="8"/>
  <c r="E110" i="8"/>
  <c r="C110" i="8"/>
  <c r="K109" i="8"/>
  <c r="J109" i="8"/>
  <c r="G109" i="8"/>
  <c r="C109" i="8"/>
  <c r="K108" i="8"/>
  <c r="J108" i="8"/>
  <c r="C108" i="8"/>
  <c r="K107" i="8"/>
  <c r="J107" i="8"/>
  <c r="C107" i="8"/>
  <c r="K106" i="8"/>
  <c r="J106" i="8"/>
  <c r="G106" i="8"/>
  <c r="E106" i="8"/>
  <c r="C106" i="8"/>
  <c r="K105" i="8"/>
  <c r="J105" i="8"/>
  <c r="G105" i="8"/>
  <c r="C105" i="8"/>
  <c r="K104" i="8"/>
  <c r="J104" i="8"/>
  <c r="C104" i="8"/>
  <c r="K103" i="8"/>
  <c r="J103" i="8"/>
  <c r="I103" i="8"/>
  <c r="C103" i="8"/>
  <c r="K102" i="8"/>
  <c r="J102" i="8"/>
  <c r="I102" i="8"/>
  <c r="G102" i="8"/>
  <c r="E102" i="8"/>
  <c r="C102" i="8"/>
  <c r="K101" i="8"/>
  <c r="J101" i="8"/>
  <c r="G101" i="8"/>
  <c r="C101" i="8"/>
  <c r="K98" i="8"/>
  <c r="H98" i="8"/>
  <c r="I94" i="8" s="1"/>
  <c r="F98" i="8"/>
  <c r="G98" i="8" s="1"/>
  <c r="D98" i="8"/>
  <c r="E89" i="8" s="1"/>
  <c r="B98" i="8"/>
  <c r="C93" i="8" s="1"/>
  <c r="K96" i="8"/>
  <c r="J96" i="8"/>
  <c r="G96" i="8"/>
  <c r="C96" i="8"/>
  <c r="K95" i="8"/>
  <c r="J95" i="8"/>
  <c r="G95" i="8"/>
  <c r="C95" i="8"/>
  <c r="K94" i="8"/>
  <c r="J94" i="8"/>
  <c r="G94" i="8"/>
  <c r="C94" i="8"/>
  <c r="K93" i="8"/>
  <c r="J93" i="8"/>
  <c r="I93" i="8"/>
  <c r="G93" i="8"/>
  <c r="K92" i="8"/>
  <c r="J92" i="8"/>
  <c r="G92" i="8"/>
  <c r="C92" i="8"/>
  <c r="K91" i="8"/>
  <c r="J91" i="8"/>
  <c r="G91" i="8"/>
  <c r="C91" i="8"/>
  <c r="K90" i="8"/>
  <c r="J90" i="8"/>
  <c r="I90" i="8"/>
  <c r="G90" i="8"/>
  <c r="C90" i="8"/>
  <c r="K89" i="8"/>
  <c r="J89" i="8"/>
  <c r="I89" i="8"/>
  <c r="G89" i="8"/>
  <c r="C89" i="8"/>
  <c r="K88" i="8"/>
  <c r="J88" i="8"/>
  <c r="G88" i="8"/>
  <c r="C88" i="8"/>
  <c r="K87" i="8"/>
  <c r="J87" i="8"/>
  <c r="G87" i="8"/>
  <c r="C87" i="8"/>
  <c r="B85" i="8"/>
  <c r="F85" i="8" s="1"/>
  <c r="K82" i="8"/>
  <c r="J82" i="8"/>
  <c r="I82" i="8"/>
  <c r="G82" i="8"/>
  <c r="E82" i="8"/>
  <c r="C82" i="8"/>
  <c r="I80" i="8"/>
  <c r="H80" i="8"/>
  <c r="F80" i="8"/>
  <c r="G80" i="8" s="1"/>
  <c r="D80" i="8"/>
  <c r="E76" i="8" s="1"/>
  <c r="C80" i="8"/>
  <c r="B80" i="8"/>
  <c r="K78" i="8"/>
  <c r="J78" i="8"/>
  <c r="C78" i="8"/>
  <c r="K77" i="8"/>
  <c r="J77" i="8"/>
  <c r="G77" i="8"/>
  <c r="C77" i="8"/>
  <c r="K76" i="8"/>
  <c r="J76" i="8"/>
  <c r="I76" i="8"/>
  <c r="G76" i="8"/>
  <c r="C76" i="8"/>
  <c r="K75" i="8"/>
  <c r="J75" i="8"/>
  <c r="I75" i="8"/>
  <c r="G75" i="8"/>
  <c r="C75" i="8"/>
  <c r="K74" i="8"/>
  <c r="J74" i="8"/>
  <c r="G74" i="8"/>
  <c r="E74" i="8"/>
  <c r="C74" i="8"/>
  <c r="K73" i="8"/>
  <c r="J73" i="8"/>
  <c r="I73" i="8"/>
  <c r="G73" i="8"/>
  <c r="C73" i="8"/>
  <c r="K72" i="8"/>
  <c r="J72" i="8"/>
  <c r="I72" i="8"/>
  <c r="G72" i="8"/>
  <c r="C72" i="8"/>
  <c r="K71" i="8"/>
  <c r="J71" i="8"/>
  <c r="I71" i="8"/>
  <c r="G71" i="8"/>
  <c r="C71" i="8"/>
  <c r="K70" i="8"/>
  <c r="J70" i="8"/>
  <c r="G70" i="8"/>
  <c r="C70" i="8"/>
  <c r="K67" i="8"/>
  <c r="H67" i="8"/>
  <c r="I62" i="8" s="1"/>
  <c r="G67" i="8"/>
  <c r="F67" i="8"/>
  <c r="D67" i="8"/>
  <c r="E67" i="8" s="1"/>
  <c r="C67" i="8"/>
  <c r="B67" i="8"/>
  <c r="K65" i="8"/>
  <c r="J65" i="8"/>
  <c r="I65" i="8"/>
  <c r="G65" i="8"/>
  <c r="C65" i="8"/>
  <c r="K64" i="8"/>
  <c r="J64" i="8"/>
  <c r="G64" i="8"/>
  <c r="E64" i="8"/>
  <c r="C64" i="8"/>
  <c r="K63" i="8"/>
  <c r="J63" i="8"/>
  <c r="I63" i="8"/>
  <c r="G63" i="8"/>
  <c r="C63" i="8"/>
  <c r="K62" i="8"/>
  <c r="J62" i="8"/>
  <c r="G62" i="8"/>
  <c r="E62" i="8"/>
  <c r="C62" i="8"/>
  <c r="K61" i="8"/>
  <c r="J61" i="8"/>
  <c r="I61" i="8"/>
  <c r="G61" i="8"/>
  <c r="C61" i="8"/>
  <c r="K60" i="8"/>
  <c r="J60" i="8"/>
  <c r="G60" i="8"/>
  <c r="E60" i="8"/>
  <c r="C60" i="8"/>
  <c r="K59" i="8"/>
  <c r="J59" i="8"/>
  <c r="I59" i="8"/>
  <c r="G59" i="8"/>
  <c r="C59" i="8"/>
  <c r="K58" i="8"/>
  <c r="J58" i="8"/>
  <c r="G58" i="8"/>
  <c r="E58" i="8"/>
  <c r="C58" i="8"/>
  <c r="K57" i="8"/>
  <c r="J57" i="8"/>
  <c r="I57" i="8"/>
  <c r="G57" i="8"/>
  <c r="C57" i="8"/>
  <c r="K56" i="8"/>
  <c r="J56" i="8"/>
  <c r="G56" i="8"/>
  <c r="E56" i="8"/>
  <c r="C56" i="8"/>
  <c r="K55" i="8"/>
  <c r="J55" i="8"/>
  <c r="I55" i="8"/>
  <c r="G55" i="8"/>
  <c r="C55" i="8"/>
  <c r="K54" i="8"/>
  <c r="J54" i="8"/>
  <c r="G54" i="8"/>
  <c r="E54" i="8"/>
  <c r="C54" i="8"/>
  <c r="K53" i="8"/>
  <c r="J53" i="8"/>
  <c r="I53" i="8"/>
  <c r="G53" i="8"/>
  <c r="C53" i="8"/>
  <c r="K52" i="8"/>
  <c r="J52" i="8"/>
  <c r="G52" i="8"/>
  <c r="E52" i="8"/>
  <c r="C52" i="8"/>
  <c r="K51" i="8"/>
  <c r="J51" i="8"/>
  <c r="I51" i="8"/>
  <c r="G51" i="8"/>
  <c r="C51" i="8"/>
  <c r="K50" i="8"/>
  <c r="J50" i="8"/>
  <c r="G50" i="8"/>
  <c r="E50" i="8"/>
  <c r="C50" i="8"/>
  <c r="K49" i="8"/>
  <c r="J49" i="8"/>
  <c r="I49" i="8"/>
  <c r="G49" i="8"/>
  <c r="C49" i="8"/>
  <c r="K48" i="8"/>
  <c r="J48" i="8"/>
  <c r="G48" i="8"/>
  <c r="E48" i="8"/>
  <c r="C48" i="8"/>
  <c r="K47" i="8"/>
  <c r="J47" i="8"/>
  <c r="I47" i="8"/>
  <c r="G47" i="8"/>
  <c r="C47" i="8"/>
  <c r="B45" i="8"/>
  <c r="F45" i="8" s="1"/>
  <c r="K42" i="8"/>
  <c r="J42" i="8"/>
  <c r="I42" i="8"/>
  <c r="G42" i="8"/>
  <c r="E42" i="8"/>
  <c r="C42" i="8"/>
  <c r="I40" i="8"/>
  <c r="H40" i="8"/>
  <c r="K40" i="8" s="1"/>
  <c r="F40" i="8"/>
  <c r="G35" i="8" s="1"/>
  <c r="E40" i="8"/>
  <c r="D40" i="8"/>
  <c r="E35" i="8" s="1"/>
  <c r="B40" i="8"/>
  <c r="C38" i="8" s="1"/>
  <c r="K38" i="8"/>
  <c r="J38" i="8"/>
  <c r="G38" i="8"/>
  <c r="E38" i="8"/>
  <c r="K37" i="8"/>
  <c r="J37" i="8"/>
  <c r="I37" i="8"/>
  <c r="K36" i="8"/>
  <c r="J36" i="8"/>
  <c r="G36" i="8"/>
  <c r="E36" i="8"/>
  <c r="K35" i="8"/>
  <c r="J35" i="8"/>
  <c r="I35" i="8"/>
  <c r="C35" i="8"/>
  <c r="K32" i="8"/>
  <c r="H32" i="8"/>
  <c r="I27" i="8" s="1"/>
  <c r="G32" i="8"/>
  <c r="F32" i="8"/>
  <c r="D32" i="8"/>
  <c r="E32" i="8" s="1"/>
  <c r="C32" i="8"/>
  <c r="B32" i="8"/>
  <c r="C29" i="8" s="1"/>
  <c r="K30" i="8"/>
  <c r="J30" i="8"/>
  <c r="I30" i="8"/>
  <c r="G30" i="8"/>
  <c r="C30" i="8"/>
  <c r="K29" i="8"/>
  <c r="J29" i="8"/>
  <c r="G29" i="8"/>
  <c r="E29" i="8"/>
  <c r="K28" i="8"/>
  <c r="J28" i="8"/>
  <c r="I28" i="8"/>
  <c r="G28" i="8"/>
  <c r="C28" i="8"/>
  <c r="K27" i="8"/>
  <c r="J27" i="8"/>
  <c r="G27" i="8"/>
  <c r="E27" i="8"/>
  <c r="C27" i="8"/>
  <c r="K26" i="8"/>
  <c r="J26" i="8"/>
  <c r="I26" i="8"/>
  <c r="G26" i="8"/>
  <c r="C26" i="8"/>
  <c r="K25" i="8"/>
  <c r="J25" i="8"/>
  <c r="G25" i="8"/>
  <c r="E25" i="8"/>
  <c r="C25" i="8"/>
  <c r="K24" i="8"/>
  <c r="J24" i="8"/>
  <c r="I24" i="8"/>
  <c r="G24" i="8"/>
  <c r="C24" i="8"/>
  <c r="K23" i="8"/>
  <c r="J23" i="8"/>
  <c r="G23" i="8"/>
  <c r="E23" i="8"/>
  <c r="C23" i="8"/>
  <c r="K22" i="8"/>
  <c r="J22" i="8"/>
  <c r="I22" i="8"/>
  <c r="G22" i="8"/>
  <c r="C22" i="8"/>
  <c r="K21" i="8"/>
  <c r="J21" i="8"/>
  <c r="G21" i="8"/>
  <c r="E21" i="8"/>
  <c r="C21" i="8"/>
  <c r="K20" i="8"/>
  <c r="J20" i="8"/>
  <c r="I20" i="8"/>
  <c r="G20" i="8"/>
  <c r="C20" i="8"/>
  <c r="K19" i="8"/>
  <c r="J19" i="8"/>
  <c r="G19" i="8"/>
  <c r="E19" i="8"/>
  <c r="C19" i="8"/>
  <c r="K18" i="8"/>
  <c r="J18" i="8"/>
  <c r="I18" i="8"/>
  <c r="G18" i="8"/>
  <c r="C18" i="8"/>
  <c r="B16" i="8"/>
  <c r="F16" i="8" s="1"/>
  <c r="K13" i="8"/>
  <c r="J13" i="8"/>
  <c r="I13" i="8"/>
  <c r="G13" i="8"/>
  <c r="E13" i="8"/>
  <c r="C13" i="8"/>
  <c r="I11" i="8"/>
  <c r="H11" i="8"/>
  <c r="I9" i="8" s="1"/>
  <c r="F11" i="8"/>
  <c r="G8" i="8" s="1"/>
  <c r="E11" i="8"/>
  <c r="D11" i="8"/>
  <c r="E8" i="8" s="1"/>
  <c r="B11" i="8"/>
  <c r="C7" i="8" s="1"/>
  <c r="K9" i="8"/>
  <c r="J9" i="8"/>
  <c r="G9" i="8"/>
  <c r="E9" i="8"/>
  <c r="K8" i="8"/>
  <c r="J8" i="8"/>
  <c r="I8" i="8"/>
  <c r="K7" i="8"/>
  <c r="J7" i="8"/>
  <c r="G7" i="8"/>
  <c r="E7" i="8"/>
  <c r="F5" i="8"/>
  <c r="D5" i="8"/>
  <c r="H5" i="8" s="1"/>
  <c r="B5" i="8"/>
  <c r="H41" i="7"/>
  <c r="J41" i="7" s="1"/>
  <c r="E41" i="7"/>
  <c r="D41" i="7"/>
  <c r="C41" i="7"/>
  <c r="B41" i="7"/>
  <c r="G41" i="7" s="1"/>
  <c r="I39" i="7"/>
  <c r="H39" i="7"/>
  <c r="J39" i="7" s="1"/>
  <c r="G39" i="7"/>
  <c r="I38" i="7"/>
  <c r="H38" i="7"/>
  <c r="J38" i="7" s="1"/>
  <c r="G38" i="7"/>
  <c r="I37" i="7"/>
  <c r="H37" i="7"/>
  <c r="J37" i="7" s="1"/>
  <c r="G37" i="7"/>
  <c r="I36" i="7"/>
  <c r="H36" i="7"/>
  <c r="J36" i="7" s="1"/>
  <c r="G36" i="7"/>
  <c r="I35" i="7"/>
  <c r="H35" i="7"/>
  <c r="J35" i="7" s="1"/>
  <c r="G35" i="7"/>
  <c r="I34" i="7"/>
  <c r="H34" i="7"/>
  <c r="J34" i="7" s="1"/>
  <c r="G34" i="7"/>
  <c r="I33" i="7"/>
  <c r="H33" i="7"/>
  <c r="J33" i="7" s="1"/>
  <c r="G33" i="7"/>
  <c r="I32" i="7"/>
  <c r="H32" i="7"/>
  <c r="J32" i="7" s="1"/>
  <c r="G32" i="7"/>
  <c r="I31" i="7"/>
  <c r="H31" i="7"/>
  <c r="J31" i="7" s="1"/>
  <c r="G31" i="7"/>
  <c r="I30" i="7"/>
  <c r="H30" i="7"/>
  <c r="J30" i="7" s="1"/>
  <c r="G30" i="7"/>
  <c r="I29" i="7"/>
  <c r="H29" i="7"/>
  <c r="J29" i="7" s="1"/>
  <c r="G29" i="7"/>
  <c r="I28" i="7"/>
  <c r="H28" i="7"/>
  <c r="J28" i="7" s="1"/>
  <c r="G28" i="7"/>
  <c r="I27" i="7"/>
  <c r="H27" i="7"/>
  <c r="J27" i="7" s="1"/>
  <c r="G27" i="7"/>
  <c r="I26" i="7"/>
  <c r="H26" i="7"/>
  <c r="J26" i="7" s="1"/>
  <c r="G26" i="7"/>
  <c r="I25" i="7"/>
  <c r="H25" i="7"/>
  <c r="J25" i="7" s="1"/>
  <c r="G25" i="7"/>
  <c r="I24" i="7"/>
  <c r="H24" i="7"/>
  <c r="J24" i="7" s="1"/>
  <c r="G24" i="7"/>
  <c r="I23" i="7"/>
  <c r="H23" i="7"/>
  <c r="J23" i="7" s="1"/>
  <c r="G23" i="7"/>
  <c r="I22" i="7"/>
  <c r="H22" i="7"/>
  <c r="J22" i="7" s="1"/>
  <c r="G22" i="7"/>
  <c r="I21" i="7"/>
  <c r="H21" i="7"/>
  <c r="J21" i="7" s="1"/>
  <c r="G21" i="7"/>
  <c r="I20" i="7"/>
  <c r="H20" i="7"/>
  <c r="J20" i="7" s="1"/>
  <c r="G20" i="7"/>
  <c r="I19" i="7"/>
  <c r="H19" i="7"/>
  <c r="J19" i="7" s="1"/>
  <c r="G19" i="7"/>
  <c r="I18" i="7"/>
  <c r="H18" i="7"/>
  <c r="J18" i="7" s="1"/>
  <c r="G18" i="7"/>
  <c r="I17" i="7"/>
  <c r="H17" i="7"/>
  <c r="J17" i="7" s="1"/>
  <c r="G17" i="7"/>
  <c r="J16" i="7"/>
  <c r="I16" i="7"/>
  <c r="H16" i="7"/>
  <c r="G16" i="7"/>
  <c r="I15" i="7"/>
  <c r="H15" i="7"/>
  <c r="J15" i="7" s="1"/>
  <c r="G15" i="7"/>
  <c r="H11" i="7"/>
  <c r="E11" i="7"/>
  <c r="E42" i="7" s="1"/>
  <c r="D11" i="7"/>
  <c r="D42" i="7" s="1"/>
  <c r="C11" i="7"/>
  <c r="B11" i="7"/>
  <c r="J9" i="7"/>
  <c r="I9" i="7"/>
  <c r="H9" i="7"/>
  <c r="G9" i="7"/>
  <c r="D5" i="7"/>
  <c r="C5" i="7"/>
  <c r="E5" i="7" s="1"/>
  <c r="B5" i="7"/>
  <c r="H41" i="6"/>
  <c r="E41" i="6"/>
  <c r="D41" i="6"/>
  <c r="C41" i="6"/>
  <c r="B41" i="6"/>
  <c r="I39" i="6"/>
  <c r="H39" i="6"/>
  <c r="J39" i="6" s="1"/>
  <c r="G39" i="6"/>
  <c r="I37" i="6"/>
  <c r="H37" i="6"/>
  <c r="J37" i="6" s="1"/>
  <c r="G37" i="6"/>
  <c r="I36" i="6"/>
  <c r="H36" i="6"/>
  <c r="J36" i="6" s="1"/>
  <c r="G36" i="6"/>
  <c r="I33" i="6"/>
  <c r="H33" i="6"/>
  <c r="J33" i="6" s="1"/>
  <c r="G33" i="6"/>
  <c r="I32" i="6"/>
  <c r="H32" i="6"/>
  <c r="J32" i="6" s="1"/>
  <c r="G32" i="6"/>
  <c r="I29" i="6"/>
  <c r="H29" i="6"/>
  <c r="J29" i="6" s="1"/>
  <c r="G29" i="6"/>
  <c r="I28" i="6"/>
  <c r="H28" i="6"/>
  <c r="J28" i="6" s="1"/>
  <c r="G28" i="6"/>
  <c r="I27" i="6"/>
  <c r="H27" i="6"/>
  <c r="J27" i="6" s="1"/>
  <c r="G27" i="6"/>
  <c r="I26" i="6"/>
  <c r="H26" i="6"/>
  <c r="J26" i="6" s="1"/>
  <c r="G26" i="6"/>
  <c r="I23" i="6"/>
  <c r="H23" i="6"/>
  <c r="J23" i="6" s="1"/>
  <c r="G23" i="6"/>
  <c r="I22" i="6"/>
  <c r="H22" i="6"/>
  <c r="J22" i="6" s="1"/>
  <c r="G22" i="6"/>
  <c r="I21" i="6"/>
  <c r="H21" i="6"/>
  <c r="J21" i="6" s="1"/>
  <c r="G21" i="6"/>
  <c r="I20" i="6"/>
  <c r="H20" i="6"/>
  <c r="J20" i="6" s="1"/>
  <c r="G20" i="6"/>
  <c r="I17" i="6"/>
  <c r="H17" i="6"/>
  <c r="J17" i="6" s="1"/>
  <c r="G17" i="6"/>
  <c r="I16" i="6"/>
  <c r="H16" i="6"/>
  <c r="J16" i="6" s="1"/>
  <c r="G16" i="6"/>
  <c r="I15" i="6"/>
  <c r="H15" i="6"/>
  <c r="J15" i="6" s="1"/>
  <c r="G15" i="6"/>
  <c r="I14" i="6"/>
  <c r="H14" i="6"/>
  <c r="J14" i="6" s="1"/>
  <c r="G14" i="6"/>
  <c r="I11" i="6"/>
  <c r="H11" i="6"/>
  <c r="J11" i="6" s="1"/>
  <c r="G11" i="6"/>
  <c r="I10" i="6"/>
  <c r="H10" i="6"/>
  <c r="J10" i="6" s="1"/>
  <c r="G10" i="6"/>
  <c r="I9" i="6"/>
  <c r="H9" i="6"/>
  <c r="J9" i="6" s="1"/>
  <c r="G9" i="6"/>
  <c r="I8" i="6"/>
  <c r="H8" i="6"/>
  <c r="J8" i="6" s="1"/>
  <c r="G8" i="6"/>
  <c r="D5" i="6"/>
  <c r="C5" i="6"/>
  <c r="E5" i="6" s="1"/>
  <c r="B5" i="6"/>
  <c r="H33" i="5"/>
  <c r="E33" i="5"/>
  <c r="D33" i="5"/>
  <c r="C33" i="5"/>
  <c r="G33" i="5" s="1"/>
  <c r="B33" i="5"/>
  <c r="I31" i="5"/>
  <c r="H31" i="5"/>
  <c r="J31" i="5" s="1"/>
  <c r="G31" i="5"/>
  <c r="I29" i="5"/>
  <c r="H29" i="5"/>
  <c r="J29" i="5" s="1"/>
  <c r="G29" i="5"/>
  <c r="I28" i="5"/>
  <c r="H28" i="5"/>
  <c r="J28" i="5" s="1"/>
  <c r="G28" i="5"/>
  <c r="I27" i="5"/>
  <c r="H27" i="5"/>
  <c r="J27" i="5" s="1"/>
  <c r="G27" i="5"/>
  <c r="I26" i="5"/>
  <c r="H26" i="5"/>
  <c r="J26" i="5" s="1"/>
  <c r="G26" i="5"/>
  <c r="H25" i="5"/>
  <c r="J25" i="5" s="1"/>
  <c r="E25" i="5"/>
  <c r="D25" i="5"/>
  <c r="C25" i="5"/>
  <c r="B25" i="5"/>
  <c r="I23" i="5"/>
  <c r="H23" i="5"/>
  <c r="J23" i="5" s="1"/>
  <c r="G23" i="5"/>
  <c r="I22" i="5"/>
  <c r="H22" i="5"/>
  <c r="J22" i="5" s="1"/>
  <c r="G22" i="5"/>
  <c r="I21" i="5"/>
  <c r="H21" i="5"/>
  <c r="J21" i="5" s="1"/>
  <c r="G21" i="5"/>
  <c r="I20" i="5"/>
  <c r="H20" i="5"/>
  <c r="J20" i="5" s="1"/>
  <c r="G20" i="5"/>
  <c r="H19" i="5"/>
  <c r="J19" i="5" s="1"/>
  <c r="E19" i="5"/>
  <c r="D19" i="5"/>
  <c r="C19" i="5"/>
  <c r="B19" i="5"/>
  <c r="G19" i="5" s="1"/>
  <c r="I19" i="5" s="1"/>
  <c r="I17" i="5"/>
  <c r="H17" i="5"/>
  <c r="J17" i="5" s="1"/>
  <c r="G17" i="5"/>
  <c r="I16" i="5"/>
  <c r="H16" i="5"/>
  <c r="J16" i="5" s="1"/>
  <c r="G16" i="5"/>
  <c r="I15" i="5"/>
  <c r="H15" i="5"/>
  <c r="J15" i="5" s="1"/>
  <c r="G15" i="5"/>
  <c r="I14" i="5"/>
  <c r="H14" i="5"/>
  <c r="J14" i="5" s="1"/>
  <c r="G14" i="5"/>
  <c r="I13" i="5"/>
  <c r="E13" i="5"/>
  <c r="D13" i="5"/>
  <c r="H13" i="5" s="1"/>
  <c r="J13" i="5" s="1"/>
  <c r="C13" i="5"/>
  <c r="B13" i="5"/>
  <c r="G13" i="5" s="1"/>
  <c r="I11" i="5"/>
  <c r="H11" i="5"/>
  <c r="J11" i="5" s="1"/>
  <c r="G11" i="5"/>
  <c r="I10" i="5"/>
  <c r="H10" i="5"/>
  <c r="J10" i="5" s="1"/>
  <c r="G10" i="5"/>
  <c r="I9" i="5"/>
  <c r="H9" i="5"/>
  <c r="J9" i="5" s="1"/>
  <c r="G9" i="5"/>
  <c r="I8" i="5"/>
  <c r="H8" i="5"/>
  <c r="J8" i="5" s="1"/>
  <c r="G8" i="5"/>
  <c r="H7" i="5"/>
  <c r="J7" i="5" s="1"/>
  <c r="E7" i="5"/>
  <c r="D7" i="5"/>
  <c r="C7" i="5"/>
  <c r="I7" i="5" s="1"/>
  <c r="B7" i="5"/>
  <c r="G7" i="5" s="1"/>
  <c r="D5" i="5"/>
  <c r="C5" i="5"/>
  <c r="E5" i="5" s="1"/>
  <c r="B5" i="5"/>
  <c r="E52" i="4"/>
  <c r="D52" i="4"/>
  <c r="C52" i="4"/>
  <c r="B52"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H14" i="4"/>
  <c r="G14" i="4"/>
  <c r="H13" i="4"/>
  <c r="G13" i="4"/>
  <c r="H12" i="4"/>
  <c r="G12" i="4"/>
  <c r="H11" i="4"/>
  <c r="G11" i="4"/>
  <c r="H10" i="4"/>
  <c r="G10" i="4"/>
  <c r="H9" i="4"/>
  <c r="G9" i="4"/>
  <c r="G52" i="4" s="1"/>
  <c r="H8" i="4"/>
  <c r="G8" i="4"/>
  <c r="H7" i="4"/>
  <c r="G7" i="4"/>
  <c r="H6" i="4"/>
  <c r="H52" i="4" s="1"/>
  <c r="G6" i="4"/>
  <c r="C5" i="4"/>
  <c r="E5" i="4" s="1"/>
  <c r="B5" i="4"/>
  <c r="D5" i="4" s="1"/>
  <c r="E52" i="3"/>
  <c r="D52" i="3"/>
  <c r="C52" i="3"/>
  <c r="B52" i="3"/>
  <c r="I50" i="3"/>
  <c r="H50" i="3"/>
  <c r="J50" i="3" s="1"/>
  <c r="G50" i="3"/>
  <c r="I49" i="3"/>
  <c r="H49" i="3"/>
  <c r="J49" i="3" s="1"/>
  <c r="G49" i="3"/>
  <c r="I48" i="3"/>
  <c r="H48" i="3"/>
  <c r="J48" i="3" s="1"/>
  <c r="G48" i="3"/>
  <c r="I47" i="3"/>
  <c r="H47" i="3"/>
  <c r="J47" i="3" s="1"/>
  <c r="G47" i="3"/>
  <c r="J46" i="3"/>
  <c r="H46" i="3"/>
  <c r="G46" i="3"/>
  <c r="I46" i="3" s="1"/>
  <c r="I45" i="3"/>
  <c r="H45" i="3"/>
  <c r="J45" i="3" s="1"/>
  <c r="G45" i="3"/>
  <c r="J44" i="3"/>
  <c r="I44" i="3"/>
  <c r="H44" i="3"/>
  <c r="G44" i="3"/>
  <c r="I43" i="3"/>
  <c r="H43" i="3"/>
  <c r="J43" i="3" s="1"/>
  <c r="G43" i="3"/>
  <c r="I42" i="3"/>
  <c r="H42" i="3"/>
  <c r="J42" i="3" s="1"/>
  <c r="G42" i="3"/>
  <c r="J41" i="3"/>
  <c r="I41" i="3"/>
  <c r="H41" i="3"/>
  <c r="G41" i="3"/>
  <c r="I40" i="3"/>
  <c r="H40" i="3"/>
  <c r="J40" i="3" s="1"/>
  <c r="G40" i="3"/>
  <c r="H39" i="3"/>
  <c r="J39" i="3" s="1"/>
  <c r="G39" i="3"/>
  <c r="I39" i="3" s="1"/>
  <c r="J38" i="3"/>
  <c r="H38" i="3"/>
  <c r="G38" i="3"/>
  <c r="I38" i="3" s="1"/>
  <c r="H37" i="3"/>
  <c r="J37" i="3" s="1"/>
  <c r="G37" i="3"/>
  <c r="I37" i="3" s="1"/>
  <c r="J36" i="3"/>
  <c r="I36" i="3"/>
  <c r="H36" i="3"/>
  <c r="G36" i="3"/>
  <c r="I35" i="3"/>
  <c r="H35" i="3"/>
  <c r="J35" i="3" s="1"/>
  <c r="G35" i="3"/>
  <c r="J34" i="3"/>
  <c r="I34" i="3"/>
  <c r="H34" i="3"/>
  <c r="G34" i="3"/>
  <c r="I33" i="3"/>
  <c r="H33" i="3"/>
  <c r="J33" i="3" s="1"/>
  <c r="G33" i="3"/>
  <c r="I32" i="3"/>
  <c r="H32" i="3"/>
  <c r="J32" i="3" s="1"/>
  <c r="G32" i="3"/>
  <c r="H31" i="3"/>
  <c r="J31" i="3" s="1"/>
  <c r="G31" i="3"/>
  <c r="I31" i="3" s="1"/>
  <c r="H30" i="3"/>
  <c r="J30" i="3" s="1"/>
  <c r="G30" i="3"/>
  <c r="I30" i="3" s="1"/>
  <c r="J29" i="3"/>
  <c r="H29" i="3"/>
  <c r="G29" i="3"/>
  <c r="I29" i="3" s="1"/>
  <c r="H28" i="3"/>
  <c r="J28" i="3" s="1"/>
  <c r="G28" i="3"/>
  <c r="I28" i="3" s="1"/>
  <c r="J27" i="3"/>
  <c r="H27" i="3"/>
  <c r="G27" i="3"/>
  <c r="I27" i="3" s="1"/>
  <c r="H26" i="3"/>
  <c r="J26" i="3" s="1"/>
  <c r="G26" i="3"/>
  <c r="I26" i="3" s="1"/>
  <c r="J25" i="3"/>
  <c r="H25" i="3"/>
  <c r="G25" i="3"/>
  <c r="I25" i="3" s="1"/>
  <c r="H24" i="3"/>
  <c r="J24" i="3" s="1"/>
  <c r="G24" i="3"/>
  <c r="I24" i="3" s="1"/>
  <c r="J23" i="3"/>
  <c r="H23" i="3"/>
  <c r="G23" i="3"/>
  <c r="I23" i="3" s="1"/>
  <c r="H22" i="3"/>
  <c r="J22" i="3" s="1"/>
  <c r="G22" i="3"/>
  <c r="I22" i="3" s="1"/>
  <c r="J21" i="3"/>
  <c r="I21" i="3"/>
  <c r="H21" i="3"/>
  <c r="G21" i="3"/>
  <c r="H20" i="3"/>
  <c r="J20" i="3" s="1"/>
  <c r="G20" i="3"/>
  <c r="I20" i="3" s="1"/>
  <c r="J19" i="3"/>
  <c r="I19" i="3"/>
  <c r="H19" i="3"/>
  <c r="G19" i="3"/>
  <c r="H18" i="3"/>
  <c r="J18" i="3" s="1"/>
  <c r="G18" i="3"/>
  <c r="I18" i="3" s="1"/>
  <c r="J17" i="3"/>
  <c r="H17" i="3"/>
  <c r="G17" i="3"/>
  <c r="I17" i="3" s="1"/>
  <c r="H16" i="3"/>
  <c r="J16" i="3" s="1"/>
  <c r="G16" i="3"/>
  <c r="I16" i="3" s="1"/>
  <c r="J15" i="3"/>
  <c r="H15" i="3"/>
  <c r="G15" i="3"/>
  <c r="I15" i="3" s="1"/>
  <c r="H14" i="3"/>
  <c r="J14" i="3" s="1"/>
  <c r="G14" i="3"/>
  <c r="I14" i="3" s="1"/>
  <c r="J13" i="3"/>
  <c r="H13" i="3"/>
  <c r="G13" i="3"/>
  <c r="I13" i="3" s="1"/>
  <c r="I12" i="3"/>
  <c r="H12" i="3"/>
  <c r="J12" i="3" s="1"/>
  <c r="G12" i="3"/>
  <c r="J11" i="3"/>
  <c r="H11" i="3"/>
  <c r="G11" i="3"/>
  <c r="I11" i="3" s="1"/>
  <c r="I10" i="3"/>
  <c r="H10" i="3"/>
  <c r="J10" i="3" s="1"/>
  <c r="G10" i="3"/>
  <c r="J9" i="3"/>
  <c r="I9" i="3"/>
  <c r="H9" i="3"/>
  <c r="G9" i="3"/>
  <c r="H8" i="3"/>
  <c r="J8" i="3" s="1"/>
  <c r="G8" i="3"/>
  <c r="I8" i="3" s="1"/>
  <c r="J7" i="3"/>
  <c r="H7" i="3"/>
  <c r="G7" i="3"/>
  <c r="I7" i="3" s="1"/>
  <c r="H6" i="3"/>
  <c r="H52" i="3" s="1"/>
  <c r="J52" i="3" s="1"/>
  <c r="G6" i="3"/>
  <c r="I6" i="3" s="1"/>
  <c r="B5" i="3"/>
  <c r="D5" i="3" s="1"/>
  <c r="C65" i="2"/>
  <c r="D64" i="2"/>
  <c r="E62" i="2"/>
  <c r="D62" i="2"/>
  <c r="H62" i="2" s="1"/>
  <c r="C62" i="2"/>
  <c r="C61" i="2"/>
  <c r="D60" i="2"/>
  <c r="E58" i="2"/>
  <c r="D58" i="2"/>
  <c r="H58" i="2" s="1"/>
  <c r="C58" i="2"/>
  <c r="C57" i="2"/>
  <c r="D56" i="2"/>
  <c r="E54" i="2"/>
  <c r="D54" i="2"/>
  <c r="H54" i="2" s="1"/>
  <c r="C54" i="2"/>
  <c r="C53" i="2"/>
  <c r="D52" i="2"/>
  <c r="E50" i="2"/>
  <c r="D50" i="2"/>
  <c r="H50" i="2" s="1"/>
  <c r="C50" i="2"/>
  <c r="C49" i="2"/>
  <c r="D48" i="2"/>
  <c r="E46" i="2"/>
  <c r="D46" i="2"/>
  <c r="C46" i="2"/>
  <c r="D42" i="2"/>
  <c r="E40" i="2"/>
  <c r="D40" i="2"/>
  <c r="H40" i="2" s="1"/>
  <c r="C40" i="2"/>
  <c r="C39" i="2"/>
  <c r="B38" i="2"/>
  <c r="H34" i="2"/>
  <c r="E34" i="2"/>
  <c r="E63" i="2" s="1"/>
  <c r="D34" i="2"/>
  <c r="D63" i="2" s="1"/>
  <c r="C34" i="2"/>
  <c r="C63" i="2" s="1"/>
  <c r="B34" i="2"/>
  <c r="B65" i="2" s="1"/>
  <c r="G65" i="2" s="1"/>
  <c r="H33" i="2"/>
  <c r="J33" i="2" s="1"/>
  <c r="G33" i="2"/>
  <c r="I33" i="2" s="1"/>
  <c r="J32" i="2"/>
  <c r="H32" i="2"/>
  <c r="G32" i="2"/>
  <c r="I32" i="2" s="1"/>
  <c r="H31" i="2"/>
  <c r="J31" i="2" s="1"/>
  <c r="G31" i="2"/>
  <c r="I31" i="2" s="1"/>
  <c r="J30" i="2"/>
  <c r="H30" i="2"/>
  <c r="G30" i="2"/>
  <c r="I30" i="2" s="1"/>
  <c r="H29" i="2"/>
  <c r="J29" i="2" s="1"/>
  <c r="G29" i="2"/>
  <c r="I29" i="2" s="1"/>
  <c r="J28" i="2"/>
  <c r="H28" i="2"/>
  <c r="G28" i="2"/>
  <c r="I28" i="2" s="1"/>
  <c r="H27" i="2"/>
  <c r="J27" i="2" s="1"/>
  <c r="G27" i="2"/>
  <c r="I27" i="2" s="1"/>
  <c r="J26" i="2"/>
  <c r="H26" i="2"/>
  <c r="G26" i="2"/>
  <c r="I26" i="2" s="1"/>
  <c r="H25" i="2"/>
  <c r="J25" i="2" s="1"/>
  <c r="G25" i="2"/>
  <c r="I25" i="2" s="1"/>
  <c r="J24" i="2"/>
  <c r="H24" i="2"/>
  <c r="G24" i="2"/>
  <c r="I24" i="2" s="1"/>
  <c r="H23" i="2"/>
  <c r="J23" i="2" s="1"/>
  <c r="G23" i="2"/>
  <c r="I23" i="2" s="1"/>
  <c r="J22" i="2"/>
  <c r="H22" i="2"/>
  <c r="G22" i="2"/>
  <c r="I22" i="2" s="1"/>
  <c r="H21" i="2"/>
  <c r="J21" i="2" s="1"/>
  <c r="G21" i="2"/>
  <c r="I21" i="2" s="1"/>
  <c r="J20" i="2"/>
  <c r="H20" i="2"/>
  <c r="G20" i="2"/>
  <c r="I20" i="2" s="1"/>
  <c r="J19" i="2"/>
  <c r="I19" i="2"/>
  <c r="H19" i="2"/>
  <c r="G19" i="2"/>
  <c r="J18" i="2"/>
  <c r="H18" i="2"/>
  <c r="G18" i="2"/>
  <c r="I18" i="2" s="1"/>
  <c r="H17" i="2"/>
  <c r="J17" i="2" s="1"/>
  <c r="G17" i="2"/>
  <c r="I17" i="2" s="1"/>
  <c r="J16" i="2"/>
  <c r="H16" i="2"/>
  <c r="G16" i="2"/>
  <c r="I16" i="2" s="1"/>
  <c r="H15" i="2"/>
  <c r="J15" i="2" s="1"/>
  <c r="G15" i="2"/>
  <c r="I15" i="2" s="1"/>
  <c r="J14" i="2"/>
  <c r="H14" i="2"/>
  <c r="G14" i="2"/>
  <c r="I14" i="2" s="1"/>
  <c r="H11" i="2"/>
  <c r="E11" i="2"/>
  <c r="E41" i="2" s="1"/>
  <c r="D11" i="2"/>
  <c r="D41" i="2" s="1"/>
  <c r="H41" i="2" s="1"/>
  <c r="C11" i="2"/>
  <c r="C41" i="2" s="1"/>
  <c r="B11" i="2"/>
  <c r="B39" i="2" s="1"/>
  <c r="H10" i="2"/>
  <c r="J10" i="2" s="1"/>
  <c r="G10" i="2"/>
  <c r="I10" i="2" s="1"/>
  <c r="J9" i="2"/>
  <c r="H9" i="2"/>
  <c r="G9" i="2"/>
  <c r="I9" i="2" s="1"/>
  <c r="H8" i="2"/>
  <c r="J8" i="2" s="1"/>
  <c r="G8" i="2"/>
  <c r="I8" i="2" s="1"/>
  <c r="J7" i="2"/>
  <c r="H7" i="2"/>
  <c r="G7" i="2"/>
  <c r="I7" i="2" s="1"/>
  <c r="C6" i="2"/>
  <c r="C38" i="2" s="1"/>
  <c r="B6" i="2"/>
  <c r="D6" i="2" s="1"/>
  <c r="D38" i="2" s="1"/>
  <c r="F24" i="1"/>
  <c r="E24" i="1"/>
  <c r="D24" i="1"/>
  <c r="C24" i="1"/>
  <c r="K22" i="1"/>
  <c r="I22" i="1"/>
  <c r="H22" i="1"/>
  <c r="J22" i="1" s="1"/>
  <c r="I21" i="1"/>
  <c r="K21" i="1" s="1"/>
  <c r="H21" i="1"/>
  <c r="J21" i="1" s="1"/>
  <c r="K20" i="1"/>
  <c r="I20" i="1"/>
  <c r="H20" i="1"/>
  <c r="J20" i="1" s="1"/>
  <c r="I19" i="1"/>
  <c r="K19" i="1" s="1"/>
  <c r="H19" i="1"/>
  <c r="J19" i="1" s="1"/>
  <c r="K18" i="1"/>
  <c r="I18" i="1"/>
  <c r="H18" i="1"/>
  <c r="J18" i="1" s="1"/>
  <c r="I17" i="1"/>
  <c r="K17" i="1" s="1"/>
  <c r="H17" i="1"/>
  <c r="J17" i="1" s="1"/>
  <c r="K16" i="1"/>
  <c r="I16" i="1"/>
  <c r="H16" i="1"/>
  <c r="J16" i="1" s="1"/>
  <c r="I15" i="1"/>
  <c r="I24" i="1" s="1"/>
  <c r="K24" i="1" s="1"/>
  <c r="H15" i="1"/>
  <c r="J15" i="1" s="1"/>
  <c r="C13" i="1"/>
  <c r="E13" i="1" s="1"/>
  <c r="G39" i="2" l="1"/>
  <c r="I25" i="5"/>
  <c r="H63" i="2"/>
  <c r="D39" i="2"/>
  <c r="B42" i="2"/>
  <c r="G42" i="2" s="1"/>
  <c r="B48" i="2"/>
  <c r="D49" i="2"/>
  <c r="B52" i="2"/>
  <c r="D53" i="2"/>
  <c r="H53" i="2" s="1"/>
  <c r="B56" i="2"/>
  <c r="D57" i="2"/>
  <c r="H57" i="2" s="1"/>
  <c r="B60" i="2"/>
  <c r="D61" i="2"/>
  <c r="H61" i="2" s="1"/>
  <c r="B64" i="2"/>
  <c r="D65" i="2"/>
  <c r="G41" i="6"/>
  <c r="I41" i="6" s="1"/>
  <c r="K15" i="1"/>
  <c r="E6" i="2"/>
  <c r="E38" i="2" s="1"/>
  <c r="J11" i="2"/>
  <c r="J34" i="2"/>
  <c r="E39" i="2"/>
  <c r="C42" i="2"/>
  <c r="C43" i="2" s="1"/>
  <c r="H46" i="2"/>
  <c r="C48" i="2"/>
  <c r="E49" i="2"/>
  <c r="C52" i="2"/>
  <c r="E53" i="2"/>
  <c r="C56" i="2"/>
  <c r="E57" i="2"/>
  <c r="C60" i="2"/>
  <c r="E61" i="2"/>
  <c r="C64" i="2"/>
  <c r="E65" i="2"/>
  <c r="J6" i="3"/>
  <c r="G25" i="5"/>
  <c r="J33" i="5"/>
  <c r="J41" i="6"/>
  <c r="H24" i="1"/>
  <c r="J24" i="1" s="1"/>
  <c r="B41" i="2"/>
  <c r="G41" i="2" s="1"/>
  <c r="B47" i="2"/>
  <c r="G47" i="2" s="1"/>
  <c r="B51" i="2"/>
  <c r="B55" i="2"/>
  <c r="G55" i="2" s="1"/>
  <c r="B59" i="2"/>
  <c r="B63" i="2"/>
  <c r="G63" i="2" s="1"/>
  <c r="D13" i="1"/>
  <c r="F13" i="1" s="1"/>
  <c r="E42" i="2"/>
  <c r="H42" i="2" s="1"/>
  <c r="C47" i="2"/>
  <c r="C66" i="2" s="1"/>
  <c r="E48" i="2"/>
  <c r="H48" i="2" s="1"/>
  <c r="C51" i="2"/>
  <c r="E52" i="2"/>
  <c r="H52" i="2" s="1"/>
  <c r="C55" i="2"/>
  <c r="E56" i="2"/>
  <c r="H56" i="2" s="1"/>
  <c r="C59" i="2"/>
  <c r="E60" i="2"/>
  <c r="H60" i="2" s="1"/>
  <c r="E64" i="2"/>
  <c r="H64" i="2" s="1"/>
  <c r="C5" i="3"/>
  <c r="E5" i="3" s="1"/>
  <c r="I33" i="5"/>
  <c r="I11" i="7"/>
  <c r="C42" i="7"/>
  <c r="G11" i="7"/>
  <c r="B40" i="2"/>
  <c r="G40" i="2" s="1"/>
  <c r="B46" i="2"/>
  <c r="D47" i="2"/>
  <c r="B50" i="2"/>
  <c r="G50" i="2" s="1"/>
  <c r="D51" i="2"/>
  <c r="B54" i="2"/>
  <c r="G54" i="2" s="1"/>
  <c r="D55" i="2"/>
  <c r="B58" i="2"/>
  <c r="G58" i="2" s="1"/>
  <c r="D59" i="2"/>
  <c r="B62" i="2"/>
  <c r="G62" i="2" s="1"/>
  <c r="H42" i="7"/>
  <c r="I41" i="7"/>
  <c r="E47" i="2"/>
  <c r="E66" i="2" s="1"/>
  <c r="E51" i="2"/>
  <c r="E55" i="2"/>
  <c r="E59" i="2"/>
  <c r="J42" i="7"/>
  <c r="G11" i="2"/>
  <c r="I11" i="2" s="1"/>
  <c r="G34" i="2"/>
  <c r="I34" i="2" s="1"/>
  <c r="B49" i="2"/>
  <c r="G49" i="2" s="1"/>
  <c r="B53" i="2"/>
  <c r="G53" i="2" s="1"/>
  <c r="B57" i="2"/>
  <c r="G57" i="2" s="1"/>
  <c r="B61" i="2"/>
  <c r="G61" i="2" s="1"/>
  <c r="G52" i="3"/>
  <c r="I52" i="3" s="1"/>
  <c r="J11" i="8"/>
  <c r="C37" i="8"/>
  <c r="E72" i="8"/>
  <c r="E75" i="8"/>
  <c r="E80" i="8"/>
  <c r="E136" i="8"/>
  <c r="E134" i="8"/>
  <c r="E130" i="8"/>
  <c r="E131" i="8"/>
  <c r="J136" i="8"/>
  <c r="I160" i="8"/>
  <c r="K165" i="8"/>
  <c r="I161" i="8"/>
  <c r="I157" i="8"/>
  <c r="I165" i="8"/>
  <c r="I162" i="8"/>
  <c r="I158" i="8"/>
  <c r="C169" i="8"/>
  <c r="C171" i="8"/>
  <c r="C12" i="10"/>
  <c r="C8" i="10"/>
  <c r="C13" i="10"/>
  <c r="C9" i="10"/>
  <c r="C14" i="10"/>
  <c r="C10" i="10"/>
  <c r="C16" i="10"/>
  <c r="I7" i="8"/>
  <c r="C11" i="8"/>
  <c r="K11" i="8"/>
  <c r="D16" i="8"/>
  <c r="H16" i="8" s="1"/>
  <c r="E20" i="8"/>
  <c r="I21" i="8"/>
  <c r="E24" i="8"/>
  <c r="I25" i="8"/>
  <c r="E28" i="8"/>
  <c r="I29" i="8"/>
  <c r="I32" i="8"/>
  <c r="E37" i="8"/>
  <c r="I38" i="8"/>
  <c r="G40" i="8"/>
  <c r="E47" i="8"/>
  <c r="I48" i="8"/>
  <c r="E51" i="8"/>
  <c r="I52" i="8"/>
  <c r="E55" i="8"/>
  <c r="I56" i="8"/>
  <c r="E59" i="8"/>
  <c r="I60" i="8"/>
  <c r="E63" i="8"/>
  <c r="I64" i="8"/>
  <c r="I67" i="8"/>
  <c r="E78" i="8"/>
  <c r="E92" i="8"/>
  <c r="G107" i="8"/>
  <c r="I112" i="8"/>
  <c r="I108" i="8"/>
  <c r="I104" i="8"/>
  <c r="I109" i="8"/>
  <c r="I105" i="8"/>
  <c r="I101" i="8"/>
  <c r="G123" i="8"/>
  <c r="I125" i="8"/>
  <c r="I122" i="8"/>
  <c r="I123" i="8"/>
  <c r="E132" i="8"/>
  <c r="J145" i="8"/>
  <c r="I163" i="8"/>
  <c r="C168" i="8"/>
  <c r="G179" i="8"/>
  <c r="G181" i="8"/>
  <c r="G183" i="8"/>
  <c r="G185" i="8"/>
  <c r="C7" i="10"/>
  <c r="C11" i="10"/>
  <c r="C146" i="10"/>
  <c r="C142" i="10"/>
  <c r="C138" i="10"/>
  <c r="C134" i="10"/>
  <c r="C148" i="10"/>
  <c r="C144" i="10"/>
  <c r="C140" i="10"/>
  <c r="C136" i="10"/>
  <c r="C150" i="10"/>
  <c r="C139" i="10"/>
  <c r="C137" i="10"/>
  <c r="C135" i="10"/>
  <c r="J150" i="10"/>
  <c r="B42" i="7"/>
  <c r="G42" i="7" s="1"/>
  <c r="C9" i="8"/>
  <c r="J32" i="8"/>
  <c r="C36" i="8"/>
  <c r="G37" i="8"/>
  <c r="J67" i="8"/>
  <c r="E71" i="8"/>
  <c r="G78" i="8"/>
  <c r="I78" i="8"/>
  <c r="I74" i="8"/>
  <c r="I70" i="8"/>
  <c r="C98" i="8"/>
  <c r="E101" i="8"/>
  <c r="G104" i="8"/>
  <c r="I107" i="8"/>
  <c r="E109" i="8"/>
  <c r="G112" i="8"/>
  <c r="I114" i="8"/>
  <c r="E129" i="8"/>
  <c r="G136" i="8"/>
  <c r="C148" i="8"/>
  <c r="E150" i="8"/>
  <c r="G168" i="8"/>
  <c r="G171" i="8"/>
  <c r="I39" i="10"/>
  <c r="I35" i="10"/>
  <c r="I31" i="10"/>
  <c r="I27" i="10"/>
  <c r="I23" i="10"/>
  <c r="I36" i="10"/>
  <c r="I32" i="10"/>
  <c r="I28" i="10"/>
  <c r="I24" i="10"/>
  <c r="K41" i="10"/>
  <c r="I37" i="10"/>
  <c r="I33" i="10"/>
  <c r="I29" i="10"/>
  <c r="I25" i="10"/>
  <c r="I41" i="10"/>
  <c r="I38" i="10"/>
  <c r="I34" i="10"/>
  <c r="I30" i="10"/>
  <c r="I26" i="10"/>
  <c r="E94" i="8"/>
  <c r="E90" i="8"/>
  <c r="E95" i="8"/>
  <c r="E91" i="8"/>
  <c r="E87" i="8"/>
  <c r="I131" i="8"/>
  <c r="K136" i="8"/>
  <c r="I132" i="8"/>
  <c r="I128" i="8"/>
  <c r="C198" i="8"/>
  <c r="C194" i="8"/>
  <c r="C199" i="8"/>
  <c r="C200" i="8"/>
  <c r="C196" i="8"/>
  <c r="C192" i="8"/>
  <c r="C202" i="8"/>
  <c r="C8" i="8"/>
  <c r="J40" i="8"/>
  <c r="J80" i="8"/>
  <c r="E98" i="8"/>
  <c r="D119" i="8"/>
  <c r="H119" i="8" s="1"/>
  <c r="I129" i="8"/>
  <c r="I134" i="8"/>
  <c r="I136" i="8"/>
  <c r="G148" i="8"/>
  <c r="F155" i="8"/>
  <c r="D155" i="8"/>
  <c r="H155" i="8" s="1"/>
  <c r="F176" i="8"/>
  <c r="D176" i="8"/>
  <c r="H176" i="8" s="1"/>
  <c r="C185" i="8"/>
  <c r="C181" i="8"/>
  <c r="C187" i="8"/>
  <c r="C183" i="8"/>
  <c r="C179" i="8"/>
  <c r="C189" i="8"/>
  <c r="F21" i="10"/>
  <c r="D21" i="10"/>
  <c r="H21" i="10" s="1"/>
  <c r="J11" i="7"/>
  <c r="G11" i="8"/>
  <c r="E18" i="8"/>
  <c r="I19" i="8"/>
  <c r="E22" i="8"/>
  <c r="I23" i="8"/>
  <c r="E26" i="8"/>
  <c r="E30" i="8"/>
  <c r="I36" i="8"/>
  <c r="C40" i="8"/>
  <c r="D45" i="8"/>
  <c r="H45" i="8" s="1"/>
  <c r="E49" i="8"/>
  <c r="I50" i="8"/>
  <c r="E53" i="8"/>
  <c r="I54" i="8"/>
  <c r="E57" i="8"/>
  <c r="I58" i="8"/>
  <c r="E61" i="8"/>
  <c r="E65" i="8"/>
  <c r="E70" i="8"/>
  <c r="I77" i="8"/>
  <c r="K80" i="8"/>
  <c r="D85" i="8"/>
  <c r="H85" i="8" s="1"/>
  <c r="E88" i="8"/>
  <c r="E96" i="8"/>
  <c r="G103" i="8"/>
  <c r="I106" i="8"/>
  <c r="G111" i="8"/>
  <c r="C125" i="8"/>
  <c r="E128" i="8"/>
  <c r="G131" i="8"/>
  <c r="E133" i="8"/>
  <c r="C143" i="8"/>
  <c r="E145" i="8"/>
  <c r="E165" i="8"/>
  <c r="E163" i="8"/>
  <c r="E159" i="8"/>
  <c r="E160" i="8"/>
  <c r="J165" i="8"/>
  <c r="E161" i="8"/>
  <c r="E157" i="8"/>
  <c r="J171" i="8"/>
  <c r="C178" i="8"/>
  <c r="C182" i="8"/>
  <c r="C186" i="8"/>
  <c r="C193" i="8"/>
  <c r="C197" i="8"/>
  <c r="J16" i="10"/>
  <c r="E93" i="8"/>
  <c r="I98" i="8"/>
  <c r="I95" i="8"/>
  <c r="I91" i="8"/>
  <c r="I87" i="8"/>
  <c r="I96" i="8"/>
  <c r="I92" i="8"/>
  <c r="I88" i="8"/>
  <c r="G108" i="8"/>
  <c r="I111" i="8"/>
  <c r="E121" i="8"/>
  <c r="E122" i="8"/>
  <c r="G186" i="8"/>
  <c r="G182" i="8"/>
  <c r="G178" i="8"/>
  <c r="G189" i="8"/>
  <c r="G184" i="8"/>
  <c r="G180" i="8"/>
  <c r="C195" i="8"/>
  <c r="G205" i="8"/>
  <c r="G206" i="8"/>
  <c r="G209" i="8"/>
  <c r="G36" i="9"/>
  <c r="G32" i="9"/>
  <c r="G28" i="9"/>
  <c r="G24" i="9"/>
  <c r="G20" i="9"/>
  <c r="G16" i="9"/>
  <c r="G12" i="9"/>
  <c r="G8" i="9"/>
  <c r="G37" i="9"/>
  <c r="G33" i="9"/>
  <c r="G29" i="9"/>
  <c r="G25" i="9"/>
  <c r="G21" i="9"/>
  <c r="G17" i="9"/>
  <c r="G13" i="9"/>
  <c r="G9" i="9"/>
  <c r="G38" i="9"/>
  <c r="G34" i="9"/>
  <c r="G30" i="9"/>
  <c r="G26" i="9"/>
  <c r="G22" i="9"/>
  <c r="G18" i="9"/>
  <c r="G14" i="9"/>
  <c r="G10" i="9"/>
  <c r="E77" i="8"/>
  <c r="E73" i="8"/>
  <c r="J98" i="8"/>
  <c r="E111" i="8"/>
  <c r="E107" i="8"/>
  <c r="E103" i="8"/>
  <c r="E114" i="8"/>
  <c r="E112" i="8"/>
  <c r="E108" i="8"/>
  <c r="E104" i="8"/>
  <c r="K171" i="8"/>
  <c r="K189" i="8"/>
  <c r="I198" i="8"/>
  <c r="K202" i="8"/>
  <c r="E206" i="8"/>
  <c r="E26" i="9"/>
  <c r="E30" i="9"/>
  <c r="E34" i="9"/>
  <c r="E38" i="9"/>
  <c r="I12" i="10"/>
  <c r="K16" i="10"/>
  <c r="E25" i="10"/>
  <c r="E29" i="10"/>
  <c r="E33" i="10"/>
  <c r="E37" i="10"/>
  <c r="I47" i="10"/>
  <c r="I50" i="10"/>
  <c r="G79" i="10"/>
  <c r="G75" i="10"/>
  <c r="G71" i="10"/>
  <c r="G67" i="10"/>
  <c r="G63" i="10"/>
  <c r="C118" i="10"/>
  <c r="G157" i="8"/>
  <c r="G193" i="8"/>
  <c r="G197" i="8"/>
  <c r="C205" i="8"/>
  <c r="C17" i="9"/>
  <c r="C21" i="9"/>
  <c r="C25" i="9"/>
  <c r="C29" i="9"/>
  <c r="C33" i="9"/>
  <c r="J40" i="9"/>
  <c r="G7" i="10"/>
  <c r="G11" i="10"/>
  <c r="G29" i="10"/>
  <c r="G33" i="10"/>
  <c r="J41" i="10"/>
  <c r="C45" i="10"/>
  <c r="C49" i="10"/>
  <c r="G82" i="10"/>
  <c r="G84" i="10"/>
  <c r="D104" i="10"/>
  <c r="H104" i="10" s="1"/>
  <c r="C120" i="10"/>
  <c r="G147" i="10"/>
  <c r="G143" i="10"/>
  <c r="G139" i="10"/>
  <c r="G135" i="10"/>
  <c r="G150" i="10"/>
  <c r="G145" i="10"/>
  <c r="G141" i="10"/>
  <c r="G137" i="10"/>
  <c r="K150" i="10"/>
  <c r="I145" i="8"/>
  <c r="I150" i="8"/>
  <c r="E169" i="8"/>
  <c r="E171" i="8"/>
  <c r="E179" i="8"/>
  <c r="I180" i="8"/>
  <c r="E183" i="8"/>
  <c r="I184" i="8"/>
  <c r="E187" i="8"/>
  <c r="E189" i="8"/>
  <c r="E192" i="8"/>
  <c r="I193" i="8"/>
  <c r="E196" i="8"/>
  <c r="I197" i="8"/>
  <c r="E200" i="8"/>
  <c r="E202" i="8"/>
  <c r="I206" i="8"/>
  <c r="I209" i="8"/>
  <c r="I213" i="8"/>
  <c r="E9" i="9"/>
  <c r="I10" i="9"/>
  <c r="E13" i="9"/>
  <c r="I14" i="9"/>
  <c r="E17" i="9"/>
  <c r="I18" i="9"/>
  <c r="E21" i="9"/>
  <c r="I22" i="9"/>
  <c r="E25" i="9"/>
  <c r="I26" i="9"/>
  <c r="E29" i="9"/>
  <c r="I30" i="9"/>
  <c r="E33" i="9"/>
  <c r="I34" i="9"/>
  <c r="E37" i="9"/>
  <c r="I38" i="9"/>
  <c r="K40" i="9"/>
  <c r="I7" i="10"/>
  <c r="E10" i="10"/>
  <c r="I11" i="10"/>
  <c r="E14" i="10"/>
  <c r="E24" i="10"/>
  <c r="E28" i="10"/>
  <c r="E32" i="10"/>
  <c r="E36" i="10"/>
  <c r="I46" i="10"/>
  <c r="G52" i="10"/>
  <c r="G54" i="10"/>
  <c r="G66" i="10"/>
  <c r="G69" i="10"/>
  <c r="G74" i="10"/>
  <c r="C76" i="10"/>
  <c r="G77" i="10"/>
  <c r="C79" i="10"/>
  <c r="I79" i="10"/>
  <c r="I75" i="10"/>
  <c r="I71" i="10"/>
  <c r="I67" i="10"/>
  <c r="I63" i="10"/>
  <c r="I84" i="10"/>
  <c r="I81" i="10"/>
  <c r="I77" i="10"/>
  <c r="I73" i="10"/>
  <c r="I69" i="10"/>
  <c r="I65" i="10"/>
  <c r="C95" i="10"/>
  <c r="C91" i="10"/>
  <c r="C87" i="10"/>
  <c r="C97" i="10"/>
  <c r="C106" i="10"/>
  <c r="J213" i="8"/>
  <c r="C129" i="10"/>
  <c r="C125" i="10"/>
  <c r="C121" i="10"/>
  <c r="C117" i="10"/>
  <c r="C113" i="10"/>
  <c r="C109" i="10"/>
  <c r="C131" i="10"/>
  <c r="C127" i="10"/>
  <c r="C123" i="10"/>
  <c r="C119" i="10"/>
  <c r="C115" i="10"/>
  <c r="C111" i="10"/>
  <c r="C107" i="10"/>
  <c r="E178" i="8"/>
  <c r="I179" i="8"/>
  <c r="E182" i="8"/>
  <c r="I183" i="8"/>
  <c r="I192" i="8"/>
  <c r="E195" i="8"/>
  <c r="I196" i="8"/>
  <c r="G202" i="8"/>
  <c r="I205" i="8"/>
  <c r="C209" i="8"/>
  <c r="E8" i="9"/>
  <c r="E12" i="9"/>
  <c r="E16" i="9"/>
  <c r="E20" i="9"/>
  <c r="E24" i="9"/>
  <c r="I25" i="9"/>
  <c r="E28" i="9"/>
  <c r="I29" i="9"/>
  <c r="E32" i="9"/>
  <c r="I33" i="9"/>
  <c r="D5" i="10"/>
  <c r="H5" i="10" s="1"/>
  <c r="I10" i="10"/>
  <c r="G16" i="10"/>
  <c r="E23" i="10"/>
  <c r="E27" i="10"/>
  <c r="E31" i="10"/>
  <c r="E35" i="10"/>
  <c r="E39" i="10"/>
  <c r="E41" i="10"/>
  <c r="I45" i="10"/>
  <c r="I54" i="10"/>
  <c r="G76" i="10"/>
  <c r="K84" i="10"/>
  <c r="C110" i="10"/>
  <c r="G195" i="8"/>
  <c r="G9" i="10"/>
  <c r="C47" i="10"/>
  <c r="C50" i="10"/>
  <c r="J54" i="10"/>
  <c r="C82" i="10"/>
  <c r="C78" i="10"/>
  <c r="C74" i="10"/>
  <c r="C70" i="10"/>
  <c r="C66" i="10"/>
  <c r="C62" i="10"/>
  <c r="G96" i="10"/>
  <c r="G92" i="10"/>
  <c r="G88" i="10"/>
  <c r="C112" i="10"/>
  <c r="G126" i="10"/>
  <c r="G122" i="10"/>
  <c r="G118" i="10"/>
  <c r="G114" i="10"/>
  <c r="G110" i="10"/>
  <c r="G106" i="10"/>
  <c r="K131" i="10"/>
  <c r="G128" i="10"/>
  <c r="G124" i="10"/>
  <c r="G120" i="10"/>
  <c r="G116" i="10"/>
  <c r="G112" i="10"/>
  <c r="G108" i="10"/>
  <c r="G131" i="10"/>
  <c r="G157" i="10"/>
  <c r="G160" i="10"/>
  <c r="K160" i="10"/>
  <c r="E26" i="10"/>
  <c r="E30" i="10"/>
  <c r="E34" i="10"/>
  <c r="I44" i="10"/>
  <c r="I48" i="10"/>
  <c r="I51" i="10"/>
  <c r="K54" i="10"/>
  <c r="J160" i="10"/>
  <c r="G165" i="10"/>
  <c r="J169" i="10"/>
  <c r="J173" i="10"/>
  <c r="C7" i="12"/>
  <c r="G18" i="12"/>
  <c r="J22" i="12"/>
  <c r="G27" i="12"/>
  <c r="G31" i="12"/>
  <c r="J35" i="12"/>
  <c r="G40" i="12"/>
  <c r="G44" i="12"/>
  <c r="J48" i="12"/>
  <c r="C7" i="14"/>
  <c r="C11" i="14"/>
  <c r="C15" i="14"/>
  <c r="D155" i="10"/>
  <c r="H155" i="10" s="1"/>
  <c r="C160" i="10"/>
  <c r="C169" i="10"/>
  <c r="K169" i="10"/>
  <c r="K173" i="10"/>
  <c r="G10" i="12"/>
  <c r="G15" i="12"/>
  <c r="C22" i="12"/>
  <c r="K22" i="12"/>
  <c r="C35" i="12"/>
  <c r="K35" i="12"/>
  <c r="C48" i="12"/>
  <c r="K48" i="12"/>
  <c r="E52" i="12"/>
  <c r="I53" i="12"/>
  <c r="E56" i="12"/>
  <c r="I57" i="12"/>
  <c r="E60" i="12"/>
  <c r="I61" i="12"/>
  <c r="E64" i="12"/>
  <c r="I65" i="12"/>
  <c r="I68" i="12"/>
  <c r="G18" i="14"/>
  <c r="E11" i="15"/>
  <c r="E15" i="15"/>
  <c r="C163" i="10"/>
  <c r="G164" i="10"/>
  <c r="C167" i="10"/>
  <c r="G8" i="11"/>
  <c r="G12" i="11"/>
  <c r="G16" i="11"/>
  <c r="G20" i="11"/>
  <c r="G24" i="11"/>
  <c r="G28" i="11"/>
  <c r="G32" i="11"/>
  <c r="G36" i="11"/>
  <c r="G40" i="11"/>
  <c r="G7" i="12"/>
  <c r="C20" i="12"/>
  <c r="C25" i="12"/>
  <c r="G26" i="12"/>
  <c r="C29" i="12"/>
  <c r="G30" i="12"/>
  <c r="C33" i="12"/>
  <c r="C38" i="12"/>
  <c r="G39" i="12"/>
  <c r="C42" i="12"/>
  <c r="G43" i="12"/>
  <c r="C46" i="12"/>
  <c r="J68" i="12"/>
  <c r="G10" i="13"/>
  <c r="G14" i="13"/>
  <c r="G18" i="13"/>
  <c r="G22" i="13"/>
  <c r="G7" i="14"/>
  <c r="C10" i="14"/>
  <c r="G11" i="14"/>
  <c r="C14" i="14"/>
  <c r="G15" i="14"/>
  <c r="C10" i="15"/>
  <c r="C14" i="15"/>
  <c r="E89" i="10"/>
  <c r="E93" i="10"/>
  <c r="E97" i="10"/>
  <c r="E99" i="10"/>
  <c r="I108" i="10"/>
  <c r="I112" i="10"/>
  <c r="I116" i="10"/>
  <c r="I120" i="10"/>
  <c r="I124" i="10"/>
  <c r="E127" i="10"/>
  <c r="I128" i="10"/>
  <c r="I131" i="10"/>
  <c r="E136" i="10"/>
  <c r="E140" i="10"/>
  <c r="I141" i="10"/>
  <c r="E144" i="10"/>
  <c r="I145" i="10"/>
  <c r="E148" i="10"/>
  <c r="E150" i="10"/>
  <c r="E158" i="10"/>
  <c r="E163" i="10"/>
  <c r="I164" i="10"/>
  <c r="E167" i="10"/>
  <c r="E169" i="10"/>
  <c r="I8" i="11"/>
  <c r="I12" i="11"/>
  <c r="I16" i="11"/>
  <c r="I20" i="11"/>
  <c r="I24" i="11"/>
  <c r="I28" i="11"/>
  <c r="I32" i="11"/>
  <c r="I36" i="11"/>
  <c r="I40" i="11"/>
  <c r="K42" i="11"/>
  <c r="I7" i="12"/>
  <c r="E20" i="12"/>
  <c r="E22" i="12"/>
  <c r="E25" i="12"/>
  <c r="E29" i="12"/>
  <c r="E33" i="12"/>
  <c r="E35" i="12"/>
  <c r="E38" i="12"/>
  <c r="E42" i="12"/>
  <c r="I43" i="12"/>
  <c r="E46" i="12"/>
  <c r="E48" i="12"/>
  <c r="E51" i="12"/>
  <c r="I52" i="12"/>
  <c r="E55" i="12"/>
  <c r="I56" i="12"/>
  <c r="E59" i="12"/>
  <c r="I60" i="12"/>
  <c r="E63" i="12"/>
  <c r="I64" i="12"/>
  <c r="C68" i="12"/>
  <c r="K68" i="12"/>
  <c r="I10" i="13"/>
  <c r="I14" i="13"/>
  <c r="I18" i="13"/>
  <c r="I22" i="13"/>
  <c r="K24" i="13"/>
  <c r="I7" i="14"/>
  <c r="E10" i="14"/>
  <c r="I11" i="14"/>
  <c r="E14" i="14"/>
  <c r="I15" i="14"/>
  <c r="I18" i="14"/>
  <c r="E10" i="15"/>
  <c r="E14" i="15"/>
  <c r="J10" i="12"/>
  <c r="J15" i="12"/>
  <c r="J18" i="14"/>
  <c r="G169" i="10"/>
  <c r="D5" i="12"/>
  <c r="H5" i="12" s="1"/>
  <c r="C10" i="12"/>
  <c r="C15" i="12"/>
  <c r="G22" i="12"/>
  <c r="G35" i="12"/>
  <c r="G48" i="12"/>
  <c r="E54" i="12"/>
  <c r="I55" i="12"/>
  <c r="E58" i="12"/>
  <c r="I59" i="12"/>
  <c r="E62" i="12"/>
  <c r="I63" i="12"/>
  <c r="E66" i="12"/>
  <c r="E68" i="12"/>
  <c r="D5" i="14"/>
  <c r="H5" i="14" s="1"/>
  <c r="C18" i="14"/>
  <c r="K18" i="14"/>
  <c r="D5" i="15"/>
  <c r="H5" i="15" s="1"/>
  <c r="I418" i="16"/>
  <c r="G10" i="11"/>
  <c r="G14" i="11"/>
  <c r="G18" i="11"/>
  <c r="G22" i="11"/>
  <c r="G26" i="11"/>
  <c r="G30" i="11"/>
  <c r="G34" i="11"/>
  <c r="C27" i="12"/>
  <c r="G28" i="12"/>
  <c r="C40" i="12"/>
  <c r="G41" i="12"/>
  <c r="C53" i="12"/>
  <c r="C57" i="12"/>
  <c r="C61" i="12"/>
  <c r="G8" i="13"/>
  <c r="G12" i="13"/>
  <c r="G16" i="13"/>
  <c r="C8" i="14"/>
  <c r="G9" i="14"/>
  <c r="C12" i="14"/>
  <c r="C8" i="15"/>
  <c r="C12" i="15"/>
  <c r="E82" i="10"/>
  <c r="E87" i="10"/>
  <c r="E91" i="10"/>
  <c r="I106" i="10"/>
  <c r="I110" i="10"/>
  <c r="I114" i="10"/>
  <c r="I118" i="10"/>
  <c r="I122" i="10"/>
  <c r="E125" i="10"/>
  <c r="E129" i="10"/>
  <c r="E134" i="10"/>
  <c r="E138" i="10"/>
  <c r="E142" i="10"/>
  <c r="I143" i="10"/>
  <c r="I147" i="10"/>
  <c r="I157" i="10"/>
  <c r="I166" i="10"/>
  <c r="I10" i="11"/>
  <c r="I14" i="11"/>
  <c r="I18" i="11"/>
  <c r="I22" i="11"/>
  <c r="I26" i="11"/>
  <c r="I30" i="11"/>
  <c r="I34" i="11"/>
  <c r="E8" i="12"/>
  <c r="E13" i="12"/>
  <c r="E27" i="12"/>
  <c r="I32" i="12"/>
  <c r="E40" i="12"/>
  <c r="I45" i="12"/>
  <c r="E53" i="12"/>
  <c r="I54" i="12"/>
  <c r="E57" i="12"/>
  <c r="I58" i="12"/>
  <c r="E61" i="12"/>
  <c r="I62" i="12"/>
  <c r="I8" i="13"/>
  <c r="I12" i="13"/>
  <c r="I16" i="13"/>
  <c r="E8" i="14"/>
  <c r="I9" i="14"/>
  <c r="E12" i="14"/>
  <c r="E16" i="14"/>
  <c r="E8" i="15"/>
  <c r="E12" i="15"/>
  <c r="J418" i="16"/>
  <c r="H51" i="2" l="1"/>
  <c r="G51" i="2"/>
  <c r="G56" i="2"/>
  <c r="B43" i="2"/>
  <c r="G43" i="2" s="1"/>
  <c r="H47" i="2"/>
  <c r="G52" i="2"/>
  <c r="B66" i="2"/>
  <c r="G66" i="2" s="1"/>
  <c r="G46" i="2"/>
  <c r="H65" i="2"/>
  <c r="H49" i="2"/>
  <c r="H59" i="2"/>
  <c r="E43" i="2"/>
  <c r="G64" i="2"/>
  <c r="G48" i="2"/>
  <c r="H55" i="2"/>
  <c r="I42" i="7"/>
  <c r="G59" i="2"/>
  <c r="G60" i="2"/>
  <c r="H39" i="2"/>
  <c r="D43" i="2"/>
  <c r="H43" i="2" s="1"/>
  <c r="D66" i="2"/>
  <c r="H66" i="2" s="1"/>
</calcChain>
</file>

<file path=xl/sharedStrings.xml><?xml version="1.0" encoding="utf-8"?>
<sst xmlns="http://schemas.openxmlformats.org/spreadsheetml/2006/main" count="1592" uniqueCount="550">
  <si>
    <t>VFACTS ACT REPORT</t>
  </si>
  <si>
    <t>FEDERAL CHAMBER OF AUTOMOTIVE INDUSTRIES</t>
  </si>
  <si>
    <t>NEW VEHICLE SALES</t>
  </si>
  <si>
    <t>MARCH 2020</t>
  </si>
  <si>
    <t>Month</t>
  </si>
  <si>
    <t>YTD</t>
  </si>
  <si>
    <t>Variance +/- Vol. &amp; %</t>
  </si>
  <si>
    <t>Total Market</t>
  </si>
  <si>
    <t>MTH</t>
  </si>
  <si>
    <t>AUSTRALIAN CAPITAL TERRITORY</t>
  </si>
  <si>
    <t>NEW SOUTH WALES</t>
  </si>
  <si>
    <t>NORTHERN TERRITORY</t>
  </si>
  <si>
    <t>QUEENSLAND</t>
  </si>
  <si>
    <t>SOUTH AUSTRALIA</t>
  </si>
  <si>
    <t>TASMANIA</t>
  </si>
  <si>
    <t>VICTORIA</t>
  </si>
  <si>
    <t>WESTERN AUSTRALIA</t>
  </si>
  <si>
    <t>Total</t>
  </si>
  <si>
    <r>
      <t xml:space="preserve">Copyright © 2020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Friday, 3 April 2020</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</si>
  <si>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VFACTS</t>
  </si>
  <si>
    <t>TOTAL MARKET SEGMENTATION</t>
  </si>
  <si>
    <t>ACT</t>
  </si>
  <si>
    <t>Volumes</t>
  </si>
  <si>
    <t>Passenger</t>
  </si>
  <si>
    <t>SUV</t>
  </si>
  <si>
    <t>Light Commercial</t>
  </si>
  <si>
    <t>Heavy Commercial</t>
  </si>
  <si>
    <t>Micro</t>
  </si>
  <si>
    <t>Light</t>
  </si>
  <si>
    <t>Small</t>
  </si>
  <si>
    <t>Medium</t>
  </si>
  <si>
    <t>Large</t>
  </si>
  <si>
    <t>Upper Large</t>
  </si>
  <si>
    <t>People Movers</t>
  </si>
  <si>
    <t>Sports</t>
  </si>
  <si>
    <t>SUV Light</t>
  </si>
  <si>
    <t>SUV Small</t>
  </si>
  <si>
    <t>SUV Medium</t>
  </si>
  <si>
    <t>SUV Large</t>
  </si>
  <si>
    <t>SUV Upper Large</t>
  </si>
  <si>
    <t>Light Buses &lt; 20 Seats</t>
  </si>
  <si>
    <t>Light Buses =&gt; 20 Seats</t>
  </si>
  <si>
    <t>Vans/CC &lt;= 2.5t</t>
  </si>
  <si>
    <t>Vans/CC 2.5-3.5t</t>
  </si>
  <si>
    <t>PU/CC 4X2</t>
  </si>
  <si>
    <t>PU/CC 4X4</t>
  </si>
  <si>
    <t>Percentage Mix</t>
  </si>
  <si>
    <t>Yr to Yr change +/-</t>
  </si>
  <si>
    <t>NEW VEHICLE SALES BY MARQUE</t>
  </si>
  <si>
    <t>Alfa Romeo</t>
  </si>
  <si>
    <t>Audi</t>
  </si>
  <si>
    <t>BMW</t>
  </si>
  <si>
    <t>Chrysler</t>
  </si>
  <si>
    <t>Citroen</t>
  </si>
  <si>
    <t>Fiat</t>
  </si>
  <si>
    <t>Fiat Professional</t>
  </si>
  <si>
    <t>Ford</t>
  </si>
  <si>
    <t>Great Wall</t>
  </si>
  <si>
    <t>Haval</t>
  </si>
  <si>
    <t>Holden</t>
  </si>
  <si>
    <t>Honda</t>
  </si>
  <si>
    <t>Hyundai</t>
  </si>
  <si>
    <t>Infiniti</t>
  </si>
  <si>
    <t>Isuzu Ute</t>
  </si>
  <si>
    <t>Iveco Trucks</t>
  </si>
  <si>
    <t>Jaguar</t>
  </si>
  <si>
    <t>Jeep</t>
  </si>
  <si>
    <t>Kia</t>
  </si>
  <si>
    <t>Land Rover</t>
  </si>
  <si>
    <t>LDV</t>
  </si>
  <si>
    <t>Lexus</t>
  </si>
  <si>
    <t>Maserati</t>
  </si>
  <si>
    <t>Mazda</t>
  </si>
  <si>
    <t>Mercedes-Benz Cars</t>
  </si>
  <si>
    <t>Mercedes-Benz Vans</t>
  </si>
  <si>
    <t>MG</t>
  </si>
  <si>
    <t>MINI</t>
  </si>
  <si>
    <t>Mitsubishi</t>
  </si>
  <si>
    <t>Nissan</t>
  </si>
  <si>
    <t>Peugeot</t>
  </si>
  <si>
    <t>Porsche</t>
  </si>
  <si>
    <t>RAM</t>
  </si>
  <si>
    <t>Renault</t>
  </si>
  <si>
    <t>Skoda</t>
  </si>
  <si>
    <t>Ssangyong</t>
  </si>
  <si>
    <t>Subaru</t>
  </si>
  <si>
    <t>Suzuki</t>
  </si>
  <si>
    <t>Toyota</t>
  </si>
  <si>
    <t>Volkswagen</t>
  </si>
  <si>
    <t>Volvo Car</t>
  </si>
  <si>
    <t>Fuso</t>
  </si>
  <si>
    <t>Hino</t>
  </si>
  <si>
    <t>Hyundai Commercial Vehicles</t>
  </si>
  <si>
    <t>Isuzu</t>
  </si>
  <si>
    <t>NEW VEHICLE SALES SHARE BY MARQUE</t>
  </si>
  <si>
    <t>Variance +/- ppts.</t>
  </si>
  <si>
    <t>NEW VEHICLE SALES BY BUYER TYPE</t>
  </si>
  <si>
    <t>Private</t>
  </si>
  <si>
    <t>Business</t>
  </si>
  <si>
    <t>Gov't</t>
  </si>
  <si>
    <t>Rental</t>
  </si>
  <si>
    <t>Sub Total</t>
  </si>
  <si>
    <t>NEW VEHICLE SALES BY BUYER TYPE AND FUEL TYPE</t>
  </si>
  <si>
    <t>Passenger Private</t>
  </si>
  <si>
    <t>Diesel</t>
  </si>
  <si>
    <t>Electric/PHEV</t>
  </si>
  <si>
    <t>Hybrid</t>
  </si>
  <si>
    <t>Petrol</t>
  </si>
  <si>
    <t>Passenger Non-Private</t>
  </si>
  <si>
    <t>SUV Private</t>
  </si>
  <si>
    <t>SUV Non-Private</t>
  </si>
  <si>
    <t>Light Commercial Private</t>
  </si>
  <si>
    <t>Light Commercial Non-Private</t>
  </si>
  <si>
    <t>NEW VEHICLE SALES BY COUNTRY OF ORIGIN</t>
  </si>
  <si>
    <t>Locally Manufactured</t>
  </si>
  <si>
    <t>Total Locally Manufactured</t>
  </si>
  <si>
    <t>Imported</t>
  </si>
  <si>
    <t>Argentina</t>
  </si>
  <si>
    <t>Austria</t>
  </si>
  <si>
    <t>Belgium</t>
  </si>
  <si>
    <t>Canada</t>
  </si>
  <si>
    <t>China</t>
  </si>
  <si>
    <t>Czech Republic</t>
  </si>
  <si>
    <t>England</t>
  </si>
  <si>
    <t>Finland</t>
  </si>
  <si>
    <t>France</t>
  </si>
  <si>
    <t>Germany</t>
  </si>
  <si>
    <t>Hungary</t>
  </si>
  <si>
    <t>India</t>
  </si>
  <si>
    <t>Italy</t>
  </si>
  <si>
    <t>Japan</t>
  </si>
  <si>
    <t>Korea</t>
  </si>
  <si>
    <t>Mexico</t>
  </si>
  <si>
    <t>Poland</t>
  </si>
  <si>
    <t xml:space="preserve">Slovak Republic </t>
  </si>
  <si>
    <t>South Africa</t>
  </si>
  <si>
    <t>Spain</t>
  </si>
  <si>
    <t>Sweden</t>
  </si>
  <si>
    <t>Thailand</t>
  </si>
  <si>
    <t>Turkey</t>
  </si>
  <si>
    <t>USA</t>
  </si>
  <si>
    <t>Other</t>
  </si>
  <si>
    <t>Total Imported</t>
  </si>
  <si>
    <t>NEW VEHICLE SALES BY SEGMENT AND MODEL</t>
  </si>
  <si>
    <t>Year to Date</t>
  </si>
  <si>
    <t>Variance +/- %</t>
  </si>
  <si>
    <t>Volume</t>
  </si>
  <si>
    <t>Share</t>
  </si>
  <si>
    <t>Fiat 500/Abarth</t>
  </si>
  <si>
    <t>Kia Picanto</t>
  </si>
  <si>
    <t>Mitsubishi Mirage</t>
  </si>
  <si>
    <t>Total Micro</t>
  </si>
  <si>
    <t>Light &lt; $25K</t>
  </si>
  <si>
    <t>Honda City</t>
  </si>
  <si>
    <t>Honda Jazz</t>
  </si>
  <si>
    <t>Hyundai Accent</t>
  </si>
  <si>
    <t>Kia Rio</t>
  </si>
  <si>
    <t>Mazda2</t>
  </si>
  <si>
    <t>MG MG3</t>
  </si>
  <si>
    <t>Renault Clio</t>
  </si>
  <si>
    <t>Skoda Fabia</t>
  </si>
  <si>
    <t>Suzuki Baleno</t>
  </si>
  <si>
    <t>Suzuki Swift</t>
  </si>
  <si>
    <t>Toyota Prius C</t>
  </si>
  <si>
    <t>Toyota Yaris</t>
  </si>
  <si>
    <t>Volkswagen Polo</t>
  </si>
  <si>
    <t>Total Light &lt; $25K</t>
  </si>
  <si>
    <t>Light &gt; $25K</t>
  </si>
  <si>
    <t>Audi A1</t>
  </si>
  <si>
    <t>Citroen C3</t>
  </si>
  <si>
    <t>MINI Hatch</t>
  </si>
  <si>
    <t>Peugeot 208</t>
  </si>
  <si>
    <t>Total Light &gt; $25K</t>
  </si>
  <si>
    <t>Total Light</t>
  </si>
  <si>
    <t>Small &lt; $40K</t>
  </si>
  <si>
    <t>Alfa Romeo Giulietta</t>
  </si>
  <si>
    <t>Ford Focus</t>
  </si>
  <si>
    <t>Holden Astra</t>
  </si>
  <si>
    <t>Honda Civic</t>
  </si>
  <si>
    <t>Hyundai Elantra</t>
  </si>
  <si>
    <t>Hyundai i30</t>
  </si>
  <si>
    <t>Hyundai Ioniq</t>
  </si>
  <si>
    <t>Kia Cerato</t>
  </si>
  <si>
    <t>Mazda3</t>
  </si>
  <si>
    <t>Mitsubishi Lancer</t>
  </si>
  <si>
    <t>Peugeot 308</t>
  </si>
  <si>
    <t>Renault Megane</t>
  </si>
  <si>
    <t>Skoda Rapid</t>
  </si>
  <si>
    <t>Subaru Impreza</t>
  </si>
  <si>
    <t>Subaru WRX</t>
  </si>
  <si>
    <t>Toyota Corolla</t>
  </si>
  <si>
    <t>Toyota Prius</t>
  </si>
  <si>
    <t>Toyota Prius V</t>
  </si>
  <si>
    <t>Volkswagen Golf</t>
  </si>
  <si>
    <t>Total Small &lt; $40K</t>
  </si>
  <si>
    <t>Small &gt; $40K</t>
  </si>
  <si>
    <t>Audi A3</t>
  </si>
  <si>
    <t>BMW 1 Series</t>
  </si>
  <si>
    <t>BMW 2 Series</t>
  </si>
  <si>
    <t>BMW 2 Series Gran Coupe</t>
  </si>
  <si>
    <t>Lexus CT200H</t>
  </si>
  <si>
    <t>Mercedes-Benz A-Class</t>
  </si>
  <si>
    <t>Mercedes-Benz B-Class</t>
  </si>
  <si>
    <t>MINI Clubman</t>
  </si>
  <si>
    <t>Nissan Leaf</t>
  </si>
  <si>
    <t>Total Small &gt; $40K</t>
  </si>
  <si>
    <t>Total Small</t>
  </si>
  <si>
    <t>Medium &lt; $60K</t>
  </si>
  <si>
    <t>Ford Mondeo</t>
  </si>
  <si>
    <t>Honda Accord</t>
  </si>
  <si>
    <t>Hyundai Sonata</t>
  </si>
  <si>
    <t>Mazda6</t>
  </si>
  <si>
    <t>Peugeot 508</t>
  </si>
  <si>
    <t>Skoda Octavia</t>
  </si>
  <si>
    <t>Subaru Levorg</t>
  </si>
  <si>
    <t>Subaru Liberty</t>
  </si>
  <si>
    <t>Toyota Camry</t>
  </si>
  <si>
    <t>Volkswagen Passat</t>
  </si>
  <si>
    <t>Total Medium &lt; $60K</t>
  </si>
  <si>
    <t>Medium &gt; $60K</t>
  </si>
  <si>
    <t>Alfa Romeo Giulia</t>
  </si>
  <si>
    <t>Audi A4</t>
  </si>
  <si>
    <t>Audi A5 Sportback</t>
  </si>
  <si>
    <t>BMW 3 Series</t>
  </si>
  <si>
    <t>BMW 4 Series Gran Coupe</t>
  </si>
  <si>
    <t>Jaguar XE</t>
  </si>
  <si>
    <t>Lexus ES</t>
  </si>
  <si>
    <t>Lexus IS</t>
  </si>
  <si>
    <t>Mercedes-Benz C-Class</t>
  </si>
  <si>
    <t>Mercedes-Benz CLA-Class</t>
  </si>
  <si>
    <t>Volkswagen Arteon</t>
  </si>
  <si>
    <t>Volvo V60</t>
  </si>
  <si>
    <t>Total Medium &gt; $60K</t>
  </si>
  <si>
    <t>Total Medium</t>
  </si>
  <si>
    <t>Large &lt; $70K</t>
  </si>
  <si>
    <t>Holden Commodore</t>
  </si>
  <si>
    <t>Kia Stinger</t>
  </si>
  <si>
    <t>Skoda Superb</t>
  </si>
  <si>
    <t>Total Large &lt; $70K</t>
  </si>
  <si>
    <t>Large &gt; $70K</t>
  </si>
  <si>
    <t>Audi A6</t>
  </si>
  <si>
    <t>Audi A7</t>
  </si>
  <si>
    <t>BMW 5 Series</t>
  </si>
  <si>
    <t>Lexus GS</t>
  </si>
  <si>
    <t>Maserati Ghibli</t>
  </si>
  <si>
    <t>Mercedes-Benz CLS-Class</t>
  </si>
  <si>
    <t>Mercedes-Benz E-Class</t>
  </si>
  <si>
    <t>Total Large &gt; $70K</t>
  </si>
  <si>
    <t>Total Large</t>
  </si>
  <si>
    <t>Upper Large &lt; $100K</t>
  </si>
  <si>
    <t>Chrysler 300</t>
  </si>
  <si>
    <t>Total Upper Large &lt; $100K</t>
  </si>
  <si>
    <t>Upper Large &gt; $100K</t>
  </si>
  <si>
    <t>BMW 6 Series GT</t>
  </si>
  <si>
    <t>Total Upper Large &gt; $100K</t>
  </si>
  <si>
    <t>Total Upper Large</t>
  </si>
  <si>
    <t>People Movers &lt; $60K</t>
  </si>
  <si>
    <t>Honda Odyssey</t>
  </si>
  <si>
    <t>Hyundai iMAX</t>
  </si>
  <si>
    <t>Kia Carnival</t>
  </si>
  <si>
    <t>LDV G10 Wagon</t>
  </si>
  <si>
    <t>Toyota Tarago</t>
  </si>
  <si>
    <t>Volkswagen Caddy</t>
  </si>
  <si>
    <t>Volkswagen Multivan</t>
  </si>
  <si>
    <t>Total People Movers &lt; $60K</t>
  </si>
  <si>
    <t>People Movers &gt; $60K</t>
  </si>
  <si>
    <t>Mercedes-Benz V-Class</t>
  </si>
  <si>
    <t>Toyota Granvia</t>
  </si>
  <si>
    <t>Total People Movers &gt; $60K</t>
  </si>
  <si>
    <t>Total People Movers</t>
  </si>
  <si>
    <t>Sports &lt; $80K</t>
  </si>
  <si>
    <t>Abarth 124 Spider</t>
  </si>
  <si>
    <t>Audi A3 Convertible</t>
  </si>
  <si>
    <t>BMW 2 Series Coupe/Conv</t>
  </si>
  <si>
    <t>Ford Mustang</t>
  </si>
  <si>
    <t>Hyundai Veloster</t>
  </si>
  <si>
    <t>Mazda MX5</t>
  </si>
  <si>
    <t>MINI Cabrio</t>
  </si>
  <si>
    <t>Nissan 370Z</t>
  </si>
  <si>
    <t>Subaru BRZ</t>
  </si>
  <si>
    <t>Toyota 86</t>
  </si>
  <si>
    <t>Total Sports &lt; $80K</t>
  </si>
  <si>
    <t>Sports &gt; $80K</t>
  </si>
  <si>
    <t>Alfa Romeo 4C</t>
  </si>
  <si>
    <t>Audi A5</t>
  </si>
  <si>
    <t>BMW 4 Series Coupe/Conv</t>
  </si>
  <si>
    <t>Infiniti Q60</t>
  </si>
  <si>
    <t>Jaguar F-Type</t>
  </si>
  <si>
    <t>Lexus RC</t>
  </si>
  <si>
    <t>Mercedes-Benz C-Class Cpe/Conv</t>
  </si>
  <si>
    <t>Porsche Boxster</t>
  </si>
  <si>
    <t>Porsche Cayman</t>
  </si>
  <si>
    <t>Total Sports &gt; $80K</t>
  </si>
  <si>
    <t>Sports &gt; $200K</t>
  </si>
  <si>
    <t>BMW 8 Series</t>
  </si>
  <si>
    <t>BMW i8</t>
  </si>
  <si>
    <t>Porsche 911</t>
  </si>
  <si>
    <t>Total Sports &gt; $200K</t>
  </si>
  <si>
    <t>Total Sports</t>
  </si>
  <si>
    <t>Total Passenger &lt; $</t>
  </si>
  <si>
    <t>Total Passenger &gt; $</t>
  </si>
  <si>
    <t>Total Passenger</t>
  </si>
  <si>
    <t>NEW VEHICLE SALES BY MARQUE - PASSENGER</t>
  </si>
  <si>
    <t>Citroen C4 Cactus</t>
  </si>
  <si>
    <t>Ford EcoSport</t>
  </si>
  <si>
    <t>Holden Trax</t>
  </si>
  <si>
    <t>Hyundai Venue</t>
  </si>
  <si>
    <t>Mazda CX-3</t>
  </si>
  <si>
    <t>Nissan Juke</t>
  </si>
  <si>
    <t>Suzuki Ignis</t>
  </si>
  <si>
    <t>Suzuki Jimny</t>
  </si>
  <si>
    <t>Total SUV Light</t>
  </si>
  <si>
    <t>SUV Small &lt; $40K</t>
  </si>
  <si>
    <t>Fiat 500X</t>
  </si>
  <si>
    <t>Haval H2</t>
  </si>
  <si>
    <t>Honda HR-V</t>
  </si>
  <si>
    <t>Hyundai Kona</t>
  </si>
  <si>
    <t>Jeep Compass</t>
  </si>
  <si>
    <t>Jeep Renegade</t>
  </si>
  <si>
    <t>Kia Seltos</t>
  </si>
  <si>
    <t>Mazda CX-30</t>
  </si>
  <si>
    <t>MG ZS</t>
  </si>
  <si>
    <t>Mitsubishi ASX</t>
  </si>
  <si>
    <t>Mitsubishi Eclipse Cross</t>
  </si>
  <si>
    <t>Nissan Qashqai</t>
  </si>
  <si>
    <t>Renault Kadjar</t>
  </si>
  <si>
    <t>Subaru XV</t>
  </si>
  <si>
    <t>Suzuki S-Cross</t>
  </si>
  <si>
    <t>Suzuki Vitara</t>
  </si>
  <si>
    <t>Toyota C-HR</t>
  </si>
  <si>
    <t>Total SUV Small &lt; $40K</t>
  </si>
  <si>
    <t>SUV Small &gt; $40K</t>
  </si>
  <si>
    <t>Audi Q2</t>
  </si>
  <si>
    <t>Audi Q3</t>
  </si>
  <si>
    <t>BMW X1</t>
  </si>
  <si>
    <t>BMW X2</t>
  </si>
  <si>
    <t>Jaguar E-Pace</t>
  </si>
  <si>
    <t>Lexus UX</t>
  </si>
  <si>
    <t>Mercedes-Benz GLA-Class</t>
  </si>
  <si>
    <t>MINI Countryman</t>
  </si>
  <si>
    <t>Volvo XC40</t>
  </si>
  <si>
    <t>Total SUV Small &gt; $40K</t>
  </si>
  <si>
    <t>Total SUV Small</t>
  </si>
  <si>
    <t>SUV Medium &lt; $60K</t>
  </si>
  <si>
    <t>Citroen C5 Aircross</t>
  </si>
  <si>
    <t>Ford Escape</t>
  </si>
  <si>
    <t>Haval H6</t>
  </si>
  <si>
    <t>Holden Equinox</t>
  </si>
  <si>
    <t>Honda CR-V</t>
  </si>
  <si>
    <t>Hyundai Tucson</t>
  </si>
  <si>
    <t>Jeep Cherokee</t>
  </si>
  <si>
    <t>Kia Sportage</t>
  </si>
  <si>
    <t>Mazda CX-5</t>
  </si>
  <si>
    <t>MG GS</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</si>
  <si>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</si>
  <si>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</si>
  <si>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</si>
  <si>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</si>
  <si>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</si>
  <si>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</si>
  <si>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</si>
  <si>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</si>
  <si>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</si>
  <si>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</si>
  <si>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</si>
  <si>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</si>
  <si>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Total SUV Medium &lt; $60K</t>
  </si>
  <si>
    <t>SUV Medium &gt; $60K</t>
  </si>
  <si>
    <t>Alfa Romeo Stelvio</t>
  </si>
  <si>
    <t>Audi Q5</t>
  </si>
  <si>
    <t>BMW X3</t>
  </si>
  <si>
    <t>BMW X4</t>
  </si>
  <si>
    <t>Land Rover Discovery Sport</t>
  </si>
  <si>
    <t>Land Rover Range Rover Evoque</t>
  </si>
  <si>
    <t>Lexus NX</t>
  </si>
  <si>
    <t>Mercedes-Benz GLC-Class</t>
  </si>
  <si>
    <t>Mercedes-Benz GLC-Class Coupe</t>
  </si>
  <si>
    <t>Porsche Macan</t>
  </si>
  <si>
    <t>Volvo XC60</t>
  </si>
  <si>
    <t>Total SUV Medium &gt; $60K</t>
  </si>
  <si>
    <t>Total SUV Medium</t>
  </si>
  <si>
    <t>SUV Large &lt; $70K</t>
  </si>
  <si>
    <t>Ford Endura</t>
  </si>
  <si>
    <t>Ford Everest</t>
  </si>
  <si>
    <t>Haval H9</t>
  </si>
  <si>
    <t>Holden Acadia</t>
  </si>
  <si>
    <t>Holden Trailblazer</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</si>
  <si>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</si>
  <si>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</si>
  <si>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</si>
  <si>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</si>
  <si>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</si>
  <si>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</si>
  <si>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</si>
  <si>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</si>
  <si>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</si>
  <si>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</si>
  <si>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</si>
  <si>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</si>
  <si>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</si>
  <si>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</si>
  <si>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</si>
  <si>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</si>
  <si>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</si>
  <si>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</si>
  <si>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</si>
  <si>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Total SUV Large &lt; $70K</t>
  </si>
  <si>
    <t>SUV Large &gt; $70K</t>
  </si>
  <si>
    <t>Audi Q7</t>
  </si>
  <si>
    <t>BMW X5</t>
  </si>
  <si>
    <t>BMW X6</t>
  </si>
  <si>
    <t>Jaguar F-Pace</t>
  </si>
  <si>
    <t>Jaguar I-Pace</t>
  </si>
  <si>
    <t>Land Rover Range Rover Sport</t>
  </si>
  <si>
    <t>Land Rover Range Rover Velar</t>
  </si>
  <si>
    <t>Lexus RX</t>
  </si>
  <si>
    <t>Maserati Levante</t>
  </si>
  <si>
    <t>Mercedes-Benz GLE-Class</t>
  </si>
  <si>
    <t>Mercedes-Benz GLE-Class Coupe</t>
  </si>
  <si>
    <t>Porsche Cayenne</t>
  </si>
  <si>
    <t>Volkswagen Touareg</t>
  </si>
  <si>
    <t>Volvo V90 CC</t>
  </si>
  <si>
    <t>Volvo XC90</t>
  </si>
  <si>
    <t>Total SUV Large &gt; $70K</t>
  </si>
  <si>
    <t>Total SUV Large</t>
  </si>
  <si>
    <t>SUV Upper Large &lt; $100K</t>
  </si>
  <si>
    <t>Nissan Patrol Wagon</t>
  </si>
  <si>
    <t>Toyota Landcruiser Wagon</t>
  </si>
  <si>
    <t>Total SUV Upper Large &lt; $100K</t>
  </si>
  <si>
    <t>SUV Upper Large &gt; $100K</t>
  </si>
  <si>
    <t>Audi Q8</t>
  </si>
  <si>
    <t>BMW X7</t>
  </si>
  <si>
    <t>Land Rover Discovery</t>
  </si>
  <si>
    <t>Land Rover Range Rover</t>
  </si>
  <si>
    <t>Mercedes-Benz GLS-Class</t>
  </si>
  <si>
    <t>Total SUV Upper Large &gt; $100K</t>
  </si>
  <si>
    <t>Total SUV Upper Large</t>
  </si>
  <si>
    <t>Total SUV &lt; $</t>
  </si>
  <si>
    <t>Total SUV &gt; $</t>
  </si>
  <si>
    <t>Total SUV</t>
  </si>
  <si>
    <t>NEW VEHICLE SALES BY MARQUE - SUV</t>
  </si>
  <si>
    <t>Mercedes-Benz Sprinter Bus</t>
  </si>
  <si>
    <t>Toyota Hiace Bus</t>
  </si>
  <si>
    <t>Total Light Buses &lt; 20 Seats</t>
  </si>
  <si>
    <t>Toyota Coaster</t>
  </si>
  <si>
    <t>Total Light Buses =&gt; 20 Seats</t>
  </si>
  <si>
    <t>Peugeot Partner</t>
  </si>
  <si>
    <t>Renault Kangoo</t>
  </si>
  <si>
    <t>Volkswagen Caddy Van</t>
  </si>
  <si>
    <t>Total Vans/CC &lt;= 2.5t</t>
  </si>
  <si>
    <t>Ford Transit Custom</t>
  </si>
  <si>
    <t>Hyundai iLOAD</t>
  </si>
  <si>
    <t>LDV G10</t>
  </si>
  <si>
    <t>LDV V80</t>
  </si>
  <si>
    <t>Mercedes-Benz Vito</t>
  </si>
  <si>
    <t>Peugeot Expert</t>
  </si>
  <si>
    <t>Renault Trafic</t>
  </si>
  <si>
    <t>Toyota Hiace Van</t>
  </si>
  <si>
    <t>Volkswagen Transporter</t>
  </si>
  <si>
    <t>Total Vans/CC 2.5-3.5t</t>
  </si>
  <si>
    <t>Ford Ranger 4X2</t>
  </si>
  <si>
    <t>Great Wall Steed 4X2</t>
  </si>
  <si>
    <t>Isuzu Ute D-Max 4X2</t>
  </si>
  <si>
    <t>Mazda BT-50 4X2</t>
  </si>
  <si>
    <t>Mercedes-Benz X-Class 4X2</t>
  </si>
  <si>
    <t>Mitsubishi Triton 4X2</t>
  </si>
  <si>
    <t>Nissan Navara 4X2</t>
  </si>
  <si>
    <t>Toyota Hilux 4X2</t>
  </si>
  <si>
    <t>Volkswagen Amarok 4X2</t>
  </si>
  <si>
    <t>Total PU/CC 4X2</t>
  </si>
  <si>
    <t>Ford Ranger 4X4</t>
  </si>
  <si>
    <t>Great Wall Steed 4X4</t>
  </si>
  <si>
    <t>Holden Colorado 4X4</t>
  </si>
  <si>
    <t>Isuzu Ute D-Max 4X4</t>
  </si>
  <si>
    <t>LDV T60 4X4</t>
  </si>
  <si>
    <t>Mazda BT-50 4X4</t>
  </si>
  <si>
    <t>Mercedes-Benz X-Class 4X4</t>
  </si>
  <si>
    <t>Mitsubishi Triton 4X4</t>
  </si>
  <si>
    <t>Nissan Navara 4X4</t>
  </si>
  <si>
    <t>RAM 1500 Express</t>
  </si>
  <si>
    <t>RAM 1500 Laramie</t>
  </si>
  <si>
    <t>RAM 2500/3500 Laramie</t>
  </si>
  <si>
    <t>Ssangyong Musso/Musso XLV 4X4</t>
  </si>
  <si>
    <t>Toyota Hilux 4X4</t>
  </si>
  <si>
    <t>Toyota Landcruiser PU/CC</t>
  </si>
  <si>
    <t>Volkswagen Amarok 4X4</t>
  </si>
  <si>
    <t>Total PU/CC 4X4</t>
  </si>
  <si>
    <t>Total Light Commercial</t>
  </si>
  <si>
    <t>NEW VEHICLE SALES BY MARQUE - LIGHT COMMERCIAL</t>
  </si>
  <si>
    <t>LD 3501-8000 kgs GVM</t>
  </si>
  <si>
    <t>Fiat Ducato</t>
  </si>
  <si>
    <t>Ford Transit Heavy</t>
  </si>
  <si>
    <t>Fuso Canter (LD)</t>
  </si>
  <si>
    <t>Hino (LD)</t>
  </si>
  <si>
    <t>Hyundai EX8</t>
  </si>
  <si>
    <t>Isuzu N-Series (LD)</t>
  </si>
  <si>
    <t>Iveco C/C (LD)</t>
  </si>
  <si>
    <t>Mercedes-Benz Sprinter</t>
  </si>
  <si>
    <t>Renault Master</t>
  </si>
  <si>
    <t>Volkswagen Crafter</t>
  </si>
  <si>
    <t>Total LD 3501-8000 kgs GVM</t>
  </si>
  <si>
    <t>Total Heavy Commercial</t>
  </si>
  <si>
    <t>NEW VEHICLE SALES BY MARQUE - HEAVY COMMERCIAL</t>
  </si>
  <si>
    <t>NEW VEHICLE SALES BY MARQUE &amp; MODEL</t>
  </si>
  <si>
    <t>Alfa Romeo Total</t>
  </si>
  <si>
    <t>Audi Total</t>
  </si>
  <si>
    <t>BMW Total</t>
  </si>
  <si>
    <t>Chrysler Total</t>
  </si>
  <si>
    <t>Citroen Total</t>
  </si>
  <si>
    <t>Fiat Total</t>
  </si>
  <si>
    <t>Fiat Professional Total</t>
  </si>
  <si>
    <t>Ford Total</t>
  </si>
  <si>
    <t>Fuso Total</t>
  </si>
  <si>
    <t>Great Wall Total</t>
  </si>
  <si>
    <t>Haval Total</t>
  </si>
  <si>
    <t>Hino Total</t>
  </si>
  <si>
    <t>Holden Total</t>
  </si>
  <si>
    <t>Honda Total</t>
  </si>
  <si>
    <t>Hyundai Total</t>
  </si>
  <si>
    <t>Hyundai Commercial Vehicles Total</t>
  </si>
  <si>
    <t>Infiniti Total</t>
  </si>
  <si>
    <t>Isuzu Total</t>
  </si>
  <si>
    <t>Isuzu Ute Total</t>
  </si>
  <si>
    <t>Iveco Trucks Total</t>
  </si>
  <si>
    <t>Jaguar Total</t>
  </si>
  <si>
    <t>Jeep Total</t>
  </si>
  <si>
    <t>Kia Total</t>
  </si>
  <si>
    <t>Land Rover Total</t>
  </si>
  <si>
    <t>LDV Total</t>
  </si>
  <si>
    <t>Lexus Total</t>
  </si>
  <si>
    <t>Maserati Total</t>
  </si>
  <si>
    <t>Mazda Total</t>
  </si>
  <si>
    <t>Mercedes-Benz Cars Total</t>
  </si>
  <si>
    <t>Mercedes-Benz Vans Total</t>
  </si>
  <si>
    <t>MG Total</t>
  </si>
  <si>
    <t>MINI Total</t>
  </si>
  <si>
    <t>Mitsubishi Total</t>
  </si>
  <si>
    <t>Nissan Total</t>
  </si>
  <si>
    <t>Peugeot Total</t>
  </si>
  <si>
    <t>Porsche Total</t>
  </si>
  <si>
    <t>RAM Total</t>
  </si>
  <si>
    <t>Renault Total</t>
  </si>
  <si>
    <t>Skoda Total</t>
  </si>
  <si>
    <t>Ssangyong Total</t>
  </si>
  <si>
    <t>Subaru Total</t>
  </si>
  <si>
    <t>Suzuki Total</t>
  </si>
  <si>
    <t>Toyota Total</t>
  </si>
  <si>
    <t>Volkswagen Total</t>
  </si>
  <si>
    <t>Volvo Car 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</si>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</sst>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7" x14ac:knownFonts="1">
    <font>
      <sz val="11"/>
      <color theme="1"/>
      <name val="Calibri"/>
      <family val="2"/>
      <scheme val="minor"/>
    </font>
    <font>
      <sz val="10"/>
      <name val="Arial"/>
      <family val="2"/>
    </font>
    <font>
      <b/>
      <sz val="22"/>
      <color indexed="9"/>
      <name val="Arial"/>
      <family val="2"/>
    </font>
    <font>
      <b/>
      <sz val="14"/>
      <name val="Arial"/>
      <family val="2"/>
    </font>
    <font>
      <b/>
      <sz val="28"/>
      <name val="Arial"/>
      <family val="2"/>
    </font>
    <font>
      <sz val="28"/>
      <name val="Arial"/>
      <family val="2"/>
    </font>
    <font>
      <sz val="24"/>
      <name val="Arial"/>
      <family val="2"/>
    </font>
    <font>
      <b/>
      <sz val="24"/>
      <name val="Arial"/>
      <family val="2"/>
    </font>
    <font>
      <i/>
      <sz val="28"/>
      <name val="Arial"/>
      <family val="2"/>
    </font>
    <font>
      <i/>
      <sz val="24"/>
      <name val="Arial"/>
      <family val="2"/>
    </font>
    <font>
      <sz val="12"/>
      <name val="Arial"/>
      <family val="2"/>
    </font>
    <font>
      <b/>
      <sz val="10"/>
      <name val="Arial"/>
      <family val="2"/>
    </font>
    <font>
      <b/>
      <sz val="12"/>
      <name val="Arial"/>
      <family val="2"/>
    </font>
    <font>
      <sz val="11"/>
      <name val="Arial"/>
      <family val="2"/>
    </font>
    <font>
      <sz val="8"/>
      <name val="Arial"/>
      <family val="2"/>
    </font>
    <font>
      <b/>
      <sz val="8"/>
      <name val="Arial"/>
      <family val="2"/>
    </font>
    <font>
      <sz val="16"/>
      <name val="Arial"/>
      <family val="2"/>
    </font>
  </fonts>
  <fills count="4">
    <fill>
      <patternFill patternType="none"/>
    </fill>
    <fill>
      <patternFill patternType="gray125"/>
    </fill>
    <fill>
      <patternFill patternType="solid">
        <fgColor indexed="8"/>
        <bgColor indexed="64"/>
      </patternFill>
    </fill>
    <fill>
      <patternFill patternType="solid">
        <fgColor indexed="22"/>
        <bgColor indexed="64"/>
      </patternFill>
    </fill>
  </fills>
  <borders count="15">
    <border>
      <left/>
      <right/>
      <top/>
      <bottom/>
      <diagonal/>
    </border>
    <border>
      <left style="hair">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1" fillId="0" borderId="0"/>
    <xf numFmtId="9" fontId="1" fillId="0" borderId="0" applyFont="0" applyFill="0" applyBorder="0" applyAlignment="0" applyProtection="0"/>
  </cellStyleXfs>
  <cellXfs count="161">
    <xf numFmtId="0" fontId="0" fillId="0" borderId="0" xfId="0"/>
    <xf numFmtId="0" fontId="2" fillId="2" borderId="1" xfId="1" quotePrefix="1" applyFont="1" applyFill="1" applyBorder="1" applyAlignment="1">
      <alignment horizontal="center" vertical="center"/>
    </xf>
    <xf numFmtId="0" fontId="2" fillId="2" borderId="0" xfId="1" applyFont="1" applyFill="1" applyAlignment="1">
      <alignment horizontal="center" vertical="center"/>
    </xf>
    <xf numFmtId="0" fontId="1" fillId="0" borderId="0" xfId="1"/>
    <xf numFmtId="0" fontId="1" fillId="0" borderId="0" xfId="1"/>
    <xf numFmtId="0" fontId="1" fillId="0" borderId="0" xfId="1" applyAlignment="1">
      <alignment horizontal="center"/>
    </xf>
    <xf numFmtId="0" fontId="3" fillId="0" borderId="0" xfId="1" applyFont="1" applyAlignment="1">
      <alignment horizontal="center"/>
    </xf>
    <xf numFmtId="0" fontId="3" fillId="0" borderId="0" xfId="1" applyFont="1"/>
    <xf numFmtId="0" fontId="3" fillId="0" borderId="0" xfId="1" applyFont="1" applyAlignment="1">
      <alignment horizontal="center"/>
    </xf>
    <xf numFmtId="0" fontId="3" fillId="0" borderId="0" xfId="1" applyFont="1"/>
    <xf numFmtId="0" fontId="4" fillId="0" borderId="0" xfId="1" applyFont="1" applyAlignment="1">
      <alignment horizontal="center" vertical="center"/>
    </xf>
    <xf numFmtId="0" fontId="5" fillId="0" borderId="0" xfId="1" applyFont="1" applyAlignment="1">
      <alignment vertical="center"/>
    </xf>
    <xf numFmtId="0" fontId="6" fillId="0" borderId="0" xfId="1" applyFont="1" applyAlignment="1">
      <alignment vertical="center"/>
    </xf>
    <xf numFmtId="0" fontId="7" fillId="0" borderId="0" xfId="1" applyFont="1" applyAlignment="1">
      <alignment horizontal="center" vertical="center"/>
    </xf>
    <xf numFmtId="0" fontId="1" fillId="0" borderId="0" xfId="1" applyAlignment="1">
      <alignment vertical="center"/>
    </xf>
    <xf numFmtId="17" fontId="8" fillId="0" borderId="0" xfId="1" quotePrefix="1" applyNumberFormat="1" applyFont="1" applyAlignment="1">
      <alignment horizontal="center" vertical="center"/>
    </xf>
    <xf numFmtId="17" fontId="8" fillId="0" borderId="0" xfId="1" applyNumberFormat="1" applyFont="1" applyAlignment="1">
      <alignment horizontal="center" vertical="center"/>
    </xf>
    <xf numFmtId="0" fontId="8" fillId="0" borderId="0" xfId="1" applyFont="1" applyAlignment="1">
      <alignment vertical="center"/>
    </xf>
    <xf numFmtId="17" fontId="9" fillId="0" borderId="0" xfId="1" quotePrefix="1" applyNumberFormat="1" applyFont="1" applyAlignment="1">
      <alignment horizontal="center" vertical="center"/>
    </xf>
    <xf numFmtId="17" fontId="9" fillId="0" borderId="0" xfId="1" applyNumberFormat="1" applyFont="1" applyAlignment="1">
      <alignment horizontal="center" vertical="center"/>
    </xf>
    <xf numFmtId="0" fontId="10" fillId="0" borderId="0" xfId="1" applyFont="1"/>
    <xf numFmtId="0" fontId="1" fillId="0" borderId="2" xfId="1" applyBorder="1"/>
    <xf numFmtId="0" fontId="11" fillId="0" borderId="3" xfId="1" applyFont="1" applyBorder="1" applyAlignment="1">
      <alignment horizontal="center"/>
    </xf>
    <xf numFmtId="0" fontId="11" fillId="0" borderId="4" xfId="1" applyFont="1" applyBorder="1" applyAlignment="1">
      <alignment horizontal="center"/>
    </xf>
    <xf numFmtId="0" fontId="11" fillId="0" borderId="5" xfId="1" applyFont="1" applyBorder="1"/>
    <xf numFmtId="0" fontId="11" fillId="0" borderId="6" xfId="1" applyFont="1" applyBorder="1" applyAlignment="1">
      <alignment horizontal="center"/>
    </xf>
    <xf numFmtId="0" fontId="11" fillId="0" borderId="7" xfId="1" applyFont="1" applyBorder="1"/>
    <xf numFmtId="0" fontId="11" fillId="0" borderId="3" xfId="1" applyFont="1" applyBorder="1" applyAlignment="1">
      <alignment horizontal="center"/>
    </xf>
    <xf numFmtId="0" fontId="11" fillId="0" borderId="4" xfId="1" applyFont="1" applyBorder="1" applyAlignment="1">
      <alignment horizontal="center"/>
    </xf>
    <xf numFmtId="0" fontId="11" fillId="0" borderId="7" xfId="1" applyFont="1" applyBorder="1" applyAlignment="1">
      <alignment horizontal="center"/>
    </xf>
    <xf numFmtId="0" fontId="11" fillId="0" borderId="8" xfId="1" applyFont="1" applyBorder="1"/>
    <xf numFmtId="0" fontId="1" fillId="0" borderId="9" xfId="1" applyBorder="1" applyAlignment="1">
      <alignment horizontal="center"/>
    </xf>
    <xf numFmtId="0" fontId="1" fillId="0" borderId="10" xfId="1" applyBorder="1" applyAlignment="1">
      <alignment horizontal="center"/>
    </xf>
    <xf numFmtId="0" fontId="1" fillId="0" borderId="8" xfId="1" applyBorder="1" applyAlignment="1">
      <alignment horizontal="center"/>
    </xf>
    <xf numFmtId="0" fontId="1" fillId="0" borderId="8" xfId="1" applyBorder="1"/>
    <xf numFmtId="3" fontId="1" fillId="0" borderId="9" xfId="1" applyNumberFormat="1" applyBorder="1" applyAlignment="1">
      <alignment horizontal="right"/>
    </xf>
    <xf numFmtId="3" fontId="1" fillId="0" borderId="10" xfId="1" applyNumberFormat="1" applyBorder="1" applyAlignment="1">
      <alignment horizontal="right"/>
    </xf>
    <xf numFmtId="3" fontId="1" fillId="0" borderId="8" xfId="1" applyNumberFormat="1" applyBorder="1" applyAlignment="1">
      <alignment horizontal="right"/>
    </xf>
    <xf numFmtId="164" fontId="1" fillId="0" borderId="9" xfId="2" applyNumberFormat="1" applyBorder="1" applyAlignment="1">
      <alignment horizontal="right"/>
    </xf>
    <xf numFmtId="164" fontId="1" fillId="0" borderId="10" xfId="2" applyNumberFormat="1" applyBorder="1" applyAlignment="1">
      <alignment horizontal="right"/>
    </xf>
    <xf numFmtId="3" fontId="1" fillId="0" borderId="9" xfId="1" applyNumberFormat="1" applyBorder="1"/>
    <xf numFmtId="3" fontId="1" fillId="0" borderId="10" xfId="1" applyNumberFormat="1" applyBorder="1"/>
    <xf numFmtId="3" fontId="1" fillId="0" borderId="8" xfId="1" applyNumberFormat="1" applyBorder="1"/>
    <xf numFmtId="0" fontId="1" fillId="0" borderId="9" xfId="1" applyBorder="1"/>
    <xf numFmtId="0" fontId="1" fillId="0" borderId="10" xfId="1" applyBorder="1"/>
    <xf numFmtId="0" fontId="12" fillId="0" borderId="10" xfId="1" applyFont="1" applyBorder="1"/>
    <xf numFmtId="3" fontId="11" fillId="0" borderId="3" xfId="1" applyNumberFormat="1" applyFont="1" applyBorder="1" applyAlignment="1">
      <alignment horizontal="right"/>
    </xf>
    <xf numFmtId="3" fontId="11" fillId="0" borderId="4" xfId="1" applyNumberFormat="1" applyFont="1" applyBorder="1" applyAlignment="1">
      <alignment horizontal="right"/>
    </xf>
    <xf numFmtId="3" fontId="11" fillId="0" borderId="7" xfId="1" applyNumberFormat="1" applyFont="1" applyBorder="1" applyAlignment="1">
      <alignment horizontal="right"/>
    </xf>
    <xf numFmtId="164" fontId="11" fillId="0" borderId="3" xfId="2" applyNumberFormat="1" applyFont="1" applyBorder="1" applyAlignment="1">
      <alignment horizontal="right"/>
    </xf>
    <xf numFmtId="164" fontId="11" fillId="0" borderId="4" xfId="2" applyNumberFormat="1" applyFont="1" applyBorder="1" applyAlignment="1">
      <alignment horizontal="right"/>
    </xf>
    <xf numFmtId="0" fontId="12" fillId="0" borderId="0" xfId="1" applyFont="1"/>
    <xf numFmtId="0" fontId="11" fillId="0" borderId="0" xfId="1" applyFont="1"/>
    <xf numFmtId="0" fontId="11" fillId="0" borderId="11" xfId="1" applyFont="1" applyBorder="1"/>
    <xf numFmtId="3" fontId="11" fillId="0" borderId="11" xfId="1" applyNumberFormat="1" applyFont="1" applyBorder="1" applyAlignment="1">
      <alignment horizontal="right"/>
    </xf>
    <xf numFmtId="164" fontId="11" fillId="0" borderId="0" xfId="2" applyNumberFormat="1" applyFont="1" applyAlignment="1">
      <alignment horizontal="right"/>
    </xf>
    <xf numFmtId="3" fontId="11" fillId="0" borderId="0" xfId="1" applyNumberFormat="1" applyFont="1" applyAlignment="1">
      <alignment horizontal="right"/>
    </xf>
    <xf numFmtId="0" fontId="13" fillId="0" borderId="0" xfId="1" applyFont="1" applyAlignment="1">
      <alignment horizontal="left" indent="10"/>
    </xf>
    <xf numFmtId="0" fontId="10" fillId="3" borderId="0" xfId="1" applyFont="1" applyFill="1" applyAlignment="1">
      <alignment horizontal="center" vertical="center"/>
    </xf>
    <xf numFmtId="0" fontId="14" fillId="3" borderId="0" xfId="1" quotePrefix="1" applyFont="1" applyFill="1" applyAlignment="1">
      <alignment horizontal="left" vertical="top" wrapText="1"/>
    </xf>
    <xf numFmtId="0" fontId="1" fillId="0" borderId="0" xfId="1" applyAlignment="1">
      <alignment vertical="top" wrapText="1"/>
    </xf>
    <xf numFmtId="0" fontId="13" fillId="3" borderId="0" xfId="1" applyFont="1" applyFill="1" applyAlignment="1">
      <alignment horizontal="left" vertical="top" wrapText="1"/>
    </xf>
    <xf numFmtId="0" fontId="10" fillId="3" borderId="0" xfId="1" applyFont="1" applyFill="1" applyAlignment="1">
      <alignment horizontal="center" vertical="center" wrapText="1"/>
    </xf>
    <xf numFmtId="0" fontId="1" fillId="3" borderId="0" xfId="1" applyFill="1" applyAlignment="1">
      <alignment vertical="top" wrapText="1"/>
    </xf>
    <xf numFmtId="0" fontId="10" fillId="3" borderId="0" xfId="1" applyFont="1" applyFill="1" applyAlignment="1">
      <alignment horizontal="center" vertical="top"/>
    </xf>
    <xf numFmtId="0" fontId="1" fillId="0" borderId="0" xfId="1" applyAlignment="1">
      <alignment wrapText="1"/>
    </xf>
    <xf numFmtId="0" fontId="13" fillId="3" borderId="0" xfId="1" applyFont="1" applyFill="1" applyAlignment="1">
      <alignment horizontal="left" vertical="center" wrapText="1" indent="1"/>
    </xf>
    <xf numFmtId="0" fontId="1" fillId="0" borderId="0" xfId="1" quotePrefix="1" applyAlignment="1">
      <alignment wrapText="1"/>
    </xf>
    <xf numFmtId="0" fontId="16" fillId="0" borderId="0" xfId="1" applyFont="1" applyAlignment="1">
      <alignment vertical="top" wrapText="1"/>
    </xf>
    <xf numFmtId="0" fontId="16" fillId="0" borderId="0" xfId="1" applyFont="1" applyAlignment="1">
      <alignment horizontal="center" wrapText="1"/>
    </xf>
    <xf numFmtId="0" fontId="16" fillId="0" borderId="0" xfId="1" applyFont="1" applyAlignment="1">
      <alignment horizontal="center"/>
    </xf>
    <xf numFmtId="0" fontId="16" fillId="0" borderId="0" xfId="1" quotePrefix="1" applyFont="1" applyAlignment="1">
      <alignment horizontal="center" wrapText="1"/>
    </xf>
    <xf numFmtId="0" fontId="16" fillId="0" borderId="0" xfId="1" applyFont="1" applyAlignment="1">
      <alignment horizontal="center" wrapText="1"/>
    </xf>
    <xf numFmtId="0" fontId="16" fillId="0" borderId="0" xfId="1" applyFont="1" applyAlignment="1">
      <alignment horizontal="center"/>
    </xf>
    <xf numFmtId="0" fontId="11" fillId="0" borderId="0" xfId="1" applyFont="1" applyAlignment="1">
      <alignment horizontal="center"/>
    </xf>
    <xf numFmtId="165" fontId="1" fillId="0" borderId="9" xfId="2" applyNumberFormat="1" applyBorder="1" applyAlignment="1">
      <alignment horizontal="right"/>
    </xf>
    <xf numFmtId="165" fontId="1" fillId="0" borderId="10" xfId="2" applyNumberFormat="1" applyBorder="1" applyAlignment="1">
      <alignment horizontal="right"/>
    </xf>
    <xf numFmtId="165" fontId="11" fillId="0" borderId="3" xfId="2" applyNumberFormat="1" applyFont="1" applyBorder="1" applyAlignment="1">
      <alignment horizontal="right"/>
    </xf>
    <xf numFmtId="165" fontId="11" fillId="0" borderId="4" xfId="2" applyNumberFormat="1" applyFont="1" applyBorder="1" applyAlignment="1">
      <alignment horizontal="right"/>
    </xf>
    <xf numFmtId="0" fontId="1" fillId="0" borderId="12" xfId="1" applyBorder="1"/>
    <xf numFmtId="3" fontId="1" fillId="0" borderId="13" xfId="1" applyNumberFormat="1" applyBorder="1" applyAlignment="1">
      <alignment horizontal="right"/>
    </xf>
    <xf numFmtId="3" fontId="1" fillId="0" borderId="14" xfId="1" applyNumberFormat="1" applyBorder="1" applyAlignment="1">
      <alignment horizontal="right"/>
    </xf>
    <xf numFmtId="3" fontId="1" fillId="0" borderId="12" xfId="1" applyNumberFormat="1" applyBorder="1" applyAlignment="1">
      <alignment horizontal="right"/>
    </xf>
    <xf numFmtId="165" fontId="1" fillId="0" borderId="13" xfId="2" applyNumberFormat="1" applyBorder="1" applyAlignment="1">
      <alignment horizontal="right"/>
    </xf>
    <xf numFmtId="165" fontId="1" fillId="0" borderId="14" xfId="2" applyNumberFormat="1" applyBorder="1" applyAlignment="1">
      <alignment horizontal="right"/>
    </xf>
    <xf numFmtId="165" fontId="1" fillId="0" borderId="9" xfId="1" applyNumberFormat="1" applyBorder="1" applyAlignment="1">
      <alignment horizontal="right"/>
    </xf>
    <xf numFmtId="165" fontId="1" fillId="0" borderId="10" xfId="1" applyNumberFormat="1" applyBorder="1" applyAlignment="1">
      <alignment horizontal="right"/>
    </xf>
    <xf numFmtId="165" fontId="1" fillId="0" borderId="8" xfId="1" applyNumberFormat="1" applyBorder="1" applyAlignment="1">
      <alignment horizontal="right"/>
    </xf>
    <xf numFmtId="165" fontId="11" fillId="0" borderId="3" xfId="1" applyNumberFormat="1" applyFont="1" applyBorder="1" applyAlignment="1">
      <alignment horizontal="right"/>
    </xf>
    <xf numFmtId="165" fontId="11" fillId="0" borderId="4" xfId="1" applyNumberFormat="1" applyFont="1" applyBorder="1" applyAlignment="1">
      <alignment horizontal="right"/>
    </xf>
    <xf numFmtId="165" fontId="11" fillId="0" borderId="7" xfId="1" applyNumberFormat="1" applyFont="1" applyBorder="1" applyAlignment="1">
      <alignment horizontal="right"/>
    </xf>
    <xf numFmtId="165" fontId="1" fillId="0" borderId="13" xfId="1" applyNumberFormat="1" applyBorder="1" applyAlignment="1">
      <alignment horizontal="right"/>
    </xf>
    <xf numFmtId="165" fontId="1" fillId="0" borderId="14" xfId="1" applyNumberFormat="1" applyBorder="1" applyAlignment="1">
      <alignment horizontal="right"/>
    </xf>
    <xf numFmtId="165" fontId="1" fillId="0" borderId="12" xfId="1" applyNumberFormat="1" applyBorder="1" applyAlignment="1">
      <alignment horizontal="right"/>
    </xf>
    <xf numFmtId="164" fontId="1" fillId="0" borderId="13" xfId="2" applyNumberFormat="1" applyBorder="1" applyAlignment="1">
      <alignment horizontal="right"/>
    </xf>
    <xf numFmtId="164" fontId="1" fillId="0" borderId="14" xfId="2" applyNumberFormat="1" applyBorder="1" applyAlignment="1">
      <alignment horizontal="right"/>
    </xf>
    <xf numFmtId="0" fontId="11" fillId="0" borderId="2" xfId="1" applyFont="1" applyBorder="1"/>
    <xf numFmtId="165" fontId="0" fillId="0" borderId="9" xfId="2" applyNumberFormat="1" applyFont="1" applyBorder="1" applyAlignment="1">
      <alignment horizontal="right"/>
    </xf>
    <xf numFmtId="165" fontId="0" fillId="0" borderId="10" xfId="2" applyNumberFormat="1" applyFont="1" applyBorder="1" applyAlignment="1">
      <alignment horizontal="right"/>
    </xf>
    <xf numFmtId="2" fontId="0" fillId="0" borderId="8" xfId="2" applyNumberFormat="1" applyFont="1" applyBorder="1" applyAlignment="1">
      <alignment horizontal="right"/>
    </xf>
    <xf numFmtId="2" fontId="0" fillId="0" borderId="9" xfId="2" applyNumberFormat="1" applyFont="1" applyBorder="1" applyAlignment="1">
      <alignment horizontal="right"/>
    </xf>
    <xf numFmtId="2" fontId="0" fillId="0" borderId="10" xfId="2" applyNumberFormat="1" applyFont="1" applyBorder="1" applyAlignment="1">
      <alignment horizontal="right"/>
    </xf>
    <xf numFmtId="165" fontId="0" fillId="0" borderId="13" xfId="2" applyNumberFormat="1" applyFont="1" applyBorder="1" applyAlignment="1">
      <alignment horizontal="right"/>
    </xf>
    <xf numFmtId="165" fontId="0" fillId="0" borderId="14" xfId="2" applyNumberFormat="1" applyFont="1" applyBorder="1" applyAlignment="1">
      <alignment horizontal="right"/>
    </xf>
    <xf numFmtId="2" fontId="0" fillId="0" borderId="12" xfId="2" applyNumberFormat="1" applyFont="1" applyBorder="1" applyAlignment="1">
      <alignment horizontal="right"/>
    </xf>
    <xf numFmtId="2" fontId="0" fillId="0" borderId="13" xfId="2" applyNumberFormat="1" applyFont="1" applyBorder="1" applyAlignment="1">
      <alignment horizontal="right"/>
    </xf>
    <xf numFmtId="2" fontId="0" fillId="0" borderId="14" xfId="2" applyNumberFormat="1" applyFont="1" applyBorder="1" applyAlignment="1">
      <alignment horizontal="right"/>
    </xf>
    <xf numFmtId="165" fontId="0" fillId="0" borderId="9" xfId="2" applyNumberFormat="1" applyFont="1" applyBorder="1"/>
    <xf numFmtId="165" fontId="0" fillId="0" borderId="10" xfId="2" applyNumberFormat="1" applyFont="1" applyBorder="1"/>
    <xf numFmtId="2" fontId="0" fillId="0" borderId="8" xfId="2" applyNumberFormat="1" applyFont="1" applyBorder="1"/>
    <xf numFmtId="2" fontId="0" fillId="0" borderId="9" xfId="2" applyNumberFormat="1" applyFont="1" applyBorder="1"/>
    <xf numFmtId="2" fontId="0" fillId="0" borderId="10" xfId="2" applyNumberFormat="1" applyFont="1" applyBorder="1"/>
    <xf numFmtId="2" fontId="11" fillId="0" borderId="7" xfId="2" applyNumberFormat="1" applyFont="1" applyBorder="1" applyAlignment="1">
      <alignment horizontal="right"/>
    </xf>
    <xf numFmtId="2" fontId="11" fillId="0" borderId="3" xfId="2" applyNumberFormat="1" applyFont="1" applyBorder="1" applyAlignment="1">
      <alignment horizontal="right"/>
    </xf>
    <xf numFmtId="2" fontId="11" fillId="0" borderId="4" xfId="2" applyNumberFormat="1" applyFont="1" applyBorder="1" applyAlignment="1">
      <alignment horizontal="right"/>
    </xf>
    <xf numFmtId="3" fontId="1" fillId="0" borderId="9" xfId="1" applyNumberFormat="1" applyBorder="1" applyAlignment="1">
      <alignment horizontal="center"/>
    </xf>
    <xf numFmtId="3" fontId="1" fillId="0" borderId="10" xfId="1" applyNumberFormat="1" applyBorder="1" applyAlignment="1">
      <alignment horizontal="center"/>
    </xf>
    <xf numFmtId="3" fontId="1" fillId="0" borderId="8" xfId="1" applyNumberFormat="1" applyBorder="1" applyAlignment="1">
      <alignment horizontal="center"/>
    </xf>
    <xf numFmtId="0" fontId="11" fillId="0" borderId="8" xfId="1" applyFont="1" applyBorder="1" applyAlignment="1">
      <alignment horizontal="left"/>
    </xf>
    <xf numFmtId="3" fontId="11" fillId="0" borderId="9" xfId="1" applyNumberFormat="1" applyFont="1" applyBorder="1" applyAlignment="1">
      <alignment horizontal="right"/>
    </xf>
    <xf numFmtId="3" fontId="11" fillId="0" borderId="10" xfId="1" applyNumberFormat="1" applyFont="1" applyBorder="1" applyAlignment="1">
      <alignment horizontal="right"/>
    </xf>
    <xf numFmtId="3" fontId="11" fillId="0" borderId="8" xfId="1" applyNumberFormat="1" applyFont="1" applyBorder="1" applyAlignment="1">
      <alignment horizontal="right"/>
    </xf>
    <xf numFmtId="164" fontId="11" fillId="0" borderId="9" xfId="2" applyNumberFormat="1" applyFont="1" applyBorder="1" applyAlignment="1">
      <alignment horizontal="right"/>
    </xf>
    <xf numFmtId="164" fontId="11" fillId="0" borderId="10" xfId="2" applyNumberFormat="1" applyFont="1" applyBorder="1" applyAlignment="1">
      <alignment horizontal="right"/>
    </xf>
    <xf numFmtId="0" fontId="1" fillId="0" borderId="8" xfId="1" applyBorder="1" applyAlignment="1">
      <alignment horizontal="left" indent="2"/>
    </xf>
    <xf numFmtId="164" fontId="0" fillId="0" borderId="9" xfId="2" applyNumberFormat="1" applyFont="1" applyBorder="1" applyAlignment="1">
      <alignment horizontal="right"/>
    </xf>
    <xf numFmtId="164" fontId="0" fillId="0" borderId="10" xfId="2" applyNumberFormat="1" applyFont="1" applyBorder="1" applyAlignment="1">
      <alignment horizontal="right"/>
    </xf>
    <xf numFmtId="0" fontId="11" fillId="0" borderId="8" xfId="1" applyFont="1" applyBorder="1" applyAlignment="1">
      <alignment wrapText="1"/>
    </xf>
    <xf numFmtId="3" fontId="11" fillId="0" borderId="6" xfId="1" applyNumberFormat="1" applyFont="1" applyBorder="1" applyAlignment="1">
      <alignment horizontal="right"/>
    </xf>
    <xf numFmtId="0" fontId="12" fillId="0" borderId="12" xfId="1" quotePrefix="1" applyFont="1" applyBorder="1"/>
    <xf numFmtId="0" fontId="11" fillId="0" borderId="4" xfId="1" applyFont="1" applyBorder="1"/>
    <xf numFmtId="0" fontId="11" fillId="0" borderId="12" xfId="1" quotePrefix="1" applyFont="1" applyBorder="1"/>
    <xf numFmtId="0" fontId="11" fillId="0" borderId="13" xfId="1" applyFont="1" applyBorder="1" applyAlignment="1">
      <alignment horizontal="center"/>
    </xf>
    <xf numFmtId="0" fontId="11" fillId="0" borderId="11" xfId="1" applyFont="1" applyBorder="1" applyAlignment="1">
      <alignment horizontal="center"/>
    </xf>
    <xf numFmtId="0" fontId="11" fillId="0" borderId="14" xfId="1" applyFont="1" applyBorder="1" applyAlignment="1">
      <alignment horizontal="center"/>
    </xf>
    <xf numFmtId="164" fontId="0" fillId="0" borderId="0" xfId="2" applyNumberFormat="1" applyFont="1" applyAlignment="1">
      <alignment horizontal="right"/>
    </xf>
    <xf numFmtId="3" fontId="1" fillId="0" borderId="0" xfId="1" applyNumberFormat="1" applyAlignment="1">
      <alignment horizontal="right"/>
    </xf>
    <xf numFmtId="0" fontId="1" fillId="0" borderId="5" xfId="1" applyBorder="1"/>
    <xf numFmtId="3" fontId="1" fillId="0" borderId="0" xfId="1" applyNumberFormat="1"/>
    <xf numFmtId="0" fontId="11" fillId="0" borderId="7" xfId="1" quotePrefix="1" applyFont="1" applyBorder="1"/>
    <xf numFmtId="164" fontId="11" fillId="0" borderId="6" xfId="2" applyNumberFormat="1" applyFont="1" applyBorder="1" applyAlignment="1">
      <alignment horizontal="right"/>
    </xf>
    <xf numFmtId="164" fontId="11" fillId="0" borderId="4" xfId="1" applyNumberFormat="1" applyFont="1" applyBorder="1" applyAlignment="1">
      <alignment horizontal="right"/>
    </xf>
    <xf numFmtId="164" fontId="11" fillId="0" borderId="6" xfId="1" applyNumberFormat="1" applyFont="1" applyBorder="1" applyAlignment="1">
      <alignment horizontal="right"/>
    </xf>
    <xf numFmtId="0" fontId="12" fillId="0" borderId="2" xfId="1" applyFont="1" applyBorder="1"/>
    <xf numFmtId="3" fontId="11" fillId="0" borderId="11" xfId="1" applyNumberFormat="1" applyFont="1" applyBorder="1" applyAlignment="1">
      <alignment horizontal="center"/>
    </xf>
    <xf numFmtId="3" fontId="11" fillId="0" borderId="13" xfId="1" applyNumberFormat="1" applyFont="1" applyBorder="1" applyAlignment="1">
      <alignment horizontal="center"/>
    </xf>
    <xf numFmtId="164" fontId="1" fillId="0" borderId="0" xfId="2" applyNumberFormat="1" applyAlignment="1">
      <alignment horizontal="right"/>
    </xf>
    <xf numFmtId="0" fontId="1" fillId="0" borderId="12" xfId="1" applyBorder="1" applyAlignment="1">
      <alignment horizontal="left" indent="2"/>
    </xf>
    <xf numFmtId="0" fontId="11" fillId="0" borderId="7" xfId="1" applyFont="1" applyBorder="1" applyAlignment="1">
      <alignment horizontal="left"/>
    </xf>
    <xf numFmtId="0" fontId="11" fillId="0" borderId="12" xfId="1" applyFont="1" applyBorder="1"/>
    <xf numFmtId="3" fontId="11" fillId="0" borderId="13" xfId="1" applyNumberFormat="1" applyFont="1" applyBorder="1" applyAlignment="1">
      <alignment horizontal="right"/>
    </xf>
    <xf numFmtId="3" fontId="11" fillId="0" borderId="14" xfId="1" applyNumberFormat="1" applyFont="1" applyBorder="1" applyAlignment="1">
      <alignment horizontal="right"/>
    </xf>
    <xf numFmtId="3" fontId="11" fillId="0" borderId="12" xfId="1" applyNumberFormat="1" applyFont="1" applyBorder="1" applyAlignment="1">
      <alignment horizontal="right"/>
    </xf>
    <xf numFmtId="164" fontId="11" fillId="0" borderId="13" xfId="2" applyNumberFormat="1" applyFont="1" applyBorder="1" applyAlignment="1">
      <alignment horizontal="right"/>
    </xf>
    <xf numFmtId="164" fontId="11" fillId="0" borderId="14" xfId="2" applyNumberFormat="1" applyFont="1" applyBorder="1" applyAlignment="1">
      <alignment horizontal="right"/>
    </xf>
    <xf numFmtId="0" fontId="1" fillId="0" borderId="7" xfId="1" applyBorder="1"/>
    <xf numFmtId="3" fontId="1" fillId="0" borderId="3" xfId="1" applyNumberFormat="1" applyBorder="1"/>
    <xf numFmtId="3" fontId="1" fillId="0" borderId="4" xfId="1" applyNumberFormat="1" applyBorder="1"/>
    <xf numFmtId="3" fontId="1" fillId="0" borderId="7" xfId="1" applyNumberFormat="1" applyBorder="1"/>
    <xf numFmtId="0" fontId="1" fillId="0" borderId="3" xfId="1" applyBorder="1"/>
    <xf numFmtId="0" fontId="1" fillId="0" borderId="4" xfId="1" applyBorder="1"/>
  </cellXfs>
  <cellStyles count="3">
    <cellStyle name="Normal" xfId="0" builtinId="0"/>
    <cellStyle name="Normal 2" xfId="1" xr:uid="{B3584390-0826-4531-842F-1B221FFC48C5}"/>
    <cellStyle name="Percent 2" xfId="2" xr:uid="{B2E3681D-CC5F-4E45-9AF7-C1D9671D81C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82550</xdr:colOff>
      <xdr:row>1</xdr:row>
      <xdr:rowOff>641350</xdr:rowOff>
    </xdr:from>
    <xdr:to>
      <xdr:col>5</xdr:col>
      <xdr:colOff>501650</xdr:colOff>
      <xdr:row>1</xdr:row>
      <xdr:rowOff>2508250</xdr:rowOff>
    </xdr:to>
    <xdr:pic>
      <xdr:nvPicPr>
        <xdr:cNvPr id="2" name="Picture 1" descr="FCAI Logo">
          <a:extLst>
            <a:ext uri="{FF2B5EF4-FFF2-40B4-BE49-F238E27FC236}">
              <a16:creationId xmlns:a16="http://schemas.microsoft.com/office/drawing/2014/main" id="{B5DAA4DE-AA2D-409D-8281-2A928D847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13100" y="1219200"/>
          <a:ext cx="179705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3" name="Rectangle 2">
          <a:extLst>
            <a:ext uri="{FF2B5EF4-FFF2-40B4-BE49-F238E27FC236}">
              <a16:creationId xmlns:a16="http://schemas.microsoft.com/office/drawing/2014/main" id="{0A67F11D-7738-47E0-AB36-047D24A27B34}"/>
            </a:ext>
          </a:extLst>
        </xdr:cNvPr>
        <xdr:cNvSpPr>
          <a:spLocks noChangeArrowheads="1"/>
        </xdr:cNvSpPr>
      </xdr:nvSpPr>
      <xdr:spPr bwMode="auto">
        <a:xfrm>
          <a:off x="0" y="0"/>
          <a:ext cx="7988300" cy="1300480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dam.poole\OneDrive%20-%20IHS%20Markit\Documents\7.%20Production\VFACTs%20National%20Reports\March\FCAI%20Standard%20Reports%20-%20Processor.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 Format Editor"/>
      <sheetName val="Retail Sales By State"/>
      <sheetName val="Total Market Segmentation"/>
      <sheetName val="Retail Sales By Marque"/>
      <sheetName val="Retail Share By Marque"/>
      <sheetName val="Retail Sales By Buyer Type"/>
      <sheetName val="Retail Sales By Buyer Type Fuel"/>
      <sheetName val="Retail Sales By Country Of Orig"/>
      <sheetName val="Segment Model Passenger"/>
      <sheetName val="Marque Passenger"/>
      <sheetName val="Segment Model SUV"/>
      <sheetName val="Marque SUV"/>
      <sheetName val="Segment Model Light Commercial"/>
      <sheetName val="Marque Light Commercial"/>
      <sheetName val="Segment Model Heavy Commercial"/>
      <sheetName val="Marque Heavy Commercial"/>
      <sheetName val="Retail Sales By Marque &amp; Mode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53AC0-7C62-4BCF-AA63-80F46B6F30A4}">
  <sheetPr>
    <pageSetUpPr fitToPage="1"/>
  </sheetPr>
  <dimension ref="A1:O44"/>
  <sheetViews>
    <sheetView tabSelected="1" workbookViewId="0">
      <selection sqref="A1:L1"/>
    </sheetView>
  </sheetViews>
  <sheetFormatPr defaultRowHeight="12.5" x14ac:dyDescent="0.25"/>
  <cols>
    <col min="1" max="1" width="2.7265625" style="4" customWidth="1"/>
    <col min="2" max="2" width="32.54296875" style="4" customWidth="1"/>
    <col min="3" max="4" width="9.54296875" style="4" bestFit="1" customWidth="1"/>
    <col min="5" max="6" width="10.1796875" style="4" customWidth="1"/>
    <col min="7" max="7" width="1.7265625" style="4" customWidth="1"/>
    <col min="8" max="8" width="9" style="4" bestFit="1" customWidth="1"/>
    <col min="9" max="11" width="8.7265625" style="4"/>
    <col min="12" max="12" width="2.7265625" style="4" customWidth="1"/>
    <col min="13" max="14" width="8.7265625" style="4"/>
    <col min="15" max="17" width="8.54296875" style="4" customWidth="1"/>
    <col min="18" max="256" width="8.7265625" style="4"/>
    <col min="257" max="257" width="2.7265625" style="4" customWidth="1"/>
    <col min="258" max="258" width="32.54296875" style="4" customWidth="1"/>
    <col min="259" max="260" width="9.54296875" style="4" bestFit="1" customWidth="1"/>
    <col min="261" max="262" width="10.1796875" style="4" customWidth="1"/>
    <col min="263" max="263" width="1.7265625" style="4" customWidth="1"/>
    <col min="264" max="264" width="9" style="4" bestFit="1" customWidth="1"/>
    <col min="265" max="267" width="8.7265625" style="4"/>
    <col min="268" max="268" width="2.7265625" style="4" customWidth="1"/>
    <col min="269" max="270" width="8.7265625" style="4"/>
    <col min="271" max="273" width="8.54296875" style="4" customWidth="1"/>
    <col min="274" max="512" width="8.7265625" style="4"/>
    <col min="513" max="513" width="2.7265625" style="4" customWidth="1"/>
    <col min="514" max="514" width="32.54296875" style="4" customWidth="1"/>
    <col min="515" max="516" width="9.54296875" style="4" bestFit="1" customWidth="1"/>
    <col min="517" max="518" width="10.1796875" style="4" customWidth="1"/>
    <col min="519" max="519" width="1.7265625" style="4" customWidth="1"/>
    <col min="520" max="520" width="9" style="4" bestFit="1" customWidth="1"/>
    <col min="521" max="523" width="8.7265625" style="4"/>
    <col min="524" max="524" width="2.7265625" style="4" customWidth="1"/>
    <col min="525" max="526" width="8.7265625" style="4"/>
    <col min="527" max="529" width="8.54296875" style="4" customWidth="1"/>
    <col min="530" max="768" width="8.7265625" style="4"/>
    <col min="769" max="769" width="2.7265625" style="4" customWidth="1"/>
    <col min="770" max="770" width="32.54296875" style="4" customWidth="1"/>
    <col min="771" max="772" width="9.54296875" style="4" bestFit="1" customWidth="1"/>
    <col min="773" max="774" width="10.1796875" style="4" customWidth="1"/>
    <col min="775" max="775" width="1.7265625" style="4" customWidth="1"/>
    <col min="776" max="776" width="9" style="4" bestFit="1" customWidth="1"/>
    <col min="777" max="779" width="8.7265625" style="4"/>
    <col min="780" max="780" width="2.7265625" style="4" customWidth="1"/>
    <col min="781" max="782" width="8.7265625" style="4"/>
    <col min="783" max="785" width="8.54296875" style="4" customWidth="1"/>
    <col min="786" max="1024" width="8.7265625" style="4"/>
    <col min="1025" max="1025" width="2.7265625" style="4" customWidth="1"/>
    <col min="1026" max="1026" width="32.54296875" style="4" customWidth="1"/>
    <col min="1027" max="1028" width="9.54296875" style="4" bestFit="1" customWidth="1"/>
    <col min="1029" max="1030" width="10.1796875" style="4" customWidth="1"/>
    <col min="1031" max="1031" width="1.7265625" style="4" customWidth="1"/>
    <col min="1032" max="1032" width="9" style="4" bestFit="1" customWidth="1"/>
    <col min="1033" max="1035" width="8.7265625" style="4"/>
    <col min="1036" max="1036" width="2.7265625" style="4" customWidth="1"/>
    <col min="1037" max="1038" width="8.7265625" style="4"/>
    <col min="1039" max="1041" width="8.54296875" style="4" customWidth="1"/>
    <col min="1042" max="1280" width="8.7265625" style="4"/>
    <col min="1281" max="1281" width="2.7265625" style="4" customWidth="1"/>
    <col min="1282" max="1282" width="32.54296875" style="4" customWidth="1"/>
    <col min="1283" max="1284" width="9.54296875" style="4" bestFit="1" customWidth="1"/>
    <col min="1285" max="1286" width="10.1796875" style="4" customWidth="1"/>
    <col min="1287" max="1287" width="1.7265625" style="4" customWidth="1"/>
    <col min="1288" max="1288" width="9" style="4" bestFit="1" customWidth="1"/>
    <col min="1289" max="1291" width="8.7265625" style="4"/>
    <col min="1292" max="1292" width="2.7265625" style="4" customWidth="1"/>
    <col min="1293" max="1294" width="8.7265625" style="4"/>
    <col min="1295" max="1297" width="8.54296875" style="4" customWidth="1"/>
    <col min="1298" max="1536" width="8.7265625" style="4"/>
    <col min="1537" max="1537" width="2.7265625" style="4" customWidth="1"/>
    <col min="1538" max="1538" width="32.54296875" style="4" customWidth="1"/>
    <col min="1539" max="1540" width="9.54296875" style="4" bestFit="1" customWidth="1"/>
    <col min="1541" max="1542" width="10.1796875" style="4" customWidth="1"/>
    <col min="1543" max="1543" width="1.7265625" style="4" customWidth="1"/>
    <col min="1544" max="1544" width="9" style="4" bestFit="1" customWidth="1"/>
    <col min="1545" max="1547" width="8.7265625" style="4"/>
    <col min="1548" max="1548" width="2.7265625" style="4" customWidth="1"/>
    <col min="1549" max="1550" width="8.7265625" style="4"/>
    <col min="1551" max="1553" width="8.54296875" style="4" customWidth="1"/>
    <col min="1554" max="1792" width="8.7265625" style="4"/>
    <col min="1793" max="1793" width="2.7265625" style="4" customWidth="1"/>
    <col min="1794" max="1794" width="32.54296875" style="4" customWidth="1"/>
    <col min="1795" max="1796" width="9.54296875" style="4" bestFit="1" customWidth="1"/>
    <col min="1797" max="1798" width="10.1796875" style="4" customWidth="1"/>
    <col min="1799" max="1799" width="1.7265625" style="4" customWidth="1"/>
    <col min="1800" max="1800" width="9" style="4" bestFit="1" customWidth="1"/>
    <col min="1801" max="1803" width="8.7265625" style="4"/>
    <col min="1804" max="1804" width="2.7265625" style="4" customWidth="1"/>
    <col min="1805" max="1806" width="8.7265625" style="4"/>
    <col min="1807" max="1809" width="8.54296875" style="4" customWidth="1"/>
    <col min="1810" max="2048" width="8.7265625" style="4"/>
    <col min="2049" max="2049" width="2.7265625" style="4" customWidth="1"/>
    <col min="2050" max="2050" width="32.54296875" style="4" customWidth="1"/>
    <col min="2051" max="2052" width="9.54296875" style="4" bestFit="1" customWidth="1"/>
    <col min="2053" max="2054" width="10.1796875" style="4" customWidth="1"/>
    <col min="2055" max="2055" width="1.7265625" style="4" customWidth="1"/>
    <col min="2056" max="2056" width="9" style="4" bestFit="1" customWidth="1"/>
    <col min="2057" max="2059" width="8.7265625" style="4"/>
    <col min="2060" max="2060" width="2.7265625" style="4" customWidth="1"/>
    <col min="2061" max="2062" width="8.7265625" style="4"/>
    <col min="2063" max="2065" width="8.54296875" style="4" customWidth="1"/>
    <col min="2066" max="2304" width="8.7265625" style="4"/>
    <col min="2305" max="2305" width="2.7265625" style="4" customWidth="1"/>
    <col min="2306" max="2306" width="32.54296875" style="4" customWidth="1"/>
    <col min="2307" max="2308" width="9.54296875" style="4" bestFit="1" customWidth="1"/>
    <col min="2309" max="2310" width="10.1796875" style="4" customWidth="1"/>
    <col min="2311" max="2311" width="1.7265625" style="4" customWidth="1"/>
    <col min="2312" max="2312" width="9" style="4" bestFit="1" customWidth="1"/>
    <col min="2313" max="2315" width="8.7265625" style="4"/>
    <col min="2316" max="2316" width="2.7265625" style="4" customWidth="1"/>
    <col min="2317" max="2318" width="8.7265625" style="4"/>
    <col min="2319" max="2321" width="8.54296875" style="4" customWidth="1"/>
    <col min="2322" max="2560" width="8.7265625" style="4"/>
    <col min="2561" max="2561" width="2.7265625" style="4" customWidth="1"/>
    <col min="2562" max="2562" width="32.54296875" style="4" customWidth="1"/>
    <col min="2563" max="2564" width="9.54296875" style="4" bestFit="1" customWidth="1"/>
    <col min="2565" max="2566" width="10.1796875" style="4" customWidth="1"/>
    <col min="2567" max="2567" width="1.7265625" style="4" customWidth="1"/>
    <col min="2568" max="2568" width="9" style="4" bestFit="1" customWidth="1"/>
    <col min="2569" max="2571" width="8.7265625" style="4"/>
    <col min="2572" max="2572" width="2.7265625" style="4" customWidth="1"/>
    <col min="2573" max="2574" width="8.7265625" style="4"/>
    <col min="2575" max="2577" width="8.54296875" style="4" customWidth="1"/>
    <col min="2578" max="2816" width="8.7265625" style="4"/>
    <col min="2817" max="2817" width="2.7265625" style="4" customWidth="1"/>
    <col min="2818" max="2818" width="32.54296875" style="4" customWidth="1"/>
    <col min="2819" max="2820" width="9.54296875" style="4" bestFit="1" customWidth="1"/>
    <col min="2821" max="2822" width="10.1796875" style="4" customWidth="1"/>
    <col min="2823" max="2823" width="1.7265625" style="4" customWidth="1"/>
    <col min="2824" max="2824" width="9" style="4" bestFit="1" customWidth="1"/>
    <col min="2825" max="2827" width="8.7265625" style="4"/>
    <col min="2828" max="2828" width="2.7265625" style="4" customWidth="1"/>
    <col min="2829" max="2830" width="8.7265625" style="4"/>
    <col min="2831" max="2833" width="8.54296875" style="4" customWidth="1"/>
    <col min="2834" max="3072" width="8.7265625" style="4"/>
    <col min="3073" max="3073" width="2.7265625" style="4" customWidth="1"/>
    <col min="3074" max="3074" width="32.54296875" style="4" customWidth="1"/>
    <col min="3075" max="3076" width="9.54296875" style="4" bestFit="1" customWidth="1"/>
    <col min="3077" max="3078" width="10.1796875" style="4" customWidth="1"/>
    <col min="3079" max="3079" width="1.7265625" style="4" customWidth="1"/>
    <col min="3080" max="3080" width="9" style="4" bestFit="1" customWidth="1"/>
    <col min="3081" max="3083" width="8.7265625" style="4"/>
    <col min="3084" max="3084" width="2.7265625" style="4" customWidth="1"/>
    <col min="3085" max="3086" width="8.7265625" style="4"/>
    <col min="3087" max="3089" width="8.54296875" style="4" customWidth="1"/>
    <col min="3090" max="3328" width="8.7265625" style="4"/>
    <col min="3329" max="3329" width="2.7265625" style="4" customWidth="1"/>
    <col min="3330" max="3330" width="32.54296875" style="4" customWidth="1"/>
    <col min="3331" max="3332" width="9.54296875" style="4" bestFit="1" customWidth="1"/>
    <col min="3333" max="3334" width="10.1796875" style="4" customWidth="1"/>
    <col min="3335" max="3335" width="1.7265625" style="4" customWidth="1"/>
    <col min="3336" max="3336" width="9" style="4" bestFit="1" customWidth="1"/>
    <col min="3337" max="3339" width="8.7265625" style="4"/>
    <col min="3340" max="3340" width="2.7265625" style="4" customWidth="1"/>
    <col min="3341" max="3342" width="8.7265625" style="4"/>
    <col min="3343" max="3345" width="8.54296875" style="4" customWidth="1"/>
    <col min="3346" max="3584" width="8.7265625" style="4"/>
    <col min="3585" max="3585" width="2.7265625" style="4" customWidth="1"/>
    <col min="3586" max="3586" width="32.54296875" style="4" customWidth="1"/>
    <col min="3587" max="3588" width="9.54296875" style="4" bestFit="1" customWidth="1"/>
    <col min="3589" max="3590" width="10.1796875" style="4" customWidth="1"/>
    <col min="3591" max="3591" width="1.7265625" style="4" customWidth="1"/>
    <col min="3592" max="3592" width="9" style="4" bestFit="1" customWidth="1"/>
    <col min="3593" max="3595" width="8.7265625" style="4"/>
    <col min="3596" max="3596" width="2.7265625" style="4" customWidth="1"/>
    <col min="3597" max="3598" width="8.7265625" style="4"/>
    <col min="3599" max="3601" width="8.54296875" style="4" customWidth="1"/>
    <col min="3602" max="3840" width="8.7265625" style="4"/>
    <col min="3841" max="3841" width="2.7265625" style="4" customWidth="1"/>
    <col min="3842" max="3842" width="32.54296875" style="4" customWidth="1"/>
    <col min="3843" max="3844" width="9.54296875" style="4" bestFit="1" customWidth="1"/>
    <col min="3845" max="3846" width="10.1796875" style="4" customWidth="1"/>
    <col min="3847" max="3847" width="1.7265625" style="4" customWidth="1"/>
    <col min="3848" max="3848" width="9" style="4" bestFit="1" customWidth="1"/>
    <col min="3849" max="3851" width="8.7265625" style="4"/>
    <col min="3852" max="3852" width="2.7265625" style="4" customWidth="1"/>
    <col min="3853" max="3854" width="8.7265625" style="4"/>
    <col min="3855" max="3857" width="8.54296875" style="4" customWidth="1"/>
    <col min="3858" max="4096" width="8.7265625" style="4"/>
    <col min="4097" max="4097" width="2.7265625" style="4" customWidth="1"/>
    <col min="4098" max="4098" width="32.54296875" style="4" customWidth="1"/>
    <col min="4099" max="4100" width="9.54296875" style="4" bestFit="1" customWidth="1"/>
    <col min="4101" max="4102" width="10.1796875" style="4" customWidth="1"/>
    <col min="4103" max="4103" width="1.7265625" style="4" customWidth="1"/>
    <col min="4104" max="4104" width="9" style="4" bestFit="1" customWidth="1"/>
    <col min="4105" max="4107" width="8.7265625" style="4"/>
    <col min="4108" max="4108" width="2.7265625" style="4" customWidth="1"/>
    <col min="4109" max="4110" width="8.7265625" style="4"/>
    <col min="4111" max="4113" width="8.54296875" style="4" customWidth="1"/>
    <col min="4114" max="4352" width="8.7265625" style="4"/>
    <col min="4353" max="4353" width="2.7265625" style="4" customWidth="1"/>
    <col min="4354" max="4354" width="32.54296875" style="4" customWidth="1"/>
    <col min="4355" max="4356" width="9.54296875" style="4" bestFit="1" customWidth="1"/>
    <col min="4357" max="4358" width="10.1796875" style="4" customWidth="1"/>
    <col min="4359" max="4359" width="1.7265625" style="4" customWidth="1"/>
    <col min="4360" max="4360" width="9" style="4" bestFit="1" customWidth="1"/>
    <col min="4361" max="4363" width="8.7265625" style="4"/>
    <col min="4364" max="4364" width="2.7265625" style="4" customWidth="1"/>
    <col min="4365" max="4366" width="8.7265625" style="4"/>
    <col min="4367" max="4369" width="8.54296875" style="4" customWidth="1"/>
    <col min="4370" max="4608" width="8.7265625" style="4"/>
    <col min="4609" max="4609" width="2.7265625" style="4" customWidth="1"/>
    <col min="4610" max="4610" width="32.54296875" style="4" customWidth="1"/>
    <col min="4611" max="4612" width="9.54296875" style="4" bestFit="1" customWidth="1"/>
    <col min="4613" max="4614" width="10.1796875" style="4" customWidth="1"/>
    <col min="4615" max="4615" width="1.7265625" style="4" customWidth="1"/>
    <col min="4616" max="4616" width="9" style="4" bestFit="1" customWidth="1"/>
    <col min="4617" max="4619" width="8.7265625" style="4"/>
    <col min="4620" max="4620" width="2.7265625" style="4" customWidth="1"/>
    <col min="4621" max="4622" width="8.7265625" style="4"/>
    <col min="4623" max="4625" width="8.54296875" style="4" customWidth="1"/>
    <col min="4626" max="4864" width="8.7265625" style="4"/>
    <col min="4865" max="4865" width="2.7265625" style="4" customWidth="1"/>
    <col min="4866" max="4866" width="32.54296875" style="4" customWidth="1"/>
    <col min="4867" max="4868" width="9.54296875" style="4" bestFit="1" customWidth="1"/>
    <col min="4869" max="4870" width="10.1796875" style="4" customWidth="1"/>
    <col min="4871" max="4871" width="1.7265625" style="4" customWidth="1"/>
    <col min="4872" max="4872" width="9" style="4" bestFit="1" customWidth="1"/>
    <col min="4873" max="4875" width="8.7265625" style="4"/>
    <col min="4876" max="4876" width="2.7265625" style="4" customWidth="1"/>
    <col min="4877" max="4878" width="8.7265625" style="4"/>
    <col min="4879" max="4881" width="8.54296875" style="4" customWidth="1"/>
    <col min="4882" max="5120" width="8.7265625" style="4"/>
    <col min="5121" max="5121" width="2.7265625" style="4" customWidth="1"/>
    <col min="5122" max="5122" width="32.54296875" style="4" customWidth="1"/>
    <col min="5123" max="5124" width="9.54296875" style="4" bestFit="1" customWidth="1"/>
    <col min="5125" max="5126" width="10.1796875" style="4" customWidth="1"/>
    <col min="5127" max="5127" width="1.7265625" style="4" customWidth="1"/>
    <col min="5128" max="5128" width="9" style="4" bestFit="1" customWidth="1"/>
    <col min="5129" max="5131" width="8.7265625" style="4"/>
    <col min="5132" max="5132" width="2.7265625" style="4" customWidth="1"/>
    <col min="5133" max="5134" width="8.7265625" style="4"/>
    <col min="5135" max="5137" width="8.54296875" style="4" customWidth="1"/>
    <col min="5138" max="5376" width="8.7265625" style="4"/>
    <col min="5377" max="5377" width="2.7265625" style="4" customWidth="1"/>
    <col min="5378" max="5378" width="32.54296875" style="4" customWidth="1"/>
    <col min="5379" max="5380" width="9.54296875" style="4" bestFit="1" customWidth="1"/>
    <col min="5381" max="5382" width="10.1796875" style="4" customWidth="1"/>
    <col min="5383" max="5383" width="1.7265625" style="4" customWidth="1"/>
    <col min="5384" max="5384" width="9" style="4" bestFit="1" customWidth="1"/>
    <col min="5385" max="5387" width="8.7265625" style="4"/>
    <col min="5388" max="5388" width="2.7265625" style="4" customWidth="1"/>
    <col min="5389" max="5390" width="8.7265625" style="4"/>
    <col min="5391" max="5393" width="8.54296875" style="4" customWidth="1"/>
    <col min="5394" max="5632" width="8.7265625" style="4"/>
    <col min="5633" max="5633" width="2.7265625" style="4" customWidth="1"/>
    <col min="5634" max="5634" width="32.54296875" style="4" customWidth="1"/>
    <col min="5635" max="5636" width="9.54296875" style="4" bestFit="1" customWidth="1"/>
    <col min="5637" max="5638" width="10.1796875" style="4" customWidth="1"/>
    <col min="5639" max="5639" width="1.7265625" style="4" customWidth="1"/>
    <col min="5640" max="5640" width="9" style="4" bestFit="1" customWidth="1"/>
    <col min="5641" max="5643" width="8.7265625" style="4"/>
    <col min="5644" max="5644" width="2.7265625" style="4" customWidth="1"/>
    <col min="5645" max="5646" width="8.7265625" style="4"/>
    <col min="5647" max="5649" width="8.54296875" style="4" customWidth="1"/>
    <col min="5650" max="5888" width="8.7265625" style="4"/>
    <col min="5889" max="5889" width="2.7265625" style="4" customWidth="1"/>
    <col min="5890" max="5890" width="32.54296875" style="4" customWidth="1"/>
    <col min="5891" max="5892" width="9.54296875" style="4" bestFit="1" customWidth="1"/>
    <col min="5893" max="5894" width="10.1796875" style="4" customWidth="1"/>
    <col min="5895" max="5895" width="1.7265625" style="4" customWidth="1"/>
    <col min="5896" max="5896" width="9" style="4" bestFit="1" customWidth="1"/>
    <col min="5897" max="5899" width="8.7265625" style="4"/>
    <col min="5900" max="5900" width="2.7265625" style="4" customWidth="1"/>
    <col min="5901" max="5902" width="8.7265625" style="4"/>
    <col min="5903" max="5905" width="8.54296875" style="4" customWidth="1"/>
    <col min="5906" max="6144" width="8.7265625" style="4"/>
    <col min="6145" max="6145" width="2.7265625" style="4" customWidth="1"/>
    <col min="6146" max="6146" width="32.54296875" style="4" customWidth="1"/>
    <col min="6147" max="6148" width="9.54296875" style="4" bestFit="1" customWidth="1"/>
    <col min="6149" max="6150" width="10.1796875" style="4" customWidth="1"/>
    <col min="6151" max="6151" width="1.7265625" style="4" customWidth="1"/>
    <col min="6152" max="6152" width="9" style="4" bestFit="1" customWidth="1"/>
    <col min="6153" max="6155" width="8.7265625" style="4"/>
    <col min="6156" max="6156" width="2.7265625" style="4" customWidth="1"/>
    <col min="6157" max="6158" width="8.7265625" style="4"/>
    <col min="6159" max="6161" width="8.54296875" style="4" customWidth="1"/>
    <col min="6162" max="6400" width="8.7265625" style="4"/>
    <col min="6401" max="6401" width="2.7265625" style="4" customWidth="1"/>
    <col min="6402" max="6402" width="32.54296875" style="4" customWidth="1"/>
    <col min="6403" max="6404" width="9.54296875" style="4" bestFit="1" customWidth="1"/>
    <col min="6405" max="6406" width="10.1796875" style="4" customWidth="1"/>
    <col min="6407" max="6407" width="1.7265625" style="4" customWidth="1"/>
    <col min="6408" max="6408" width="9" style="4" bestFit="1" customWidth="1"/>
    <col min="6409" max="6411" width="8.7265625" style="4"/>
    <col min="6412" max="6412" width="2.7265625" style="4" customWidth="1"/>
    <col min="6413" max="6414" width="8.7265625" style="4"/>
    <col min="6415" max="6417" width="8.54296875" style="4" customWidth="1"/>
    <col min="6418" max="6656" width="8.7265625" style="4"/>
    <col min="6657" max="6657" width="2.7265625" style="4" customWidth="1"/>
    <col min="6658" max="6658" width="32.54296875" style="4" customWidth="1"/>
    <col min="6659" max="6660" width="9.54296875" style="4" bestFit="1" customWidth="1"/>
    <col min="6661" max="6662" width="10.1796875" style="4" customWidth="1"/>
    <col min="6663" max="6663" width="1.7265625" style="4" customWidth="1"/>
    <col min="6664" max="6664" width="9" style="4" bestFit="1" customWidth="1"/>
    <col min="6665" max="6667" width="8.7265625" style="4"/>
    <col min="6668" max="6668" width="2.7265625" style="4" customWidth="1"/>
    <col min="6669" max="6670" width="8.7265625" style="4"/>
    <col min="6671" max="6673" width="8.54296875" style="4" customWidth="1"/>
    <col min="6674" max="6912" width="8.7265625" style="4"/>
    <col min="6913" max="6913" width="2.7265625" style="4" customWidth="1"/>
    <col min="6914" max="6914" width="32.54296875" style="4" customWidth="1"/>
    <col min="6915" max="6916" width="9.54296875" style="4" bestFit="1" customWidth="1"/>
    <col min="6917" max="6918" width="10.1796875" style="4" customWidth="1"/>
    <col min="6919" max="6919" width="1.7265625" style="4" customWidth="1"/>
    <col min="6920" max="6920" width="9" style="4" bestFit="1" customWidth="1"/>
    <col min="6921" max="6923" width="8.7265625" style="4"/>
    <col min="6924" max="6924" width="2.7265625" style="4" customWidth="1"/>
    <col min="6925" max="6926" width="8.7265625" style="4"/>
    <col min="6927" max="6929" width="8.54296875" style="4" customWidth="1"/>
    <col min="6930" max="7168" width="8.7265625" style="4"/>
    <col min="7169" max="7169" width="2.7265625" style="4" customWidth="1"/>
    <col min="7170" max="7170" width="32.54296875" style="4" customWidth="1"/>
    <col min="7171" max="7172" width="9.54296875" style="4" bestFit="1" customWidth="1"/>
    <col min="7173" max="7174" width="10.1796875" style="4" customWidth="1"/>
    <col min="7175" max="7175" width="1.7265625" style="4" customWidth="1"/>
    <col min="7176" max="7176" width="9" style="4" bestFit="1" customWidth="1"/>
    <col min="7177" max="7179" width="8.7265625" style="4"/>
    <col min="7180" max="7180" width="2.7265625" style="4" customWidth="1"/>
    <col min="7181" max="7182" width="8.7265625" style="4"/>
    <col min="7183" max="7185" width="8.54296875" style="4" customWidth="1"/>
    <col min="7186" max="7424" width="8.7265625" style="4"/>
    <col min="7425" max="7425" width="2.7265625" style="4" customWidth="1"/>
    <col min="7426" max="7426" width="32.54296875" style="4" customWidth="1"/>
    <col min="7427" max="7428" width="9.54296875" style="4" bestFit="1" customWidth="1"/>
    <col min="7429" max="7430" width="10.1796875" style="4" customWidth="1"/>
    <col min="7431" max="7431" width="1.7265625" style="4" customWidth="1"/>
    <col min="7432" max="7432" width="9" style="4" bestFit="1" customWidth="1"/>
    <col min="7433" max="7435" width="8.7265625" style="4"/>
    <col min="7436" max="7436" width="2.7265625" style="4" customWidth="1"/>
    <col min="7437" max="7438" width="8.7265625" style="4"/>
    <col min="7439" max="7441" width="8.54296875" style="4" customWidth="1"/>
    <col min="7442" max="7680" width="8.7265625" style="4"/>
    <col min="7681" max="7681" width="2.7265625" style="4" customWidth="1"/>
    <col min="7682" max="7682" width="32.54296875" style="4" customWidth="1"/>
    <col min="7683" max="7684" width="9.54296875" style="4" bestFit="1" customWidth="1"/>
    <col min="7685" max="7686" width="10.1796875" style="4" customWidth="1"/>
    <col min="7687" max="7687" width="1.7265625" style="4" customWidth="1"/>
    <col min="7688" max="7688" width="9" style="4" bestFit="1" customWidth="1"/>
    <col min="7689" max="7691" width="8.7265625" style="4"/>
    <col min="7692" max="7692" width="2.7265625" style="4" customWidth="1"/>
    <col min="7693" max="7694" width="8.7265625" style="4"/>
    <col min="7695" max="7697" width="8.54296875" style="4" customWidth="1"/>
    <col min="7698" max="7936" width="8.7265625" style="4"/>
    <col min="7937" max="7937" width="2.7265625" style="4" customWidth="1"/>
    <col min="7938" max="7938" width="32.54296875" style="4" customWidth="1"/>
    <col min="7939" max="7940" width="9.54296875" style="4" bestFit="1" customWidth="1"/>
    <col min="7941" max="7942" width="10.1796875" style="4" customWidth="1"/>
    <col min="7943" max="7943" width="1.7265625" style="4" customWidth="1"/>
    <col min="7944" max="7944" width="9" style="4" bestFit="1" customWidth="1"/>
    <col min="7945" max="7947" width="8.7265625" style="4"/>
    <col min="7948" max="7948" width="2.7265625" style="4" customWidth="1"/>
    <col min="7949" max="7950" width="8.7265625" style="4"/>
    <col min="7951" max="7953" width="8.54296875" style="4" customWidth="1"/>
    <col min="7954" max="8192" width="8.7265625" style="4"/>
    <col min="8193" max="8193" width="2.7265625" style="4" customWidth="1"/>
    <col min="8194" max="8194" width="32.54296875" style="4" customWidth="1"/>
    <col min="8195" max="8196" width="9.54296875" style="4" bestFit="1" customWidth="1"/>
    <col min="8197" max="8198" width="10.1796875" style="4" customWidth="1"/>
    <col min="8199" max="8199" width="1.7265625" style="4" customWidth="1"/>
    <col min="8200" max="8200" width="9" style="4" bestFit="1" customWidth="1"/>
    <col min="8201" max="8203" width="8.7265625" style="4"/>
    <col min="8204" max="8204" width="2.7265625" style="4" customWidth="1"/>
    <col min="8205" max="8206" width="8.7265625" style="4"/>
    <col min="8207" max="8209" width="8.54296875" style="4" customWidth="1"/>
    <col min="8210" max="8448" width="8.7265625" style="4"/>
    <col min="8449" max="8449" width="2.7265625" style="4" customWidth="1"/>
    <col min="8450" max="8450" width="32.54296875" style="4" customWidth="1"/>
    <col min="8451" max="8452" width="9.54296875" style="4" bestFit="1" customWidth="1"/>
    <col min="8453" max="8454" width="10.1796875" style="4" customWidth="1"/>
    <col min="8455" max="8455" width="1.7265625" style="4" customWidth="1"/>
    <col min="8456" max="8456" width="9" style="4" bestFit="1" customWidth="1"/>
    <col min="8457" max="8459" width="8.7265625" style="4"/>
    <col min="8460" max="8460" width="2.7265625" style="4" customWidth="1"/>
    <col min="8461" max="8462" width="8.7265625" style="4"/>
    <col min="8463" max="8465" width="8.54296875" style="4" customWidth="1"/>
    <col min="8466" max="8704" width="8.7265625" style="4"/>
    <col min="8705" max="8705" width="2.7265625" style="4" customWidth="1"/>
    <col min="8706" max="8706" width="32.54296875" style="4" customWidth="1"/>
    <col min="8707" max="8708" width="9.54296875" style="4" bestFit="1" customWidth="1"/>
    <col min="8709" max="8710" width="10.1796875" style="4" customWidth="1"/>
    <col min="8711" max="8711" width="1.7265625" style="4" customWidth="1"/>
    <col min="8712" max="8712" width="9" style="4" bestFit="1" customWidth="1"/>
    <col min="8713" max="8715" width="8.7265625" style="4"/>
    <col min="8716" max="8716" width="2.7265625" style="4" customWidth="1"/>
    <col min="8717" max="8718" width="8.7265625" style="4"/>
    <col min="8719" max="8721" width="8.54296875" style="4" customWidth="1"/>
    <col min="8722" max="8960" width="8.7265625" style="4"/>
    <col min="8961" max="8961" width="2.7265625" style="4" customWidth="1"/>
    <col min="8962" max="8962" width="32.54296875" style="4" customWidth="1"/>
    <col min="8963" max="8964" width="9.54296875" style="4" bestFit="1" customWidth="1"/>
    <col min="8965" max="8966" width="10.1796875" style="4" customWidth="1"/>
    <col min="8967" max="8967" width="1.7265625" style="4" customWidth="1"/>
    <col min="8968" max="8968" width="9" style="4" bestFit="1" customWidth="1"/>
    <col min="8969" max="8971" width="8.7265625" style="4"/>
    <col min="8972" max="8972" width="2.7265625" style="4" customWidth="1"/>
    <col min="8973" max="8974" width="8.7265625" style="4"/>
    <col min="8975" max="8977" width="8.54296875" style="4" customWidth="1"/>
    <col min="8978" max="9216" width="8.7265625" style="4"/>
    <col min="9217" max="9217" width="2.7265625" style="4" customWidth="1"/>
    <col min="9218" max="9218" width="32.54296875" style="4" customWidth="1"/>
    <col min="9219" max="9220" width="9.54296875" style="4" bestFit="1" customWidth="1"/>
    <col min="9221" max="9222" width="10.1796875" style="4" customWidth="1"/>
    <col min="9223" max="9223" width="1.7265625" style="4" customWidth="1"/>
    <col min="9224" max="9224" width="9" style="4" bestFit="1" customWidth="1"/>
    <col min="9225" max="9227" width="8.7265625" style="4"/>
    <col min="9228" max="9228" width="2.7265625" style="4" customWidth="1"/>
    <col min="9229" max="9230" width="8.7265625" style="4"/>
    <col min="9231" max="9233" width="8.54296875" style="4" customWidth="1"/>
    <col min="9234" max="9472" width="8.7265625" style="4"/>
    <col min="9473" max="9473" width="2.7265625" style="4" customWidth="1"/>
    <col min="9474" max="9474" width="32.54296875" style="4" customWidth="1"/>
    <col min="9475" max="9476" width="9.54296875" style="4" bestFit="1" customWidth="1"/>
    <col min="9477" max="9478" width="10.1796875" style="4" customWidth="1"/>
    <col min="9479" max="9479" width="1.7265625" style="4" customWidth="1"/>
    <col min="9480" max="9480" width="9" style="4" bestFit="1" customWidth="1"/>
    <col min="9481" max="9483" width="8.7265625" style="4"/>
    <col min="9484" max="9484" width="2.7265625" style="4" customWidth="1"/>
    <col min="9485" max="9486" width="8.7265625" style="4"/>
    <col min="9487" max="9489" width="8.54296875" style="4" customWidth="1"/>
    <col min="9490" max="9728" width="8.7265625" style="4"/>
    <col min="9729" max="9729" width="2.7265625" style="4" customWidth="1"/>
    <col min="9730" max="9730" width="32.54296875" style="4" customWidth="1"/>
    <col min="9731" max="9732" width="9.54296875" style="4" bestFit="1" customWidth="1"/>
    <col min="9733" max="9734" width="10.1796875" style="4" customWidth="1"/>
    <col min="9735" max="9735" width="1.7265625" style="4" customWidth="1"/>
    <col min="9736" max="9736" width="9" style="4" bestFit="1" customWidth="1"/>
    <col min="9737" max="9739" width="8.7265625" style="4"/>
    <col min="9740" max="9740" width="2.7265625" style="4" customWidth="1"/>
    <col min="9741" max="9742" width="8.7265625" style="4"/>
    <col min="9743" max="9745" width="8.54296875" style="4" customWidth="1"/>
    <col min="9746" max="9984" width="8.7265625" style="4"/>
    <col min="9985" max="9985" width="2.7265625" style="4" customWidth="1"/>
    <col min="9986" max="9986" width="32.54296875" style="4" customWidth="1"/>
    <col min="9987" max="9988" width="9.54296875" style="4" bestFit="1" customWidth="1"/>
    <col min="9989" max="9990" width="10.1796875" style="4" customWidth="1"/>
    <col min="9991" max="9991" width="1.7265625" style="4" customWidth="1"/>
    <col min="9992" max="9992" width="9" style="4" bestFit="1" customWidth="1"/>
    <col min="9993" max="9995" width="8.7265625" style="4"/>
    <col min="9996" max="9996" width="2.7265625" style="4" customWidth="1"/>
    <col min="9997" max="9998" width="8.7265625" style="4"/>
    <col min="9999" max="10001" width="8.54296875" style="4" customWidth="1"/>
    <col min="10002" max="10240" width="8.7265625" style="4"/>
    <col min="10241" max="10241" width="2.7265625" style="4" customWidth="1"/>
    <col min="10242" max="10242" width="32.54296875" style="4" customWidth="1"/>
    <col min="10243" max="10244" width="9.54296875" style="4" bestFit="1" customWidth="1"/>
    <col min="10245" max="10246" width="10.1796875" style="4" customWidth="1"/>
    <col min="10247" max="10247" width="1.7265625" style="4" customWidth="1"/>
    <col min="10248" max="10248" width="9" style="4" bestFit="1" customWidth="1"/>
    <col min="10249" max="10251" width="8.7265625" style="4"/>
    <col min="10252" max="10252" width="2.7265625" style="4" customWidth="1"/>
    <col min="10253" max="10254" width="8.7265625" style="4"/>
    <col min="10255" max="10257" width="8.54296875" style="4" customWidth="1"/>
    <col min="10258" max="10496" width="8.7265625" style="4"/>
    <col min="10497" max="10497" width="2.7265625" style="4" customWidth="1"/>
    <col min="10498" max="10498" width="32.54296875" style="4" customWidth="1"/>
    <col min="10499" max="10500" width="9.54296875" style="4" bestFit="1" customWidth="1"/>
    <col min="10501" max="10502" width="10.1796875" style="4" customWidth="1"/>
    <col min="10503" max="10503" width="1.7265625" style="4" customWidth="1"/>
    <col min="10504" max="10504" width="9" style="4" bestFit="1" customWidth="1"/>
    <col min="10505" max="10507" width="8.7265625" style="4"/>
    <col min="10508" max="10508" width="2.7265625" style="4" customWidth="1"/>
    <col min="10509" max="10510" width="8.7265625" style="4"/>
    <col min="10511" max="10513" width="8.54296875" style="4" customWidth="1"/>
    <col min="10514" max="10752" width="8.7265625" style="4"/>
    <col min="10753" max="10753" width="2.7265625" style="4" customWidth="1"/>
    <col min="10754" max="10754" width="32.54296875" style="4" customWidth="1"/>
    <col min="10755" max="10756" width="9.54296875" style="4" bestFit="1" customWidth="1"/>
    <col min="10757" max="10758" width="10.1796875" style="4" customWidth="1"/>
    <col min="10759" max="10759" width="1.7265625" style="4" customWidth="1"/>
    <col min="10760" max="10760" width="9" style="4" bestFit="1" customWidth="1"/>
    <col min="10761" max="10763" width="8.7265625" style="4"/>
    <col min="10764" max="10764" width="2.7265625" style="4" customWidth="1"/>
    <col min="10765" max="10766" width="8.7265625" style="4"/>
    <col min="10767" max="10769" width="8.54296875" style="4" customWidth="1"/>
    <col min="10770" max="11008" width="8.7265625" style="4"/>
    <col min="11009" max="11009" width="2.7265625" style="4" customWidth="1"/>
    <col min="11010" max="11010" width="32.54296875" style="4" customWidth="1"/>
    <col min="11011" max="11012" width="9.54296875" style="4" bestFit="1" customWidth="1"/>
    <col min="11013" max="11014" width="10.1796875" style="4" customWidth="1"/>
    <col min="11015" max="11015" width="1.7265625" style="4" customWidth="1"/>
    <col min="11016" max="11016" width="9" style="4" bestFit="1" customWidth="1"/>
    <col min="11017" max="11019" width="8.7265625" style="4"/>
    <col min="11020" max="11020" width="2.7265625" style="4" customWidth="1"/>
    <col min="11021" max="11022" width="8.7265625" style="4"/>
    <col min="11023" max="11025" width="8.54296875" style="4" customWidth="1"/>
    <col min="11026" max="11264" width="8.7265625" style="4"/>
    <col min="11265" max="11265" width="2.7265625" style="4" customWidth="1"/>
    <col min="11266" max="11266" width="32.54296875" style="4" customWidth="1"/>
    <col min="11267" max="11268" width="9.54296875" style="4" bestFit="1" customWidth="1"/>
    <col min="11269" max="11270" width="10.1796875" style="4" customWidth="1"/>
    <col min="11271" max="11271" width="1.7265625" style="4" customWidth="1"/>
    <col min="11272" max="11272" width="9" style="4" bestFit="1" customWidth="1"/>
    <col min="11273" max="11275" width="8.7265625" style="4"/>
    <col min="11276" max="11276" width="2.7265625" style="4" customWidth="1"/>
    <col min="11277" max="11278" width="8.7265625" style="4"/>
    <col min="11279" max="11281" width="8.54296875" style="4" customWidth="1"/>
    <col min="11282" max="11520" width="8.7265625" style="4"/>
    <col min="11521" max="11521" width="2.7265625" style="4" customWidth="1"/>
    <col min="11522" max="11522" width="32.54296875" style="4" customWidth="1"/>
    <col min="11523" max="11524" width="9.54296875" style="4" bestFit="1" customWidth="1"/>
    <col min="11525" max="11526" width="10.1796875" style="4" customWidth="1"/>
    <col min="11527" max="11527" width="1.7265625" style="4" customWidth="1"/>
    <col min="11528" max="11528" width="9" style="4" bestFit="1" customWidth="1"/>
    <col min="11529" max="11531" width="8.7265625" style="4"/>
    <col min="11532" max="11532" width="2.7265625" style="4" customWidth="1"/>
    <col min="11533" max="11534" width="8.7265625" style="4"/>
    <col min="11535" max="11537" width="8.54296875" style="4" customWidth="1"/>
    <col min="11538" max="11776" width="8.7265625" style="4"/>
    <col min="11777" max="11777" width="2.7265625" style="4" customWidth="1"/>
    <col min="11778" max="11778" width="32.54296875" style="4" customWidth="1"/>
    <col min="11779" max="11780" width="9.54296875" style="4" bestFit="1" customWidth="1"/>
    <col min="11781" max="11782" width="10.1796875" style="4" customWidth="1"/>
    <col min="11783" max="11783" width="1.7265625" style="4" customWidth="1"/>
    <col min="11784" max="11784" width="9" style="4" bestFit="1" customWidth="1"/>
    <col min="11785" max="11787" width="8.7265625" style="4"/>
    <col min="11788" max="11788" width="2.7265625" style="4" customWidth="1"/>
    <col min="11789" max="11790" width="8.7265625" style="4"/>
    <col min="11791" max="11793" width="8.54296875" style="4" customWidth="1"/>
    <col min="11794" max="12032" width="8.7265625" style="4"/>
    <col min="12033" max="12033" width="2.7265625" style="4" customWidth="1"/>
    <col min="12034" max="12034" width="32.54296875" style="4" customWidth="1"/>
    <col min="12035" max="12036" width="9.54296875" style="4" bestFit="1" customWidth="1"/>
    <col min="12037" max="12038" width="10.1796875" style="4" customWidth="1"/>
    <col min="12039" max="12039" width="1.7265625" style="4" customWidth="1"/>
    <col min="12040" max="12040" width="9" style="4" bestFit="1" customWidth="1"/>
    <col min="12041" max="12043" width="8.7265625" style="4"/>
    <col min="12044" max="12044" width="2.7265625" style="4" customWidth="1"/>
    <col min="12045" max="12046" width="8.7265625" style="4"/>
    <col min="12047" max="12049" width="8.54296875" style="4" customWidth="1"/>
    <col min="12050" max="12288" width="8.7265625" style="4"/>
    <col min="12289" max="12289" width="2.7265625" style="4" customWidth="1"/>
    <col min="12290" max="12290" width="32.54296875" style="4" customWidth="1"/>
    <col min="12291" max="12292" width="9.54296875" style="4" bestFit="1" customWidth="1"/>
    <col min="12293" max="12294" width="10.1796875" style="4" customWidth="1"/>
    <col min="12295" max="12295" width="1.7265625" style="4" customWidth="1"/>
    <col min="12296" max="12296" width="9" style="4" bestFit="1" customWidth="1"/>
    <col min="12297" max="12299" width="8.7265625" style="4"/>
    <col min="12300" max="12300" width="2.7265625" style="4" customWidth="1"/>
    <col min="12301" max="12302" width="8.7265625" style="4"/>
    <col min="12303" max="12305" width="8.54296875" style="4" customWidth="1"/>
    <col min="12306" max="12544" width="8.7265625" style="4"/>
    <col min="12545" max="12545" width="2.7265625" style="4" customWidth="1"/>
    <col min="12546" max="12546" width="32.54296875" style="4" customWidth="1"/>
    <col min="12547" max="12548" width="9.54296875" style="4" bestFit="1" customWidth="1"/>
    <col min="12549" max="12550" width="10.1796875" style="4" customWidth="1"/>
    <col min="12551" max="12551" width="1.7265625" style="4" customWidth="1"/>
    <col min="12552" max="12552" width="9" style="4" bestFit="1" customWidth="1"/>
    <col min="12553" max="12555" width="8.7265625" style="4"/>
    <col min="12556" max="12556" width="2.7265625" style="4" customWidth="1"/>
    <col min="12557" max="12558" width="8.7265625" style="4"/>
    <col min="12559" max="12561" width="8.54296875" style="4" customWidth="1"/>
    <col min="12562" max="12800" width="8.7265625" style="4"/>
    <col min="12801" max="12801" width="2.7265625" style="4" customWidth="1"/>
    <col min="12802" max="12802" width="32.54296875" style="4" customWidth="1"/>
    <col min="12803" max="12804" width="9.54296875" style="4" bestFit="1" customWidth="1"/>
    <col min="12805" max="12806" width="10.1796875" style="4" customWidth="1"/>
    <col min="12807" max="12807" width="1.7265625" style="4" customWidth="1"/>
    <col min="12808" max="12808" width="9" style="4" bestFit="1" customWidth="1"/>
    <col min="12809" max="12811" width="8.7265625" style="4"/>
    <col min="12812" max="12812" width="2.7265625" style="4" customWidth="1"/>
    <col min="12813" max="12814" width="8.7265625" style="4"/>
    <col min="12815" max="12817" width="8.54296875" style="4" customWidth="1"/>
    <col min="12818" max="13056" width="8.7265625" style="4"/>
    <col min="13057" max="13057" width="2.7265625" style="4" customWidth="1"/>
    <col min="13058" max="13058" width="32.54296875" style="4" customWidth="1"/>
    <col min="13059" max="13060" width="9.54296875" style="4" bestFit="1" customWidth="1"/>
    <col min="13061" max="13062" width="10.1796875" style="4" customWidth="1"/>
    <col min="13063" max="13063" width="1.7265625" style="4" customWidth="1"/>
    <col min="13064" max="13064" width="9" style="4" bestFit="1" customWidth="1"/>
    <col min="13065" max="13067" width="8.7265625" style="4"/>
    <col min="13068" max="13068" width="2.7265625" style="4" customWidth="1"/>
    <col min="13069" max="13070" width="8.7265625" style="4"/>
    <col min="13071" max="13073" width="8.54296875" style="4" customWidth="1"/>
    <col min="13074" max="13312" width="8.7265625" style="4"/>
    <col min="13313" max="13313" width="2.7265625" style="4" customWidth="1"/>
    <col min="13314" max="13314" width="32.54296875" style="4" customWidth="1"/>
    <col min="13315" max="13316" width="9.54296875" style="4" bestFit="1" customWidth="1"/>
    <col min="13317" max="13318" width="10.1796875" style="4" customWidth="1"/>
    <col min="13319" max="13319" width="1.7265625" style="4" customWidth="1"/>
    <col min="13320" max="13320" width="9" style="4" bestFit="1" customWidth="1"/>
    <col min="13321" max="13323" width="8.7265625" style="4"/>
    <col min="13324" max="13324" width="2.7265625" style="4" customWidth="1"/>
    <col min="13325" max="13326" width="8.7265625" style="4"/>
    <col min="13327" max="13329" width="8.54296875" style="4" customWidth="1"/>
    <col min="13330" max="13568" width="8.7265625" style="4"/>
    <col min="13569" max="13569" width="2.7265625" style="4" customWidth="1"/>
    <col min="13570" max="13570" width="32.54296875" style="4" customWidth="1"/>
    <col min="13571" max="13572" width="9.54296875" style="4" bestFit="1" customWidth="1"/>
    <col min="13573" max="13574" width="10.1796875" style="4" customWidth="1"/>
    <col min="13575" max="13575" width="1.7265625" style="4" customWidth="1"/>
    <col min="13576" max="13576" width="9" style="4" bestFit="1" customWidth="1"/>
    <col min="13577" max="13579" width="8.7265625" style="4"/>
    <col min="13580" max="13580" width="2.7265625" style="4" customWidth="1"/>
    <col min="13581" max="13582" width="8.7265625" style="4"/>
    <col min="13583" max="13585" width="8.54296875" style="4" customWidth="1"/>
    <col min="13586" max="13824" width="8.7265625" style="4"/>
    <col min="13825" max="13825" width="2.7265625" style="4" customWidth="1"/>
    <col min="13826" max="13826" width="32.54296875" style="4" customWidth="1"/>
    <col min="13827" max="13828" width="9.54296875" style="4" bestFit="1" customWidth="1"/>
    <col min="13829" max="13830" width="10.1796875" style="4" customWidth="1"/>
    <col min="13831" max="13831" width="1.7265625" style="4" customWidth="1"/>
    <col min="13832" max="13832" width="9" style="4" bestFit="1" customWidth="1"/>
    <col min="13833" max="13835" width="8.7265625" style="4"/>
    <col min="13836" max="13836" width="2.7265625" style="4" customWidth="1"/>
    <col min="13837" max="13838" width="8.7265625" style="4"/>
    <col min="13839" max="13841" width="8.54296875" style="4" customWidth="1"/>
    <col min="13842" max="14080" width="8.7265625" style="4"/>
    <col min="14081" max="14081" width="2.7265625" style="4" customWidth="1"/>
    <col min="14082" max="14082" width="32.54296875" style="4" customWidth="1"/>
    <col min="14083" max="14084" width="9.54296875" style="4" bestFit="1" customWidth="1"/>
    <col min="14085" max="14086" width="10.1796875" style="4" customWidth="1"/>
    <col min="14087" max="14087" width="1.7265625" style="4" customWidth="1"/>
    <col min="14088" max="14088" width="9" style="4" bestFit="1" customWidth="1"/>
    <col min="14089" max="14091" width="8.7265625" style="4"/>
    <col min="14092" max="14092" width="2.7265625" style="4" customWidth="1"/>
    <col min="14093" max="14094" width="8.7265625" style="4"/>
    <col min="14095" max="14097" width="8.54296875" style="4" customWidth="1"/>
    <col min="14098" max="14336" width="8.7265625" style="4"/>
    <col min="14337" max="14337" width="2.7265625" style="4" customWidth="1"/>
    <col min="14338" max="14338" width="32.54296875" style="4" customWidth="1"/>
    <col min="14339" max="14340" width="9.54296875" style="4" bestFit="1" customWidth="1"/>
    <col min="14341" max="14342" width="10.1796875" style="4" customWidth="1"/>
    <col min="14343" max="14343" width="1.7265625" style="4" customWidth="1"/>
    <col min="14344" max="14344" width="9" style="4" bestFit="1" customWidth="1"/>
    <col min="14345" max="14347" width="8.7265625" style="4"/>
    <col min="14348" max="14348" width="2.7265625" style="4" customWidth="1"/>
    <col min="14349" max="14350" width="8.7265625" style="4"/>
    <col min="14351" max="14353" width="8.54296875" style="4" customWidth="1"/>
    <col min="14354" max="14592" width="8.7265625" style="4"/>
    <col min="14593" max="14593" width="2.7265625" style="4" customWidth="1"/>
    <col min="14594" max="14594" width="32.54296875" style="4" customWidth="1"/>
    <col min="14595" max="14596" width="9.54296875" style="4" bestFit="1" customWidth="1"/>
    <col min="14597" max="14598" width="10.1796875" style="4" customWidth="1"/>
    <col min="14599" max="14599" width="1.7265625" style="4" customWidth="1"/>
    <col min="14600" max="14600" width="9" style="4" bestFit="1" customWidth="1"/>
    <col min="14601" max="14603" width="8.7265625" style="4"/>
    <col min="14604" max="14604" width="2.7265625" style="4" customWidth="1"/>
    <col min="14605" max="14606" width="8.7265625" style="4"/>
    <col min="14607" max="14609" width="8.54296875" style="4" customWidth="1"/>
    <col min="14610" max="14848" width="8.7265625" style="4"/>
    <col min="14849" max="14849" width="2.7265625" style="4" customWidth="1"/>
    <col min="14850" max="14850" width="32.54296875" style="4" customWidth="1"/>
    <col min="14851" max="14852" width="9.54296875" style="4" bestFit="1" customWidth="1"/>
    <col min="14853" max="14854" width="10.1796875" style="4" customWidth="1"/>
    <col min="14855" max="14855" width="1.7265625" style="4" customWidth="1"/>
    <col min="14856" max="14856" width="9" style="4" bestFit="1" customWidth="1"/>
    <col min="14857" max="14859" width="8.7265625" style="4"/>
    <col min="14860" max="14860" width="2.7265625" style="4" customWidth="1"/>
    <col min="14861" max="14862" width="8.7265625" style="4"/>
    <col min="14863" max="14865" width="8.54296875" style="4" customWidth="1"/>
    <col min="14866" max="15104" width="8.7265625" style="4"/>
    <col min="15105" max="15105" width="2.7265625" style="4" customWidth="1"/>
    <col min="15106" max="15106" width="32.54296875" style="4" customWidth="1"/>
    <col min="15107" max="15108" width="9.54296875" style="4" bestFit="1" customWidth="1"/>
    <col min="15109" max="15110" width="10.1796875" style="4" customWidth="1"/>
    <col min="15111" max="15111" width="1.7265625" style="4" customWidth="1"/>
    <col min="15112" max="15112" width="9" style="4" bestFit="1" customWidth="1"/>
    <col min="15113" max="15115" width="8.7265625" style="4"/>
    <col min="15116" max="15116" width="2.7265625" style="4" customWidth="1"/>
    <col min="15117" max="15118" width="8.7265625" style="4"/>
    <col min="15119" max="15121" width="8.54296875" style="4" customWidth="1"/>
    <col min="15122" max="15360" width="8.7265625" style="4"/>
    <col min="15361" max="15361" width="2.7265625" style="4" customWidth="1"/>
    <col min="15362" max="15362" width="32.54296875" style="4" customWidth="1"/>
    <col min="15363" max="15364" width="9.54296875" style="4" bestFit="1" customWidth="1"/>
    <col min="15365" max="15366" width="10.1796875" style="4" customWidth="1"/>
    <col min="15367" max="15367" width="1.7265625" style="4" customWidth="1"/>
    <col min="15368" max="15368" width="9" style="4" bestFit="1" customWidth="1"/>
    <col min="15369" max="15371" width="8.7265625" style="4"/>
    <col min="15372" max="15372" width="2.7265625" style="4" customWidth="1"/>
    <col min="15373" max="15374" width="8.7265625" style="4"/>
    <col min="15375" max="15377" width="8.54296875" style="4" customWidth="1"/>
    <col min="15378" max="15616" width="8.7265625" style="4"/>
    <col min="15617" max="15617" width="2.7265625" style="4" customWidth="1"/>
    <col min="15618" max="15618" width="32.54296875" style="4" customWidth="1"/>
    <col min="15619" max="15620" width="9.54296875" style="4" bestFit="1" customWidth="1"/>
    <col min="15621" max="15622" width="10.1796875" style="4" customWidth="1"/>
    <col min="15623" max="15623" width="1.7265625" style="4" customWidth="1"/>
    <col min="15624" max="15624" width="9" style="4" bestFit="1" customWidth="1"/>
    <col min="15625" max="15627" width="8.7265625" style="4"/>
    <col min="15628" max="15628" width="2.7265625" style="4" customWidth="1"/>
    <col min="15629" max="15630" width="8.7265625" style="4"/>
    <col min="15631" max="15633" width="8.54296875" style="4" customWidth="1"/>
    <col min="15634" max="15872" width="8.7265625" style="4"/>
    <col min="15873" max="15873" width="2.7265625" style="4" customWidth="1"/>
    <col min="15874" max="15874" width="32.54296875" style="4" customWidth="1"/>
    <col min="15875" max="15876" width="9.54296875" style="4" bestFit="1" customWidth="1"/>
    <col min="15877" max="15878" width="10.1796875" style="4" customWidth="1"/>
    <col min="15879" max="15879" width="1.7265625" style="4" customWidth="1"/>
    <col min="15880" max="15880" width="9" style="4" bestFit="1" customWidth="1"/>
    <col min="15881" max="15883" width="8.7265625" style="4"/>
    <col min="15884" max="15884" width="2.7265625" style="4" customWidth="1"/>
    <col min="15885" max="15886" width="8.7265625" style="4"/>
    <col min="15887" max="15889" width="8.54296875" style="4" customWidth="1"/>
    <col min="15890" max="16128" width="8.7265625" style="4"/>
    <col min="16129" max="16129" width="2.7265625" style="4" customWidth="1"/>
    <col min="16130" max="16130" width="32.54296875" style="4" customWidth="1"/>
    <col min="16131" max="16132" width="9.54296875" style="4" bestFit="1" customWidth="1"/>
    <col min="16133" max="16134" width="10.1796875" style="4" customWidth="1"/>
    <col min="16135" max="16135" width="1.7265625" style="4" customWidth="1"/>
    <col min="16136" max="16136" width="9" style="4" bestFit="1" customWidth="1"/>
    <col min="16137" max="16139" width="8.7265625" style="4"/>
    <col min="16140" max="16140" width="2.7265625" style="4" customWidth="1"/>
    <col min="16141" max="16142" width="8.7265625" style="4"/>
    <col min="16143" max="16145" width="8.54296875" style="4" customWidth="1"/>
    <col min="16146" max="16384" width="8.7265625" style="4"/>
  </cols>
  <sheetData>
    <row r="1" spans="1:12" ht="45.75" customHeight="1" x14ac:dyDescent="0.25">
      <c r="A1" s="1" t="s">
        <v>0</v>
      </c>
      <c r="B1" s="2"/>
      <c r="C1" s="2"/>
      <c r="D1" s="2"/>
      <c r="E1" s="2"/>
      <c r="F1" s="2"/>
      <c r="G1" s="2"/>
      <c r="H1" s="2"/>
      <c r="I1" s="2"/>
      <c r="J1" s="3"/>
      <c r="K1" s="3"/>
      <c r="L1" s="3"/>
    </row>
    <row r="2" spans="1:12" ht="244.5" customHeight="1" x14ac:dyDescent="0.25">
      <c r="A2" s="5"/>
      <c r="B2" s="5"/>
      <c r="C2" s="5"/>
      <c r="D2" s="5"/>
      <c r="E2" s="5"/>
      <c r="F2" s="5"/>
      <c r="G2" s="5"/>
      <c r="H2" s="5"/>
      <c r="I2" s="5"/>
      <c r="J2" s="3"/>
      <c r="K2" s="3"/>
      <c r="L2" s="3"/>
    </row>
    <row r="3" spans="1:12" ht="18" x14ac:dyDescent="0.4">
      <c r="A3" s="6" t="s">
        <v>1</v>
      </c>
      <c r="B3" s="7"/>
      <c r="C3" s="7"/>
      <c r="D3" s="7"/>
      <c r="E3" s="7"/>
      <c r="F3" s="7"/>
      <c r="G3" s="7"/>
      <c r="H3" s="7"/>
      <c r="I3" s="7"/>
      <c r="J3" s="7"/>
      <c r="K3" s="7"/>
      <c r="L3" s="7"/>
    </row>
    <row r="4" spans="1:12" ht="40" customHeight="1" x14ac:dyDescent="0.4">
      <c r="A4" s="8"/>
      <c r="B4" s="9"/>
      <c r="C4" s="9"/>
      <c r="D4" s="9"/>
      <c r="E4" s="9"/>
      <c r="F4" s="9"/>
      <c r="G4" s="9"/>
      <c r="H4" s="9"/>
      <c r="I4" s="9"/>
      <c r="J4" s="9"/>
      <c r="K4" s="9"/>
      <c r="L4" s="9"/>
    </row>
    <row r="5" spans="1:12" s="12" customFormat="1" ht="39.75" customHeight="1" x14ac:dyDescent="0.35">
      <c r="A5" s="10" t="s">
        <v>2</v>
      </c>
      <c r="B5" s="10"/>
      <c r="C5" s="10"/>
      <c r="D5" s="10"/>
      <c r="E5" s="10"/>
      <c r="F5" s="10"/>
      <c r="G5" s="10"/>
      <c r="H5" s="10"/>
      <c r="I5" s="10"/>
      <c r="J5" s="11"/>
      <c r="K5" s="11"/>
      <c r="L5" s="11"/>
    </row>
    <row r="6" spans="1:12" s="12" customFormat="1" ht="40" customHeight="1" x14ac:dyDescent="0.35">
      <c r="A6" s="13"/>
      <c r="B6" s="13"/>
      <c r="C6" s="13"/>
      <c r="D6" s="13"/>
      <c r="E6" s="13"/>
      <c r="F6" s="13"/>
      <c r="G6" s="13"/>
      <c r="H6" s="13"/>
      <c r="I6" s="13"/>
      <c r="J6" s="14"/>
      <c r="K6" s="14"/>
      <c r="L6" s="14"/>
    </row>
    <row r="7" spans="1:12" s="12" customFormat="1" ht="39.75" customHeight="1" x14ac:dyDescent="0.35">
      <c r="A7" s="15" t="s">
        <v>3</v>
      </c>
      <c r="B7" s="16"/>
      <c r="C7" s="16"/>
      <c r="D7" s="16"/>
      <c r="E7" s="16"/>
      <c r="F7" s="16"/>
      <c r="G7" s="16"/>
      <c r="H7" s="16"/>
      <c r="I7" s="16"/>
      <c r="J7" s="17"/>
      <c r="K7" s="17"/>
      <c r="L7" s="17"/>
    </row>
    <row r="8" spans="1:12" s="12" customFormat="1" ht="39.75" customHeight="1" x14ac:dyDescent="0.35">
      <c r="A8" s="18"/>
      <c r="B8" s="19"/>
      <c r="C8" s="19"/>
      <c r="D8" s="19"/>
      <c r="E8" s="19"/>
      <c r="F8" s="19"/>
      <c r="G8" s="19"/>
      <c r="H8" s="19"/>
      <c r="I8" s="19"/>
      <c r="J8" s="14"/>
      <c r="K8" s="14"/>
      <c r="L8" s="14"/>
    </row>
    <row r="9" spans="1:12" s="12" customFormat="1" ht="14.25" customHeight="1" x14ac:dyDescent="0.35">
      <c r="A9" s="18"/>
      <c r="B9" s="19"/>
      <c r="C9" s="19"/>
      <c r="D9" s="19"/>
      <c r="E9" s="19"/>
      <c r="F9" s="19"/>
      <c r="G9" s="19"/>
      <c r="H9" s="19"/>
      <c r="I9" s="19"/>
      <c r="J9" s="14"/>
      <c r="K9" s="14"/>
      <c r="L9" s="14"/>
    </row>
    <row r="10" spans="1:12" s="12" customFormat="1" ht="14.25" customHeight="1" x14ac:dyDescent="0.35">
      <c r="A10" s="18"/>
      <c r="B10" s="19"/>
      <c r="C10" s="19"/>
      <c r="D10" s="19"/>
      <c r="E10" s="19"/>
      <c r="F10" s="19"/>
      <c r="G10" s="19"/>
      <c r="H10" s="19"/>
      <c r="I10" s="19"/>
      <c r="J10" s="14"/>
      <c r="K10" s="14"/>
      <c r="L10" s="14"/>
    </row>
    <row r="11" spans="1:12" s="12" customFormat="1" ht="12.75" customHeight="1" x14ac:dyDescent="0.35">
      <c r="A11" s="18"/>
      <c r="B11" s="19"/>
      <c r="C11" s="19"/>
      <c r="D11" s="19"/>
      <c r="E11" s="19"/>
      <c r="F11" s="19"/>
      <c r="G11" s="19"/>
      <c r="H11" s="19"/>
      <c r="I11" s="19"/>
      <c r="J11" s="14"/>
      <c r="K11" s="14"/>
      <c r="L11" s="14"/>
    </row>
    <row r="12" spans="1:12" ht="15.5" x14ac:dyDescent="0.35">
      <c r="A12" s="20"/>
      <c r="B12" s="21"/>
      <c r="C12" s="22" t="s">
        <v>4</v>
      </c>
      <c r="D12" s="23"/>
      <c r="E12" s="22" t="s">
        <v>5</v>
      </c>
      <c r="F12" s="23"/>
      <c r="G12" s="24"/>
      <c r="H12" s="22" t="s">
        <v>6</v>
      </c>
      <c r="I12" s="25"/>
      <c r="J12" s="25"/>
      <c r="K12" s="23"/>
      <c r="L12" s="20"/>
    </row>
    <row r="13" spans="1:12" ht="15.5" x14ac:dyDescent="0.35">
      <c r="A13" s="20"/>
      <c r="B13" s="26" t="s">
        <v>7</v>
      </c>
      <c r="C13" s="27">
        <f>VALUE(RIGHT(A7, 4))</f>
        <v>2020</v>
      </c>
      <c r="D13" s="28">
        <f>C13-1</f>
        <v>2019</v>
      </c>
      <c r="E13" s="27">
        <f>C13</f>
        <v>2020</v>
      </c>
      <c r="F13" s="28">
        <f>D13</f>
        <v>2019</v>
      </c>
      <c r="G13" s="29"/>
      <c r="H13" s="27" t="s">
        <v>8</v>
      </c>
      <c r="I13" s="28" t="s">
        <v>5</v>
      </c>
      <c r="J13" s="27" t="s">
        <v>8</v>
      </c>
      <c r="K13" s="28" t="s">
        <v>5</v>
      </c>
      <c r="L13" s="20"/>
    </row>
    <row r="14" spans="1:12" ht="15.5" x14ac:dyDescent="0.35">
      <c r="A14" s="20"/>
      <c r="B14" s="30"/>
      <c r="C14" s="31"/>
      <c r="D14" s="32"/>
      <c r="E14" s="31"/>
      <c r="F14" s="32"/>
      <c r="G14" s="33"/>
      <c r="H14" s="31"/>
      <c r="I14" s="32"/>
      <c r="J14" s="31"/>
      <c r="K14" s="32"/>
      <c r="L14" s="20"/>
    </row>
    <row r="15" spans="1:12" ht="15.5" x14ac:dyDescent="0.35">
      <c r="A15" s="20"/>
      <c r="B15" s="34" t="s">
        <v>9</v>
      </c>
      <c r="C15" s="35">
        <v>2959</v>
      </c>
      <c r="D15" s="36">
        <v>1672</v>
      </c>
      <c r="E15" s="35">
        <v>6331</v>
      </c>
      <c r="F15" s="36">
        <v>4446</v>
      </c>
      <c r="G15" s="37"/>
      <c r="H15" s="35">
        <f t="shared" ref="H15:H22" si="0">C15-D15</f>
        <v>1287</v>
      </c>
      <c r="I15" s="36">
        <f t="shared" ref="I15:I22" si="1">E15-F15</f>
        <v>1885</v>
      </c>
      <c r="J15" s="38">
        <f t="shared" ref="J15:J22" si="2">IF(D15=0, "-", IF(H15/D15&lt;10, H15/D15, "&gt;999%"))</f>
        <v>0.76973684210526316</v>
      </c>
      <c r="K15" s="39">
        <f t="shared" ref="K15:K22" si="3">IF(F15=0, "-", IF(I15/F15&lt;10, I15/F15, "&gt;999%"))</f>
        <v>0.42397660818713451</v>
      </c>
      <c r="L15" s="20"/>
    </row>
    <row r="16" spans="1:12" ht="15.5" x14ac:dyDescent="0.35">
      <c r="A16" s="20"/>
      <c r="B16" s="34" t="s">
        <v>10</v>
      </c>
      <c r="C16" s="35">
        <v>26621</v>
      </c>
      <c r="D16" s="36">
        <v>31847</v>
      </c>
      <c r="E16" s="35">
        <v>74663</v>
      </c>
      <c r="F16" s="36">
        <v>86297</v>
      </c>
      <c r="G16" s="37"/>
      <c r="H16" s="35">
        <f t="shared" si="0"/>
        <v>-5226</v>
      </c>
      <c r="I16" s="36">
        <f t="shared" si="1"/>
        <v>-11634</v>
      </c>
      <c r="J16" s="38">
        <f t="shared" si="2"/>
        <v>-0.16409708920777466</v>
      </c>
      <c r="K16" s="39">
        <f t="shared" si="3"/>
        <v>-0.13481349293718206</v>
      </c>
      <c r="L16" s="20"/>
    </row>
    <row r="17" spans="1:12" ht="15.5" x14ac:dyDescent="0.35">
      <c r="A17" s="20"/>
      <c r="B17" s="34" t="s">
        <v>11</v>
      </c>
      <c r="C17" s="35">
        <v>640</v>
      </c>
      <c r="D17" s="36">
        <v>963</v>
      </c>
      <c r="E17" s="35">
        <v>1714</v>
      </c>
      <c r="F17" s="36">
        <v>2456</v>
      </c>
      <c r="G17" s="37"/>
      <c r="H17" s="35">
        <f t="shared" si="0"/>
        <v>-323</v>
      </c>
      <c r="I17" s="36">
        <f t="shared" si="1"/>
        <v>-742</v>
      </c>
      <c r="J17" s="38">
        <f t="shared" si="2"/>
        <v>-0.33541017653167188</v>
      </c>
      <c r="K17" s="39">
        <f t="shared" si="3"/>
        <v>-0.30211726384364823</v>
      </c>
      <c r="L17" s="20"/>
    </row>
    <row r="18" spans="1:12" ht="15.5" x14ac:dyDescent="0.35">
      <c r="A18" s="20"/>
      <c r="B18" s="34" t="s">
        <v>12</v>
      </c>
      <c r="C18" s="35">
        <v>16272</v>
      </c>
      <c r="D18" s="36">
        <v>20402</v>
      </c>
      <c r="E18" s="35">
        <v>46275</v>
      </c>
      <c r="F18" s="36">
        <v>53980</v>
      </c>
      <c r="G18" s="37"/>
      <c r="H18" s="35">
        <f t="shared" si="0"/>
        <v>-4130</v>
      </c>
      <c r="I18" s="36">
        <f t="shared" si="1"/>
        <v>-7705</v>
      </c>
      <c r="J18" s="38">
        <f t="shared" si="2"/>
        <v>-0.20243113420252917</v>
      </c>
      <c r="K18" s="39">
        <f t="shared" si="3"/>
        <v>-0.14273805113004817</v>
      </c>
      <c r="L18" s="20"/>
    </row>
    <row r="19" spans="1:12" ht="15.5" x14ac:dyDescent="0.35">
      <c r="A19" s="20"/>
      <c r="B19" s="34" t="s">
        <v>13</v>
      </c>
      <c r="C19" s="35">
        <v>4991</v>
      </c>
      <c r="D19" s="36">
        <v>6927</v>
      </c>
      <c r="E19" s="35">
        <v>14607</v>
      </c>
      <c r="F19" s="36">
        <v>17352</v>
      </c>
      <c r="G19" s="37"/>
      <c r="H19" s="35">
        <f t="shared" si="0"/>
        <v>-1936</v>
      </c>
      <c r="I19" s="36">
        <f t="shared" si="1"/>
        <v>-2745</v>
      </c>
      <c r="J19" s="38">
        <f t="shared" si="2"/>
        <v>-0.2794860690053414</v>
      </c>
      <c r="K19" s="39">
        <f t="shared" si="3"/>
        <v>-0.15819502074688796</v>
      </c>
      <c r="L19" s="20"/>
    </row>
    <row r="20" spans="1:12" ht="15.5" x14ac:dyDescent="0.35">
      <c r="A20" s="20"/>
      <c r="B20" s="34" t="s">
        <v>14</v>
      </c>
      <c r="C20" s="35">
        <v>1257</v>
      </c>
      <c r="D20" s="36">
        <v>1595</v>
      </c>
      <c r="E20" s="35">
        <v>3843</v>
      </c>
      <c r="F20" s="36">
        <v>4426</v>
      </c>
      <c r="G20" s="37"/>
      <c r="H20" s="35">
        <f t="shared" si="0"/>
        <v>-338</v>
      </c>
      <c r="I20" s="36">
        <f t="shared" si="1"/>
        <v>-583</v>
      </c>
      <c r="J20" s="38">
        <f t="shared" si="2"/>
        <v>-0.21191222570532917</v>
      </c>
      <c r="K20" s="39">
        <f t="shared" si="3"/>
        <v>-0.13172164482602802</v>
      </c>
      <c r="L20" s="20"/>
    </row>
    <row r="21" spans="1:12" ht="15.5" x14ac:dyDescent="0.35">
      <c r="A21" s="20"/>
      <c r="B21" s="34" t="s">
        <v>15</v>
      </c>
      <c r="C21" s="35">
        <v>21662</v>
      </c>
      <c r="D21" s="36">
        <v>27520</v>
      </c>
      <c r="E21" s="35">
        <v>65027</v>
      </c>
      <c r="F21" s="36">
        <v>76509</v>
      </c>
      <c r="G21" s="37"/>
      <c r="H21" s="35">
        <f t="shared" si="0"/>
        <v>-5858</v>
      </c>
      <c r="I21" s="36">
        <f t="shared" si="1"/>
        <v>-11482</v>
      </c>
      <c r="J21" s="38">
        <f t="shared" si="2"/>
        <v>-0.21286337209302325</v>
      </c>
      <c r="K21" s="39">
        <f t="shared" si="3"/>
        <v>-0.15007384752120664</v>
      </c>
      <c r="L21" s="20"/>
    </row>
    <row r="22" spans="1:12" ht="15.5" x14ac:dyDescent="0.35">
      <c r="A22" s="20"/>
      <c r="B22" s="34" t="s">
        <v>16</v>
      </c>
      <c r="C22" s="35">
        <v>7288</v>
      </c>
      <c r="D22" s="36">
        <v>8516</v>
      </c>
      <c r="E22" s="35">
        <v>20901</v>
      </c>
      <c r="F22" s="36">
        <v>23072</v>
      </c>
      <c r="G22" s="37"/>
      <c r="H22" s="35">
        <f t="shared" si="0"/>
        <v>-1228</v>
      </c>
      <c r="I22" s="36">
        <f t="shared" si="1"/>
        <v>-2171</v>
      </c>
      <c r="J22" s="38">
        <f t="shared" si="2"/>
        <v>-0.14419915453264442</v>
      </c>
      <c r="K22" s="39">
        <f t="shared" si="3"/>
        <v>-9.4096740638002774E-2</v>
      </c>
      <c r="L22" s="20"/>
    </row>
    <row r="23" spans="1:12" ht="15.5" x14ac:dyDescent="0.35">
      <c r="A23" s="20"/>
      <c r="B23" s="34"/>
      <c r="C23" s="40"/>
      <c r="D23" s="41"/>
      <c r="E23" s="40"/>
      <c r="F23" s="41"/>
      <c r="G23" s="42"/>
      <c r="H23" s="40"/>
      <c r="I23" s="41"/>
      <c r="J23" s="43"/>
      <c r="K23" s="44"/>
      <c r="L23" s="20"/>
    </row>
    <row r="24" spans="1:12" s="52" customFormat="1" ht="15.5" x14ac:dyDescent="0.35">
      <c r="A24" s="45"/>
      <c r="B24" s="26" t="s">
        <v>17</v>
      </c>
      <c r="C24" s="46">
        <f>SUM(C15:C23)</f>
        <v>81690</v>
      </c>
      <c r="D24" s="47">
        <f>SUM(D15:D23)</f>
        <v>99442</v>
      </c>
      <c r="E24" s="46">
        <f>SUM(E15:E23)</f>
        <v>233361</v>
      </c>
      <c r="F24" s="47">
        <f>SUM(F15:F23)</f>
        <v>268538</v>
      </c>
      <c r="G24" s="48"/>
      <c r="H24" s="46">
        <f>SUM(H15:H23)</f>
        <v>-17752</v>
      </c>
      <c r="I24" s="47">
        <f>SUM(I15:I23)</f>
        <v>-35177</v>
      </c>
      <c r="J24" s="49">
        <f>IF(D24=0, 0, H24/D24)</f>
        <v>-0.17851611994931718</v>
      </c>
      <c r="K24" s="50">
        <f>IF(F24=0, 0, I24/F24)</f>
        <v>-0.13099449612345365</v>
      </c>
      <c r="L24" s="51"/>
    </row>
    <row r="25" spans="1:12" s="52" customFormat="1" ht="13" x14ac:dyDescent="0.3">
      <c r="B25" s="53"/>
      <c r="C25" s="54"/>
      <c r="D25" s="54"/>
      <c r="E25" s="54"/>
      <c r="F25" s="54"/>
      <c r="G25" s="54"/>
      <c r="H25" s="54"/>
      <c r="I25" s="54"/>
      <c r="J25" s="55"/>
      <c r="K25" s="55"/>
    </row>
    <row r="26" spans="1:12" s="52" customFormat="1" ht="13" x14ac:dyDescent="0.3">
      <c r="C26" s="56"/>
      <c r="D26" s="56"/>
      <c r="E26" s="56"/>
      <c r="F26" s="56"/>
      <c r="G26" s="56"/>
      <c r="H26" s="56"/>
      <c r="I26" s="56"/>
      <c r="J26" s="55"/>
      <c r="K26" s="55"/>
    </row>
    <row r="27" spans="1:12" s="52" customFormat="1" ht="14" x14ac:dyDescent="0.3">
      <c r="B27" s="57"/>
      <c r="C27" s="56"/>
      <c r="D27" s="56"/>
      <c r="E27" s="56"/>
      <c r="F27" s="56"/>
      <c r="G27" s="56"/>
      <c r="H27" s="56"/>
      <c r="I27" s="56"/>
      <c r="J27" s="55"/>
      <c r="K27" s="55"/>
    </row>
    <row r="28" spans="1:12" s="52" customFormat="1" ht="14" x14ac:dyDescent="0.3">
      <c r="B28" s="57"/>
      <c r="C28" s="56"/>
      <c r="D28" s="56"/>
      <c r="E28" s="56"/>
      <c r="F28" s="56"/>
      <c r="G28" s="56"/>
      <c r="H28" s="56"/>
      <c r="I28" s="56"/>
      <c r="J28" s="55"/>
      <c r="K28" s="55"/>
    </row>
    <row r="29" spans="1:12" s="52" customFormat="1" ht="14" x14ac:dyDescent="0.3">
      <c r="B29" s="57"/>
      <c r="C29" s="56"/>
      <c r="D29" s="56"/>
      <c r="E29" s="56"/>
      <c r="F29" s="56"/>
      <c r="G29" s="56"/>
      <c r="H29" s="56"/>
      <c r="I29" s="56"/>
      <c r="J29" s="55"/>
      <c r="K29" s="55"/>
    </row>
    <row r="30" spans="1:12" s="52" customFormat="1" ht="14" x14ac:dyDescent="0.3">
      <c r="B30" s="57"/>
      <c r="C30" s="56"/>
      <c r="D30" s="56"/>
      <c r="E30" s="56"/>
      <c r="F30" s="56"/>
      <c r="G30" s="56"/>
      <c r="H30" s="56"/>
      <c r="I30" s="56"/>
      <c r="J30" s="55"/>
      <c r="K30" s="55"/>
    </row>
    <row r="31" spans="1:12" s="52" customFormat="1" ht="13" x14ac:dyDescent="0.3">
      <c r="C31" s="56"/>
      <c r="D31" s="56"/>
      <c r="E31" s="56"/>
      <c r="F31" s="56"/>
      <c r="G31" s="56"/>
      <c r="H31" s="56"/>
      <c r="I31" s="56"/>
      <c r="J31" s="55"/>
      <c r="K31" s="55"/>
    </row>
    <row r="32" spans="1:12" s="52" customFormat="1" ht="13" x14ac:dyDescent="0.3">
      <c r="C32" s="56"/>
      <c r="D32" s="56"/>
      <c r="E32" s="56"/>
      <c r="F32" s="56"/>
      <c r="G32" s="56"/>
      <c r="H32" s="56"/>
      <c r="I32" s="56"/>
      <c r="J32" s="55"/>
      <c r="K32" s="55"/>
    </row>
    <row r="33" spans="1:15" s="52" customFormat="1" ht="13" x14ac:dyDescent="0.3">
      <c r="C33" s="56"/>
      <c r="D33" s="56"/>
      <c r="E33" s="56"/>
      <c r="F33" s="56"/>
      <c r="G33" s="56"/>
      <c r="H33" s="56"/>
      <c r="I33" s="56"/>
      <c r="J33" s="55"/>
      <c r="K33" s="55"/>
    </row>
    <row r="34" spans="1:15" s="52" customFormat="1" ht="13" x14ac:dyDescent="0.3">
      <c r="C34" s="56"/>
      <c r="D34" s="56"/>
      <c r="E34" s="56"/>
      <c r="F34" s="56"/>
      <c r="G34" s="56"/>
      <c r="H34" s="56"/>
      <c r="I34" s="56"/>
      <c r="J34" s="55"/>
      <c r="K34" s="55"/>
    </row>
    <row r="35" spans="1:15" s="52" customFormat="1" ht="13" x14ac:dyDescent="0.3">
      <c r="C35" s="56"/>
      <c r="D35" s="56"/>
      <c r="E35" s="56"/>
      <c r="F35" s="56"/>
      <c r="G35" s="56"/>
      <c r="H35" s="56"/>
      <c r="I35" s="56"/>
      <c r="J35" s="55"/>
      <c r="K35" s="55"/>
      <c r="O35" s="4"/>
    </row>
    <row r="36" spans="1:15" ht="12.75" customHeight="1" x14ac:dyDescent="0.25">
      <c r="A36" s="5"/>
      <c r="B36" s="5"/>
      <c r="C36" s="5"/>
      <c r="D36" s="5"/>
      <c r="E36" s="5"/>
      <c r="F36" s="5"/>
      <c r="G36" s="5"/>
      <c r="H36" s="5"/>
      <c r="I36" s="5"/>
    </row>
    <row r="37" spans="1:15" s="14" customFormat="1" ht="29.25" customHeight="1" x14ac:dyDescent="0.35">
      <c r="A37" s="58"/>
      <c r="B37" s="59" t="s">
        <v>18</v>
      </c>
      <c r="C37" s="60"/>
      <c r="D37" s="60"/>
      <c r="E37" s="60"/>
      <c r="F37" s="60"/>
      <c r="G37" s="60"/>
      <c r="H37" s="60"/>
      <c r="I37" s="60"/>
      <c r="J37" s="60"/>
      <c r="K37" s="60"/>
      <c r="L37" s="61"/>
    </row>
    <row r="38" spans="1:15" s="14" customFormat="1" ht="29.25" customHeight="1" x14ac:dyDescent="0.35">
      <c r="A38" s="62"/>
      <c r="B38" s="60"/>
      <c r="C38" s="60"/>
      <c r="D38" s="60"/>
      <c r="E38" s="60"/>
      <c r="F38" s="60"/>
      <c r="G38" s="60"/>
      <c r="H38" s="60"/>
      <c r="I38" s="60"/>
      <c r="J38" s="60"/>
      <c r="K38" s="60"/>
      <c r="L38" s="61"/>
    </row>
    <row r="39" spans="1:15" s="14" customFormat="1" ht="29.25" customHeight="1" x14ac:dyDescent="0.35">
      <c r="A39" s="62"/>
      <c r="B39" s="60"/>
      <c r="C39" s="60"/>
      <c r="D39" s="60"/>
      <c r="E39" s="60"/>
      <c r="F39" s="60"/>
      <c r="G39" s="60"/>
      <c r="H39" s="60"/>
      <c r="I39" s="60"/>
      <c r="J39" s="60"/>
      <c r="K39" s="60"/>
      <c r="L39" s="63"/>
    </row>
    <row r="40" spans="1:15" s="14" customFormat="1" ht="29.25" customHeight="1" x14ac:dyDescent="0.35">
      <c r="A40" s="64"/>
      <c r="B40" s="65"/>
      <c r="C40" s="65"/>
      <c r="D40" s="65"/>
      <c r="E40" s="65"/>
      <c r="F40" s="65"/>
      <c r="G40" s="65"/>
      <c r="H40" s="65"/>
      <c r="I40" s="65"/>
      <c r="J40" s="65"/>
      <c r="K40" s="65"/>
      <c r="L40" s="66"/>
    </row>
    <row r="44" spans="1:15" x14ac:dyDescent="0.25">
      <c r="B44" s="67"/>
    </row>
  </sheetData>
  <mergeCells count="10">
    <mergeCell ref="A36:I36"/>
    <mergeCell ref="B37:K40"/>
    <mergeCell ref="A1:L1"/>
    <mergeCell ref="A2:L2"/>
    <mergeCell ref="A3:L3"/>
    <mergeCell ref="A5:L5"/>
    <mergeCell ref="A7:L7"/>
    <mergeCell ref="C12:D12"/>
    <mergeCell ref="E12:F12"/>
    <mergeCell ref="H12:K12"/>
  </mergeCells>
  <printOptions horizontalCentered="1"/>
  <pageMargins left="0.74803149606299213" right="0.74803149606299213" top="0.78740157480314965" bottom="0.78740157480314965" header="0.51181102362204722" footer="0.51181102362204722"/>
  <pageSetup paperSize="9" scale="7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4E094-FCFE-4149-BCB3-D37380B9FE71}">
  <sheetPr>
    <pageSetUpPr fitToPage="1"/>
  </sheetPr>
  <dimension ref="A1:K177"/>
  <sheetViews>
    <sheetView workbookViewId="0">
      <selection sqref="A1:L1"/>
    </sheetView>
  </sheetViews>
  <sheetFormatPr defaultRowHeight="12.5" x14ac:dyDescent="0.25"/>
  <cols>
    <col min="1" max="1" width="28.81640625" style="4" bestFit="1" customWidth="1"/>
    <col min="2" max="2" width="7.26953125" style="4" bestFit="1" customWidth="1"/>
    <col min="3" max="3" width="7.26953125" style="4" customWidth="1"/>
    <col min="4" max="4" width="7.26953125" style="4" bestFit="1" customWidth="1"/>
    <col min="5" max="5" width="7.26953125" style="4" customWidth="1"/>
    <col min="6" max="6" width="7.26953125" style="4" bestFit="1" customWidth="1"/>
    <col min="7" max="7" width="7.26953125" style="4" customWidth="1"/>
    <col min="8" max="8" width="7.26953125" style="4" bestFit="1" customWidth="1"/>
    <col min="9" max="9" width="7.26953125" style="4" customWidth="1"/>
    <col min="10" max="11" width="7.7265625" style="4" customWidth="1"/>
    <col min="12" max="256" width="8.7265625" style="4"/>
    <col min="257" max="257" width="34.7265625" style="4" customWidth="1"/>
    <col min="258" max="258" width="7.26953125" style="4" bestFit="1" customWidth="1"/>
    <col min="259" max="259" width="7.26953125" style="4" customWidth="1"/>
    <col min="260" max="260" width="7.26953125" style="4" bestFit="1" customWidth="1"/>
    <col min="261" max="261" width="7.26953125" style="4" customWidth="1"/>
    <col min="262" max="262" width="7.26953125" style="4" bestFit="1" customWidth="1"/>
    <col min="263" max="263" width="7.26953125" style="4" customWidth="1"/>
    <col min="264" max="264" width="7.26953125" style="4" bestFit="1" customWidth="1"/>
    <col min="265" max="265" width="7.26953125" style="4" customWidth="1"/>
    <col min="266" max="267" width="7.7265625" style="4" customWidth="1"/>
    <col min="268" max="512" width="8.7265625" style="4"/>
    <col min="513" max="513" width="34.7265625" style="4" customWidth="1"/>
    <col min="514" max="514" width="7.26953125" style="4" bestFit="1" customWidth="1"/>
    <col min="515" max="515" width="7.26953125" style="4" customWidth="1"/>
    <col min="516" max="516" width="7.26953125" style="4" bestFit="1" customWidth="1"/>
    <col min="517" max="517" width="7.26953125" style="4" customWidth="1"/>
    <col min="518" max="518" width="7.26953125" style="4" bestFit="1" customWidth="1"/>
    <col min="519" max="519" width="7.26953125" style="4" customWidth="1"/>
    <col min="520" max="520" width="7.26953125" style="4" bestFit="1" customWidth="1"/>
    <col min="521" max="521" width="7.26953125" style="4" customWidth="1"/>
    <col min="522" max="523" width="7.7265625" style="4" customWidth="1"/>
    <col min="524" max="768" width="8.7265625" style="4"/>
    <col min="769" max="769" width="34.7265625" style="4" customWidth="1"/>
    <col min="770" max="770" width="7.26953125" style="4" bestFit="1" customWidth="1"/>
    <col min="771" max="771" width="7.26953125" style="4" customWidth="1"/>
    <col min="772" max="772" width="7.26953125" style="4" bestFit="1" customWidth="1"/>
    <col min="773" max="773" width="7.26953125" style="4" customWidth="1"/>
    <col min="774" max="774" width="7.26953125" style="4" bestFit="1" customWidth="1"/>
    <col min="775" max="775" width="7.26953125" style="4" customWidth="1"/>
    <col min="776" max="776" width="7.26953125" style="4" bestFit="1" customWidth="1"/>
    <col min="777" max="777" width="7.26953125" style="4" customWidth="1"/>
    <col min="778" max="779" width="7.7265625" style="4" customWidth="1"/>
    <col min="780" max="1024" width="8.7265625" style="4"/>
    <col min="1025" max="1025" width="34.7265625" style="4" customWidth="1"/>
    <col min="1026" max="1026" width="7.26953125" style="4" bestFit="1" customWidth="1"/>
    <col min="1027" max="1027" width="7.26953125" style="4" customWidth="1"/>
    <col min="1028" max="1028" width="7.26953125" style="4" bestFit="1" customWidth="1"/>
    <col min="1029" max="1029" width="7.26953125" style="4" customWidth="1"/>
    <col min="1030" max="1030" width="7.26953125" style="4" bestFit="1" customWidth="1"/>
    <col min="1031" max="1031" width="7.26953125" style="4" customWidth="1"/>
    <col min="1032" max="1032" width="7.26953125" style="4" bestFit="1" customWidth="1"/>
    <col min="1033" max="1033" width="7.26953125" style="4" customWidth="1"/>
    <col min="1034" max="1035" width="7.7265625" style="4" customWidth="1"/>
    <col min="1036" max="1280" width="8.7265625" style="4"/>
    <col min="1281" max="1281" width="34.7265625" style="4" customWidth="1"/>
    <col min="1282" max="1282" width="7.26953125" style="4" bestFit="1" customWidth="1"/>
    <col min="1283" max="1283" width="7.26953125" style="4" customWidth="1"/>
    <col min="1284" max="1284" width="7.26953125" style="4" bestFit="1" customWidth="1"/>
    <col min="1285" max="1285" width="7.26953125" style="4" customWidth="1"/>
    <col min="1286" max="1286" width="7.26953125" style="4" bestFit="1" customWidth="1"/>
    <col min="1287" max="1287" width="7.26953125" style="4" customWidth="1"/>
    <col min="1288" max="1288" width="7.26953125" style="4" bestFit="1" customWidth="1"/>
    <col min="1289" max="1289" width="7.26953125" style="4" customWidth="1"/>
    <col min="1290" max="1291" width="7.7265625" style="4" customWidth="1"/>
    <col min="1292" max="1536" width="8.7265625" style="4"/>
    <col min="1537" max="1537" width="34.7265625" style="4" customWidth="1"/>
    <col min="1538" max="1538" width="7.26953125" style="4" bestFit="1" customWidth="1"/>
    <col min="1539" max="1539" width="7.26953125" style="4" customWidth="1"/>
    <col min="1540" max="1540" width="7.26953125" style="4" bestFit="1" customWidth="1"/>
    <col min="1541" max="1541" width="7.26953125" style="4" customWidth="1"/>
    <col min="1542" max="1542" width="7.26953125" style="4" bestFit="1" customWidth="1"/>
    <col min="1543" max="1543" width="7.26953125" style="4" customWidth="1"/>
    <col min="1544" max="1544" width="7.26953125" style="4" bestFit="1" customWidth="1"/>
    <col min="1545" max="1545" width="7.26953125" style="4" customWidth="1"/>
    <col min="1546" max="1547" width="7.7265625" style="4" customWidth="1"/>
    <col min="1548" max="1792" width="8.7265625" style="4"/>
    <col min="1793" max="1793" width="34.7265625" style="4" customWidth="1"/>
    <col min="1794" max="1794" width="7.26953125" style="4" bestFit="1" customWidth="1"/>
    <col min="1795" max="1795" width="7.26953125" style="4" customWidth="1"/>
    <col min="1796" max="1796" width="7.26953125" style="4" bestFit="1" customWidth="1"/>
    <col min="1797" max="1797" width="7.26953125" style="4" customWidth="1"/>
    <col min="1798" max="1798" width="7.26953125" style="4" bestFit="1" customWidth="1"/>
    <col min="1799" max="1799" width="7.26953125" style="4" customWidth="1"/>
    <col min="1800" max="1800" width="7.26953125" style="4" bestFit="1" customWidth="1"/>
    <col min="1801" max="1801" width="7.26953125" style="4" customWidth="1"/>
    <col min="1802" max="1803" width="7.7265625" style="4" customWidth="1"/>
    <col min="1804" max="2048" width="8.7265625" style="4"/>
    <col min="2049" max="2049" width="34.7265625" style="4" customWidth="1"/>
    <col min="2050" max="2050" width="7.26953125" style="4" bestFit="1" customWidth="1"/>
    <col min="2051" max="2051" width="7.26953125" style="4" customWidth="1"/>
    <col min="2052" max="2052" width="7.26953125" style="4" bestFit="1" customWidth="1"/>
    <col min="2053" max="2053" width="7.26953125" style="4" customWidth="1"/>
    <col min="2054" max="2054" width="7.26953125" style="4" bestFit="1" customWidth="1"/>
    <col min="2055" max="2055" width="7.26953125" style="4" customWidth="1"/>
    <col min="2056" max="2056" width="7.26953125" style="4" bestFit="1" customWidth="1"/>
    <col min="2057" max="2057" width="7.26953125" style="4" customWidth="1"/>
    <col min="2058" max="2059" width="7.7265625" style="4" customWidth="1"/>
    <col min="2060" max="2304" width="8.7265625" style="4"/>
    <col min="2305" max="2305" width="34.7265625" style="4" customWidth="1"/>
    <col min="2306" max="2306" width="7.26953125" style="4" bestFit="1" customWidth="1"/>
    <col min="2307" max="2307" width="7.26953125" style="4" customWidth="1"/>
    <col min="2308" max="2308" width="7.26953125" style="4" bestFit="1" customWidth="1"/>
    <col min="2309" max="2309" width="7.26953125" style="4" customWidth="1"/>
    <col min="2310" max="2310" width="7.26953125" style="4" bestFit="1" customWidth="1"/>
    <col min="2311" max="2311" width="7.26953125" style="4" customWidth="1"/>
    <col min="2312" max="2312" width="7.26953125" style="4" bestFit="1" customWidth="1"/>
    <col min="2313" max="2313" width="7.26953125" style="4" customWidth="1"/>
    <col min="2314" max="2315" width="7.7265625" style="4" customWidth="1"/>
    <col min="2316" max="2560" width="8.7265625" style="4"/>
    <col min="2561" max="2561" width="34.7265625" style="4" customWidth="1"/>
    <col min="2562" max="2562" width="7.26953125" style="4" bestFit="1" customWidth="1"/>
    <col min="2563" max="2563" width="7.26953125" style="4" customWidth="1"/>
    <col min="2564" max="2564" width="7.26953125" style="4" bestFit="1" customWidth="1"/>
    <col min="2565" max="2565" width="7.26953125" style="4" customWidth="1"/>
    <col min="2566" max="2566" width="7.26953125" style="4" bestFit="1" customWidth="1"/>
    <col min="2567" max="2567" width="7.26953125" style="4" customWidth="1"/>
    <col min="2568" max="2568" width="7.26953125" style="4" bestFit="1" customWidth="1"/>
    <col min="2569" max="2569" width="7.26953125" style="4" customWidth="1"/>
    <col min="2570" max="2571" width="7.7265625" style="4" customWidth="1"/>
    <col min="2572" max="2816" width="8.7265625" style="4"/>
    <col min="2817" max="2817" width="34.7265625" style="4" customWidth="1"/>
    <col min="2818" max="2818" width="7.26953125" style="4" bestFit="1" customWidth="1"/>
    <col min="2819" max="2819" width="7.26953125" style="4" customWidth="1"/>
    <col min="2820" max="2820" width="7.26953125" style="4" bestFit="1" customWidth="1"/>
    <col min="2821" max="2821" width="7.26953125" style="4" customWidth="1"/>
    <col min="2822" max="2822" width="7.26953125" style="4" bestFit="1" customWidth="1"/>
    <col min="2823" max="2823" width="7.26953125" style="4" customWidth="1"/>
    <col min="2824" max="2824" width="7.26953125" style="4" bestFit="1" customWidth="1"/>
    <col min="2825" max="2825" width="7.26953125" style="4" customWidth="1"/>
    <col min="2826" max="2827" width="7.7265625" style="4" customWidth="1"/>
    <col min="2828" max="3072" width="8.7265625" style="4"/>
    <col min="3073" max="3073" width="34.7265625" style="4" customWidth="1"/>
    <col min="3074" max="3074" width="7.26953125" style="4" bestFit="1" customWidth="1"/>
    <col min="3075" max="3075" width="7.26953125" style="4" customWidth="1"/>
    <col min="3076" max="3076" width="7.26953125" style="4" bestFit="1" customWidth="1"/>
    <col min="3077" max="3077" width="7.26953125" style="4" customWidth="1"/>
    <col min="3078" max="3078" width="7.26953125" style="4" bestFit="1" customWidth="1"/>
    <col min="3079" max="3079" width="7.26953125" style="4" customWidth="1"/>
    <col min="3080" max="3080" width="7.26953125" style="4" bestFit="1" customWidth="1"/>
    <col min="3081" max="3081" width="7.26953125" style="4" customWidth="1"/>
    <col min="3082" max="3083" width="7.7265625" style="4" customWidth="1"/>
    <col min="3084" max="3328" width="8.7265625" style="4"/>
    <col min="3329" max="3329" width="34.7265625" style="4" customWidth="1"/>
    <col min="3330" max="3330" width="7.26953125" style="4" bestFit="1" customWidth="1"/>
    <col min="3331" max="3331" width="7.26953125" style="4" customWidth="1"/>
    <col min="3332" max="3332" width="7.26953125" style="4" bestFit="1" customWidth="1"/>
    <col min="3333" max="3333" width="7.26953125" style="4" customWidth="1"/>
    <col min="3334" max="3334" width="7.26953125" style="4" bestFit="1" customWidth="1"/>
    <col min="3335" max="3335" width="7.26953125" style="4" customWidth="1"/>
    <col min="3336" max="3336" width="7.26953125" style="4" bestFit="1" customWidth="1"/>
    <col min="3337" max="3337" width="7.26953125" style="4" customWidth="1"/>
    <col min="3338" max="3339" width="7.7265625" style="4" customWidth="1"/>
    <col min="3340" max="3584" width="8.7265625" style="4"/>
    <col min="3585" max="3585" width="34.7265625" style="4" customWidth="1"/>
    <col min="3586" max="3586" width="7.26953125" style="4" bestFit="1" customWidth="1"/>
    <col min="3587" max="3587" width="7.26953125" style="4" customWidth="1"/>
    <col min="3588" max="3588" width="7.26953125" style="4" bestFit="1" customWidth="1"/>
    <col min="3589" max="3589" width="7.26953125" style="4" customWidth="1"/>
    <col min="3590" max="3590" width="7.26953125" style="4" bestFit="1" customWidth="1"/>
    <col min="3591" max="3591" width="7.26953125" style="4" customWidth="1"/>
    <col min="3592" max="3592" width="7.26953125" style="4" bestFit="1" customWidth="1"/>
    <col min="3593" max="3593" width="7.26953125" style="4" customWidth="1"/>
    <col min="3594" max="3595" width="7.7265625" style="4" customWidth="1"/>
    <col min="3596" max="3840" width="8.7265625" style="4"/>
    <col min="3841" max="3841" width="34.7265625" style="4" customWidth="1"/>
    <col min="3842" max="3842" width="7.26953125" style="4" bestFit="1" customWidth="1"/>
    <col min="3843" max="3843" width="7.26953125" style="4" customWidth="1"/>
    <col min="3844" max="3844" width="7.26953125" style="4" bestFit="1" customWidth="1"/>
    <col min="3845" max="3845" width="7.26953125" style="4" customWidth="1"/>
    <col min="3846" max="3846" width="7.26953125" style="4" bestFit="1" customWidth="1"/>
    <col min="3847" max="3847" width="7.26953125" style="4" customWidth="1"/>
    <col min="3848" max="3848" width="7.26953125" style="4" bestFit="1" customWidth="1"/>
    <col min="3849" max="3849" width="7.26953125" style="4" customWidth="1"/>
    <col min="3850" max="3851" width="7.7265625" style="4" customWidth="1"/>
    <col min="3852" max="4096" width="8.7265625" style="4"/>
    <col min="4097" max="4097" width="34.7265625" style="4" customWidth="1"/>
    <col min="4098" max="4098" width="7.26953125" style="4" bestFit="1" customWidth="1"/>
    <col min="4099" max="4099" width="7.26953125" style="4" customWidth="1"/>
    <col min="4100" max="4100" width="7.26953125" style="4" bestFit="1" customWidth="1"/>
    <col min="4101" max="4101" width="7.26953125" style="4" customWidth="1"/>
    <col min="4102" max="4102" width="7.26953125" style="4" bestFit="1" customWidth="1"/>
    <col min="4103" max="4103" width="7.26953125" style="4" customWidth="1"/>
    <col min="4104" max="4104" width="7.26953125" style="4" bestFit="1" customWidth="1"/>
    <col min="4105" max="4105" width="7.26953125" style="4" customWidth="1"/>
    <col min="4106" max="4107" width="7.7265625" style="4" customWidth="1"/>
    <col min="4108" max="4352" width="8.7265625" style="4"/>
    <col min="4353" max="4353" width="34.7265625" style="4" customWidth="1"/>
    <col min="4354" max="4354" width="7.26953125" style="4" bestFit="1" customWidth="1"/>
    <col min="4355" max="4355" width="7.26953125" style="4" customWidth="1"/>
    <col min="4356" max="4356" width="7.26953125" style="4" bestFit="1" customWidth="1"/>
    <col min="4357" max="4357" width="7.26953125" style="4" customWidth="1"/>
    <col min="4358" max="4358" width="7.26953125" style="4" bestFit="1" customWidth="1"/>
    <col min="4359" max="4359" width="7.26953125" style="4" customWidth="1"/>
    <col min="4360" max="4360" width="7.26953125" style="4" bestFit="1" customWidth="1"/>
    <col min="4361" max="4361" width="7.26953125" style="4" customWidth="1"/>
    <col min="4362" max="4363" width="7.7265625" style="4" customWidth="1"/>
    <col min="4364" max="4608" width="8.7265625" style="4"/>
    <col min="4609" max="4609" width="34.7265625" style="4" customWidth="1"/>
    <col min="4610" max="4610" width="7.26953125" style="4" bestFit="1" customWidth="1"/>
    <col min="4611" max="4611" width="7.26953125" style="4" customWidth="1"/>
    <col min="4612" max="4612" width="7.26953125" style="4" bestFit="1" customWidth="1"/>
    <col min="4613" max="4613" width="7.26953125" style="4" customWidth="1"/>
    <col min="4614" max="4614" width="7.26953125" style="4" bestFit="1" customWidth="1"/>
    <col min="4615" max="4615" width="7.26953125" style="4" customWidth="1"/>
    <col min="4616" max="4616" width="7.26953125" style="4" bestFit="1" customWidth="1"/>
    <col min="4617" max="4617" width="7.26953125" style="4" customWidth="1"/>
    <col min="4618" max="4619" width="7.7265625" style="4" customWidth="1"/>
    <col min="4620" max="4864" width="8.7265625" style="4"/>
    <col min="4865" max="4865" width="34.7265625" style="4" customWidth="1"/>
    <col min="4866" max="4866" width="7.26953125" style="4" bestFit="1" customWidth="1"/>
    <col min="4867" max="4867" width="7.26953125" style="4" customWidth="1"/>
    <col min="4868" max="4868" width="7.26953125" style="4" bestFit="1" customWidth="1"/>
    <col min="4869" max="4869" width="7.26953125" style="4" customWidth="1"/>
    <col min="4870" max="4870" width="7.26953125" style="4" bestFit="1" customWidth="1"/>
    <col min="4871" max="4871" width="7.26953125" style="4" customWidth="1"/>
    <col min="4872" max="4872" width="7.26953125" style="4" bestFit="1" customWidth="1"/>
    <col min="4873" max="4873" width="7.26953125" style="4" customWidth="1"/>
    <col min="4874" max="4875" width="7.7265625" style="4" customWidth="1"/>
    <col min="4876" max="5120" width="8.7265625" style="4"/>
    <col min="5121" max="5121" width="34.7265625" style="4" customWidth="1"/>
    <col min="5122" max="5122" width="7.26953125" style="4" bestFit="1" customWidth="1"/>
    <col min="5123" max="5123" width="7.26953125" style="4" customWidth="1"/>
    <col min="5124" max="5124" width="7.26953125" style="4" bestFit="1" customWidth="1"/>
    <col min="5125" max="5125" width="7.26953125" style="4" customWidth="1"/>
    <col min="5126" max="5126" width="7.26953125" style="4" bestFit="1" customWidth="1"/>
    <col min="5127" max="5127" width="7.26953125" style="4" customWidth="1"/>
    <col min="5128" max="5128" width="7.26953125" style="4" bestFit="1" customWidth="1"/>
    <col min="5129" max="5129" width="7.26953125" style="4" customWidth="1"/>
    <col min="5130" max="5131" width="7.7265625" style="4" customWidth="1"/>
    <col min="5132" max="5376" width="8.7265625" style="4"/>
    <col min="5377" max="5377" width="34.7265625" style="4" customWidth="1"/>
    <col min="5378" max="5378" width="7.26953125" style="4" bestFit="1" customWidth="1"/>
    <col min="5379" max="5379" width="7.26953125" style="4" customWidth="1"/>
    <col min="5380" max="5380" width="7.26953125" style="4" bestFit="1" customWidth="1"/>
    <col min="5381" max="5381" width="7.26953125" style="4" customWidth="1"/>
    <col min="5382" max="5382" width="7.26953125" style="4" bestFit="1" customWidth="1"/>
    <col min="5383" max="5383" width="7.26953125" style="4" customWidth="1"/>
    <col min="5384" max="5384" width="7.26953125" style="4" bestFit="1" customWidth="1"/>
    <col min="5385" max="5385" width="7.26953125" style="4" customWidth="1"/>
    <col min="5386" max="5387" width="7.7265625" style="4" customWidth="1"/>
    <col min="5388" max="5632" width="8.7265625" style="4"/>
    <col min="5633" max="5633" width="34.7265625" style="4" customWidth="1"/>
    <col min="5634" max="5634" width="7.26953125" style="4" bestFit="1" customWidth="1"/>
    <col min="5635" max="5635" width="7.26953125" style="4" customWidth="1"/>
    <col min="5636" max="5636" width="7.26953125" style="4" bestFit="1" customWidth="1"/>
    <col min="5637" max="5637" width="7.26953125" style="4" customWidth="1"/>
    <col min="5638" max="5638" width="7.26953125" style="4" bestFit="1" customWidth="1"/>
    <col min="5639" max="5639" width="7.26953125" style="4" customWidth="1"/>
    <col min="5640" max="5640" width="7.26953125" style="4" bestFit="1" customWidth="1"/>
    <col min="5641" max="5641" width="7.26953125" style="4" customWidth="1"/>
    <col min="5642" max="5643" width="7.7265625" style="4" customWidth="1"/>
    <col min="5644" max="5888" width="8.7265625" style="4"/>
    <col min="5889" max="5889" width="34.7265625" style="4" customWidth="1"/>
    <col min="5890" max="5890" width="7.26953125" style="4" bestFit="1" customWidth="1"/>
    <col min="5891" max="5891" width="7.26953125" style="4" customWidth="1"/>
    <col min="5892" max="5892" width="7.26953125" style="4" bestFit="1" customWidth="1"/>
    <col min="5893" max="5893" width="7.26953125" style="4" customWidth="1"/>
    <col min="5894" max="5894" width="7.26953125" style="4" bestFit="1" customWidth="1"/>
    <col min="5895" max="5895" width="7.26953125" style="4" customWidth="1"/>
    <col min="5896" max="5896" width="7.26953125" style="4" bestFit="1" customWidth="1"/>
    <col min="5897" max="5897" width="7.26953125" style="4" customWidth="1"/>
    <col min="5898" max="5899" width="7.7265625" style="4" customWidth="1"/>
    <col min="5900" max="6144" width="8.7265625" style="4"/>
    <col min="6145" max="6145" width="34.7265625" style="4" customWidth="1"/>
    <col min="6146" max="6146" width="7.26953125" style="4" bestFit="1" customWidth="1"/>
    <col min="6147" max="6147" width="7.26953125" style="4" customWidth="1"/>
    <col min="6148" max="6148" width="7.26953125" style="4" bestFit="1" customWidth="1"/>
    <col min="6149" max="6149" width="7.26953125" style="4" customWidth="1"/>
    <col min="6150" max="6150" width="7.26953125" style="4" bestFit="1" customWidth="1"/>
    <col min="6151" max="6151" width="7.26953125" style="4" customWidth="1"/>
    <col min="6152" max="6152" width="7.26953125" style="4" bestFit="1" customWidth="1"/>
    <col min="6153" max="6153" width="7.26953125" style="4" customWidth="1"/>
    <col min="6154" max="6155" width="7.7265625" style="4" customWidth="1"/>
    <col min="6156" max="6400" width="8.7265625" style="4"/>
    <col min="6401" max="6401" width="34.7265625" style="4" customWidth="1"/>
    <col min="6402" max="6402" width="7.26953125" style="4" bestFit="1" customWidth="1"/>
    <col min="6403" max="6403" width="7.26953125" style="4" customWidth="1"/>
    <col min="6404" max="6404" width="7.26953125" style="4" bestFit="1" customWidth="1"/>
    <col min="6405" max="6405" width="7.26953125" style="4" customWidth="1"/>
    <col min="6406" max="6406" width="7.26953125" style="4" bestFit="1" customWidth="1"/>
    <col min="6407" max="6407" width="7.26953125" style="4" customWidth="1"/>
    <col min="6408" max="6408" width="7.26953125" style="4" bestFit="1" customWidth="1"/>
    <col min="6409" max="6409" width="7.26953125" style="4" customWidth="1"/>
    <col min="6410" max="6411" width="7.7265625" style="4" customWidth="1"/>
    <col min="6412" max="6656" width="8.7265625" style="4"/>
    <col min="6657" max="6657" width="34.7265625" style="4" customWidth="1"/>
    <col min="6658" max="6658" width="7.26953125" style="4" bestFit="1" customWidth="1"/>
    <col min="6659" max="6659" width="7.26953125" style="4" customWidth="1"/>
    <col min="6660" max="6660" width="7.26953125" style="4" bestFit="1" customWidth="1"/>
    <col min="6661" max="6661" width="7.26953125" style="4" customWidth="1"/>
    <col min="6662" max="6662" width="7.26953125" style="4" bestFit="1" customWidth="1"/>
    <col min="6663" max="6663" width="7.26953125" style="4" customWidth="1"/>
    <col min="6664" max="6664" width="7.26953125" style="4" bestFit="1" customWidth="1"/>
    <col min="6665" max="6665" width="7.26953125" style="4" customWidth="1"/>
    <col min="6666" max="6667" width="7.7265625" style="4" customWidth="1"/>
    <col min="6668" max="6912" width="8.7265625" style="4"/>
    <col min="6913" max="6913" width="34.7265625" style="4" customWidth="1"/>
    <col min="6914" max="6914" width="7.26953125" style="4" bestFit="1" customWidth="1"/>
    <col min="6915" max="6915" width="7.26953125" style="4" customWidth="1"/>
    <col min="6916" max="6916" width="7.26953125" style="4" bestFit="1" customWidth="1"/>
    <col min="6917" max="6917" width="7.26953125" style="4" customWidth="1"/>
    <col min="6918" max="6918" width="7.26953125" style="4" bestFit="1" customWidth="1"/>
    <col min="6919" max="6919" width="7.26953125" style="4" customWidth="1"/>
    <col min="6920" max="6920" width="7.26953125" style="4" bestFit="1" customWidth="1"/>
    <col min="6921" max="6921" width="7.26953125" style="4" customWidth="1"/>
    <col min="6922" max="6923" width="7.7265625" style="4" customWidth="1"/>
    <col min="6924" max="7168" width="8.7265625" style="4"/>
    <col min="7169" max="7169" width="34.7265625" style="4" customWidth="1"/>
    <col min="7170" max="7170" width="7.26953125" style="4" bestFit="1" customWidth="1"/>
    <col min="7171" max="7171" width="7.26953125" style="4" customWidth="1"/>
    <col min="7172" max="7172" width="7.26953125" style="4" bestFit="1" customWidth="1"/>
    <col min="7173" max="7173" width="7.26953125" style="4" customWidth="1"/>
    <col min="7174" max="7174" width="7.26953125" style="4" bestFit="1" customWidth="1"/>
    <col min="7175" max="7175" width="7.26953125" style="4" customWidth="1"/>
    <col min="7176" max="7176" width="7.26953125" style="4" bestFit="1" customWidth="1"/>
    <col min="7177" max="7177" width="7.26953125" style="4" customWidth="1"/>
    <col min="7178" max="7179" width="7.7265625" style="4" customWidth="1"/>
    <col min="7180" max="7424" width="8.7265625" style="4"/>
    <col min="7425" max="7425" width="34.7265625" style="4" customWidth="1"/>
    <col min="7426" max="7426" width="7.26953125" style="4" bestFit="1" customWidth="1"/>
    <col min="7427" max="7427" width="7.26953125" style="4" customWidth="1"/>
    <col min="7428" max="7428" width="7.26953125" style="4" bestFit="1" customWidth="1"/>
    <col min="7429" max="7429" width="7.26953125" style="4" customWidth="1"/>
    <col min="7430" max="7430" width="7.26953125" style="4" bestFit="1" customWidth="1"/>
    <col min="7431" max="7431" width="7.26953125" style="4" customWidth="1"/>
    <col min="7432" max="7432" width="7.26953125" style="4" bestFit="1" customWidth="1"/>
    <col min="7433" max="7433" width="7.26953125" style="4" customWidth="1"/>
    <col min="7434" max="7435" width="7.7265625" style="4" customWidth="1"/>
    <col min="7436" max="7680" width="8.7265625" style="4"/>
    <col min="7681" max="7681" width="34.7265625" style="4" customWidth="1"/>
    <col min="7682" max="7682" width="7.26953125" style="4" bestFit="1" customWidth="1"/>
    <col min="7683" max="7683" width="7.26953125" style="4" customWidth="1"/>
    <col min="7684" max="7684" width="7.26953125" style="4" bestFit="1" customWidth="1"/>
    <col min="7685" max="7685" width="7.26953125" style="4" customWidth="1"/>
    <col min="7686" max="7686" width="7.26953125" style="4" bestFit="1" customWidth="1"/>
    <col min="7687" max="7687" width="7.26953125" style="4" customWidth="1"/>
    <col min="7688" max="7688" width="7.26953125" style="4" bestFit="1" customWidth="1"/>
    <col min="7689" max="7689" width="7.26953125" style="4" customWidth="1"/>
    <col min="7690" max="7691" width="7.7265625" style="4" customWidth="1"/>
    <col min="7692" max="7936" width="8.7265625" style="4"/>
    <col min="7937" max="7937" width="34.7265625" style="4" customWidth="1"/>
    <col min="7938" max="7938" width="7.26953125" style="4" bestFit="1" customWidth="1"/>
    <col min="7939" max="7939" width="7.26953125" style="4" customWidth="1"/>
    <col min="7940" max="7940" width="7.26953125" style="4" bestFit="1" customWidth="1"/>
    <col min="7941" max="7941" width="7.26953125" style="4" customWidth="1"/>
    <col min="7942" max="7942" width="7.26953125" style="4" bestFit="1" customWidth="1"/>
    <col min="7943" max="7943" width="7.26953125" style="4" customWidth="1"/>
    <col min="7944" max="7944" width="7.26953125" style="4" bestFit="1" customWidth="1"/>
    <col min="7945" max="7945" width="7.26953125" style="4" customWidth="1"/>
    <col min="7946" max="7947" width="7.7265625" style="4" customWidth="1"/>
    <col min="7948" max="8192" width="8.7265625" style="4"/>
    <col min="8193" max="8193" width="34.7265625" style="4" customWidth="1"/>
    <col min="8194" max="8194" width="7.26953125" style="4" bestFit="1" customWidth="1"/>
    <col min="8195" max="8195" width="7.26953125" style="4" customWidth="1"/>
    <col min="8196" max="8196" width="7.26953125" style="4" bestFit="1" customWidth="1"/>
    <col min="8197" max="8197" width="7.26953125" style="4" customWidth="1"/>
    <col min="8198" max="8198" width="7.26953125" style="4" bestFit="1" customWidth="1"/>
    <col min="8199" max="8199" width="7.26953125" style="4" customWidth="1"/>
    <col min="8200" max="8200" width="7.26953125" style="4" bestFit="1" customWidth="1"/>
    <col min="8201" max="8201" width="7.26953125" style="4" customWidth="1"/>
    <col min="8202" max="8203" width="7.7265625" style="4" customWidth="1"/>
    <col min="8204" max="8448" width="8.7265625" style="4"/>
    <col min="8449" max="8449" width="34.7265625" style="4" customWidth="1"/>
    <col min="8450" max="8450" width="7.26953125" style="4" bestFit="1" customWidth="1"/>
    <col min="8451" max="8451" width="7.26953125" style="4" customWidth="1"/>
    <col min="8452" max="8452" width="7.26953125" style="4" bestFit="1" customWidth="1"/>
    <col min="8453" max="8453" width="7.26953125" style="4" customWidth="1"/>
    <col min="8454" max="8454" width="7.26953125" style="4" bestFit="1" customWidth="1"/>
    <col min="8455" max="8455" width="7.26953125" style="4" customWidth="1"/>
    <col min="8456" max="8456" width="7.26953125" style="4" bestFit="1" customWidth="1"/>
    <col min="8457" max="8457" width="7.26953125" style="4" customWidth="1"/>
    <col min="8458" max="8459" width="7.7265625" style="4" customWidth="1"/>
    <col min="8460" max="8704" width="8.7265625" style="4"/>
    <col min="8705" max="8705" width="34.7265625" style="4" customWidth="1"/>
    <col min="8706" max="8706" width="7.26953125" style="4" bestFit="1" customWidth="1"/>
    <col min="8707" max="8707" width="7.26953125" style="4" customWidth="1"/>
    <col min="8708" max="8708" width="7.26953125" style="4" bestFit="1" customWidth="1"/>
    <col min="8709" max="8709" width="7.26953125" style="4" customWidth="1"/>
    <col min="8710" max="8710" width="7.26953125" style="4" bestFit="1" customWidth="1"/>
    <col min="8711" max="8711" width="7.26953125" style="4" customWidth="1"/>
    <col min="8712" max="8712" width="7.26953125" style="4" bestFit="1" customWidth="1"/>
    <col min="8713" max="8713" width="7.26953125" style="4" customWidth="1"/>
    <col min="8714" max="8715" width="7.7265625" style="4" customWidth="1"/>
    <col min="8716" max="8960" width="8.7265625" style="4"/>
    <col min="8961" max="8961" width="34.7265625" style="4" customWidth="1"/>
    <col min="8962" max="8962" width="7.26953125" style="4" bestFit="1" customWidth="1"/>
    <col min="8963" max="8963" width="7.26953125" style="4" customWidth="1"/>
    <col min="8964" max="8964" width="7.26953125" style="4" bestFit="1" customWidth="1"/>
    <col min="8965" max="8965" width="7.26953125" style="4" customWidth="1"/>
    <col min="8966" max="8966" width="7.26953125" style="4" bestFit="1" customWidth="1"/>
    <col min="8967" max="8967" width="7.26953125" style="4" customWidth="1"/>
    <col min="8968" max="8968" width="7.26953125" style="4" bestFit="1" customWidth="1"/>
    <col min="8969" max="8969" width="7.26953125" style="4" customWidth="1"/>
    <col min="8970" max="8971" width="7.7265625" style="4" customWidth="1"/>
    <col min="8972" max="9216" width="8.7265625" style="4"/>
    <col min="9217" max="9217" width="34.7265625" style="4" customWidth="1"/>
    <col min="9218" max="9218" width="7.26953125" style="4" bestFit="1" customWidth="1"/>
    <col min="9219" max="9219" width="7.26953125" style="4" customWidth="1"/>
    <col min="9220" max="9220" width="7.26953125" style="4" bestFit="1" customWidth="1"/>
    <col min="9221" max="9221" width="7.26953125" style="4" customWidth="1"/>
    <col min="9222" max="9222" width="7.26953125" style="4" bestFit="1" customWidth="1"/>
    <col min="9223" max="9223" width="7.26953125" style="4" customWidth="1"/>
    <col min="9224" max="9224" width="7.26953125" style="4" bestFit="1" customWidth="1"/>
    <col min="9225" max="9225" width="7.26953125" style="4" customWidth="1"/>
    <col min="9226" max="9227" width="7.7265625" style="4" customWidth="1"/>
    <col min="9228" max="9472" width="8.7265625" style="4"/>
    <col min="9473" max="9473" width="34.7265625" style="4" customWidth="1"/>
    <col min="9474" max="9474" width="7.26953125" style="4" bestFit="1" customWidth="1"/>
    <col min="9475" max="9475" width="7.26953125" style="4" customWidth="1"/>
    <col min="9476" max="9476" width="7.26953125" style="4" bestFit="1" customWidth="1"/>
    <col min="9477" max="9477" width="7.26953125" style="4" customWidth="1"/>
    <col min="9478" max="9478" width="7.26953125" style="4" bestFit="1" customWidth="1"/>
    <col min="9479" max="9479" width="7.26953125" style="4" customWidth="1"/>
    <col min="9480" max="9480" width="7.26953125" style="4" bestFit="1" customWidth="1"/>
    <col min="9481" max="9481" width="7.26953125" style="4" customWidth="1"/>
    <col min="9482" max="9483" width="7.7265625" style="4" customWidth="1"/>
    <col min="9484" max="9728" width="8.7265625" style="4"/>
    <col min="9729" max="9729" width="34.7265625" style="4" customWidth="1"/>
    <col min="9730" max="9730" width="7.26953125" style="4" bestFit="1" customWidth="1"/>
    <col min="9731" max="9731" width="7.26953125" style="4" customWidth="1"/>
    <col min="9732" max="9732" width="7.26953125" style="4" bestFit="1" customWidth="1"/>
    <col min="9733" max="9733" width="7.26953125" style="4" customWidth="1"/>
    <col min="9734" max="9734" width="7.26953125" style="4" bestFit="1" customWidth="1"/>
    <col min="9735" max="9735" width="7.26953125" style="4" customWidth="1"/>
    <col min="9736" max="9736" width="7.26953125" style="4" bestFit="1" customWidth="1"/>
    <col min="9737" max="9737" width="7.26953125" style="4" customWidth="1"/>
    <col min="9738" max="9739" width="7.7265625" style="4" customWidth="1"/>
    <col min="9740" max="9984" width="8.7265625" style="4"/>
    <col min="9985" max="9985" width="34.7265625" style="4" customWidth="1"/>
    <col min="9986" max="9986" width="7.26953125" style="4" bestFit="1" customWidth="1"/>
    <col min="9987" max="9987" width="7.26953125" style="4" customWidth="1"/>
    <col min="9988" max="9988" width="7.26953125" style="4" bestFit="1" customWidth="1"/>
    <col min="9989" max="9989" width="7.26953125" style="4" customWidth="1"/>
    <col min="9990" max="9990" width="7.26953125" style="4" bestFit="1" customWidth="1"/>
    <col min="9991" max="9991" width="7.26953125" style="4" customWidth="1"/>
    <col min="9992" max="9992" width="7.26953125" style="4" bestFit="1" customWidth="1"/>
    <col min="9993" max="9993" width="7.26953125" style="4" customWidth="1"/>
    <col min="9994" max="9995" width="7.7265625" style="4" customWidth="1"/>
    <col min="9996" max="10240" width="8.7265625" style="4"/>
    <col min="10241" max="10241" width="34.7265625" style="4" customWidth="1"/>
    <col min="10242" max="10242" width="7.26953125" style="4" bestFit="1" customWidth="1"/>
    <col min="10243" max="10243" width="7.26953125" style="4" customWidth="1"/>
    <col min="10244" max="10244" width="7.26953125" style="4" bestFit="1" customWidth="1"/>
    <col min="10245" max="10245" width="7.26953125" style="4" customWidth="1"/>
    <col min="10246" max="10246" width="7.26953125" style="4" bestFit="1" customWidth="1"/>
    <col min="10247" max="10247" width="7.26953125" style="4" customWidth="1"/>
    <col min="10248" max="10248" width="7.26953125" style="4" bestFit="1" customWidth="1"/>
    <col min="10249" max="10249" width="7.26953125" style="4" customWidth="1"/>
    <col min="10250" max="10251" width="7.7265625" style="4" customWidth="1"/>
    <col min="10252" max="10496" width="8.7265625" style="4"/>
    <col min="10497" max="10497" width="34.7265625" style="4" customWidth="1"/>
    <col min="10498" max="10498" width="7.26953125" style="4" bestFit="1" customWidth="1"/>
    <col min="10499" max="10499" width="7.26953125" style="4" customWidth="1"/>
    <col min="10500" max="10500" width="7.26953125" style="4" bestFit="1" customWidth="1"/>
    <col min="10501" max="10501" width="7.26953125" style="4" customWidth="1"/>
    <col min="10502" max="10502" width="7.26953125" style="4" bestFit="1" customWidth="1"/>
    <col min="10503" max="10503" width="7.26953125" style="4" customWidth="1"/>
    <col min="10504" max="10504" width="7.26953125" style="4" bestFit="1" customWidth="1"/>
    <col min="10505" max="10505" width="7.26953125" style="4" customWidth="1"/>
    <col min="10506" max="10507" width="7.7265625" style="4" customWidth="1"/>
    <col min="10508" max="10752" width="8.7265625" style="4"/>
    <col min="10753" max="10753" width="34.7265625" style="4" customWidth="1"/>
    <col min="10754" max="10754" width="7.26953125" style="4" bestFit="1" customWidth="1"/>
    <col min="10755" max="10755" width="7.26953125" style="4" customWidth="1"/>
    <col min="10756" max="10756" width="7.26953125" style="4" bestFit="1" customWidth="1"/>
    <col min="10757" max="10757" width="7.26953125" style="4" customWidth="1"/>
    <col min="10758" max="10758" width="7.26953125" style="4" bestFit="1" customWidth="1"/>
    <col min="10759" max="10759" width="7.26953125" style="4" customWidth="1"/>
    <col min="10760" max="10760" width="7.26953125" style="4" bestFit="1" customWidth="1"/>
    <col min="10761" max="10761" width="7.26953125" style="4" customWidth="1"/>
    <col min="10762" max="10763" width="7.7265625" style="4" customWidth="1"/>
    <col min="10764" max="11008" width="8.7265625" style="4"/>
    <col min="11009" max="11009" width="34.7265625" style="4" customWidth="1"/>
    <col min="11010" max="11010" width="7.26953125" style="4" bestFit="1" customWidth="1"/>
    <col min="11011" max="11011" width="7.26953125" style="4" customWidth="1"/>
    <col min="11012" max="11012" width="7.26953125" style="4" bestFit="1" customWidth="1"/>
    <col min="11013" max="11013" width="7.26953125" style="4" customWidth="1"/>
    <col min="11014" max="11014" width="7.26953125" style="4" bestFit="1" customWidth="1"/>
    <col min="11015" max="11015" width="7.26953125" style="4" customWidth="1"/>
    <col min="11016" max="11016" width="7.26953125" style="4" bestFit="1" customWidth="1"/>
    <col min="11017" max="11017" width="7.26953125" style="4" customWidth="1"/>
    <col min="11018" max="11019" width="7.7265625" style="4" customWidth="1"/>
    <col min="11020" max="11264" width="8.7265625" style="4"/>
    <col min="11265" max="11265" width="34.7265625" style="4" customWidth="1"/>
    <col min="11266" max="11266" width="7.26953125" style="4" bestFit="1" customWidth="1"/>
    <col min="11267" max="11267" width="7.26953125" style="4" customWidth="1"/>
    <col min="11268" max="11268" width="7.26953125" style="4" bestFit="1" customWidth="1"/>
    <col min="11269" max="11269" width="7.26953125" style="4" customWidth="1"/>
    <col min="11270" max="11270" width="7.26953125" style="4" bestFit="1" customWidth="1"/>
    <col min="11271" max="11271" width="7.26953125" style="4" customWidth="1"/>
    <col min="11272" max="11272" width="7.26953125" style="4" bestFit="1" customWidth="1"/>
    <col min="11273" max="11273" width="7.26953125" style="4" customWidth="1"/>
    <col min="11274" max="11275" width="7.7265625" style="4" customWidth="1"/>
    <col min="11276" max="11520" width="8.7265625" style="4"/>
    <col min="11521" max="11521" width="34.7265625" style="4" customWidth="1"/>
    <col min="11522" max="11522" width="7.26953125" style="4" bestFit="1" customWidth="1"/>
    <col min="11523" max="11523" width="7.26953125" style="4" customWidth="1"/>
    <col min="11524" max="11524" width="7.26953125" style="4" bestFit="1" customWidth="1"/>
    <col min="11525" max="11525" width="7.26953125" style="4" customWidth="1"/>
    <col min="11526" max="11526" width="7.26953125" style="4" bestFit="1" customWidth="1"/>
    <col min="11527" max="11527" width="7.26953125" style="4" customWidth="1"/>
    <col min="11528" max="11528" width="7.26953125" style="4" bestFit="1" customWidth="1"/>
    <col min="11529" max="11529" width="7.26953125" style="4" customWidth="1"/>
    <col min="11530" max="11531" width="7.7265625" style="4" customWidth="1"/>
    <col min="11532" max="11776" width="8.7265625" style="4"/>
    <col min="11777" max="11777" width="34.7265625" style="4" customWidth="1"/>
    <col min="11778" max="11778" width="7.26953125" style="4" bestFit="1" customWidth="1"/>
    <col min="11779" max="11779" width="7.26953125" style="4" customWidth="1"/>
    <col min="11780" max="11780" width="7.26953125" style="4" bestFit="1" customWidth="1"/>
    <col min="11781" max="11781" width="7.26953125" style="4" customWidth="1"/>
    <col min="11782" max="11782" width="7.26953125" style="4" bestFit="1" customWidth="1"/>
    <col min="11783" max="11783" width="7.26953125" style="4" customWidth="1"/>
    <col min="11784" max="11784" width="7.26953125" style="4" bestFit="1" customWidth="1"/>
    <col min="11785" max="11785" width="7.26953125" style="4" customWidth="1"/>
    <col min="11786" max="11787" width="7.7265625" style="4" customWidth="1"/>
    <col min="11788" max="12032" width="8.7265625" style="4"/>
    <col min="12033" max="12033" width="34.7265625" style="4" customWidth="1"/>
    <col min="12034" max="12034" width="7.26953125" style="4" bestFit="1" customWidth="1"/>
    <col min="12035" max="12035" width="7.26953125" style="4" customWidth="1"/>
    <col min="12036" max="12036" width="7.26953125" style="4" bestFit="1" customWidth="1"/>
    <col min="12037" max="12037" width="7.26953125" style="4" customWidth="1"/>
    <col min="12038" max="12038" width="7.26953125" style="4" bestFit="1" customWidth="1"/>
    <col min="12039" max="12039" width="7.26953125" style="4" customWidth="1"/>
    <col min="12040" max="12040" width="7.26953125" style="4" bestFit="1" customWidth="1"/>
    <col min="12041" max="12041" width="7.26953125" style="4" customWidth="1"/>
    <col min="12042" max="12043" width="7.7265625" style="4" customWidth="1"/>
    <col min="12044" max="12288" width="8.7265625" style="4"/>
    <col min="12289" max="12289" width="34.7265625" style="4" customWidth="1"/>
    <col min="12290" max="12290" width="7.26953125" style="4" bestFit="1" customWidth="1"/>
    <col min="12291" max="12291" width="7.26953125" style="4" customWidth="1"/>
    <col min="12292" max="12292" width="7.26953125" style="4" bestFit="1" customWidth="1"/>
    <col min="12293" max="12293" width="7.26953125" style="4" customWidth="1"/>
    <col min="12294" max="12294" width="7.26953125" style="4" bestFit="1" customWidth="1"/>
    <col min="12295" max="12295" width="7.26953125" style="4" customWidth="1"/>
    <col min="12296" max="12296" width="7.26953125" style="4" bestFit="1" customWidth="1"/>
    <col min="12297" max="12297" width="7.26953125" style="4" customWidth="1"/>
    <col min="12298" max="12299" width="7.7265625" style="4" customWidth="1"/>
    <col min="12300" max="12544" width="8.7265625" style="4"/>
    <col min="12545" max="12545" width="34.7265625" style="4" customWidth="1"/>
    <col min="12546" max="12546" width="7.26953125" style="4" bestFit="1" customWidth="1"/>
    <col min="12547" max="12547" width="7.26953125" style="4" customWidth="1"/>
    <col min="12548" max="12548" width="7.26953125" style="4" bestFit="1" customWidth="1"/>
    <col min="12549" max="12549" width="7.26953125" style="4" customWidth="1"/>
    <col min="12550" max="12550" width="7.26953125" style="4" bestFit="1" customWidth="1"/>
    <col min="12551" max="12551" width="7.26953125" style="4" customWidth="1"/>
    <col min="12552" max="12552" width="7.26953125" style="4" bestFit="1" customWidth="1"/>
    <col min="12553" max="12553" width="7.26953125" style="4" customWidth="1"/>
    <col min="12554" max="12555" width="7.7265625" style="4" customWidth="1"/>
    <col min="12556" max="12800" width="8.7265625" style="4"/>
    <col min="12801" max="12801" width="34.7265625" style="4" customWidth="1"/>
    <col min="12802" max="12802" width="7.26953125" style="4" bestFit="1" customWidth="1"/>
    <col min="12803" max="12803" width="7.26953125" style="4" customWidth="1"/>
    <col min="12804" max="12804" width="7.26953125" style="4" bestFit="1" customWidth="1"/>
    <col min="12805" max="12805" width="7.26953125" style="4" customWidth="1"/>
    <col min="12806" max="12806" width="7.26953125" style="4" bestFit="1" customWidth="1"/>
    <col min="12807" max="12807" width="7.26953125" style="4" customWidth="1"/>
    <col min="12808" max="12808" width="7.26953125" style="4" bestFit="1" customWidth="1"/>
    <col min="12809" max="12809" width="7.26953125" style="4" customWidth="1"/>
    <col min="12810" max="12811" width="7.7265625" style="4" customWidth="1"/>
    <col min="12812" max="13056" width="8.7265625" style="4"/>
    <col min="13057" max="13057" width="34.7265625" style="4" customWidth="1"/>
    <col min="13058" max="13058" width="7.26953125" style="4" bestFit="1" customWidth="1"/>
    <col min="13059" max="13059" width="7.26953125" style="4" customWidth="1"/>
    <col min="13060" max="13060" width="7.26953125" style="4" bestFit="1" customWidth="1"/>
    <col min="13061" max="13061" width="7.26953125" style="4" customWidth="1"/>
    <col min="13062" max="13062" width="7.26953125" style="4" bestFit="1" customWidth="1"/>
    <col min="13063" max="13063" width="7.26953125" style="4" customWidth="1"/>
    <col min="13064" max="13064" width="7.26953125" style="4" bestFit="1" customWidth="1"/>
    <col min="13065" max="13065" width="7.26953125" style="4" customWidth="1"/>
    <col min="13066" max="13067" width="7.7265625" style="4" customWidth="1"/>
    <col min="13068" max="13312" width="8.7265625" style="4"/>
    <col min="13313" max="13313" width="34.7265625" style="4" customWidth="1"/>
    <col min="13314" max="13314" width="7.26953125" style="4" bestFit="1" customWidth="1"/>
    <col min="13315" max="13315" width="7.26953125" style="4" customWidth="1"/>
    <col min="13316" max="13316" width="7.26953125" style="4" bestFit="1" customWidth="1"/>
    <col min="13317" max="13317" width="7.26953125" style="4" customWidth="1"/>
    <col min="13318" max="13318" width="7.26953125" style="4" bestFit="1" customWidth="1"/>
    <col min="13319" max="13319" width="7.26953125" style="4" customWidth="1"/>
    <col min="13320" max="13320" width="7.26953125" style="4" bestFit="1" customWidth="1"/>
    <col min="13321" max="13321" width="7.26953125" style="4" customWidth="1"/>
    <col min="13322" max="13323" width="7.7265625" style="4" customWidth="1"/>
    <col min="13324" max="13568" width="8.7265625" style="4"/>
    <col min="13569" max="13569" width="34.7265625" style="4" customWidth="1"/>
    <col min="13570" max="13570" width="7.26953125" style="4" bestFit="1" customWidth="1"/>
    <col min="13571" max="13571" width="7.26953125" style="4" customWidth="1"/>
    <col min="13572" max="13572" width="7.26953125" style="4" bestFit="1" customWidth="1"/>
    <col min="13573" max="13573" width="7.26953125" style="4" customWidth="1"/>
    <col min="13574" max="13574" width="7.26953125" style="4" bestFit="1" customWidth="1"/>
    <col min="13575" max="13575" width="7.26953125" style="4" customWidth="1"/>
    <col min="13576" max="13576" width="7.26953125" style="4" bestFit="1" customWidth="1"/>
    <col min="13577" max="13577" width="7.26953125" style="4" customWidth="1"/>
    <col min="13578" max="13579" width="7.7265625" style="4" customWidth="1"/>
    <col min="13580" max="13824" width="8.7265625" style="4"/>
    <col min="13825" max="13825" width="34.7265625" style="4" customWidth="1"/>
    <col min="13826" max="13826" width="7.26953125" style="4" bestFit="1" customWidth="1"/>
    <col min="13827" max="13827" width="7.26953125" style="4" customWidth="1"/>
    <col min="13828" max="13828" width="7.26953125" style="4" bestFit="1" customWidth="1"/>
    <col min="13829" max="13829" width="7.26953125" style="4" customWidth="1"/>
    <col min="13830" max="13830" width="7.26953125" style="4" bestFit="1" customWidth="1"/>
    <col min="13831" max="13831" width="7.26953125" style="4" customWidth="1"/>
    <col min="13832" max="13832" width="7.26953125" style="4" bestFit="1" customWidth="1"/>
    <col min="13833" max="13833" width="7.26953125" style="4" customWidth="1"/>
    <col min="13834" max="13835" width="7.7265625" style="4" customWidth="1"/>
    <col min="13836" max="14080" width="8.7265625" style="4"/>
    <col min="14081" max="14081" width="34.7265625" style="4" customWidth="1"/>
    <col min="14082" max="14082" width="7.26953125" style="4" bestFit="1" customWidth="1"/>
    <col min="14083" max="14083" width="7.26953125" style="4" customWidth="1"/>
    <col min="14084" max="14084" width="7.26953125" style="4" bestFit="1" customWidth="1"/>
    <col min="14085" max="14085" width="7.26953125" style="4" customWidth="1"/>
    <col min="14086" max="14086" width="7.26953125" style="4" bestFit="1" customWidth="1"/>
    <col min="14087" max="14087" width="7.26953125" style="4" customWidth="1"/>
    <col min="14088" max="14088" width="7.26953125" style="4" bestFit="1" customWidth="1"/>
    <col min="14089" max="14089" width="7.26953125" style="4" customWidth="1"/>
    <col min="14090" max="14091" width="7.7265625" style="4" customWidth="1"/>
    <col min="14092" max="14336" width="8.7265625" style="4"/>
    <col min="14337" max="14337" width="34.7265625" style="4" customWidth="1"/>
    <col min="14338" max="14338" width="7.26953125" style="4" bestFit="1" customWidth="1"/>
    <col min="14339" max="14339" width="7.26953125" style="4" customWidth="1"/>
    <col min="14340" max="14340" width="7.26953125" style="4" bestFit="1" customWidth="1"/>
    <col min="14341" max="14341" width="7.26953125" style="4" customWidth="1"/>
    <col min="14342" max="14342" width="7.26953125" style="4" bestFit="1" customWidth="1"/>
    <col min="14343" max="14343" width="7.26953125" style="4" customWidth="1"/>
    <col min="14344" max="14344" width="7.26953125" style="4" bestFit="1" customWidth="1"/>
    <col min="14345" max="14345" width="7.26953125" style="4" customWidth="1"/>
    <col min="14346" max="14347" width="7.7265625" style="4" customWidth="1"/>
    <col min="14348" max="14592" width="8.7265625" style="4"/>
    <col min="14593" max="14593" width="34.7265625" style="4" customWidth="1"/>
    <col min="14594" max="14594" width="7.26953125" style="4" bestFit="1" customWidth="1"/>
    <col min="14595" max="14595" width="7.26953125" style="4" customWidth="1"/>
    <col min="14596" max="14596" width="7.26953125" style="4" bestFit="1" customWidth="1"/>
    <col min="14597" max="14597" width="7.26953125" style="4" customWidth="1"/>
    <col min="14598" max="14598" width="7.26953125" style="4" bestFit="1" customWidth="1"/>
    <col min="14599" max="14599" width="7.26953125" style="4" customWidth="1"/>
    <col min="14600" max="14600" width="7.26953125" style="4" bestFit="1" customWidth="1"/>
    <col min="14601" max="14601" width="7.26953125" style="4" customWidth="1"/>
    <col min="14602" max="14603" width="7.7265625" style="4" customWidth="1"/>
    <col min="14604" max="14848" width="8.7265625" style="4"/>
    <col min="14849" max="14849" width="34.7265625" style="4" customWidth="1"/>
    <col min="14850" max="14850" width="7.26953125" style="4" bestFit="1" customWidth="1"/>
    <col min="14851" max="14851" width="7.26953125" style="4" customWidth="1"/>
    <col min="14852" max="14852" width="7.26953125" style="4" bestFit="1" customWidth="1"/>
    <col min="14853" max="14853" width="7.26953125" style="4" customWidth="1"/>
    <col min="14854" max="14854" width="7.26953125" style="4" bestFit="1" customWidth="1"/>
    <col min="14855" max="14855" width="7.26953125" style="4" customWidth="1"/>
    <col min="14856" max="14856" width="7.26953125" style="4" bestFit="1" customWidth="1"/>
    <col min="14857" max="14857" width="7.26953125" style="4" customWidth="1"/>
    <col min="14858" max="14859" width="7.7265625" style="4" customWidth="1"/>
    <col min="14860" max="15104" width="8.7265625" style="4"/>
    <col min="15105" max="15105" width="34.7265625" style="4" customWidth="1"/>
    <col min="15106" max="15106" width="7.26953125" style="4" bestFit="1" customWidth="1"/>
    <col min="15107" max="15107" width="7.26953125" style="4" customWidth="1"/>
    <col min="15108" max="15108" width="7.26953125" style="4" bestFit="1" customWidth="1"/>
    <col min="15109" max="15109" width="7.26953125" style="4" customWidth="1"/>
    <col min="15110" max="15110" width="7.26953125" style="4" bestFit="1" customWidth="1"/>
    <col min="15111" max="15111" width="7.26953125" style="4" customWidth="1"/>
    <col min="15112" max="15112" width="7.26953125" style="4" bestFit="1" customWidth="1"/>
    <col min="15113" max="15113" width="7.26953125" style="4" customWidth="1"/>
    <col min="15114" max="15115" width="7.7265625" style="4" customWidth="1"/>
    <col min="15116" max="15360" width="8.7265625" style="4"/>
    <col min="15361" max="15361" width="34.7265625" style="4" customWidth="1"/>
    <col min="15362" max="15362" width="7.26953125" style="4" bestFit="1" customWidth="1"/>
    <col min="15363" max="15363" width="7.26953125" style="4" customWidth="1"/>
    <col min="15364" max="15364" width="7.26953125" style="4" bestFit="1" customWidth="1"/>
    <col min="15365" max="15365" width="7.26953125" style="4" customWidth="1"/>
    <col min="15366" max="15366" width="7.26953125" style="4" bestFit="1" customWidth="1"/>
    <col min="15367" max="15367" width="7.26953125" style="4" customWidth="1"/>
    <col min="15368" max="15368" width="7.26953125" style="4" bestFit="1" customWidth="1"/>
    <col min="15369" max="15369" width="7.26953125" style="4" customWidth="1"/>
    <col min="15370" max="15371" width="7.7265625" style="4" customWidth="1"/>
    <col min="15372" max="15616" width="8.7265625" style="4"/>
    <col min="15617" max="15617" width="34.7265625" style="4" customWidth="1"/>
    <col min="15618" max="15618" width="7.26953125" style="4" bestFit="1" customWidth="1"/>
    <col min="15619" max="15619" width="7.26953125" style="4" customWidth="1"/>
    <col min="15620" max="15620" width="7.26953125" style="4" bestFit="1" customWidth="1"/>
    <col min="15621" max="15621" width="7.26953125" style="4" customWidth="1"/>
    <col min="15622" max="15622" width="7.26953125" style="4" bestFit="1" customWidth="1"/>
    <col min="15623" max="15623" width="7.26953125" style="4" customWidth="1"/>
    <col min="15624" max="15624" width="7.26953125" style="4" bestFit="1" customWidth="1"/>
    <col min="15625" max="15625" width="7.26953125" style="4" customWidth="1"/>
    <col min="15626" max="15627" width="7.7265625" style="4" customWidth="1"/>
    <col min="15628" max="15872" width="8.7265625" style="4"/>
    <col min="15873" max="15873" width="34.7265625" style="4" customWidth="1"/>
    <col min="15874" max="15874" width="7.26953125" style="4" bestFit="1" customWidth="1"/>
    <col min="15875" max="15875" width="7.26953125" style="4" customWidth="1"/>
    <col min="15876" max="15876" width="7.26953125" style="4" bestFit="1" customWidth="1"/>
    <col min="15877" max="15877" width="7.26953125" style="4" customWidth="1"/>
    <col min="15878" max="15878" width="7.26953125" style="4" bestFit="1" customWidth="1"/>
    <col min="15879" max="15879" width="7.26953125" style="4" customWidth="1"/>
    <col min="15880" max="15880" width="7.26953125" style="4" bestFit="1" customWidth="1"/>
    <col min="15881" max="15881" width="7.26953125" style="4" customWidth="1"/>
    <col min="15882" max="15883" width="7.7265625" style="4" customWidth="1"/>
    <col min="15884" max="16128" width="8.7265625" style="4"/>
    <col min="16129" max="16129" width="34.7265625" style="4" customWidth="1"/>
    <col min="16130" max="16130" width="7.26953125" style="4" bestFit="1" customWidth="1"/>
    <col min="16131" max="16131" width="7.26953125" style="4" customWidth="1"/>
    <col min="16132" max="16132" width="7.26953125" style="4" bestFit="1" customWidth="1"/>
    <col min="16133" max="16133" width="7.26953125" style="4" customWidth="1"/>
    <col min="16134" max="16134" width="7.26953125" style="4" bestFit="1" customWidth="1"/>
    <col min="16135" max="16135" width="7.26953125" style="4" customWidth="1"/>
    <col min="16136" max="16136" width="7.26953125" style="4" bestFit="1" customWidth="1"/>
    <col min="16137" max="16137" width="7.26953125" style="4" customWidth="1"/>
    <col min="16138" max="16139" width="7.7265625" style="4" customWidth="1"/>
    <col min="16140" max="16384" width="8.7265625" style="4"/>
  </cols>
  <sheetData>
    <row r="1" spans="1:11" ht="20" x14ac:dyDescent="0.4">
      <c r="A1" s="68" t="s">
        <v>19</v>
      </c>
      <c r="B1" s="69" t="s">
        <v>143</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29" t="s">
        <v>35</v>
      </c>
      <c r="B4" s="22" t="s">
        <v>4</v>
      </c>
      <c r="C4" s="25"/>
      <c r="D4" s="25"/>
      <c r="E4" s="23"/>
      <c r="F4" s="22" t="s">
        <v>144</v>
      </c>
      <c r="G4" s="25"/>
      <c r="H4" s="25"/>
      <c r="I4" s="23"/>
      <c r="J4" s="22" t="s">
        <v>145</v>
      </c>
      <c r="K4" s="23"/>
    </row>
    <row r="5" spans="1:11" ht="13" x14ac:dyDescent="0.3">
      <c r="A5" s="30"/>
      <c r="B5" s="22">
        <f>VALUE(RIGHT($B$2, 4))</f>
        <v>2020</v>
      </c>
      <c r="C5" s="23"/>
      <c r="D5" s="22">
        <f>B5-1</f>
        <v>2019</v>
      </c>
      <c r="E5" s="130"/>
      <c r="F5" s="22">
        <f>B5</f>
        <v>2020</v>
      </c>
      <c r="G5" s="130"/>
      <c r="H5" s="22">
        <f>D5</f>
        <v>2019</v>
      </c>
      <c r="I5" s="130"/>
      <c r="J5" s="27" t="s">
        <v>8</v>
      </c>
      <c r="K5" s="28" t="s">
        <v>5</v>
      </c>
    </row>
    <row r="6" spans="1:11" ht="13" x14ac:dyDescent="0.3">
      <c r="A6" s="131" t="s">
        <v>35</v>
      </c>
      <c r="B6" s="132" t="s">
        <v>146</v>
      </c>
      <c r="C6" s="133" t="s">
        <v>147</v>
      </c>
      <c r="D6" s="132" t="s">
        <v>146</v>
      </c>
      <c r="E6" s="134" t="s">
        <v>147</v>
      </c>
      <c r="F6" s="133" t="s">
        <v>146</v>
      </c>
      <c r="G6" s="133" t="s">
        <v>147</v>
      </c>
      <c r="H6" s="132" t="s">
        <v>146</v>
      </c>
      <c r="I6" s="134" t="s">
        <v>147</v>
      </c>
      <c r="J6" s="132"/>
      <c r="K6" s="134"/>
    </row>
    <row r="7" spans="1:11" x14ac:dyDescent="0.25">
      <c r="A7" s="34" t="s">
        <v>303</v>
      </c>
      <c r="B7" s="35">
        <v>0</v>
      </c>
      <c r="C7" s="146">
        <f>IF(B16=0, "-", B7/B16)</f>
        <v>0</v>
      </c>
      <c r="D7" s="35">
        <v>0</v>
      </c>
      <c r="E7" s="39">
        <f>IF(D16=0, "-", D7/D16)</f>
        <v>0</v>
      </c>
      <c r="F7" s="136">
        <v>0</v>
      </c>
      <c r="G7" s="146">
        <f>IF(F16=0, "-", F7/F16)</f>
        <v>0</v>
      </c>
      <c r="H7" s="35">
        <v>1</v>
      </c>
      <c r="I7" s="39">
        <f>IF(H16=0, "-", H7/H16)</f>
        <v>1.2987012987012988E-2</v>
      </c>
      <c r="J7" s="38" t="str">
        <f t="shared" ref="J7:J14" si="0">IF(D7=0, "-", IF((B7-D7)/D7&lt;10, (B7-D7)/D7, "&gt;999%"))</f>
        <v>-</v>
      </c>
      <c r="K7" s="39">
        <f t="shared" ref="K7:K14" si="1">IF(H7=0, "-", IF((F7-H7)/H7&lt;10, (F7-H7)/H7, "&gt;999%"))</f>
        <v>-1</v>
      </c>
    </row>
    <row r="8" spans="1:11" x14ac:dyDescent="0.25">
      <c r="A8" s="34" t="s">
        <v>304</v>
      </c>
      <c r="B8" s="35">
        <v>0</v>
      </c>
      <c r="C8" s="146">
        <f>IF(B16=0, "-", B8/B16)</f>
        <v>0</v>
      </c>
      <c r="D8" s="35">
        <v>0</v>
      </c>
      <c r="E8" s="39">
        <f>IF(D16=0, "-", D8/D16)</f>
        <v>0</v>
      </c>
      <c r="F8" s="136">
        <v>0</v>
      </c>
      <c r="G8" s="146">
        <f>IF(F16=0, "-", F8/F16)</f>
        <v>0</v>
      </c>
      <c r="H8" s="35">
        <v>1</v>
      </c>
      <c r="I8" s="39">
        <f>IF(H16=0, "-", H8/H16)</f>
        <v>1.2987012987012988E-2</v>
      </c>
      <c r="J8" s="38" t="str">
        <f t="shared" si="0"/>
        <v>-</v>
      </c>
      <c r="K8" s="39">
        <f t="shared" si="1"/>
        <v>-1</v>
      </c>
    </row>
    <row r="9" spans="1:11" x14ac:dyDescent="0.25">
      <c r="A9" s="34" t="s">
        <v>305</v>
      </c>
      <c r="B9" s="35">
        <v>11</v>
      </c>
      <c r="C9" s="146">
        <f>IF(B16=0, "-", B9/B16)</f>
        <v>0.14666666666666667</v>
      </c>
      <c r="D9" s="35">
        <v>4</v>
      </c>
      <c r="E9" s="39">
        <f>IF(D16=0, "-", D9/D16)</f>
        <v>0.2</v>
      </c>
      <c r="F9" s="136">
        <v>21</v>
      </c>
      <c r="G9" s="146">
        <f>IF(F16=0, "-", F9/F16)</f>
        <v>0.11290322580645161</v>
      </c>
      <c r="H9" s="35">
        <v>6</v>
      </c>
      <c r="I9" s="39">
        <f>IF(H16=0, "-", H9/H16)</f>
        <v>7.792207792207792E-2</v>
      </c>
      <c r="J9" s="38">
        <f t="shared" si="0"/>
        <v>1.75</v>
      </c>
      <c r="K9" s="39">
        <f t="shared" si="1"/>
        <v>2.5</v>
      </c>
    </row>
    <row r="10" spans="1:11" x14ac:dyDescent="0.25">
      <c r="A10" s="34" t="s">
        <v>306</v>
      </c>
      <c r="B10" s="35">
        <v>10</v>
      </c>
      <c r="C10" s="146">
        <f>IF(B16=0, "-", B10/B16)</f>
        <v>0.13333333333333333</v>
      </c>
      <c r="D10" s="35">
        <v>0</v>
      </c>
      <c r="E10" s="39">
        <f>IF(D16=0, "-", D10/D16)</f>
        <v>0</v>
      </c>
      <c r="F10" s="136">
        <v>18</v>
      </c>
      <c r="G10" s="146">
        <f>IF(F16=0, "-", F10/F16)</f>
        <v>9.6774193548387094E-2</v>
      </c>
      <c r="H10" s="35">
        <v>0</v>
      </c>
      <c r="I10" s="39">
        <f>IF(H16=0, "-", H10/H16)</f>
        <v>0</v>
      </c>
      <c r="J10" s="38" t="str">
        <f t="shared" si="0"/>
        <v>-</v>
      </c>
      <c r="K10" s="39" t="str">
        <f t="shared" si="1"/>
        <v>-</v>
      </c>
    </row>
    <row r="11" spans="1:11" x14ac:dyDescent="0.25">
      <c r="A11" s="34" t="s">
        <v>307</v>
      </c>
      <c r="B11" s="35">
        <v>48</v>
      </c>
      <c r="C11" s="146">
        <f>IF(B16=0, "-", B11/B16)</f>
        <v>0.64</v>
      </c>
      <c r="D11" s="35">
        <v>15</v>
      </c>
      <c r="E11" s="39">
        <f>IF(D16=0, "-", D11/D16)</f>
        <v>0.75</v>
      </c>
      <c r="F11" s="136">
        <v>134</v>
      </c>
      <c r="G11" s="146">
        <f>IF(F16=0, "-", F11/F16)</f>
        <v>0.72043010752688175</v>
      </c>
      <c r="H11" s="35">
        <v>51</v>
      </c>
      <c r="I11" s="39">
        <f>IF(H16=0, "-", H11/H16)</f>
        <v>0.66233766233766234</v>
      </c>
      <c r="J11" s="38">
        <f t="shared" si="0"/>
        <v>2.2000000000000002</v>
      </c>
      <c r="K11" s="39">
        <f t="shared" si="1"/>
        <v>1.6274509803921569</v>
      </c>
    </row>
    <row r="12" spans="1:11" x14ac:dyDescent="0.25">
      <c r="A12" s="34" t="s">
        <v>308</v>
      </c>
      <c r="B12" s="35">
        <v>0</v>
      </c>
      <c r="C12" s="146">
        <f>IF(B16=0, "-", B12/B16)</f>
        <v>0</v>
      </c>
      <c r="D12" s="35">
        <v>0</v>
      </c>
      <c r="E12" s="39">
        <f>IF(D16=0, "-", D12/D16)</f>
        <v>0</v>
      </c>
      <c r="F12" s="136">
        <v>1</v>
      </c>
      <c r="G12" s="146">
        <f>IF(F16=0, "-", F12/F16)</f>
        <v>5.3763440860215058E-3</v>
      </c>
      <c r="H12" s="35">
        <v>0</v>
      </c>
      <c r="I12" s="39">
        <f>IF(H16=0, "-", H12/H16)</f>
        <v>0</v>
      </c>
      <c r="J12" s="38" t="str">
        <f t="shared" si="0"/>
        <v>-</v>
      </c>
      <c r="K12" s="39" t="str">
        <f t="shared" si="1"/>
        <v>-</v>
      </c>
    </row>
    <row r="13" spans="1:11" x14ac:dyDescent="0.25">
      <c r="A13" s="34" t="s">
        <v>309</v>
      </c>
      <c r="B13" s="35">
        <v>3</v>
      </c>
      <c r="C13" s="146">
        <f>IF(B16=0, "-", B13/B16)</f>
        <v>0.04</v>
      </c>
      <c r="D13" s="35">
        <v>1</v>
      </c>
      <c r="E13" s="39">
        <f>IF(D16=0, "-", D13/D16)</f>
        <v>0.05</v>
      </c>
      <c r="F13" s="136">
        <v>6</v>
      </c>
      <c r="G13" s="146">
        <f>IF(F16=0, "-", F13/F16)</f>
        <v>3.2258064516129031E-2</v>
      </c>
      <c r="H13" s="35">
        <v>11</v>
      </c>
      <c r="I13" s="39">
        <f>IF(H16=0, "-", H13/H16)</f>
        <v>0.14285714285714285</v>
      </c>
      <c r="J13" s="38">
        <f t="shared" si="0"/>
        <v>2</v>
      </c>
      <c r="K13" s="39">
        <f t="shared" si="1"/>
        <v>-0.45454545454545453</v>
      </c>
    </row>
    <row r="14" spans="1:11" x14ac:dyDescent="0.25">
      <c r="A14" s="34" t="s">
        <v>310</v>
      </c>
      <c r="B14" s="35">
        <v>3</v>
      </c>
      <c r="C14" s="146">
        <f>IF(B16=0, "-", B14/B16)</f>
        <v>0.04</v>
      </c>
      <c r="D14" s="35">
        <v>0</v>
      </c>
      <c r="E14" s="39">
        <f>IF(D16=0, "-", D14/D16)</f>
        <v>0</v>
      </c>
      <c r="F14" s="136">
        <v>6</v>
      </c>
      <c r="G14" s="146">
        <f>IF(F16=0, "-", F14/F16)</f>
        <v>3.2258064516129031E-2</v>
      </c>
      <c r="H14" s="35">
        <v>7</v>
      </c>
      <c r="I14" s="39">
        <f>IF(H16=0, "-", H14/H16)</f>
        <v>9.0909090909090912E-2</v>
      </c>
      <c r="J14" s="38" t="str">
        <f t="shared" si="0"/>
        <v>-</v>
      </c>
      <c r="K14" s="39">
        <f t="shared" si="1"/>
        <v>-0.14285714285714285</v>
      </c>
    </row>
    <row r="15" spans="1:11" x14ac:dyDescent="0.25">
      <c r="A15" s="137"/>
      <c r="B15" s="40"/>
      <c r="D15" s="40"/>
      <c r="E15" s="44"/>
      <c r="F15" s="138"/>
      <c r="H15" s="40"/>
      <c r="I15" s="44"/>
      <c r="J15" s="43"/>
      <c r="K15" s="44"/>
    </row>
    <row r="16" spans="1:11" s="52" customFormat="1" ht="13" x14ac:dyDescent="0.3">
      <c r="A16" s="139" t="s">
        <v>311</v>
      </c>
      <c r="B16" s="46">
        <f>SUM(B7:B15)</f>
        <v>75</v>
      </c>
      <c r="C16" s="140">
        <f>B16/2959</f>
        <v>2.5346400811084826E-2</v>
      </c>
      <c r="D16" s="46">
        <f>SUM(D7:D15)</f>
        <v>20</v>
      </c>
      <c r="E16" s="141">
        <f>D16/1672</f>
        <v>1.1961722488038277E-2</v>
      </c>
      <c r="F16" s="128">
        <f>SUM(F7:F15)</f>
        <v>186</v>
      </c>
      <c r="G16" s="142">
        <f>F16/6331</f>
        <v>2.937924498499447E-2</v>
      </c>
      <c r="H16" s="46">
        <f>SUM(H7:H15)</f>
        <v>77</v>
      </c>
      <c r="I16" s="141">
        <f>H16/4446</f>
        <v>1.7318938371569951E-2</v>
      </c>
      <c r="J16" s="49">
        <f>IF(D16=0, "-", IF((B16-D16)/D16&lt;10, (B16-D16)/D16, "&gt;999%"))</f>
        <v>2.75</v>
      </c>
      <c r="K16" s="50">
        <f>IF(H16=0, "-", IF((F16-H16)/H16&lt;10, (F16-H16)/H16, "&gt;999%"))</f>
        <v>1.4155844155844155</v>
      </c>
    </row>
    <row r="17" spans="1:11" x14ac:dyDescent="0.25">
      <c r="B17" s="138"/>
      <c r="D17" s="138"/>
      <c r="F17" s="138"/>
      <c r="H17" s="138"/>
    </row>
    <row r="18" spans="1:11" s="52" customFormat="1" ht="13" x14ac:dyDescent="0.3">
      <c r="A18" s="139" t="s">
        <v>311</v>
      </c>
      <c r="B18" s="46">
        <v>75</v>
      </c>
      <c r="C18" s="140">
        <f>B18/2959</f>
        <v>2.5346400811084826E-2</v>
      </c>
      <c r="D18" s="46">
        <v>20</v>
      </c>
      <c r="E18" s="141">
        <f>D18/1672</f>
        <v>1.1961722488038277E-2</v>
      </c>
      <c r="F18" s="128">
        <v>186</v>
      </c>
      <c r="G18" s="142">
        <f>F18/6331</f>
        <v>2.937924498499447E-2</v>
      </c>
      <c r="H18" s="46">
        <v>77</v>
      </c>
      <c r="I18" s="141">
        <f>H18/4446</f>
        <v>1.7318938371569951E-2</v>
      </c>
      <c r="J18" s="49">
        <f>IF(D18=0, "-", IF((B18-D18)/D18&lt;10, (B18-D18)/D18, "&gt;999%"))</f>
        <v>2.75</v>
      </c>
      <c r="K18" s="50">
        <f>IF(H18=0, "-", IF((F18-H18)/H18&lt;10, (F18-H18)/H18, "&gt;999%"))</f>
        <v>1.4155844155844155</v>
      </c>
    </row>
    <row r="19" spans="1:11" x14ac:dyDescent="0.25">
      <c r="B19" s="138"/>
      <c r="D19" s="138"/>
      <c r="F19" s="138"/>
      <c r="H19" s="138"/>
    </row>
    <row r="20" spans="1:11" ht="15.5" x14ac:dyDescent="0.35">
      <c r="A20" s="129" t="s">
        <v>36</v>
      </c>
      <c r="B20" s="22" t="s">
        <v>4</v>
      </c>
      <c r="C20" s="25"/>
      <c r="D20" s="25"/>
      <c r="E20" s="23"/>
      <c r="F20" s="22" t="s">
        <v>144</v>
      </c>
      <c r="G20" s="25"/>
      <c r="H20" s="25"/>
      <c r="I20" s="23"/>
      <c r="J20" s="22" t="s">
        <v>145</v>
      </c>
      <c r="K20" s="23"/>
    </row>
    <row r="21" spans="1:11" ht="13" x14ac:dyDescent="0.3">
      <c r="A21" s="30"/>
      <c r="B21" s="22">
        <f>VALUE(RIGHT($B$2, 4))</f>
        <v>2020</v>
      </c>
      <c r="C21" s="23"/>
      <c r="D21" s="22">
        <f>B21-1</f>
        <v>2019</v>
      </c>
      <c r="E21" s="130"/>
      <c r="F21" s="22">
        <f>B21</f>
        <v>2020</v>
      </c>
      <c r="G21" s="130"/>
      <c r="H21" s="22">
        <f>D21</f>
        <v>2019</v>
      </c>
      <c r="I21" s="130"/>
      <c r="J21" s="27" t="s">
        <v>8</v>
      </c>
      <c r="K21" s="28" t="s">
        <v>5</v>
      </c>
    </row>
    <row r="22" spans="1:11" ht="13" x14ac:dyDescent="0.3">
      <c r="A22" s="131" t="s">
        <v>312</v>
      </c>
      <c r="B22" s="132" t="s">
        <v>146</v>
      </c>
      <c r="C22" s="133" t="s">
        <v>147</v>
      </c>
      <c r="D22" s="132" t="s">
        <v>146</v>
      </c>
      <c r="E22" s="134" t="s">
        <v>147</v>
      </c>
      <c r="F22" s="133" t="s">
        <v>146</v>
      </c>
      <c r="G22" s="133" t="s">
        <v>147</v>
      </c>
      <c r="H22" s="132" t="s">
        <v>146</v>
      </c>
      <c r="I22" s="134" t="s">
        <v>147</v>
      </c>
      <c r="J22" s="132"/>
      <c r="K22" s="134"/>
    </row>
    <row r="23" spans="1:11" x14ac:dyDescent="0.25">
      <c r="A23" s="34" t="s">
        <v>313</v>
      </c>
      <c r="B23" s="35">
        <v>1</v>
      </c>
      <c r="C23" s="146">
        <f>IF(B41=0, "-", B23/B41)</f>
        <v>2.4330900243309003E-3</v>
      </c>
      <c r="D23" s="35">
        <v>0</v>
      </c>
      <c r="E23" s="39">
        <f>IF(D41=0, "-", D23/D41)</f>
        <v>0</v>
      </c>
      <c r="F23" s="136">
        <v>1</v>
      </c>
      <c r="G23" s="146">
        <f>IF(F41=0, "-", F23/F41)</f>
        <v>1.148105625717566E-3</v>
      </c>
      <c r="H23" s="35">
        <v>0</v>
      </c>
      <c r="I23" s="39">
        <f>IF(H41=0, "-", H23/H41)</f>
        <v>0</v>
      </c>
      <c r="J23" s="38" t="str">
        <f t="shared" ref="J23:J39" si="2">IF(D23=0, "-", IF((B23-D23)/D23&lt;10, (B23-D23)/D23, "&gt;999%"))</f>
        <v>-</v>
      </c>
      <c r="K23" s="39" t="str">
        <f t="shared" ref="K23:K39" si="3">IF(H23=0, "-", IF((F23-H23)/H23&lt;10, (F23-H23)/H23, "&gt;999%"))</f>
        <v>-</v>
      </c>
    </row>
    <row r="24" spans="1:11" x14ac:dyDescent="0.25">
      <c r="A24" s="34" t="s">
        <v>314</v>
      </c>
      <c r="B24" s="35">
        <v>7</v>
      </c>
      <c r="C24" s="146">
        <f>IF(B41=0, "-", B24/B41)</f>
        <v>1.7031630170316302E-2</v>
      </c>
      <c r="D24" s="35">
        <v>1</v>
      </c>
      <c r="E24" s="39">
        <f>IF(D41=0, "-", D24/D41)</f>
        <v>5.7803468208092483E-3</v>
      </c>
      <c r="F24" s="136">
        <v>9</v>
      </c>
      <c r="G24" s="146">
        <f>IF(F41=0, "-", F24/F41)</f>
        <v>1.0332950631458095E-2</v>
      </c>
      <c r="H24" s="35">
        <v>2</v>
      </c>
      <c r="I24" s="39">
        <f>IF(H41=0, "-", H24/H41)</f>
        <v>4.1067761806981521E-3</v>
      </c>
      <c r="J24" s="38">
        <f t="shared" si="2"/>
        <v>6</v>
      </c>
      <c r="K24" s="39">
        <f t="shared" si="3"/>
        <v>3.5</v>
      </c>
    </row>
    <row r="25" spans="1:11" x14ac:dyDescent="0.25">
      <c r="A25" s="34" t="s">
        <v>315</v>
      </c>
      <c r="B25" s="35">
        <v>81</v>
      </c>
      <c r="C25" s="146">
        <f>IF(B41=0, "-", B25/B41)</f>
        <v>0.19708029197080293</v>
      </c>
      <c r="D25" s="35">
        <v>31</v>
      </c>
      <c r="E25" s="39">
        <f>IF(D41=0, "-", D25/D41)</f>
        <v>0.1791907514450867</v>
      </c>
      <c r="F25" s="136">
        <v>183</v>
      </c>
      <c r="G25" s="146">
        <f>IF(F41=0, "-", F25/F41)</f>
        <v>0.21010332950631458</v>
      </c>
      <c r="H25" s="35">
        <v>87</v>
      </c>
      <c r="I25" s="39">
        <f>IF(H41=0, "-", H25/H41)</f>
        <v>0.17864476386036962</v>
      </c>
      <c r="J25" s="38">
        <f t="shared" si="2"/>
        <v>1.6129032258064515</v>
      </c>
      <c r="K25" s="39">
        <f t="shared" si="3"/>
        <v>1.103448275862069</v>
      </c>
    </row>
    <row r="26" spans="1:11" x14ac:dyDescent="0.25">
      <c r="A26" s="34" t="s">
        <v>316</v>
      </c>
      <c r="B26" s="35">
        <v>62</v>
      </c>
      <c r="C26" s="146">
        <f>IF(B41=0, "-", B26/B41)</f>
        <v>0.15085158150851583</v>
      </c>
      <c r="D26" s="35">
        <v>20</v>
      </c>
      <c r="E26" s="39">
        <f>IF(D41=0, "-", D26/D41)</f>
        <v>0.11560693641618497</v>
      </c>
      <c r="F26" s="136">
        <v>123</v>
      </c>
      <c r="G26" s="146">
        <f>IF(F41=0, "-", F26/F41)</f>
        <v>0.14121699196326062</v>
      </c>
      <c r="H26" s="35">
        <v>52</v>
      </c>
      <c r="I26" s="39">
        <f>IF(H41=0, "-", H26/H41)</f>
        <v>0.10677618069815195</v>
      </c>
      <c r="J26" s="38">
        <f t="shared" si="2"/>
        <v>2.1</v>
      </c>
      <c r="K26" s="39">
        <f t="shared" si="3"/>
        <v>1.3653846153846154</v>
      </c>
    </row>
    <row r="27" spans="1:11" x14ac:dyDescent="0.25">
      <c r="A27" s="34" t="s">
        <v>317</v>
      </c>
      <c r="B27" s="35">
        <v>4</v>
      </c>
      <c r="C27" s="146">
        <f>IF(B41=0, "-", B27/B41)</f>
        <v>9.7323600973236012E-3</v>
      </c>
      <c r="D27" s="35">
        <v>3</v>
      </c>
      <c r="E27" s="39">
        <f>IF(D41=0, "-", D27/D41)</f>
        <v>1.7341040462427744E-2</v>
      </c>
      <c r="F27" s="136">
        <v>8</v>
      </c>
      <c r="G27" s="146">
        <f>IF(F41=0, "-", F27/F41)</f>
        <v>9.1848450057405284E-3</v>
      </c>
      <c r="H27" s="35">
        <v>10</v>
      </c>
      <c r="I27" s="39">
        <f>IF(H41=0, "-", H27/H41)</f>
        <v>2.0533880903490759E-2</v>
      </c>
      <c r="J27" s="38">
        <f t="shared" si="2"/>
        <v>0.33333333333333331</v>
      </c>
      <c r="K27" s="39">
        <f t="shared" si="3"/>
        <v>-0.2</v>
      </c>
    </row>
    <row r="28" spans="1:11" x14ac:dyDescent="0.25">
      <c r="A28" s="34" t="s">
        <v>318</v>
      </c>
      <c r="B28" s="35">
        <v>0</v>
      </c>
      <c r="C28" s="146">
        <f>IF(B41=0, "-", B28/B41)</f>
        <v>0</v>
      </c>
      <c r="D28" s="35">
        <v>1</v>
      </c>
      <c r="E28" s="39">
        <f>IF(D41=0, "-", D28/D41)</f>
        <v>5.7803468208092483E-3</v>
      </c>
      <c r="F28" s="136">
        <v>0</v>
      </c>
      <c r="G28" s="146">
        <f>IF(F41=0, "-", F28/F41)</f>
        <v>0</v>
      </c>
      <c r="H28" s="35">
        <v>1</v>
      </c>
      <c r="I28" s="39">
        <f>IF(H41=0, "-", H28/H41)</f>
        <v>2.0533880903490761E-3</v>
      </c>
      <c r="J28" s="38">
        <f t="shared" si="2"/>
        <v>-1</v>
      </c>
      <c r="K28" s="39">
        <f t="shared" si="3"/>
        <v>-1</v>
      </c>
    </row>
    <row r="29" spans="1:11" x14ac:dyDescent="0.25">
      <c r="A29" s="34" t="s">
        <v>319</v>
      </c>
      <c r="B29" s="35">
        <v>22</v>
      </c>
      <c r="C29" s="146">
        <f>IF(B41=0, "-", B29/B41)</f>
        <v>5.3527980535279802E-2</v>
      </c>
      <c r="D29" s="35">
        <v>0</v>
      </c>
      <c r="E29" s="39">
        <f>IF(D41=0, "-", D29/D41)</f>
        <v>0</v>
      </c>
      <c r="F29" s="136">
        <v>47</v>
      </c>
      <c r="G29" s="146">
        <f>IF(F41=0, "-", F29/F41)</f>
        <v>5.3960964408725602E-2</v>
      </c>
      <c r="H29" s="35">
        <v>0</v>
      </c>
      <c r="I29" s="39">
        <f>IF(H41=0, "-", H29/H41)</f>
        <v>0</v>
      </c>
      <c r="J29" s="38" t="str">
        <f t="shared" si="2"/>
        <v>-</v>
      </c>
      <c r="K29" s="39" t="str">
        <f t="shared" si="3"/>
        <v>-</v>
      </c>
    </row>
    <row r="30" spans="1:11" x14ac:dyDescent="0.25">
      <c r="A30" s="34" t="s">
        <v>320</v>
      </c>
      <c r="B30" s="35">
        <v>46</v>
      </c>
      <c r="C30" s="146">
        <f>IF(B41=0, "-", B30/B41)</f>
        <v>0.11192214111922141</v>
      </c>
      <c r="D30" s="35">
        <v>0</v>
      </c>
      <c r="E30" s="39">
        <f>IF(D41=0, "-", D30/D41)</f>
        <v>0</v>
      </c>
      <c r="F30" s="136">
        <v>68</v>
      </c>
      <c r="G30" s="146">
        <f>IF(F41=0, "-", F30/F41)</f>
        <v>7.8071182548794485E-2</v>
      </c>
      <c r="H30" s="35">
        <v>0</v>
      </c>
      <c r="I30" s="39">
        <f>IF(H41=0, "-", H30/H41)</f>
        <v>0</v>
      </c>
      <c r="J30" s="38" t="str">
        <f t="shared" si="2"/>
        <v>-</v>
      </c>
      <c r="K30" s="39" t="str">
        <f t="shared" si="3"/>
        <v>-</v>
      </c>
    </row>
    <row r="31" spans="1:11" x14ac:dyDescent="0.25">
      <c r="A31" s="34" t="s">
        <v>321</v>
      </c>
      <c r="B31" s="35">
        <v>13</v>
      </c>
      <c r="C31" s="146">
        <f>IF(B41=0, "-", B31/B41)</f>
        <v>3.1630170316301706E-2</v>
      </c>
      <c r="D31" s="35">
        <v>6</v>
      </c>
      <c r="E31" s="39">
        <f>IF(D41=0, "-", D31/D41)</f>
        <v>3.4682080924855488E-2</v>
      </c>
      <c r="F31" s="136">
        <v>52</v>
      </c>
      <c r="G31" s="146">
        <f>IF(F41=0, "-", F31/F41)</f>
        <v>5.9701492537313432E-2</v>
      </c>
      <c r="H31" s="35">
        <v>21</v>
      </c>
      <c r="I31" s="39">
        <f>IF(H41=0, "-", H31/H41)</f>
        <v>4.3121149897330596E-2</v>
      </c>
      <c r="J31" s="38">
        <f t="shared" si="2"/>
        <v>1.1666666666666667</v>
      </c>
      <c r="K31" s="39">
        <f t="shared" si="3"/>
        <v>1.4761904761904763</v>
      </c>
    </row>
    <row r="32" spans="1:11" x14ac:dyDescent="0.25">
      <c r="A32" s="34" t="s">
        <v>322</v>
      </c>
      <c r="B32" s="35">
        <v>40</v>
      </c>
      <c r="C32" s="146">
        <f>IF(B41=0, "-", B32/B41)</f>
        <v>9.7323600973236016E-2</v>
      </c>
      <c r="D32" s="35">
        <v>29</v>
      </c>
      <c r="E32" s="39">
        <f>IF(D41=0, "-", D32/D41)</f>
        <v>0.16763005780346821</v>
      </c>
      <c r="F32" s="136">
        <v>78</v>
      </c>
      <c r="G32" s="146">
        <f>IF(F41=0, "-", F32/F41)</f>
        <v>8.9552238805970144E-2</v>
      </c>
      <c r="H32" s="35">
        <v>119</v>
      </c>
      <c r="I32" s="39">
        <f>IF(H41=0, "-", H32/H41)</f>
        <v>0.24435318275154005</v>
      </c>
      <c r="J32" s="38">
        <f t="shared" si="2"/>
        <v>0.37931034482758619</v>
      </c>
      <c r="K32" s="39">
        <f t="shared" si="3"/>
        <v>-0.34453781512605042</v>
      </c>
    </row>
    <row r="33" spans="1:11" x14ac:dyDescent="0.25">
      <c r="A33" s="34" t="s">
        <v>323</v>
      </c>
      <c r="B33" s="35">
        <v>7</v>
      </c>
      <c r="C33" s="146">
        <f>IF(B41=0, "-", B33/B41)</f>
        <v>1.7031630170316302E-2</v>
      </c>
      <c r="D33" s="35">
        <v>15</v>
      </c>
      <c r="E33" s="39">
        <f>IF(D41=0, "-", D33/D41)</f>
        <v>8.6705202312138727E-2</v>
      </c>
      <c r="F33" s="136">
        <v>13</v>
      </c>
      <c r="G33" s="146">
        <f>IF(F41=0, "-", F33/F41)</f>
        <v>1.4925373134328358E-2</v>
      </c>
      <c r="H33" s="35">
        <v>33</v>
      </c>
      <c r="I33" s="39">
        <f>IF(H41=0, "-", H33/H41)</f>
        <v>6.7761806981519512E-2</v>
      </c>
      <c r="J33" s="38">
        <f t="shared" si="2"/>
        <v>-0.53333333333333333</v>
      </c>
      <c r="K33" s="39">
        <f t="shared" si="3"/>
        <v>-0.60606060606060608</v>
      </c>
    </row>
    <row r="34" spans="1:11" x14ac:dyDescent="0.25">
      <c r="A34" s="34" t="s">
        <v>324</v>
      </c>
      <c r="B34" s="35">
        <v>37</v>
      </c>
      <c r="C34" s="146">
        <f>IF(B41=0, "-", B34/B41)</f>
        <v>9.002433090024331E-2</v>
      </c>
      <c r="D34" s="35">
        <v>30</v>
      </c>
      <c r="E34" s="39">
        <f>IF(D41=0, "-", D34/D41)</f>
        <v>0.17341040462427745</v>
      </c>
      <c r="F34" s="136">
        <v>88</v>
      </c>
      <c r="G34" s="146">
        <f>IF(F41=0, "-", F34/F41)</f>
        <v>0.1010332950631458</v>
      </c>
      <c r="H34" s="35">
        <v>63</v>
      </c>
      <c r="I34" s="39">
        <f>IF(H41=0, "-", H34/H41)</f>
        <v>0.12936344969199179</v>
      </c>
      <c r="J34" s="38">
        <f t="shared" si="2"/>
        <v>0.23333333333333334</v>
      </c>
      <c r="K34" s="39">
        <f t="shared" si="3"/>
        <v>0.3968253968253968</v>
      </c>
    </row>
    <row r="35" spans="1:11" x14ac:dyDescent="0.25">
      <c r="A35" s="34" t="s">
        <v>325</v>
      </c>
      <c r="B35" s="35">
        <v>1</v>
      </c>
      <c r="C35" s="146">
        <f>IF(B41=0, "-", B35/B41)</f>
        <v>2.4330900243309003E-3</v>
      </c>
      <c r="D35" s="35">
        <v>0</v>
      </c>
      <c r="E35" s="39">
        <f>IF(D41=0, "-", D35/D41)</f>
        <v>0</v>
      </c>
      <c r="F35" s="136">
        <v>2</v>
      </c>
      <c r="G35" s="146">
        <f>IF(F41=0, "-", F35/F41)</f>
        <v>2.2962112514351321E-3</v>
      </c>
      <c r="H35" s="35">
        <v>0</v>
      </c>
      <c r="I35" s="39">
        <f>IF(H41=0, "-", H35/H41)</f>
        <v>0</v>
      </c>
      <c r="J35" s="38" t="str">
        <f t="shared" si="2"/>
        <v>-</v>
      </c>
      <c r="K35" s="39" t="str">
        <f t="shared" si="3"/>
        <v>-</v>
      </c>
    </row>
    <row r="36" spans="1:11" x14ac:dyDescent="0.25">
      <c r="A36" s="34" t="s">
        <v>326</v>
      </c>
      <c r="B36" s="35">
        <v>49</v>
      </c>
      <c r="C36" s="146">
        <f>IF(B41=0, "-", B36/B41)</f>
        <v>0.11922141119221411</v>
      </c>
      <c r="D36" s="35">
        <v>20</v>
      </c>
      <c r="E36" s="39">
        <f>IF(D41=0, "-", D36/D41)</f>
        <v>0.11560693641618497</v>
      </c>
      <c r="F36" s="136">
        <v>105</v>
      </c>
      <c r="G36" s="146">
        <f>IF(F41=0, "-", F36/F41)</f>
        <v>0.12055109070034443</v>
      </c>
      <c r="H36" s="35">
        <v>48</v>
      </c>
      <c r="I36" s="39">
        <f>IF(H41=0, "-", H36/H41)</f>
        <v>9.856262833675565E-2</v>
      </c>
      <c r="J36" s="38">
        <f t="shared" si="2"/>
        <v>1.45</v>
      </c>
      <c r="K36" s="39">
        <f t="shared" si="3"/>
        <v>1.1875</v>
      </c>
    </row>
    <row r="37" spans="1:11" x14ac:dyDescent="0.25">
      <c r="A37" s="34" t="s">
        <v>327</v>
      </c>
      <c r="B37" s="35">
        <v>1</v>
      </c>
      <c r="C37" s="146">
        <f>IF(B41=0, "-", B37/B41)</f>
        <v>2.4330900243309003E-3</v>
      </c>
      <c r="D37" s="35">
        <v>4</v>
      </c>
      <c r="E37" s="39">
        <f>IF(D41=0, "-", D37/D41)</f>
        <v>2.3121387283236993E-2</v>
      </c>
      <c r="F37" s="136">
        <v>4</v>
      </c>
      <c r="G37" s="146">
        <f>IF(F41=0, "-", F37/F41)</f>
        <v>4.5924225028702642E-3</v>
      </c>
      <c r="H37" s="35">
        <v>5</v>
      </c>
      <c r="I37" s="39">
        <f>IF(H41=0, "-", H37/H41)</f>
        <v>1.0266940451745379E-2</v>
      </c>
      <c r="J37" s="38">
        <f t="shared" si="2"/>
        <v>-0.75</v>
      </c>
      <c r="K37" s="39">
        <f t="shared" si="3"/>
        <v>-0.2</v>
      </c>
    </row>
    <row r="38" spans="1:11" x14ac:dyDescent="0.25">
      <c r="A38" s="34" t="s">
        <v>328</v>
      </c>
      <c r="B38" s="35">
        <v>15</v>
      </c>
      <c r="C38" s="146">
        <f>IF(B41=0, "-", B38/B41)</f>
        <v>3.6496350364963501E-2</v>
      </c>
      <c r="D38" s="35">
        <v>5</v>
      </c>
      <c r="E38" s="39">
        <f>IF(D41=0, "-", D38/D41)</f>
        <v>2.8901734104046242E-2</v>
      </c>
      <c r="F38" s="136">
        <v>37</v>
      </c>
      <c r="G38" s="146">
        <f>IF(F41=0, "-", F38/F41)</f>
        <v>4.2479908151549943E-2</v>
      </c>
      <c r="H38" s="35">
        <v>14</v>
      </c>
      <c r="I38" s="39">
        <f>IF(H41=0, "-", H38/H41)</f>
        <v>2.8747433264887063E-2</v>
      </c>
      <c r="J38" s="38">
        <f t="shared" si="2"/>
        <v>2</v>
      </c>
      <c r="K38" s="39">
        <f t="shared" si="3"/>
        <v>1.6428571428571428</v>
      </c>
    </row>
    <row r="39" spans="1:11" x14ac:dyDescent="0.25">
      <c r="A39" s="34" t="s">
        <v>329</v>
      </c>
      <c r="B39" s="35">
        <v>25</v>
      </c>
      <c r="C39" s="146">
        <f>IF(B41=0, "-", B39/B41)</f>
        <v>6.0827250608272508E-2</v>
      </c>
      <c r="D39" s="35">
        <v>8</v>
      </c>
      <c r="E39" s="39">
        <f>IF(D41=0, "-", D39/D41)</f>
        <v>4.6242774566473986E-2</v>
      </c>
      <c r="F39" s="136">
        <v>53</v>
      </c>
      <c r="G39" s="146">
        <f>IF(F41=0, "-", F39/F41)</f>
        <v>6.0849598163030996E-2</v>
      </c>
      <c r="H39" s="35">
        <v>32</v>
      </c>
      <c r="I39" s="39">
        <f>IF(H41=0, "-", H39/H41)</f>
        <v>6.5708418891170434E-2</v>
      </c>
      <c r="J39" s="38">
        <f t="shared" si="2"/>
        <v>2.125</v>
      </c>
      <c r="K39" s="39">
        <f t="shared" si="3"/>
        <v>0.65625</v>
      </c>
    </row>
    <row r="40" spans="1:11" x14ac:dyDescent="0.25">
      <c r="A40" s="137"/>
      <c r="B40" s="40"/>
      <c r="D40" s="40"/>
      <c r="E40" s="44"/>
      <c r="F40" s="138"/>
      <c r="H40" s="40"/>
      <c r="I40" s="44"/>
      <c r="J40" s="43"/>
      <c r="K40" s="44"/>
    </row>
    <row r="41" spans="1:11" s="52" customFormat="1" ht="13" x14ac:dyDescent="0.3">
      <c r="A41" s="139" t="s">
        <v>330</v>
      </c>
      <c r="B41" s="46">
        <f>SUM(B23:B40)</f>
        <v>411</v>
      </c>
      <c r="C41" s="140">
        <f>B41/2959</f>
        <v>0.13889827644474484</v>
      </c>
      <c r="D41" s="46">
        <f>SUM(D23:D40)</f>
        <v>173</v>
      </c>
      <c r="E41" s="141">
        <f>D41/1672</f>
        <v>0.1034688995215311</v>
      </c>
      <c r="F41" s="128">
        <f>SUM(F23:F40)</f>
        <v>871</v>
      </c>
      <c r="G41" s="142">
        <f>F41/6331</f>
        <v>0.1375770020533881</v>
      </c>
      <c r="H41" s="46">
        <f>SUM(H23:H40)</f>
        <v>487</v>
      </c>
      <c r="I41" s="141">
        <f>H41/4446</f>
        <v>0.10953666216824112</v>
      </c>
      <c r="J41" s="49">
        <f>IF(D41=0, "-", IF((B41-D41)/D41&lt;10, (B41-D41)/D41, "&gt;999%"))</f>
        <v>1.3757225433526012</v>
      </c>
      <c r="K41" s="50">
        <f>IF(H41=0, "-", IF((F41-H41)/H41&lt;10, (F41-H41)/H41, "&gt;999%"))</f>
        <v>0.7885010266940452</v>
      </c>
    </row>
    <row r="42" spans="1:11" x14ac:dyDescent="0.25">
      <c r="B42" s="138"/>
      <c r="D42" s="138"/>
      <c r="F42" s="138"/>
      <c r="H42" s="138"/>
    </row>
    <row r="43" spans="1:11" ht="13" x14ac:dyDescent="0.3">
      <c r="A43" s="131" t="s">
        <v>331</v>
      </c>
      <c r="B43" s="132" t="s">
        <v>146</v>
      </c>
      <c r="C43" s="133" t="s">
        <v>147</v>
      </c>
      <c r="D43" s="132" t="s">
        <v>146</v>
      </c>
      <c r="E43" s="134" t="s">
        <v>147</v>
      </c>
      <c r="F43" s="133" t="s">
        <v>146</v>
      </c>
      <c r="G43" s="133" t="s">
        <v>147</v>
      </c>
      <c r="H43" s="132" t="s">
        <v>146</v>
      </c>
      <c r="I43" s="134" t="s">
        <v>147</v>
      </c>
      <c r="J43" s="132"/>
      <c r="K43" s="134"/>
    </row>
    <row r="44" spans="1:11" x14ac:dyDescent="0.25">
      <c r="A44" s="34" t="s">
        <v>332</v>
      </c>
      <c r="B44" s="35">
        <v>4</v>
      </c>
      <c r="C44" s="146">
        <f>IF(B54=0, "-", B44/B54)</f>
        <v>0.10526315789473684</v>
      </c>
      <c r="D44" s="35">
        <v>2</v>
      </c>
      <c r="E44" s="39">
        <f>IF(D54=0, "-", D44/D54)</f>
        <v>5.8823529411764705E-2</v>
      </c>
      <c r="F44" s="136">
        <v>6</v>
      </c>
      <c r="G44" s="146">
        <f>IF(F54=0, "-", F44/F54)</f>
        <v>5.6603773584905662E-2</v>
      </c>
      <c r="H44" s="35">
        <v>7</v>
      </c>
      <c r="I44" s="39">
        <f>IF(H54=0, "-", H44/H54)</f>
        <v>0.10144927536231885</v>
      </c>
      <c r="J44" s="38">
        <f t="shared" ref="J44:J52" si="4">IF(D44=0, "-", IF((B44-D44)/D44&lt;10, (B44-D44)/D44, "&gt;999%"))</f>
        <v>1</v>
      </c>
      <c r="K44" s="39">
        <f t="shared" ref="K44:K52" si="5">IF(H44=0, "-", IF((F44-H44)/H44&lt;10, (F44-H44)/H44, "&gt;999%"))</f>
        <v>-0.14285714285714285</v>
      </c>
    </row>
    <row r="45" spans="1:11" x14ac:dyDescent="0.25">
      <c r="A45" s="34" t="s">
        <v>333</v>
      </c>
      <c r="B45" s="35">
        <v>7</v>
      </c>
      <c r="C45" s="146">
        <f>IF(B54=0, "-", B45/B54)</f>
        <v>0.18421052631578946</v>
      </c>
      <c r="D45" s="35">
        <v>2</v>
      </c>
      <c r="E45" s="39">
        <f>IF(D54=0, "-", D45/D54)</f>
        <v>5.8823529411764705E-2</v>
      </c>
      <c r="F45" s="136">
        <v>16</v>
      </c>
      <c r="G45" s="146">
        <f>IF(F54=0, "-", F45/F54)</f>
        <v>0.15094339622641509</v>
      </c>
      <c r="H45" s="35">
        <v>5</v>
      </c>
      <c r="I45" s="39">
        <f>IF(H54=0, "-", H45/H54)</f>
        <v>7.2463768115942032E-2</v>
      </c>
      <c r="J45" s="38">
        <f t="shared" si="4"/>
        <v>2.5</v>
      </c>
      <c r="K45" s="39">
        <f t="shared" si="5"/>
        <v>2.2000000000000002</v>
      </c>
    </row>
    <row r="46" spans="1:11" x14ac:dyDescent="0.25">
      <c r="A46" s="34" t="s">
        <v>334</v>
      </c>
      <c r="B46" s="35">
        <v>4</v>
      </c>
      <c r="C46" s="146">
        <f>IF(B54=0, "-", B46/B54)</f>
        <v>0.10526315789473684</v>
      </c>
      <c r="D46" s="35">
        <v>4</v>
      </c>
      <c r="E46" s="39">
        <f>IF(D54=0, "-", D46/D54)</f>
        <v>0.11764705882352941</v>
      </c>
      <c r="F46" s="136">
        <v>19</v>
      </c>
      <c r="G46" s="146">
        <f>IF(F54=0, "-", F46/F54)</f>
        <v>0.17924528301886791</v>
      </c>
      <c r="H46" s="35">
        <v>12</v>
      </c>
      <c r="I46" s="39">
        <f>IF(H54=0, "-", H46/H54)</f>
        <v>0.17391304347826086</v>
      </c>
      <c r="J46" s="38">
        <f t="shared" si="4"/>
        <v>0</v>
      </c>
      <c r="K46" s="39">
        <f t="shared" si="5"/>
        <v>0.58333333333333337</v>
      </c>
    </row>
    <row r="47" spans="1:11" x14ac:dyDescent="0.25">
      <c r="A47" s="34" t="s">
        <v>335</v>
      </c>
      <c r="B47" s="35">
        <v>2</v>
      </c>
      <c r="C47" s="146">
        <f>IF(B54=0, "-", B47/B54)</f>
        <v>5.2631578947368418E-2</v>
      </c>
      <c r="D47" s="35">
        <v>4</v>
      </c>
      <c r="E47" s="39">
        <f>IF(D54=0, "-", D47/D54)</f>
        <v>0.11764705882352941</v>
      </c>
      <c r="F47" s="136">
        <v>7</v>
      </c>
      <c r="G47" s="146">
        <f>IF(F54=0, "-", F47/F54)</f>
        <v>6.6037735849056603E-2</v>
      </c>
      <c r="H47" s="35">
        <v>4</v>
      </c>
      <c r="I47" s="39">
        <f>IF(H54=0, "-", H47/H54)</f>
        <v>5.7971014492753624E-2</v>
      </c>
      <c r="J47" s="38">
        <f t="shared" si="4"/>
        <v>-0.5</v>
      </c>
      <c r="K47" s="39">
        <f t="shared" si="5"/>
        <v>0.75</v>
      </c>
    </row>
    <row r="48" spans="1:11" x14ac:dyDescent="0.25">
      <c r="A48" s="34" t="s">
        <v>336</v>
      </c>
      <c r="B48" s="35">
        <v>6</v>
      </c>
      <c r="C48" s="146">
        <f>IF(B54=0, "-", B48/B54)</f>
        <v>0.15789473684210525</v>
      </c>
      <c r="D48" s="35">
        <v>5</v>
      </c>
      <c r="E48" s="39">
        <f>IF(D54=0, "-", D48/D54)</f>
        <v>0.14705882352941177</v>
      </c>
      <c r="F48" s="136">
        <v>10</v>
      </c>
      <c r="G48" s="146">
        <f>IF(F54=0, "-", F48/F54)</f>
        <v>9.4339622641509441E-2</v>
      </c>
      <c r="H48" s="35">
        <v>7</v>
      </c>
      <c r="I48" s="39">
        <f>IF(H54=0, "-", H48/H54)</f>
        <v>0.10144927536231885</v>
      </c>
      <c r="J48" s="38">
        <f t="shared" si="4"/>
        <v>0.2</v>
      </c>
      <c r="K48" s="39">
        <f t="shared" si="5"/>
        <v>0.42857142857142855</v>
      </c>
    </row>
    <row r="49" spans="1:11" x14ac:dyDescent="0.25">
      <c r="A49" s="34" t="s">
        <v>337</v>
      </c>
      <c r="B49" s="35">
        <v>3</v>
      </c>
      <c r="C49" s="146">
        <f>IF(B54=0, "-", B49/B54)</f>
        <v>7.8947368421052627E-2</v>
      </c>
      <c r="D49" s="35">
        <v>4</v>
      </c>
      <c r="E49" s="39">
        <f>IF(D54=0, "-", D49/D54)</f>
        <v>0.11764705882352941</v>
      </c>
      <c r="F49" s="136">
        <v>10</v>
      </c>
      <c r="G49" s="146">
        <f>IF(F54=0, "-", F49/F54)</f>
        <v>9.4339622641509441E-2</v>
      </c>
      <c r="H49" s="35">
        <v>5</v>
      </c>
      <c r="I49" s="39">
        <f>IF(H54=0, "-", H49/H54)</f>
        <v>7.2463768115942032E-2</v>
      </c>
      <c r="J49" s="38">
        <f t="shared" si="4"/>
        <v>-0.25</v>
      </c>
      <c r="K49" s="39">
        <f t="shared" si="5"/>
        <v>1</v>
      </c>
    </row>
    <row r="50" spans="1:11" x14ac:dyDescent="0.25">
      <c r="A50" s="34" t="s">
        <v>338</v>
      </c>
      <c r="B50" s="35">
        <v>3</v>
      </c>
      <c r="C50" s="146">
        <f>IF(B54=0, "-", B50/B54)</f>
        <v>7.8947368421052627E-2</v>
      </c>
      <c r="D50" s="35">
        <v>3</v>
      </c>
      <c r="E50" s="39">
        <f>IF(D54=0, "-", D50/D54)</f>
        <v>8.8235294117647065E-2</v>
      </c>
      <c r="F50" s="136">
        <v>13</v>
      </c>
      <c r="G50" s="146">
        <f>IF(F54=0, "-", F50/F54)</f>
        <v>0.12264150943396226</v>
      </c>
      <c r="H50" s="35">
        <v>5</v>
      </c>
      <c r="I50" s="39">
        <f>IF(H54=0, "-", H50/H54)</f>
        <v>7.2463768115942032E-2</v>
      </c>
      <c r="J50" s="38">
        <f t="shared" si="4"/>
        <v>0</v>
      </c>
      <c r="K50" s="39">
        <f t="shared" si="5"/>
        <v>1.6</v>
      </c>
    </row>
    <row r="51" spans="1:11" x14ac:dyDescent="0.25">
      <c r="A51" s="34" t="s">
        <v>339</v>
      </c>
      <c r="B51" s="35">
        <v>1</v>
      </c>
      <c r="C51" s="146">
        <f>IF(B54=0, "-", B51/B54)</f>
        <v>2.6315789473684209E-2</v>
      </c>
      <c r="D51" s="35">
        <v>1</v>
      </c>
      <c r="E51" s="39">
        <f>IF(D54=0, "-", D51/D54)</f>
        <v>2.9411764705882353E-2</v>
      </c>
      <c r="F51" s="136">
        <v>4</v>
      </c>
      <c r="G51" s="146">
        <f>IF(F54=0, "-", F51/F54)</f>
        <v>3.7735849056603772E-2</v>
      </c>
      <c r="H51" s="35">
        <v>2</v>
      </c>
      <c r="I51" s="39">
        <f>IF(H54=0, "-", H51/H54)</f>
        <v>2.8985507246376812E-2</v>
      </c>
      <c r="J51" s="38">
        <f t="shared" si="4"/>
        <v>0</v>
      </c>
      <c r="K51" s="39">
        <f t="shared" si="5"/>
        <v>1</v>
      </c>
    </row>
    <row r="52" spans="1:11" x14ac:dyDescent="0.25">
      <c r="A52" s="34" t="s">
        <v>340</v>
      </c>
      <c r="B52" s="35">
        <v>8</v>
      </c>
      <c r="C52" s="146">
        <f>IF(B54=0, "-", B52/B54)</f>
        <v>0.21052631578947367</v>
      </c>
      <c r="D52" s="35">
        <v>9</v>
      </c>
      <c r="E52" s="39">
        <f>IF(D54=0, "-", D52/D54)</f>
        <v>0.26470588235294118</v>
      </c>
      <c r="F52" s="136">
        <v>21</v>
      </c>
      <c r="G52" s="146">
        <f>IF(F54=0, "-", F52/F54)</f>
        <v>0.19811320754716982</v>
      </c>
      <c r="H52" s="35">
        <v>22</v>
      </c>
      <c r="I52" s="39">
        <f>IF(H54=0, "-", H52/H54)</f>
        <v>0.3188405797101449</v>
      </c>
      <c r="J52" s="38">
        <f t="shared" si="4"/>
        <v>-0.1111111111111111</v>
      </c>
      <c r="K52" s="39">
        <f t="shared" si="5"/>
        <v>-4.5454545454545456E-2</v>
      </c>
    </row>
    <row r="53" spans="1:11" x14ac:dyDescent="0.25">
      <c r="A53" s="137"/>
      <c r="B53" s="40"/>
      <c r="D53" s="40"/>
      <c r="E53" s="44"/>
      <c r="F53" s="138"/>
      <c r="H53" s="40"/>
      <c r="I53" s="44"/>
      <c r="J53" s="43"/>
      <c r="K53" s="44"/>
    </row>
    <row r="54" spans="1:11" s="52" customFormat="1" ht="13" x14ac:dyDescent="0.3">
      <c r="A54" s="139" t="s">
        <v>341</v>
      </c>
      <c r="B54" s="46">
        <f>SUM(B44:B53)</f>
        <v>38</v>
      </c>
      <c r="C54" s="140">
        <f>B54/2959</f>
        <v>1.2842176410949644E-2</v>
      </c>
      <c r="D54" s="46">
        <f>SUM(D44:D53)</f>
        <v>34</v>
      </c>
      <c r="E54" s="141">
        <f>D54/1672</f>
        <v>2.033492822966507E-2</v>
      </c>
      <c r="F54" s="128">
        <f>SUM(F44:F53)</f>
        <v>106</v>
      </c>
      <c r="G54" s="142">
        <f>F54/6331</f>
        <v>1.6743010582846312E-2</v>
      </c>
      <c r="H54" s="46">
        <f>SUM(H44:H53)</f>
        <v>69</v>
      </c>
      <c r="I54" s="141">
        <f>H54/4446</f>
        <v>1.5519568151147099E-2</v>
      </c>
      <c r="J54" s="49">
        <f>IF(D54=0, "-", IF((B54-D54)/D54&lt;10, (B54-D54)/D54, "&gt;999%"))</f>
        <v>0.11764705882352941</v>
      </c>
      <c r="K54" s="50">
        <f>IF(H54=0, "-", IF((F54-H54)/H54&lt;10, (F54-H54)/H54, "&gt;999%"))</f>
        <v>0.53623188405797106</v>
      </c>
    </row>
    <row r="55" spans="1:11" x14ac:dyDescent="0.25">
      <c r="B55" s="138"/>
      <c r="D55" s="138"/>
      <c r="F55" s="138"/>
      <c r="H55" s="138"/>
    </row>
    <row r="56" spans="1:11" s="52" customFormat="1" ht="13" x14ac:dyDescent="0.3">
      <c r="A56" s="139" t="s">
        <v>342</v>
      </c>
      <c r="B56" s="46">
        <v>449</v>
      </c>
      <c r="C56" s="140">
        <f>B56/2959</f>
        <v>0.15174045285569449</v>
      </c>
      <c r="D56" s="46">
        <v>207</v>
      </c>
      <c r="E56" s="141">
        <f>D56/1672</f>
        <v>0.12380382775119617</v>
      </c>
      <c r="F56" s="128">
        <v>977</v>
      </c>
      <c r="G56" s="142">
        <f>F56/6331</f>
        <v>0.1543200126362344</v>
      </c>
      <c r="H56" s="46">
        <v>556</v>
      </c>
      <c r="I56" s="141">
        <f>H56/4446</f>
        <v>0.1250562303193882</v>
      </c>
      <c r="J56" s="49">
        <f>IF(D56=0, "-", IF((B56-D56)/D56&lt;10, (B56-D56)/D56, "&gt;999%"))</f>
        <v>1.1690821256038648</v>
      </c>
      <c r="K56" s="50">
        <f>IF(H56=0, "-", IF((F56-H56)/H56&lt;10, (F56-H56)/H56, "&gt;999%"))</f>
        <v>0.7571942446043165</v>
      </c>
    </row>
    <row r="57" spans="1:11" x14ac:dyDescent="0.25">
      <c r="B57" s="138"/>
      <c r="D57" s="138"/>
      <c r="F57" s="138"/>
      <c r="H57" s="138"/>
    </row>
    <row r="58" spans="1:11" ht="15.5" x14ac:dyDescent="0.35">
      <c r="A58" s="129" t="s">
        <v>37</v>
      </c>
      <c r="B58" s="22" t="s">
        <v>4</v>
      </c>
      <c r="C58" s="25"/>
      <c r="D58" s="25"/>
      <c r="E58" s="23"/>
      <c r="F58" s="22" t="s">
        <v>144</v>
      </c>
      <c r="G58" s="25"/>
      <c r="H58" s="25"/>
      <c r="I58" s="23"/>
      <c r="J58" s="22" t="s">
        <v>145</v>
      </c>
      <c r="K58" s="23"/>
    </row>
    <row r="59" spans="1:11" ht="13" x14ac:dyDescent="0.3">
      <c r="A59" s="30"/>
      <c r="B59" s="22">
        <f>VALUE(RIGHT($B$2, 4))</f>
        <v>2020</v>
      </c>
      <c r="C59" s="23"/>
      <c r="D59" s="22">
        <f>B59-1</f>
        <v>2019</v>
      </c>
      <c r="E59" s="130"/>
      <c r="F59" s="22">
        <f>B59</f>
        <v>2020</v>
      </c>
      <c r="G59" s="130"/>
      <c r="H59" s="22">
        <f>D59</f>
        <v>2019</v>
      </c>
      <c r="I59" s="130"/>
      <c r="J59" s="27" t="s">
        <v>8</v>
      </c>
      <c r="K59" s="28" t="s">
        <v>5</v>
      </c>
    </row>
    <row r="60" spans="1:11" ht="13" x14ac:dyDescent="0.3">
      <c r="A60" s="131" t="s">
        <v>343</v>
      </c>
      <c r="B60" s="132" t="s">
        <v>146</v>
      </c>
      <c r="C60" s="133" t="s">
        <v>147</v>
      </c>
      <c r="D60" s="132" t="s">
        <v>146</v>
      </c>
      <c r="E60" s="134" t="s">
        <v>147</v>
      </c>
      <c r="F60" s="133" t="s">
        <v>146</v>
      </c>
      <c r="G60" s="133" t="s">
        <v>147</v>
      </c>
      <c r="H60" s="132" t="s">
        <v>146</v>
      </c>
      <c r="I60" s="134" t="s">
        <v>147</v>
      </c>
      <c r="J60" s="132"/>
      <c r="K60" s="134"/>
    </row>
    <row r="61" spans="1:11" x14ac:dyDescent="0.25">
      <c r="A61" s="34" t="s">
        <v>344</v>
      </c>
      <c r="B61" s="35">
        <v>0</v>
      </c>
      <c r="C61" s="146">
        <f>IF(B84=0, "-", B61/B84)</f>
        <v>0</v>
      </c>
      <c r="D61" s="35">
        <v>0</v>
      </c>
      <c r="E61" s="39">
        <f>IF(D84=0, "-", D61/D84)</f>
        <v>0</v>
      </c>
      <c r="F61" s="136">
        <v>1</v>
      </c>
      <c r="G61" s="146">
        <f>IF(F84=0, "-", F61/F84)</f>
        <v>8.5689802913453304E-4</v>
      </c>
      <c r="H61" s="35">
        <v>0</v>
      </c>
      <c r="I61" s="39">
        <f>IF(H84=0, "-", H61/H84)</f>
        <v>0</v>
      </c>
      <c r="J61" s="38" t="str">
        <f t="shared" ref="J61:J82" si="6">IF(D61=0, "-", IF((B61-D61)/D61&lt;10, (B61-D61)/D61, "&gt;999%"))</f>
        <v>-</v>
      </c>
      <c r="K61" s="39" t="str">
        <f t="shared" ref="K61:K82" si="7">IF(H61=0, "-", IF((F61-H61)/H61&lt;10, (F61-H61)/H61, "&gt;999%"))</f>
        <v>-</v>
      </c>
    </row>
    <row r="62" spans="1:11" x14ac:dyDescent="0.25">
      <c r="A62" s="34" t="s">
        <v>345</v>
      </c>
      <c r="B62" s="35">
        <v>16</v>
      </c>
      <c r="C62" s="146">
        <f>IF(B84=0, "-", B62/B84)</f>
        <v>3.0360531309297913E-2</v>
      </c>
      <c r="D62" s="35">
        <v>7</v>
      </c>
      <c r="E62" s="39">
        <f>IF(D84=0, "-", D62/D84)</f>
        <v>2.3569023569023569E-2</v>
      </c>
      <c r="F62" s="136">
        <v>27</v>
      </c>
      <c r="G62" s="146">
        <f>IF(F84=0, "-", F62/F84)</f>
        <v>2.313624678663239E-2</v>
      </c>
      <c r="H62" s="35">
        <v>20</v>
      </c>
      <c r="I62" s="39">
        <f>IF(H84=0, "-", H62/H84)</f>
        <v>2.6809651474530832E-2</v>
      </c>
      <c r="J62" s="38">
        <f t="shared" si="6"/>
        <v>1.2857142857142858</v>
      </c>
      <c r="K62" s="39">
        <f t="shared" si="7"/>
        <v>0.35</v>
      </c>
    </row>
    <row r="63" spans="1:11" x14ac:dyDescent="0.25">
      <c r="A63" s="34" t="s">
        <v>346</v>
      </c>
      <c r="B63" s="35">
        <v>0</v>
      </c>
      <c r="C63" s="146">
        <f>IF(B84=0, "-", B63/B84)</f>
        <v>0</v>
      </c>
      <c r="D63" s="35">
        <v>1</v>
      </c>
      <c r="E63" s="39">
        <f>IF(D84=0, "-", D63/D84)</f>
        <v>3.3670033670033669E-3</v>
      </c>
      <c r="F63" s="136">
        <v>3</v>
      </c>
      <c r="G63" s="146">
        <f>IF(F84=0, "-", F63/F84)</f>
        <v>2.5706940874035988E-3</v>
      </c>
      <c r="H63" s="35">
        <v>1</v>
      </c>
      <c r="I63" s="39">
        <f>IF(H84=0, "-", H63/H84)</f>
        <v>1.3404825737265416E-3</v>
      </c>
      <c r="J63" s="38">
        <f t="shared" si="6"/>
        <v>-1</v>
      </c>
      <c r="K63" s="39">
        <f t="shared" si="7"/>
        <v>2</v>
      </c>
    </row>
    <row r="64" spans="1:11" x14ac:dyDescent="0.25">
      <c r="A64" s="34" t="s">
        <v>347</v>
      </c>
      <c r="B64" s="35">
        <v>6</v>
      </c>
      <c r="C64" s="146">
        <f>IF(B84=0, "-", B64/B84)</f>
        <v>1.1385199240986717E-2</v>
      </c>
      <c r="D64" s="35">
        <v>12</v>
      </c>
      <c r="E64" s="39">
        <f>IF(D84=0, "-", D64/D84)</f>
        <v>4.0404040404040407E-2</v>
      </c>
      <c r="F64" s="136">
        <v>10</v>
      </c>
      <c r="G64" s="146">
        <f>IF(F84=0, "-", F64/F84)</f>
        <v>8.5689802913453302E-3</v>
      </c>
      <c r="H64" s="35">
        <v>19</v>
      </c>
      <c r="I64" s="39">
        <f>IF(H84=0, "-", H64/H84)</f>
        <v>2.5469168900804289E-2</v>
      </c>
      <c r="J64" s="38">
        <f t="shared" si="6"/>
        <v>-0.5</v>
      </c>
      <c r="K64" s="39">
        <f t="shared" si="7"/>
        <v>-0.47368421052631576</v>
      </c>
    </row>
    <row r="65" spans="1:11" x14ac:dyDescent="0.25">
      <c r="A65" s="34" t="s">
        <v>348</v>
      </c>
      <c r="B65" s="35">
        <v>66</v>
      </c>
      <c r="C65" s="146">
        <f>IF(B84=0, "-", B65/B84)</f>
        <v>0.1252371916508539</v>
      </c>
      <c r="D65" s="35">
        <v>29</v>
      </c>
      <c r="E65" s="39">
        <f>IF(D84=0, "-", D65/D84)</f>
        <v>9.7643097643097643E-2</v>
      </c>
      <c r="F65" s="136">
        <v>156</v>
      </c>
      <c r="G65" s="146">
        <f>IF(F84=0, "-", F65/F84)</f>
        <v>0.13367609254498714</v>
      </c>
      <c r="H65" s="35">
        <v>66</v>
      </c>
      <c r="I65" s="39">
        <f>IF(H84=0, "-", H65/H84)</f>
        <v>8.8471849865951746E-2</v>
      </c>
      <c r="J65" s="38">
        <f t="shared" si="6"/>
        <v>1.2758620689655173</v>
      </c>
      <c r="K65" s="39">
        <f t="shared" si="7"/>
        <v>1.3636363636363635</v>
      </c>
    </row>
    <row r="66" spans="1:11" x14ac:dyDescent="0.25">
      <c r="A66" s="34" t="s">
        <v>349</v>
      </c>
      <c r="B66" s="35">
        <v>37</v>
      </c>
      <c r="C66" s="146">
        <f>IF(B84=0, "-", B66/B84)</f>
        <v>7.020872865275142E-2</v>
      </c>
      <c r="D66" s="35">
        <v>29</v>
      </c>
      <c r="E66" s="39">
        <f>IF(D84=0, "-", D66/D84)</f>
        <v>9.7643097643097643E-2</v>
      </c>
      <c r="F66" s="136">
        <v>96</v>
      </c>
      <c r="G66" s="146">
        <f>IF(F84=0, "-", F66/F84)</f>
        <v>8.2262210796915161E-2</v>
      </c>
      <c r="H66" s="35">
        <v>80</v>
      </c>
      <c r="I66" s="39">
        <f>IF(H84=0, "-", H66/H84)</f>
        <v>0.10723860589812333</v>
      </c>
      <c r="J66" s="38">
        <f t="shared" si="6"/>
        <v>0.27586206896551724</v>
      </c>
      <c r="K66" s="39">
        <f t="shared" si="7"/>
        <v>0.2</v>
      </c>
    </row>
    <row r="67" spans="1:11" x14ac:dyDescent="0.25">
      <c r="A67" s="34" t="s">
        <v>350</v>
      </c>
      <c r="B67" s="35">
        <v>1</v>
      </c>
      <c r="C67" s="146">
        <f>IF(B84=0, "-", B67/B84)</f>
        <v>1.8975332068311196E-3</v>
      </c>
      <c r="D67" s="35">
        <v>4</v>
      </c>
      <c r="E67" s="39">
        <f>IF(D84=0, "-", D67/D84)</f>
        <v>1.3468013468013467E-2</v>
      </c>
      <c r="F67" s="136">
        <v>2</v>
      </c>
      <c r="G67" s="146">
        <f>IF(F84=0, "-", F67/F84)</f>
        <v>1.7137960582690661E-3</v>
      </c>
      <c r="H67" s="35">
        <v>6</v>
      </c>
      <c r="I67" s="39">
        <f>IF(H84=0, "-", H67/H84)</f>
        <v>8.0428954423592495E-3</v>
      </c>
      <c r="J67" s="38">
        <f t="shared" si="6"/>
        <v>-0.75</v>
      </c>
      <c r="K67" s="39">
        <f t="shared" si="7"/>
        <v>-0.66666666666666663</v>
      </c>
    </row>
    <row r="68" spans="1:11" x14ac:dyDescent="0.25">
      <c r="A68" s="34" t="s">
        <v>351</v>
      </c>
      <c r="B68" s="35">
        <v>25</v>
      </c>
      <c r="C68" s="146">
        <f>IF(B84=0, "-", B68/B84)</f>
        <v>4.743833017077799E-2</v>
      </c>
      <c r="D68" s="35">
        <v>17</v>
      </c>
      <c r="E68" s="39">
        <f>IF(D84=0, "-", D68/D84)</f>
        <v>5.7239057239057242E-2</v>
      </c>
      <c r="F68" s="136">
        <v>38</v>
      </c>
      <c r="G68" s="146">
        <f>IF(F84=0, "-", F68/F84)</f>
        <v>3.2562125107112254E-2</v>
      </c>
      <c r="H68" s="35">
        <v>48</v>
      </c>
      <c r="I68" s="39">
        <f>IF(H84=0, "-", H68/H84)</f>
        <v>6.4343163538873996E-2</v>
      </c>
      <c r="J68" s="38">
        <f t="shared" si="6"/>
        <v>0.47058823529411764</v>
      </c>
      <c r="K68" s="39">
        <f t="shared" si="7"/>
        <v>-0.20833333333333334</v>
      </c>
    </row>
    <row r="69" spans="1:11" x14ac:dyDescent="0.25">
      <c r="A69" s="34" t="s">
        <v>352</v>
      </c>
      <c r="B69" s="35">
        <v>105</v>
      </c>
      <c r="C69" s="146">
        <f>IF(B84=0, "-", B69/B84)</f>
        <v>0.19924098671726756</v>
      </c>
      <c r="D69" s="35">
        <v>56</v>
      </c>
      <c r="E69" s="39">
        <f>IF(D84=0, "-", D69/D84)</f>
        <v>0.18855218855218855</v>
      </c>
      <c r="F69" s="136">
        <v>208</v>
      </c>
      <c r="G69" s="146">
        <f>IF(F84=0, "-", F69/F84)</f>
        <v>0.17823479005998286</v>
      </c>
      <c r="H69" s="35">
        <v>157</v>
      </c>
      <c r="I69" s="39">
        <f>IF(H84=0, "-", H69/H84)</f>
        <v>0.21045576407506703</v>
      </c>
      <c r="J69" s="38">
        <f t="shared" si="6"/>
        <v>0.875</v>
      </c>
      <c r="K69" s="39">
        <f t="shared" si="7"/>
        <v>0.32484076433121017</v>
      </c>
    </row>
    <row r="70" spans="1:11" x14ac:dyDescent="0.25">
      <c r="A70" s="34" t="s">
        <v>353</v>
      </c>
      <c r="B70" s="35">
        <v>0</v>
      </c>
      <c r="C70" s="146">
        <f>IF(B84=0, "-", B70/B84)</f>
        <v>0</v>
      </c>
      <c r="D70" s="35">
        <v>0</v>
      </c>
      <c r="E70" s="39">
        <f>IF(D84=0, "-", D70/D84)</f>
        <v>0</v>
      </c>
      <c r="F70" s="136">
        <v>0</v>
      </c>
      <c r="G70" s="146">
        <f>IF(F84=0, "-", F70/F84)</f>
        <v>0</v>
      </c>
      <c r="H70" s="35">
        <v>5</v>
      </c>
      <c r="I70" s="39">
        <f>IF(H84=0, "-", H70/H84)</f>
        <v>6.7024128686327079E-3</v>
      </c>
      <c r="J70" s="38" t="str">
        <f t="shared" si="6"/>
        <v>-</v>
      </c>
      <c r="K70" s="39">
        <f t="shared" si="7"/>
        <v>-1</v>
      </c>
    </row>
    <row r="71" spans="1:11" x14ac:dyDescent="0.25">
      <c r="A71" s="34" t="s">
        <v>354</v>
      </c>
      <c r="B71" s="35">
        <v>13</v>
      </c>
      <c r="C71" s="146">
        <f>IF(B84=0, "-", B71/B84)</f>
        <v>2.4667931688804556E-2</v>
      </c>
      <c r="D71" s="35">
        <v>0</v>
      </c>
      <c r="E71" s="39">
        <f>IF(D84=0, "-", D71/D84)</f>
        <v>0</v>
      </c>
      <c r="F71" s="136">
        <v>24</v>
      </c>
      <c r="G71" s="146">
        <f>IF(F84=0, "-", F71/F84)</f>
        <v>2.056555269922879E-2</v>
      </c>
      <c r="H71" s="35">
        <v>0</v>
      </c>
      <c r="I71" s="39">
        <f>IF(H84=0, "-", H71/H84)</f>
        <v>0</v>
      </c>
      <c r="J71" s="38" t="str">
        <f t="shared" si="6"/>
        <v>-</v>
      </c>
      <c r="K71" s="39" t="str">
        <f t="shared" si="7"/>
        <v>-</v>
      </c>
    </row>
    <row r="72" spans="1:11" x14ac:dyDescent="0.25">
      <c r="A72" s="34" t="s">
        <v>355</v>
      </c>
      <c r="B72" s="35">
        <v>34</v>
      </c>
      <c r="C72" s="146">
        <f>IF(B84=0, "-", B72/B84)</f>
        <v>6.4516129032258063E-2</v>
      </c>
      <c r="D72" s="35">
        <v>35</v>
      </c>
      <c r="E72" s="39">
        <f>IF(D84=0, "-", D72/D84)</f>
        <v>0.11784511784511785</v>
      </c>
      <c r="F72" s="136">
        <v>63</v>
      </c>
      <c r="G72" s="146">
        <f>IF(F84=0, "-", F72/F84)</f>
        <v>5.3984575835475578E-2</v>
      </c>
      <c r="H72" s="35">
        <v>59</v>
      </c>
      <c r="I72" s="39">
        <f>IF(H84=0, "-", H72/H84)</f>
        <v>7.9088471849865949E-2</v>
      </c>
      <c r="J72" s="38">
        <f t="shared" si="6"/>
        <v>-2.8571428571428571E-2</v>
      </c>
      <c r="K72" s="39">
        <f t="shared" si="7"/>
        <v>6.7796610169491525E-2</v>
      </c>
    </row>
    <row r="73" spans="1:11" x14ac:dyDescent="0.25">
      <c r="A73" s="34" t="s">
        <v>356</v>
      </c>
      <c r="B73" s="35">
        <v>36</v>
      </c>
      <c r="C73" s="146">
        <f>IF(B84=0, "-", B73/B84)</f>
        <v>6.8311195445920306E-2</v>
      </c>
      <c r="D73" s="35">
        <v>34</v>
      </c>
      <c r="E73" s="39">
        <f>IF(D84=0, "-", D73/D84)</f>
        <v>0.11447811447811448</v>
      </c>
      <c r="F73" s="136">
        <v>76</v>
      </c>
      <c r="G73" s="146">
        <f>IF(F84=0, "-", F73/F84)</f>
        <v>6.5124250214224508E-2</v>
      </c>
      <c r="H73" s="35">
        <v>77</v>
      </c>
      <c r="I73" s="39">
        <f>IF(H84=0, "-", H73/H84)</f>
        <v>0.1032171581769437</v>
      </c>
      <c r="J73" s="38">
        <f t="shared" si="6"/>
        <v>5.8823529411764705E-2</v>
      </c>
      <c r="K73" s="39">
        <f t="shared" si="7"/>
        <v>-1.2987012987012988E-2</v>
      </c>
    </row>
    <row r="74" spans="1:11" x14ac:dyDescent="0.25">
      <c r="A74" s="34" t="s">
        <v>357</v>
      </c>
      <c r="B74" s="35">
        <v>7</v>
      </c>
      <c r="C74" s="146">
        <f>IF(B84=0, "-", B74/B84)</f>
        <v>1.3282732447817837E-2</v>
      </c>
      <c r="D74" s="35">
        <v>0</v>
      </c>
      <c r="E74" s="39">
        <f>IF(D84=0, "-", D74/D84)</f>
        <v>0</v>
      </c>
      <c r="F74" s="136">
        <v>11</v>
      </c>
      <c r="G74" s="146">
        <f>IF(F84=0, "-", F74/F84)</f>
        <v>9.4258783204798635E-3</v>
      </c>
      <c r="H74" s="35">
        <v>1</v>
      </c>
      <c r="I74" s="39">
        <f>IF(H84=0, "-", H74/H84)</f>
        <v>1.3404825737265416E-3</v>
      </c>
      <c r="J74" s="38" t="str">
        <f t="shared" si="6"/>
        <v>-</v>
      </c>
      <c r="K74" s="39" t="str">
        <f t="shared" si="7"/>
        <v>&gt;999%</v>
      </c>
    </row>
    <row r="75" spans="1:11" x14ac:dyDescent="0.25">
      <c r="A75" s="34" t="s">
        <v>358</v>
      </c>
      <c r="B75" s="35">
        <v>1</v>
      </c>
      <c r="C75" s="146">
        <f>IF(B84=0, "-", B75/B84)</f>
        <v>1.8975332068311196E-3</v>
      </c>
      <c r="D75" s="35">
        <v>1</v>
      </c>
      <c r="E75" s="39">
        <f>IF(D84=0, "-", D75/D84)</f>
        <v>3.3670033670033669E-3</v>
      </c>
      <c r="F75" s="136">
        <v>3</v>
      </c>
      <c r="G75" s="146">
        <f>IF(F84=0, "-", F75/F84)</f>
        <v>2.5706940874035988E-3</v>
      </c>
      <c r="H75" s="35">
        <v>2</v>
      </c>
      <c r="I75" s="39">
        <f>IF(H84=0, "-", H75/H84)</f>
        <v>2.6809651474530832E-3</v>
      </c>
      <c r="J75" s="38">
        <f t="shared" si="6"/>
        <v>0</v>
      </c>
      <c r="K75" s="39">
        <f t="shared" si="7"/>
        <v>0.5</v>
      </c>
    </row>
    <row r="76" spans="1:11" x14ac:dyDescent="0.25">
      <c r="A76" s="34" t="s">
        <v>359</v>
      </c>
      <c r="B76" s="35">
        <v>1</v>
      </c>
      <c r="C76" s="146">
        <f>IF(B84=0, "-", B76/B84)</f>
        <v>1.8975332068311196E-3</v>
      </c>
      <c r="D76" s="35">
        <v>4</v>
      </c>
      <c r="E76" s="39">
        <f>IF(D84=0, "-", D76/D84)</f>
        <v>1.3468013468013467E-2</v>
      </c>
      <c r="F76" s="136">
        <v>2</v>
      </c>
      <c r="G76" s="146">
        <f>IF(F84=0, "-", F76/F84)</f>
        <v>1.7137960582690661E-3</v>
      </c>
      <c r="H76" s="35">
        <v>7</v>
      </c>
      <c r="I76" s="39">
        <f>IF(H84=0, "-", H76/H84)</f>
        <v>9.3833780160857902E-3</v>
      </c>
      <c r="J76" s="38">
        <f t="shared" si="6"/>
        <v>-0.75</v>
      </c>
      <c r="K76" s="39">
        <f t="shared" si="7"/>
        <v>-0.7142857142857143</v>
      </c>
    </row>
    <row r="77" spans="1:11" x14ac:dyDescent="0.25">
      <c r="A77" s="34" t="s">
        <v>360</v>
      </c>
      <c r="B77" s="35">
        <v>6</v>
      </c>
      <c r="C77" s="146">
        <f>IF(B84=0, "-", B77/B84)</f>
        <v>1.1385199240986717E-2</v>
      </c>
      <c r="D77" s="35">
        <v>8</v>
      </c>
      <c r="E77" s="39">
        <f>IF(D84=0, "-", D77/D84)</f>
        <v>2.6936026936026935E-2</v>
      </c>
      <c r="F77" s="136">
        <v>21</v>
      </c>
      <c r="G77" s="146">
        <f>IF(F84=0, "-", F77/F84)</f>
        <v>1.7994858611825194E-2</v>
      </c>
      <c r="H77" s="35">
        <v>14</v>
      </c>
      <c r="I77" s="39">
        <f>IF(H84=0, "-", H77/H84)</f>
        <v>1.876675603217158E-2</v>
      </c>
      <c r="J77" s="38">
        <f t="shared" si="6"/>
        <v>-0.25</v>
      </c>
      <c r="K77" s="39">
        <f t="shared" si="7"/>
        <v>0.5</v>
      </c>
    </row>
    <row r="78" spans="1:11" x14ac:dyDescent="0.25">
      <c r="A78" s="34" t="s">
        <v>361</v>
      </c>
      <c r="B78" s="35">
        <v>0</v>
      </c>
      <c r="C78" s="146">
        <f>IF(B84=0, "-", B78/B84)</f>
        <v>0</v>
      </c>
      <c r="D78" s="35">
        <v>0</v>
      </c>
      <c r="E78" s="39">
        <f>IF(D84=0, "-", D78/D84)</f>
        <v>0</v>
      </c>
      <c r="F78" s="136">
        <v>1</v>
      </c>
      <c r="G78" s="146">
        <f>IF(F84=0, "-", F78/F84)</f>
        <v>8.5689802913453304E-4</v>
      </c>
      <c r="H78" s="35">
        <v>0</v>
      </c>
      <c r="I78" s="39">
        <f>IF(H84=0, "-", H78/H84)</f>
        <v>0</v>
      </c>
      <c r="J78" s="38" t="str">
        <f t="shared" si="6"/>
        <v>-</v>
      </c>
      <c r="K78" s="39" t="str">
        <f t="shared" si="7"/>
        <v>-</v>
      </c>
    </row>
    <row r="79" spans="1:11" x14ac:dyDescent="0.25">
      <c r="A79" s="34" t="s">
        <v>362</v>
      </c>
      <c r="B79" s="35">
        <v>75</v>
      </c>
      <c r="C79" s="146">
        <f>IF(B84=0, "-", B79/B84)</f>
        <v>0.14231499051233396</v>
      </c>
      <c r="D79" s="35">
        <v>22</v>
      </c>
      <c r="E79" s="39">
        <f>IF(D84=0, "-", D79/D84)</f>
        <v>7.407407407407407E-2</v>
      </c>
      <c r="F79" s="136">
        <v>193</v>
      </c>
      <c r="G79" s="146">
        <f>IF(F84=0, "-", F79/F84)</f>
        <v>0.16538131962296487</v>
      </c>
      <c r="H79" s="35">
        <v>60</v>
      </c>
      <c r="I79" s="39">
        <f>IF(H84=0, "-", H79/H84)</f>
        <v>8.0428954423592491E-2</v>
      </c>
      <c r="J79" s="38">
        <f t="shared" si="6"/>
        <v>2.4090909090909092</v>
      </c>
      <c r="K79" s="39">
        <f t="shared" si="7"/>
        <v>2.2166666666666668</v>
      </c>
    </row>
    <row r="80" spans="1:11" x14ac:dyDescent="0.25">
      <c r="A80" s="34" t="s">
        <v>363</v>
      </c>
      <c r="B80" s="35">
        <v>65</v>
      </c>
      <c r="C80" s="146">
        <f>IF(B84=0, "-", B80/B84)</f>
        <v>0.12333965844402277</v>
      </c>
      <c r="D80" s="35">
        <v>15</v>
      </c>
      <c r="E80" s="39">
        <f>IF(D84=0, "-", D80/D84)</f>
        <v>5.0505050505050504E-2</v>
      </c>
      <c r="F80" s="136">
        <v>157</v>
      </c>
      <c r="G80" s="146">
        <f>IF(F84=0, "-", F80/F84)</f>
        <v>0.13453299057412169</v>
      </c>
      <c r="H80" s="35">
        <v>60</v>
      </c>
      <c r="I80" s="39">
        <f>IF(H84=0, "-", H80/H84)</f>
        <v>8.0428954423592491E-2</v>
      </c>
      <c r="J80" s="38">
        <f t="shared" si="6"/>
        <v>3.3333333333333335</v>
      </c>
      <c r="K80" s="39">
        <f t="shared" si="7"/>
        <v>1.6166666666666667</v>
      </c>
    </row>
    <row r="81" spans="1:11" x14ac:dyDescent="0.25">
      <c r="A81" s="34" t="s">
        <v>364</v>
      </c>
      <c r="B81" s="35">
        <v>5</v>
      </c>
      <c r="C81" s="146">
        <f>IF(B84=0, "-", B81/B84)</f>
        <v>9.4876660341555973E-3</v>
      </c>
      <c r="D81" s="35">
        <v>3</v>
      </c>
      <c r="E81" s="39">
        <f>IF(D84=0, "-", D81/D84)</f>
        <v>1.0101010101010102E-2</v>
      </c>
      <c r="F81" s="136">
        <v>9</v>
      </c>
      <c r="G81" s="146">
        <f>IF(F84=0, "-", F81/F84)</f>
        <v>7.7120822622107968E-3</v>
      </c>
      <c r="H81" s="35">
        <v>7</v>
      </c>
      <c r="I81" s="39">
        <f>IF(H84=0, "-", H81/H84)</f>
        <v>9.3833780160857902E-3</v>
      </c>
      <c r="J81" s="38">
        <f t="shared" si="6"/>
        <v>0.66666666666666663</v>
      </c>
      <c r="K81" s="39">
        <f t="shared" si="7"/>
        <v>0.2857142857142857</v>
      </c>
    </row>
    <row r="82" spans="1:11" x14ac:dyDescent="0.25">
      <c r="A82" s="34" t="s">
        <v>365</v>
      </c>
      <c r="B82" s="35">
        <v>28</v>
      </c>
      <c r="C82" s="146">
        <f>IF(B84=0, "-", B82/B84)</f>
        <v>5.3130929791271347E-2</v>
      </c>
      <c r="D82" s="35">
        <v>20</v>
      </c>
      <c r="E82" s="39">
        <f>IF(D84=0, "-", D82/D84)</f>
        <v>6.7340067340067339E-2</v>
      </c>
      <c r="F82" s="136">
        <v>66</v>
      </c>
      <c r="G82" s="146">
        <f>IF(F84=0, "-", F82/F84)</f>
        <v>5.6555269922879174E-2</v>
      </c>
      <c r="H82" s="35">
        <v>57</v>
      </c>
      <c r="I82" s="39">
        <f>IF(H84=0, "-", H82/H84)</f>
        <v>7.6407506702412864E-2</v>
      </c>
      <c r="J82" s="38">
        <f t="shared" si="6"/>
        <v>0.4</v>
      </c>
      <c r="K82" s="39">
        <f t="shared" si="7"/>
        <v>0.15789473684210525</v>
      </c>
    </row>
    <row r="83" spans="1:11" x14ac:dyDescent="0.25">
      <c r="A83" s="137"/>
      <c r="B83" s="40"/>
      <c r="D83" s="40"/>
      <c r="E83" s="44"/>
      <c r="F83" s="138"/>
      <c r="H83" s="40"/>
      <c r="I83" s="44"/>
      <c r="J83" s="43"/>
      <c r="K83" s="44"/>
    </row>
    <row r="84" spans="1:11" s="52" customFormat="1" ht="13" x14ac:dyDescent="0.3">
      <c r="A84" s="139" t="s">
        <v>366</v>
      </c>
      <c r="B84" s="46">
        <f>SUM(B61:B83)</f>
        <v>527</v>
      </c>
      <c r="C84" s="140">
        <f>B84/2959</f>
        <v>0.1781007096992227</v>
      </c>
      <c r="D84" s="46">
        <f>SUM(D61:D83)</f>
        <v>297</v>
      </c>
      <c r="E84" s="141">
        <f>D84/1672</f>
        <v>0.17763157894736842</v>
      </c>
      <c r="F84" s="128">
        <f>SUM(F61:F83)</f>
        <v>1167</v>
      </c>
      <c r="G84" s="142">
        <f>F84/6331</f>
        <v>0.18433106934133628</v>
      </c>
      <c r="H84" s="46">
        <f>SUM(H61:H83)</f>
        <v>746</v>
      </c>
      <c r="I84" s="141">
        <f>H84/4446</f>
        <v>0.16779127305443095</v>
      </c>
      <c r="J84" s="49">
        <f>IF(D84=0, "-", IF((B84-D84)/D84&lt;10, (B84-D84)/D84, "&gt;999%"))</f>
        <v>0.77441077441077444</v>
      </c>
      <c r="K84" s="50">
        <f>IF(H84=0, "-", IF((F84-H84)/H84&lt;10, (F84-H84)/H84, "&gt;999%"))</f>
        <v>0.56434316353887404</v>
      </c>
    </row>
    <row r="85" spans="1:11" x14ac:dyDescent="0.25">
      <c r="B85" s="138"/>
      <c r="D85" s="138"/>
      <c r="F85" s="138"/>
      <c r="H85" s="138"/>
    </row>
    <row r="86" spans="1:11" ht="13" x14ac:dyDescent="0.3">
      <c r="A86" s="131" t="s">
        <v>367</v>
      </c>
      <c r="B86" s="132" t="s">
        <v>146</v>
      </c>
      <c r="C86" s="133" t="s">
        <v>147</v>
      </c>
      <c r="D86" s="132" t="s">
        <v>146</v>
      </c>
      <c r="E86" s="134" t="s">
        <v>147</v>
      </c>
      <c r="F86" s="133" t="s">
        <v>146</v>
      </c>
      <c r="G86" s="133" t="s">
        <v>147</v>
      </c>
      <c r="H86" s="132" t="s">
        <v>146</v>
      </c>
      <c r="I86" s="134" t="s">
        <v>147</v>
      </c>
      <c r="J86" s="132"/>
      <c r="K86" s="134"/>
    </row>
    <row r="87" spans="1:11" x14ac:dyDescent="0.25">
      <c r="A87" s="34" t="s">
        <v>368</v>
      </c>
      <c r="B87" s="35">
        <v>2</v>
      </c>
      <c r="C87" s="146">
        <f>IF(B99=0, "-", B87/B99)</f>
        <v>2.7027027027027029E-2</v>
      </c>
      <c r="D87" s="35">
        <v>0</v>
      </c>
      <c r="E87" s="39">
        <f>IF(D99=0, "-", D87/D99)</f>
        <v>0</v>
      </c>
      <c r="F87" s="136">
        <v>8</v>
      </c>
      <c r="G87" s="146">
        <f>IF(F99=0, "-", F87/F99)</f>
        <v>4.7058823529411764E-2</v>
      </c>
      <c r="H87" s="35">
        <v>1</v>
      </c>
      <c r="I87" s="39">
        <f>IF(H99=0, "-", H87/H99)</f>
        <v>8.4033613445378148E-3</v>
      </c>
      <c r="J87" s="38" t="str">
        <f t="shared" ref="J87:J97" si="8">IF(D87=0, "-", IF((B87-D87)/D87&lt;10, (B87-D87)/D87, "&gt;999%"))</f>
        <v>-</v>
      </c>
      <c r="K87" s="39">
        <f t="shared" ref="K87:K97" si="9">IF(H87=0, "-", IF((F87-H87)/H87&lt;10, (F87-H87)/H87, "&gt;999%"))</f>
        <v>7</v>
      </c>
    </row>
    <row r="88" spans="1:11" x14ac:dyDescent="0.25">
      <c r="A88" s="34" t="s">
        <v>369</v>
      </c>
      <c r="B88" s="35">
        <v>10</v>
      </c>
      <c r="C88" s="146">
        <f>IF(B99=0, "-", B88/B99)</f>
        <v>0.13513513513513514</v>
      </c>
      <c r="D88" s="35">
        <v>6</v>
      </c>
      <c r="E88" s="39">
        <f>IF(D99=0, "-", D88/D99)</f>
        <v>0.1276595744680851</v>
      </c>
      <c r="F88" s="136">
        <v>19</v>
      </c>
      <c r="G88" s="146">
        <f>IF(F99=0, "-", F88/F99)</f>
        <v>0.11176470588235295</v>
      </c>
      <c r="H88" s="35">
        <v>17</v>
      </c>
      <c r="I88" s="39">
        <f>IF(H99=0, "-", H88/H99)</f>
        <v>0.14285714285714285</v>
      </c>
      <c r="J88" s="38">
        <f t="shared" si="8"/>
        <v>0.66666666666666663</v>
      </c>
      <c r="K88" s="39">
        <f t="shared" si="9"/>
        <v>0.11764705882352941</v>
      </c>
    </row>
    <row r="89" spans="1:11" x14ac:dyDescent="0.25">
      <c r="A89" s="34" t="s">
        <v>370</v>
      </c>
      <c r="B89" s="35">
        <v>7</v>
      </c>
      <c r="C89" s="146">
        <f>IF(B99=0, "-", B89/B99)</f>
        <v>9.45945945945946E-2</v>
      </c>
      <c r="D89" s="35">
        <v>6</v>
      </c>
      <c r="E89" s="39">
        <f>IF(D99=0, "-", D89/D99)</f>
        <v>0.1276595744680851</v>
      </c>
      <c r="F89" s="136">
        <v>22</v>
      </c>
      <c r="G89" s="146">
        <f>IF(F99=0, "-", F89/F99)</f>
        <v>0.12941176470588237</v>
      </c>
      <c r="H89" s="35">
        <v>28</v>
      </c>
      <c r="I89" s="39">
        <f>IF(H99=0, "-", H89/H99)</f>
        <v>0.23529411764705882</v>
      </c>
      <c r="J89" s="38">
        <f t="shared" si="8"/>
        <v>0.16666666666666666</v>
      </c>
      <c r="K89" s="39">
        <f t="shared" si="9"/>
        <v>-0.21428571428571427</v>
      </c>
    </row>
    <row r="90" spans="1:11" x14ac:dyDescent="0.25">
      <c r="A90" s="34" t="s">
        <v>371</v>
      </c>
      <c r="B90" s="35">
        <v>0</v>
      </c>
      <c r="C90" s="146">
        <f>IF(B99=0, "-", B90/B99)</f>
        <v>0</v>
      </c>
      <c r="D90" s="35">
        <v>1</v>
      </c>
      <c r="E90" s="39">
        <f>IF(D99=0, "-", D90/D99)</f>
        <v>2.1276595744680851E-2</v>
      </c>
      <c r="F90" s="136">
        <v>4</v>
      </c>
      <c r="G90" s="146">
        <f>IF(F99=0, "-", F90/F99)</f>
        <v>2.3529411764705882E-2</v>
      </c>
      <c r="H90" s="35">
        <v>5</v>
      </c>
      <c r="I90" s="39">
        <f>IF(H99=0, "-", H90/H99)</f>
        <v>4.2016806722689079E-2</v>
      </c>
      <c r="J90" s="38">
        <f t="shared" si="8"/>
        <v>-1</v>
      </c>
      <c r="K90" s="39">
        <f t="shared" si="9"/>
        <v>-0.2</v>
      </c>
    </row>
    <row r="91" spans="1:11" x14ac:dyDescent="0.25">
      <c r="A91" s="34" t="s">
        <v>372</v>
      </c>
      <c r="B91" s="35">
        <v>14</v>
      </c>
      <c r="C91" s="146">
        <f>IF(B99=0, "-", B91/B99)</f>
        <v>0.1891891891891892</v>
      </c>
      <c r="D91" s="35">
        <v>12</v>
      </c>
      <c r="E91" s="39">
        <f>IF(D99=0, "-", D91/D99)</f>
        <v>0.25531914893617019</v>
      </c>
      <c r="F91" s="136">
        <v>34</v>
      </c>
      <c r="G91" s="146">
        <f>IF(F99=0, "-", F91/F99)</f>
        <v>0.2</v>
      </c>
      <c r="H91" s="35">
        <v>16</v>
      </c>
      <c r="I91" s="39">
        <f>IF(H99=0, "-", H91/H99)</f>
        <v>0.13445378151260504</v>
      </c>
      <c r="J91" s="38">
        <f t="shared" si="8"/>
        <v>0.16666666666666666</v>
      </c>
      <c r="K91" s="39">
        <f t="shared" si="9"/>
        <v>1.125</v>
      </c>
    </row>
    <row r="92" spans="1:11" x14ac:dyDescent="0.25">
      <c r="A92" s="34" t="s">
        <v>373</v>
      </c>
      <c r="B92" s="35">
        <v>6</v>
      </c>
      <c r="C92" s="146">
        <f>IF(B99=0, "-", B92/B99)</f>
        <v>8.1081081081081086E-2</v>
      </c>
      <c r="D92" s="35">
        <v>5</v>
      </c>
      <c r="E92" s="39">
        <f>IF(D99=0, "-", D92/D99)</f>
        <v>0.10638297872340426</v>
      </c>
      <c r="F92" s="136">
        <v>14</v>
      </c>
      <c r="G92" s="146">
        <f>IF(F99=0, "-", F92/F99)</f>
        <v>8.2352941176470587E-2</v>
      </c>
      <c r="H92" s="35">
        <v>6</v>
      </c>
      <c r="I92" s="39">
        <f>IF(H99=0, "-", H92/H99)</f>
        <v>5.0420168067226892E-2</v>
      </c>
      <c r="J92" s="38">
        <f t="shared" si="8"/>
        <v>0.2</v>
      </c>
      <c r="K92" s="39">
        <f t="shared" si="9"/>
        <v>1.3333333333333333</v>
      </c>
    </row>
    <row r="93" spans="1:11" x14ac:dyDescent="0.25">
      <c r="A93" s="34" t="s">
        <v>374</v>
      </c>
      <c r="B93" s="35">
        <v>11</v>
      </c>
      <c r="C93" s="146">
        <f>IF(B99=0, "-", B93/B99)</f>
        <v>0.14864864864864866</v>
      </c>
      <c r="D93" s="35">
        <v>2</v>
      </c>
      <c r="E93" s="39">
        <f>IF(D99=0, "-", D93/D99)</f>
        <v>4.2553191489361701E-2</v>
      </c>
      <c r="F93" s="136">
        <v>20</v>
      </c>
      <c r="G93" s="146">
        <f>IF(F99=0, "-", F93/F99)</f>
        <v>0.11764705882352941</v>
      </c>
      <c r="H93" s="35">
        <v>5</v>
      </c>
      <c r="I93" s="39">
        <f>IF(H99=0, "-", H93/H99)</f>
        <v>4.2016806722689079E-2</v>
      </c>
      <c r="J93" s="38">
        <f t="shared" si="8"/>
        <v>4.5</v>
      </c>
      <c r="K93" s="39">
        <f t="shared" si="9"/>
        <v>3</v>
      </c>
    </row>
    <row r="94" spans="1:11" x14ac:dyDescent="0.25">
      <c r="A94" s="34" t="s">
        <v>375</v>
      </c>
      <c r="B94" s="35">
        <v>5</v>
      </c>
      <c r="C94" s="146">
        <f>IF(B99=0, "-", B94/B99)</f>
        <v>6.7567567567567571E-2</v>
      </c>
      <c r="D94" s="35">
        <v>3</v>
      </c>
      <c r="E94" s="39">
        <f>IF(D99=0, "-", D94/D99)</f>
        <v>6.3829787234042548E-2</v>
      </c>
      <c r="F94" s="136">
        <v>11</v>
      </c>
      <c r="G94" s="146">
        <f>IF(F99=0, "-", F94/F99)</f>
        <v>6.4705882352941183E-2</v>
      </c>
      <c r="H94" s="35">
        <v>9</v>
      </c>
      <c r="I94" s="39">
        <f>IF(H99=0, "-", H94/H99)</f>
        <v>7.5630252100840331E-2</v>
      </c>
      <c r="J94" s="38">
        <f t="shared" si="8"/>
        <v>0.66666666666666663</v>
      </c>
      <c r="K94" s="39">
        <f t="shared" si="9"/>
        <v>0.22222222222222221</v>
      </c>
    </row>
    <row r="95" spans="1:11" x14ac:dyDescent="0.25">
      <c r="A95" s="34" t="s">
        <v>376</v>
      </c>
      <c r="B95" s="35">
        <v>1</v>
      </c>
      <c r="C95" s="146">
        <f>IF(B99=0, "-", B95/B99)</f>
        <v>1.3513513513513514E-2</v>
      </c>
      <c r="D95" s="35">
        <v>0</v>
      </c>
      <c r="E95" s="39">
        <f>IF(D99=0, "-", D95/D99)</f>
        <v>0</v>
      </c>
      <c r="F95" s="136">
        <v>3</v>
      </c>
      <c r="G95" s="146">
        <f>IF(F99=0, "-", F95/F99)</f>
        <v>1.7647058823529412E-2</v>
      </c>
      <c r="H95" s="35">
        <v>1</v>
      </c>
      <c r="I95" s="39">
        <f>IF(H99=0, "-", H95/H99)</f>
        <v>8.4033613445378148E-3</v>
      </c>
      <c r="J95" s="38" t="str">
        <f t="shared" si="8"/>
        <v>-</v>
      </c>
      <c r="K95" s="39">
        <f t="shared" si="9"/>
        <v>2</v>
      </c>
    </row>
    <row r="96" spans="1:11" x14ac:dyDescent="0.25">
      <c r="A96" s="34" t="s">
        <v>377</v>
      </c>
      <c r="B96" s="35">
        <v>6</v>
      </c>
      <c r="C96" s="146">
        <f>IF(B99=0, "-", B96/B99)</f>
        <v>8.1081081081081086E-2</v>
      </c>
      <c r="D96" s="35">
        <v>5</v>
      </c>
      <c r="E96" s="39">
        <f>IF(D99=0, "-", D96/D99)</f>
        <v>0.10638297872340426</v>
      </c>
      <c r="F96" s="136">
        <v>11</v>
      </c>
      <c r="G96" s="146">
        <f>IF(F99=0, "-", F96/F99)</f>
        <v>6.4705882352941183E-2</v>
      </c>
      <c r="H96" s="35">
        <v>9</v>
      </c>
      <c r="I96" s="39">
        <f>IF(H99=0, "-", H96/H99)</f>
        <v>7.5630252100840331E-2</v>
      </c>
      <c r="J96" s="38">
        <f t="shared" si="8"/>
        <v>0.2</v>
      </c>
      <c r="K96" s="39">
        <f t="shared" si="9"/>
        <v>0.22222222222222221</v>
      </c>
    </row>
    <row r="97" spans="1:11" x14ac:dyDescent="0.25">
      <c r="A97" s="34" t="s">
        <v>378</v>
      </c>
      <c r="B97" s="35">
        <v>12</v>
      </c>
      <c r="C97" s="146">
        <f>IF(B99=0, "-", B97/B99)</f>
        <v>0.16216216216216217</v>
      </c>
      <c r="D97" s="35">
        <v>7</v>
      </c>
      <c r="E97" s="39">
        <f>IF(D99=0, "-", D97/D99)</f>
        <v>0.14893617021276595</v>
      </c>
      <c r="F97" s="136">
        <v>24</v>
      </c>
      <c r="G97" s="146">
        <f>IF(F99=0, "-", F97/F99)</f>
        <v>0.14117647058823529</v>
      </c>
      <c r="H97" s="35">
        <v>22</v>
      </c>
      <c r="I97" s="39">
        <f>IF(H99=0, "-", H97/H99)</f>
        <v>0.18487394957983194</v>
      </c>
      <c r="J97" s="38">
        <f t="shared" si="8"/>
        <v>0.7142857142857143</v>
      </c>
      <c r="K97" s="39">
        <f t="shared" si="9"/>
        <v>9.0909090909090912E-2</v>
      </c>
    </row>
    <row r="98" spans="1:11" x14ac:dyDescent="0.25">
      <c r="A98" s="137"/>
      <c r="B98" s="40"/>
      <c r="D98" s="40"/>
      <c r="E98" s="44"/>
      <c r="F98" s="138"/>
      <c r="H98" s="40"/>
      <c r="I98" s="44"/>
      <c r="J98" s="43"/>
      <c r="K98" s="44"/>
    </row>
    <row r="99" spans="1:11" s="52" customFormat="1" ht="13" x14ac:dyDescent="0.3">
      <c r="A99" s="139" t="s">
        <v>379</v>
      </c>
      <c r="B99" s="46">
        <f>SUM(B87:B98)</f>
        <v>74</v>
      </c>
      <c r="C99" s="140">
        <f>B99/2959</f>
        <v>2.5008448800270363E-2</v>
      </c>
      <c r="D99" s="46">
        <f>SUM(D87:D98)</f>
        <v>47</v>
      </c>
      <c r="E99" s="141">
        <f>D99/1672</f>
        <v>2.8110047846889953E-2</v>
      </c>
      <c r="F99" s="128">
        <f>SUM(F87:F98)</f>
        <v>170</v>
      </c>
      <c r="G99" s="142">
        <f>F99/6331</f>
        <v>2.6851998104564841E-2</v>
      </c>
      <c r="H99" s="46">
        <f>SUM(H87:H98)</f>
        <v>119</v>
      </c>
      <c r="I99" s="141">
        <f>H99/4446</f>
        <v>2.6765632028789923E-2</v>
      </c>
      <c r="J99" s="49">
        <f>IF(D99=0, "-", IF((B99-D99)/D99&lt;10, (B99-D99)/D99, "&gt;999%"))</f>
        <v>0.57446808510638303</v>
      </c>
      <c r="K99" s="50">
        <f>IF(H99=0, "-", IF((F99-H99)/H99&lt;10, (F99-H99)/H99, "&gt;999%"))</f>
        <v>0.42857142857142855</v>
      </c>
    </row>
    <row r="100" spans="1:11" x14ac:dyDescent="0.25">
      <c r="B100" s="138"/>
      <c r="D100" s="138"/>
      <c r="F100" s="138"/>
      <c r="H100" s="138"/>
    </row>
    <row r="101" spans="1:11" s="52" customFormat="1" ht="13" x14ac:dyDescent="0.3">
      <c r="A101" s="139" t="s">
        <v>380</v>
      </c>
      <c r="B101" s="46">
        <v>601</v>
      </c>
      <c r="C101" s="140">
        <f>B101/2959</f>
        <v>0.20310915849949307</v>
      </c>
      <c r="D101" s="46">
        <v>344</v>
      </c>
      <c r="E101" s="141">
        <f>D101/1672</f>
        <v>0.20574162679425836</v>
      </c>
      <c r="F101" s="128">
        <v>1337</v>
      </c>
      <c r="G101" s="142">
        <f>F101/6331</f>
        <v>0.21118306744590112</v>
      </c>
      <c r="H101" s="46">
        <v>865</v>
      </c>
      <c r="I101" s="141">
        <f>H101/4446</f>
        <v>0.19455690508322088</v>
      </c>
      <c r="J101" s="49">
        <f>IF(D101=0, "-", IF((B101-D101)/D101&lt;10, (B101-D101)/D101, "&gt;999%"))</f>
        <v>0.74709302325581395</v>
      </c>
      <c r="K101" s="50">
        <f>IF(H101=0, "-", IF((F101-H101)/H101&lt;10, (F101-H101)/H101, "&gt;999%"))</f>
        <v>0.54566473988439301</v>
      </c>
    </row>
    <row r="102" spans="1:11" x14ac:dyDescent="0.25">
      <c r="B102" s="138"/>
      <c r="D102" s="138"/>
      <c r="F102" s="138"/>
      <c r="H102" s="138"/>
    </row>
    <row r="103" spans="1:11" ht="15.5" x14ac:dyDescent="0.35">
      <c r="A103" s="129" t="s">
        <v>38</v>
      </c>
      <c r="B103" s="22" t="s">
        <v>4</v>
      </c>
      <c r="C103" s="25"/>
      <c r="D103" s="25"/>
      <c r="E103" s="23"/>
      <c r="F103" s="22" t="s">
        <v>144</v>
      </c>
      <c r="G103" s="25"/>
      <c r="H103" s="25"/>
      <c r="I103" s="23"/>
      <c r="J103" s="22" t="s">
        <v>145</v>
      </c>
      <c r="K103" s="23"/>
    </row>
    <row r="104" spans="1:11" ht="13" x14ac:dyDescent="0.3">
      <c r="A104" s="30"/>
      <c r="B104" s="22">
        <f>VALUE(RIGHT($B$2, 4))</f>
        <v>2020</v>
      </c>
      <c r="C104" s="23"/>
      <c r="D104" s="22">
        <f>B104-1</f>
        <v>2019</v>
      </c>
      <c r="E104" s="130"/>
      <c r="F104" s="22">
        <f>B104</f>
        <v>2020</v>
      </c>
      <c r="G104" s="130"/>
      <c r="H104" s="22">
        <f>D104</f>
        <v>2019</v>
      </c>
      <c r="I104" s="130"/>
      <c r="J104" s="27" t="s">
        <v>8</v>
      </c>
      <c r="K104" s="28" t="s">
        <v>5</v>
      </c>
    </row>
    <row r="105" spans="1:11" ht="13" x14ac:dyDescent="0.3">
      <c r="A105" s="131" t="s">
        <v>381</v>
      </c>
      <c r="B105" s="132" t="s">
        <v>146</v>
      </c>
      <c r="C105" s="133" t="s">
        <v>147</v>
      </c>
      <c r="D105" s="132" t="s">
        <v>146</v>
      </c>
      <c r="E105" s="134" t="s">
        <v>147</v>
      </c>
      <c r="F105" s="133" t="s">
        <v>146</v>
      </c>
      <c r="G105" s="133" t="s">
        <v>147</v>
      </c>
      <c r="H105" s="132" t="s">
        <v>146</v>
      </c>
      <c r="I105" s="134" t="s">
        <v>147</v>
      </c>
      <c r="J105" s="132"/>
      <c r="K105" s="134"/>
    </row>
    <row r="106" spans="1:11" x14ac:dyDescent="0.25">
      <c r="A106" s="34" t="s">
        <v>382</v>
      </c>
      <c r="B106" s="35">
        <v>3</v>
      </c>
      <c r="C106" s="146">
        <f>IF(B131=0, "-", B106/B131)</f>
        <v>1.3215859030837005E-2</v>
      </c>
      <c r="D106" s="35">
        <v>7</v>
      </c>
      <c r="E106" s="39">
        <f>IF(D131=0, "-", D106/D131)</f>
        <v>3.7037037037037035E-2</v>
      </c>
      <c r="F106" s="136">
        <v>5</v>
      </c>
      <c r="G106" s="146">
        <f>IF(F131=0, "-", F106/F131)</f>
        <v>1.0040160642570281E-2</v>
      </c>
      <c r="H106" s="35">
        <v>13</v>
      </c>
      <c r="I106" s="39">
        <f>IF(H131=0, "-", H106/H131)</f>
        <v>2.9411764705882353E-2</v>
      </c>
      <c r="J106" s="38">
        <f t="shared" ref="J106:J129" si="10">IF(D106=0, "-", IF((B106-D106)/D106&lt;10, (B106-D106)/D106, "&gt;999%"))</f>
        <v>-0.5714285714285714</v>
      </c>
      <c r="K106" s="39">
        <f t="shared" ref="K106:K129" si="11">IF(H106=0, "-", IF((F106-H106)/H106&lt;10, (F106-H106)/H106, "&gt;999%"))</f>
        <v>-0.61538461538461542</v>
      </c>
    </row>
    <row r="107" spans="1:11" x14ac:dyDescent="0.25">
      <c r="A107" s="34" t="s">
        <v>383</v>
      </c>
      <c r="B107" s="35">
        <v>6</v>
      </c>
      <c r="C107" s="146">
        <f>IF(B131=0, "-", B107/B131)</f>
        <v>2.643171806167401E-2</v>
      </c>
      <c r="D107" s="35">
        <v>7</v>
      </c>
      <c r="E107" s="39">
        <f>IF(D131=0, "-", D107/D131)</f>
        <v>3.7037037037037035E-2</v>
      </c>
      <c r="F107" s="136">
        <v>17</v>
      </c>
      <c r="G107" s="146">
        <f>IF(F131=0, "-", F107/F131)</f>
        <v>3.4136546184738957E-2</v>
      </c>
      <c r="H107" s="35">
        <v>16</v>
      </c>
      <c r="I107" s="39">
        <f>IF(H131=0, "-", H107/H131)</f>
        <v>3.6199095022624438E-2</v>
      </c>
      <c r="J107" s="38">
        <f t="shared" si="10"/>
        <v>-0.14285714285714285</v>
      </c>
      <c r="K107" s="39">
        <f t="shared" si="11"/>
        <v>6.25E-2</v>
      </c>
    </row>
    <row r="108" spans="1:11" x14ac:dyDescent="0.25">
      <c r="A108" s="34" t="s">
        <v>384</v>
      </c>
      <c r="B108" s="35">
        <v>1</v>
      </c>
      <c r="C108" s="146">
        <f>IF(B131=0, "-", B108/B131)</f>
        <v>4.4052863436123352E-3</v>
      </c>
      <c r="D108" s="35">
        <v>3</v>
      </c>
      <c r="E108" s="39">
        <f>IF(D131=0, "-", D108/D131)</f>
        <v>1.5873015873015872E-2</v>
      </c>
      <c r="F108" s="136">
        <v>3</v>
      </c>
      <c r="G108" s="146">
        <f>IF(F131=0, "-", F108/F131)</f>
        <v>6.024096385542169E-3</v>
      </c>
      <c r="H108" s="35">
        <v>4</v>
      </c>
      <c r="I108" s="39">
        <f>IF(H131=0, "-", H108/H131)</f>
        <v>9.0497737556561094E-3</v>
      </c>
      <c r="J108" s="38">
        <f t="shared" si="10"/>
        <v>-0.66666666666666663</v>
      </c>
      <c r="K108" s="39">
        <f t="shared" si="11"/>
        <v>-0.25</v>
      </c>
    </row>
    <row r="109" spans="1:11" x14ac:dyDescent="0.25">
      <c r="A109" s="34" t="s">
        <v>385</v>
      </c>
      <c r="B109" s="35">
        <v>9</v>
      </c>
      <c r="C109" s="146">
        <f>IF(B131=0, "-", B109/B131)</f>
        <v>3.9647577092511016E-2</v>
      </c>
      <c r="D109" s="35">
        <v>2</v>
      </c>
      <c r="E109" s="39">
        <f>IF(D131=0, "-", D109/D131)</f>
        <v>1.0582010582010581E-2</v>
      </c>
      <c r="F109" s="136">
        <v>15</v>
      </c>
      <c r="G109" s="146">
        <f>IF(F131=0, "-", F109/F131)</f>
        <v>3.0120481927710843E-2</v>
      </c>
      <c r="H109" s="35">
        <v>8</v>
      </c>
      <c r="I109" s="39">
        <f>IF(H131=0, "-", H109/H131)</f>
        <v>1.8099547511312219E-2</v>
      </c>
      <c r="J109" s="38">
        <f t="shared" si="10"/>
        <v>3.5</v>
      </c>
      <c r="K109" s="39">
        <f t="shared" si="11"/>
        <v>0.875</v>
      </c>
    </row>
    <row r="110" spans="1:11" x14ac:dyDescent="0.25">
      <c r="A110" s="34" t="s">
        <v>386</v>
      </c>
      <c r="B110" s="35">
        <v>5</v>
      </c>
      <c r="C110" s="146">
        <f>IF(B131=0, "-", B110/B131)</f>
        <v>2.2026431718061675E-2</v>
      </c>
      <c r="D110" s="35">
        <v>2</v>
      </c>
      <c r="E110" s="39">
        <f>IF(D131=0, "-", D110/D131)</f>
        <v>1.0582010582010581E-2</v>
      </c>
      <c r="F110" s="136">
        <v>7</v>
      </c>
      <c r="G110" s="146">
        <f>IF(F131=0, "-", F110/F131)</f>
        <v>1.4056224899598393E-2</v>
      </c>
      <c r="H110" s="35">
        <v>3</v>
      </c>
      <c r="I110" s="39">
        <f>IF(H131=0, "-", H110/H131)</f>
        <v>6.7873303167420816E-3</v>
      </c>
      <c r="J110" s="38">
        <f t="shared" si="10"/>
        <v>1.5</v>
      </c>
      <c r="K110" s="39">
        <f t="shared" si="11"/>
        <v>1.3333333333333333</v>
      </c>
    </row>
    <row r="111" spans="1:11" x14ac:dyDescent="0.25">
      <c r="A111" s="34" t="s">
        <v>387</v>
      </c>
      <c r="B111" s="35">
        <v>24</v>
      </c>
      <c r="C111" s="146">
        <f>IF(B131=0, "-", B111/B131)</f>
        <v>0.10572687224669604</v>
      </c>
      <c r="D111" s="35">
        <v>18</v>
      </c>
      <c r="E111" s="39">
        <f>IF(D131=0, "-", D111/D131)</f>
        <v>9.5238095238095233E-2</v>
      </c>
      <c r="F111" s="136">
        <v>64</v>
      </c>
      <c r="G111" s="146">
        <f>IF(F131=0, "-", F111/F131)</f>
        <v>0.12851405622489959</v>
      </c>
      <c r="H111" s="35">
        <v>55</v>
      </c>
      <c r="I111" s="39">
        <f>IF(H131=0, "-", H111/H131)</f>
        <v>0.1244343891402715</v>
      </c>
      <c r="J111" s="38">
        <f t="shared" si="10"/>
        <v>0.33333333333333331</v>
      </c>
      <c r="K111" s="39">
        <f t="shared" si="11"/>
        <v>0.16363636363636364</v>
      </c>
    </row>
    <row r="112" spans="1:11" x14ac:dyDescent="0.25">
      <c r="A112" s="34" t="s">
        <v>388</v>
      </c>
      <c r="B112" s="35">
        <v>12</v>
      </c>
      <c r="C112" s="146">
        <f>IF(B131=0, "-", B112/B131)</f>
        <v>5.2863436123348019E-2</v>
      </c>
      <c r="D112" s="35">
        <v>14</v>
      </c>
      <c r="E112" s="39">
        <f>IF(D131=0, "-", D112/D131)</f>
        <v>7.407407407407407E-2</v>
      </c>
      <c r="F112" s="136">
        <v>19</v>
      </c>
      <c r="G112" s="146">
        <f>IF(F131=0, "-", F112/F131)</f>
        <v>3.8152610441767071E-2</v>
      </c>
      <c r="H112" s="35">
        <v>26</v>
      </c>
      <c r="I112" s="39">
        <f>IF(H131=0, "-", H112/H131)</f>
        <v>5.8823529411764705E-2</v>
      </c>
      <c r="J112" s="38">
        <f t="shared" si="10"/>
        <v>-0.14285714285714285</v>
      </c>
      <c r="K112" s="39">
        <f t="shared" si="11"/>
        <v>-0.26923076923076922</v>
      </c>
    </row>
    <row r="113" spans="1:11" x14ac:dyDescent="0.25">
      <c r="A113" s="34" t="s">
        <v>389</v>
      </c>
      <c r="B113" s="35">
        <v>6</v>
      </c>
      <c r="C113" s="146">
        <f>IF(B131=0, "-", B113/B131)</f>
        <v>2.643171806167401E-2</v>
      </c>
      <c r="D113" s="35">
        <v>4</v>
      </c>
      <c r="E113" s="39">
        <f>IF(D131=0, "-", D113/D131)</f>
        <v>2.1164021164021163E-2</v>
      </c>
      <c r="F113" s="136">
        <v>13</v>
      </c>
      <c r="G113" s="146">
        <f>IF(F131=0, "-", F113/F131)</f>
        <v>2.6104417670682729E-2</v>
      </c>
      <c r="H113" s="35">
        <v>15</v>
      </c>
      <c r="I113" s="39">
        <f>IF(H131=0, "-", H113/H131)</f>
        <v>3.3936651583710405E-2</v>
      </c>
      <c r="J113" s="38">
        <f t="shared" si="10"/>
        <v>0.5</v>
      </c>
      <c r="K113" s="39">
        <f t="shared" si="11"/>
        <v>-0.13333333333333333</v>
      </c>
    </row>
    <row r="114" spans="1:11" x14ac:dyDescent="0.25">
      <c r="A114" s="34" t="s">
        <v>390</v>
      </c>
      <c r="B114" s="35">
        <v>0</v>
      </c>
      <c r="C114" s="146">
        <f>IF(B131=0, "-", B114/B131)</f>
        <v>0</v>
      </c>
      <c r="D114" s="35">
        <v>1</v>
      </c>
      <c r="E114" s="39">
        <f>IF(D131=0, "-", D114/D131)</f>
        <v>5.2910052910052907E-3</v>
      </c>
      <c r="F114" s="136">
        <v>2</v>
      </c>
      <c r="G114" s="146">
        <f>IF(F131=0, "-", F114/F131)</f>
        <v>4.0160642570281121E-3</v>
      </c>
      <c r="H114" s="35">
        <v>4</v>
      </c>
      <c r="I114" s="39">
        <f>IF(H131=0, "-", H114/H131)</f>
        <v>9.0497737556561094E-3</v>
      </c>
      <c r="J114" s="38">
        <f t="shared" si="10"/>
        <v>-1</v>
      </c>
      <c r="K114" s="39">
        <f t="shared" si="11"/>
        <v>-0.5</v>
      </c>
    </row>
    <row r="115" spans="1:11" x14ac:dyDescent="0.25">
      <c r="A115" s="34" t="s">
        <v>391</v>
      </c>
      <c r="B115" s="35">
        <v>7</v>
      </c>
      <c r="C115" s="146">
        <f>IF(B131=0, "-", B115/B131)</f>
        <v>3.0837004405286344E-2</v>
      </c>
      <c r="D115" s="35">
        <v>8</v>
      </c>
      <c r="E115" s="39">
        <f>IF(D131=0, "-", D115/D131)</f>
        <v>4.2328042328042326E-2</v>
      </c>
      <c r="F115" s="136">
        <v>15</v>
      </c>
      <c r="G115" s="146">
        <f>IF(F131=0, "-", F115/F131)</f>
        <v>3.0120481927710843E-2</v>
      </c>
      <c r="H115" s="35">
        <v>16</v>
      </c>
      <c r="I115" s="39">
        <f>IF(H131=0, "-", H115/H131)</f>
        <v>3.6199095022624438E-2</v>
      </c>
      <c r="J115" s="38">
        <f t="shared" si="10"/>
        <v>-0.125</v>
      </c>
      <c r="K115" s="39">
        <f t="shared" si="11"/>
        <v>-6.25E-2</v>
      </c>
    </row>
    <row r="116" spans="1:11" x14ac:dyDescent="0.25">
      <c r="A116" s="34" t="s">
        <v>392</v>
      </c>
      <c r="B116" s="35">
        <v>1</v>
      </c>
      <c r="C116" s="146">
        <f>IF(B131=0, "-", B116/B131)</f>
        <v>4.4052863436123352E-3</v>
      </c>
      <c r="D116" s="35">
        <v>0</v>
      </c>
      <c r="E116" s="39">
        <f>IF(D131=0, "-", D116/D131)</f>
        <v>0</v>
      </c>
      <c r="F116" s="136">
        <v>1</v>
      </c>
      <c r="G116" s="146">
        <f>IF(F131=0, "-", F116/F131)</f>
        <v>2.008032128514056E-3</v>
      </c>
      <c r="H116" s="35">
        <v>0</v>
      </c>
      <c r="I116" s="39">
        <f>IF(H131=0, "-", H116/H131)</f>
        <v>0</v>
      </c>
      <c r="J116" s="38" t="str">
        <f t="shared" si="10"/>
        <v>-</v>
      </c>
      <c r="K116" s="39" t="str">
        <f t="shared" si="11"/>
        <v>-</v>
      </c>
    </row>
    <row r="117" spans="1:11" x14ac:dyDescent="0.25">
      <c r="A117" s="34" t="s">
        <v>393</v>
      </c>
      <c r="B117" s="35">
        <v>7</v>
      </c>
      <c r="C117" s="146">
        <f>IF(B131=0, "-", B117/B131)</f>
        <v>3.0837004405286344E-2</v>
      </c>
      <c r="D117" s="35">
        <v>7</v>
      </c>
      <c r="E117" s="39">
        <f>IF(D131=0, "-", D117/D131)</f>
        <v>3.7037037037037035E-2</v>
      </c>
      <c r="F117" s="136">
        <v>15</v>
      </c>
      <c r="G117" s="146">
        <f>IF(F131=0, "-", F117/F131)</f>
        <v>3.0120481927710843E-2</v>
      </c>
      <c r="H117" s="35">
        <v>11</v>
      </c>
      <c r="I117" s="39">
        <f>IF(H131=0, "-", H117/H131)</f>
        <v>2.4886877828054297E-2</v>
      </c>
      <c r="J117" s="38">
        <f t="shared" si="10"/>
        <v>0</v>
      </c>
      <c r="K117" s="39">
        <f t="shared" si="11"/>
        <v>0.36363636363636365</v>
      </c>
    </row>
    <row r="118" spans="1:11" x14ac:dyDescent="0.25">
      <c r="A118" s="34" t="s">
        <v>394</v>
      </c>
      <c r="B118" s="35">
        <v>26</v>
      </c>
      <c r="C118" s="146">
        <f>IF(B131=0, "-", B118/B131)</f>
        <v>0.11453744493392071</v>
      </c>
      <c r="D118" s="35">
        <v>15</v>
      </c>
      <c r="E118" s="39">
        <f>IF(D131=0, "-", D118/D131)</f>
        <v>7.9365079365079361E-2</v>
      </c>
      <c r="F118" s="136">
        <v>50</v>
      </c>
      <c r="G118" s="146">
        <f>IF(F131=0, "-", F118/F131)</f>
        <v>0.10040160642570281</v>
      </c>
      <c r="H118" s="35">
        <v>30</v>
      </c>
      <c r="I118" s="39">
        <f>IF(H131=0, "-", H118/H131)</f>
        <v>6.7873303167420809E-2</v>
      </c>
      <c r="J118" s="38">
        <f t="shared" si="10"/>
        <v>0.73333333333333328</v>
      </c>
      <c r="K118" s="39">
        <f t="shared" si="11"/>
        <v>0.66666666666666663</v>
      </c>
    </row>
    <row r="119" spans="1:11" x14ac:dyDescent="0.25">
      <c r="A119" s="34" t="s">
        <v>395</v>
      </c>
      <c r="B119" s="35">
        <v>1</v>
      </c>
      <c r="C119" s="146">
        <f>IF(B131=0, "-", B119/B131)</f>
        <v>4.4052863436123352E-3</v>
      </c>
      <c r="D119" s="35">
        <v>5</v>
      </c>
      <c r="E119" s="39">
        <f>IF(D131=0, "-", D119/D131)</f>
        <v>2.6455026455026454E-2</v>
      </c>
      <c r="F119" s="136">
        <v>3</v>
      </c>
      <c r="G119" s="146">
        <f>IF(F131=0, "-", F119/F131)</f>
        <v>6.024096385542169E-3</v>
      </c>
      <c r="H119" s="35">
        <v>9</v>
      </c>
      <c r="I119" s="39">
        <f>IF(H131=0, "-", H119/H131)</f>
        <v>2.0361990950226245E-2</v>
      </c>
      <c r="J119" s="38">
        <f t="shared" si="10"/>
        <v>-0.8</v>
      </c>
      <c r="K119" s="39">
        <f t="shared" si="11"/>
        <v>-0.66666666666666663</v>
      </c>
    </row>
    <row r="120" spans="1:11" x14ac:dyDescent="0.25">
      <c r="A120" s="34" t="s">
        <v>396</v>
      </c>
      <c r="B120" s="35">
        <v>11</v>
      </c>
      <c r="C120" s="146">
        <f>IF(B131=0, "-", B120/B131)</f>
        <v>4.8458149779735685E-2</v>
      </c>
      <c r="D120" s="35">
        <v>21</v>
      </c>
      <c r="E120" s="39">
        <f>IF(D131=0, "-", D120/D131)</f>
        <v>0.1111111111111111</v>
      </c>
      <c r="F120" s="136">
        <v>21</v>
      </c>
      <c r="G120" s="146">
        <f>IF(F131=0, "-", F120/F131)</f>
        <v>4.2168674698795178E-2</v>
      </c>
      <c r="H120" s="35">
        <v>40</v>
      </c>
      <c r="I120" s="39">
        <f>IF(H131=0, "-", H120/H131)</f>
        <v>9.0497737556561084E-2</v>
      </c>
      <c r="J120" s="38">
        <f t="shared" si="10"/>
        <v>-0.47619047619047616</v>
      </c>
      <c r="K120" s="39">
        <f t="shared" si="11"/>
        <v>-0.47499999999999998</v>
      </c>
    </row>
    <row r="121" spans="1:11" x14ac:dyDescent="0.25">
      <c r="A121" s="34" t="s">
        <v>397</v>
      </c>
      <c r="B121" s="35">
        <v>6</v>
      </c>
      <c r="C121" s="146">
        <f>IF(B131=0, "-", B121/B131)</f>
        <v>2.643171806167401E-2</v>
      </c>
      <c r="D121" s="35">
        <v>2</v>
      </c>
      <c r="E121" s="39">
        <f>IF(D131=0, "-", D121/D131)</f>
        <v>1.0582010582010581E-2</v>
      </c>
      <c r="F121" s="136">
        <v>13</v>
      </c>
      <c r="G121" s="146">
        <f>IF(F131=0, "-", F121/F131)</f>
        <v>2.6104417670682729E-2</v>
      </c>
      <c r="H121" s="35">
        <v>7</v>
      </c>
      <c r="I121" s="39">
        <f>IF(H131=0, "-", H121/H131)</f>
        <v>1.5837104072398189E-2</v>
      </c>
      <c r="J121" s="38">
        <f t="shared" si="10"/>
        <v>2</v>
      </c>
      <c r="K121" s="39">
        <f t="shared" si="11"/>
        <v>0.8571428571428571</v>
      </c>
    </row>
    <row r="122" spans="1:11" x14ac:dyDescent="0.25">
      <c r="A122" s="34" t="s">
        <v>398</v>
      </c>
      <c r="B122" s="35">
        <v>9</v>
      </c>
      <c r="C122" s="146">
        <f>IF(B131=0, "-", B122/B131)</f>
        <v>3.9647577092511016E-2</v>
      </c>
      <c r="D122" s="35">
        <v>7</v>
      </c>
      <c r="E122" s="39">
        <f>IF(D131=0, "-", D122/D131)</f>
        <v>3.7037037037037035E-2</v>
      </c>
      <c r="F122" s="136">
        <v>23</v>
      </c>
      <c r="G122" s="146">
        <f>IF(F131=0, "-", F122/F131)</f>
        <v>4.6184738955823292E-2</v>
      </c>
      <c r="H122" s="35">
        <v>18</v>
      </c>
      <c r="I122" s="39">
        <f>IF(H131=0, "-", H122/H131)</f>
        <v>4.072398190045249E-2</v>
      </c>
      <c r="J122" s="38">
        <f t="shared" si="10"/>
        <v>0.2857142857142857</v>
      </c>
      <c r="K122" s="39">
        <f t="shared" si="11"/>
        <v>0.27777777777777779</v>
      </c>
    </row>
    <row r="123" spans="1:11" x14ac:dyDescent="0.25">
      <c r="A123" s="34" t="s">
        <v>399</v>
      </c>
      <c r="B123" s="35">
        <v>1</v>
      </c>
      <c r="C123" s="146">
        <f>IF(B131=0, "-", B123/B131)</f>
        <v>4.4052863436123352E-3</v>
      </c>
      <c r="D123" s="35">
        <v>0</v>
      </c>
      <c r="E123" s="39">
        <f>IF(D131=0, "-", D123/D131)</f>
        <v>0</v>
      </c>
      <c r="F123" s="136">
        <v>1</v>
      </c>
      <c r="G123" s="146">
        <f>IF(F131=0, "-", F123/F131)</f>
        <v>2.008032128514056E-3</v>
      </c>
      <c r="H123" s="35">
        <v>0</v>
      </c>
      <c r="I123" s="39">
        <f>IF(H131=0, "-", H123/H131)</f>
        <v>0</v>
      </c>
      <c r="J123" s="38" t="str">
        <f t="shared" si="10"/>
        <v>-</v>
      </c>
      <c r="K123" s="39" t="str">
        <f t="shared" si="11"/>
        <v>-</v>
      </c>
    </row>
    <row r="124" spans="1:11" x14ac:dyDescent="0.25">
      <c r="A124" s="34" t="s">
        <v>400</v>
      </c>
      <c r="B124" s="35">
        <v>32</v>
      </c>
      <c r="C124" s="146">
        <f>IF(B131=0, "-", B124/B131)</f>
        <v>0.14096916299559473</v>
      </c>
      <c r="D124" s="35">
        <v>30</v>
      </c>
      <c r="E124" s="39">
        <f>IF(D131=0, "-", D124/D131)</f>
        <v>0.15873015873015872</v>
      </c>
      <c r="F124" s="136">
        <v>64</v>
      </c>
      <c r="G124" s="146">
        <f>IF(F131=0, "-", F124/F131)</f>
        <v>0.12851405622489959</v>
      </c>
      <c r="H124" s="35">
        <v>54</v>
      </c>
      <c r="I124" s="39">
        <f>IF(H131=0, "-", H124/H131)</f>
        <v>0.12217194570135746</v>
      </c>
      <c r="J124" s="38">
        <f t="shared" si="10"/>
        <v>6.6666666666666666E-2</v>
      </c>
      <c r="K124" s="39">
        <f t="shared" si="11"/>
        <v>0.18518518518518517</v>
      </c>
    </row>
    <row r="125" spans="1:11" x14ac:dyDescent="0.25">
      <c r="A125" s="34" t="s">
        <v>401</v>
      </c>
      <c r="B125" s="35">
        <v>4</v>
      </c>
      <c r="C125" s="146">
        <f>IF(B131=0, "-", B125/B131)</f>
        <v>1.7621145374449341E-2</v>
      </c>
      <c r="D125" s="35">
        <v>1</v>
      </c>
      <c r="E125" s="39">
        <f>IF(D131=0, "-", D125/D131)</f>
        <v>5.2910052910052907E-3</v>
      </c>
      <c r="F125" s="136">
        <v>12</v>
      </c>
      <c r="G125" s="146">
        <f>IF(F131=0, "-", F125/F131)</f>
        <v>2.4096385542168676E-2</v>
      </c>
      <c r="H125" s="35">
        <v>6</v>
      </c>
      <c r="I125" s="39">
        <f>IF(H131=0, "-", H125/H131)</f>
        <v>1.3574660633484163E-2</v>
      </c>
      <c r="J125" s="38">
        <f t="shared" si="10"/>
        <v>3</v>
      </c>
      <c r="K125" s="39">
        <f t="shared" si="11"/>
        <v>1</v>
      </c>
    </row>
    <row r="126" spans="1:11" x14ac:dyDescent="0.25">
      <c r="A126" s="34" t="s">
        <v>402</v>
      </c>
      <c r="B126" s="35">
        <v>24</v>
      </c>
      <c r="C126" s="146">
        <f>IF(B131=0, "-", B126/B131)</f>
        <v>0.10572687224669604</v>
      </c>
      <c r="D126" s="35">
        <v>9</v>
      </c>
      <c r="E126" s="39">
        <f>IF(D131=0, "-", D126/D131)</f>
        <v>4.7619047619047616E-2</v>
      </c>
      <c r="F126" s="136">
        <v>57</v>
      </c>
      <c r="G126" s="146">
        <f>IF(F131=0, "-", F126/F131)</f>
        <v>0.1144578313253012</v>
      </c>
      <c r="H126" s="35">
        <v>33</v>
      </c>
      <c r="I126" s="39">
        <f>IF(H131=0, "-", H126/H131)</f>
        <v>7.4660633484162894E-2</v>
      </c>
      <c r="J126" s="38">
        <f t="shared" si="10"/>
        <v>1.6666666666666667</v>
      </c>
      <c r="K126" s="39">
        <f t="shared" si="11"/>
        <v>0.72727272727272729</v>
      </c>
    </row>
    <row r="127" spans="1:11" x14ac:dyDescent="0.25">
      <c r="A127" s="34" t="s">
        <v>403</v>
      </c>
      <c r="B127" s="35">
        <v>20</v>
      </c>
      <c r="C127" s="146">
        <f>IF(B131=0, "-", B127/B131)</f>
        <v>8.8105726872246701E-2</v>
      </c>
      <c r="D127" s="35">
        <v>11</v>
      </c>
      <c r="E127" s="39">
        <f>IF(D131=0, "-", D127/D131)</f>
        <v>5.8201058201058198E-2</v>
      </c>
      <c r="F127" s="136">
        <v>50</v>
      </c>
      <c r="G127" s="146">
        <f>IF(F131=0, "-", F127/F131)</f>
        <v>0.10040160642570281</v>
      </c>
      <c r="H127" s="35">
        <v>42</v>
      </c>
      <c r="I127" s="39">
        <f>IF(H131=0, "-", H127/H131)</f>
        <v>9.5022624434389136E-2</v>
      </c>
      <c r="J127" s="38">
        <f t="shared" si="10"/>
        <v>0.81818181818181823</v>
      </c>
      <c r="K127" s="39">
        <f t="shared" si="11"/>
        <v>0.19047619047619047</v>
      </c>
    </row>
    <row r="128" spans="1:11" x14ac:dyDescent="0.25">
      <c r="A128" s="34" t="s">
        <v>404</v>
      </c>
      <c r="B128" s="35">
        <v>0</v>
      </c>
      <c r="C128" s="146">
        <f>IF(B131=0, "-", B128/B131)</f>
        <v>0</v>
      </c>
      <c r="D128" s="35">
        <v>0</v>
      </c>
      <c r="E128" s="39">
        <f>IF(D131=0, "-", D128/D131)</f>
        <v>0</v>
      </c>
      <c r="F128" s="136">
        <v>0</v>
      </c>
      <c r="G128" s="146">
        <f>IF(F131=0, "-", F128/F131)</f>
        <v>0</v>
      </c>
      <c r="H128" s="35">
        <v>4</v>
      </c>
      <c r="I128" s="39">
        <f>IF(H131=0, "-", H128/H131)</f>
        <v>9.0497737556561094E-3</v>
      </c>
      <c r="J128" s="38" t="str">
        <f t="shared" si="10"/>
        <v>-</v>
      </c>
      <c r="K128" s="39">
        <f t="shared" si="11"/>
        <v>-1</v>
      </c>
    </row>
    <row r="129" spans="1:11" x14ac:dyDescent="0.25">
      <c r="A129" s="34" t="s">
        <v>405</v>
      </c>
      <c r="B129" s="35">
        <v>12</v>
      </c>
      <c r="C129" s="146">
        <f>IF(B131=0, "-", B129/B131)</f>
        <v>5.2863436123348019E-2</v>
      </c>
      <c r="D129" s="35">
        <v>15</v>
      </c>
      <c r="E129" s="39">
        <f>IF(D131=0, "-", D129/D131)</f>
        <v>7.9365079365079361E-2</v>
      </c>
      <c r="F129" s="136">
        <v>28</v>
      </c>
      <c r="G129" s="146">
        <f>IF(F131=0, "-", F129/F131)</f>
        <v>5.6224899598393573E-2</v>
      </c>
      <c r="H129" s="35">
        <v>28</v>
      </c>
      <c r="I129" s="39">
        <f>IF(H131=0, "-", H129/H131)</f>
        <v>6.3348416289592757E-2</v>
      </c>
      <c r="J129" s="38">
        <f t="shared" si="10"/>
        <v>-0.2</v>
      </c>
      <c r="K129" s="39">
        <f t="shared" si="11"/>
        <v>0</v>
      </c>
    </row>
    <row r="130" spans="1:11" x14ac:dyDescent="0.25">
      <c r="A130" s="137"/>
      <c r="B130" s="40"/>
      <c r="D130" s="40"/>
      <c r="E130" s="44"/>
      <c r="F130" s="138"/>
      <c r="H130" s="40"/>
      <c r="I130" s="44"/>
      <c r="J130" s="43"/>
      <c r="K130" s="44"/>
    </row>
    <row r="131" spans="1:11" s="52" customFormat="1" ht="13" x14ac:dyDescent="0.3">
      <c r="A131" s="139" t="s">
        <v>406</v>
      </c>
      <c r="B131" s="46">
        <f>SUM(B106:B130)</f>
        <v>227</v>
      </c>
      <c r="C131" s="140">
        <f>B131/2959</f>
        <v>7.67151064548834E-2</v>
      </c>
      <c r="D131" s="46">
        <f>SUM(D106:D130)</f>
        <v>189</v>
      </c>
      <c r="E131" s="141">
        <f>D131/1672</f>
        <v>0.11303827751196172</v>
      </c>
      <c r="F131" s="128">
        <f>SUM(F106:F130)</f>
        <v>498</v>
      </c>
      <c r="G131" s="142">
        <f>F131/6331</f>
        <v>7.8660559153372292E-2</v>
      </c>
      <c r="H131" s="46">
        <f>SUM(H106:H130)</f>
        <v>442</v>
      </c>
      <c r="I131" s="141">
        <f>H131/4446</f>
        <v>9.9415204678362568E-2</v>
      </c>
      <c r="J131" s="49">
        <f>IF(D131=0, "-", IF((B131-D131)/D131&lt;10, (B131-D131)/D131, "&gt;999%"))</f>
        <v>0.20105820105820105</v>
      </c>
      <c r="K131" s="50">
        <f>IF(H131=0, "-", IF((F131-H131)/H131&lt;10, (F131-H131)/H131, "&gt;999%"))</f>
        <v>0.12669683257918551</v>
      </c>
    </row>
    <row r="132" spans="1:11" x14ac:dyDescent="0.25">
      <c r="B132" s="138"/>
      <c r="D132" s="138"/>
      <c r="F132" s="138"/>
      <c r="H132" s="138"/>
    </row>
    <row r="133" spans="1:11" ht="13" x14ac:dyDescent="0.3">
      <c r="A133" s="131" t="s">
        <v>407</v>
      </c>
      <c r="B133" s="132" t="s">
        <v>146</v>
      </c>
      <c r="C133" s="133" t="s">
        <v>147</v>
      </c>
      <c r="D133" s="132" t="s">
        <v>146</v>
      </c>
      <c r="E133" s="134" t="s">
        <v>147</v>
      </c>
      <c r="F133" s="133" t="s">
        <v>146</v>
      </c>
      <c r="G133" s="133" t="s">
        <v>147</v>
      </c>
      <c r="H133" s="132" t="s">
        <v>146</v>
      </c>
      <c r="I133" s="134" t="s">
        <v>147</v>
      </c>
      <c r="J133" s="132"/>
      <c r="K133" s="134"/>
    </row>
    <row r="134" spans="1:11" x14ac:dyDescent="0.25">
      <c r="A134" s="34" t="s">
        <v>408</v>
      </c>
      <c r="B134" s="35">
        <v>6</v>
      </c>
      <c r="C134" s="146">
        <f>IF(B150=0, "-", B134/B150)</f>
        <v>0.2</v>
      </c>
      <c r="D134" s="35">
        <v>0</v>
      </c>
      <c r="E134" s="39">
        <f>IF(D150=0, "-", D134/D150)</f>
        <v>0</v>
      </c>
      <c r="F134" s="136">
        <v>7</v>
      </c>
      <c r="G134" s="146">
        <f>IF(F150=0, "-", F134/F150)</f>
        <v>9.3333333333333338E-2</v>
      </c>
      <c r="H134" s="35">
        <v>1</v>
      </c>
      <c r="I134" s="39">
        <f>IF(H150=0, "-", H134/H150)</f>
        <v>1.6666666666666666E-2</v>
      </c>
      <c r="J134" s="38" t="str">
        <f t="shared" ref="J134:J148" si="12">IF(D134=0, "-", IF((B134-D134)/D134&lt;10, (B134-D134)/D134, "&gt;999%"))</f>
        <v>-</v>
      </c>
      <c r="K134" s="39">
        <f t="shared" ref="K134:K148" si="13">IF(H134=0, "-", IF((F134-H134)/H134&lt;10, (F134-H134)/H134, "&gt;999%"))</f>
        <v>6</v>
      </c>
    </row>
    <row r="135" spans="1:11" x14ac:dyDescent="0.25">
      <c r="A135" s="34" t="s">
        <v>409</v>
      </c>
      <c r="B135" s="35">
        <v>1</v>
      </c>
      <c r="C135" s="146">
        <f>IF(B150=0, "-", B135/B150)</f>
        <v>3.3333333333333333E-2</v>
      </c>
      <c r="D135" s="35">
        <v>8</v>
      </c>
      <c r="E135" s="39">
        <f>IF(D150=0, "-", D135/D150)</f>
        <v>0.23529411764705882</v>
      </c>
      <c r="F135" s="136">
        <v>5</v>
      </c>
      <c r="G135" s="146">
        <f>IF(F150=0, "-", F135/F150)</f>
        <v>6.6666666666666666E-2</v>
      </c>
      <c r="H135" s="35">
        <v>12</v>
      </c>
      <c r="I135" s="39">
        <f>IF(H150=0, "-", H135/H150)</f>
        <v>0.2</v>
      </c>
      <c r="J135" s="38">
        <f t="shared" si="12"/>
        <v>-0.875</v>
      </c>
      <c r="K135" s="39">
        <f t="shared" si="13"/>
        <v>-0.58333333333333337</v>
      </c>
    </row>
    <row r="136" spans="1:11" x14ac:dyDescent="0.25">
      <c r="A136" s="34" t="s">
        <v>410</v>
      </c>
      <c r="B136" s="35">
        <v>1</v>
      </c>
      <c r="C136" s="146">
        <f>IF(B150=0, "-", B136/B150)</f>
        <v>3.3333333333333333E-2</v>
      </c>
      <c r="D136" s="35">
        <v>0</v>
      </c>
      <c r="E136" s="39">
        <f>IF(D150=0, "-", D136/D150)</f>
        <v>0</v>
      </c>
      <c r="F136" s="136">
        <v>3</v>
      </c>
      <c r="G136" s="146">
        <f>IF(F150=0, "-", F136/F150)</f>
        <v>0.04</v>
      </c>
      <c r="H136" s="35">
        <v>0</v>
      </c>
      <c r="I136" s="39">
        <f>IF(H150=0, "-", H136/H150)</f>
        <v>0</v>
      </c>
      <c r="J136" s="38" t="str">
        <f t="shared" si="12"/>
        <v>-</v>
      </c>
      <c r="K136" s="39" t="str">
        <f t="shared" si="13"/>
        <v>-</v>
      </c>
    </row>
    <row r="137" spans="1:11" x14ac:dyDescent="0.25">
      <c r="A137" s="34" t="s">
        <v>411</v>
      </c>
      <c r="B137" s="35">
        <v>1</v>
      </c>
      <c r="C137" s="146">
        <f>IF(B150=0, "-", B137/B150)</f>
        <v>3.3333333333333333E-2</v>
      </c>
      <c r="D137" s="35">
        <v>7</v>
      </c>
      <c r="E137" s="39">
        <f>IF(D150=0, "-", D137/D150)</f>
        <v>0.20588235294117646</v>
      </c>
      <c r="F137" s="136">
        <v>2</v>
      </c>
      <c r="G137" s="146">
        <f>IF(F150=0, "-", F137/F150)</f>
        <v>2.6666666666666668E-2</v>
      </c>
      <c r="H137" s="35">
        <v>8</v>
      </c>
      <c r="I137" s="39">
        <f>IF(H150=0, "-", H137/H150)</f>
        <v>0.13333333333333333</v>
      </c>
      <c r="J137" s="38">
        <f t="shared" si="12"/>
        <v>-0.8571428571428571</v>
      </c>
      <c r="K137" s="39">
        <f t="shared" si="13"/>
        <v>-0.75</v>
      </c>
    </row>
    <row r="138" spans="1:11" x14ac:dyDescent="0.25">
      <c r="A138" s="34" t="s">
        <v>412</v>
      </c>
      <c r="B138" s="35">
        <v>0</v>
      </c>
      <c r="C138" s="146">
        <f>IF(B150=0, "-", B138/B150)</f>
        <v>0</v>
      </c>
      <c r="D138" s="35">
        <v>1</v>
      </c>
      <c r="E138" s="39">
        <f>IF(D150=0, "-", D138/D150)</f>
        <v>2.9411764705882353E-2</v>
      </c>
      <c r="F138" s="136">
        <v>0</v>
      </c>
      <c r="G138" s="146">
        <f>IF(F150=0, "-", F138/F150)</f>
        <v>0</v>
      </c>
      <c r="H138" s="35">
        <v>1</v>
      </c>
      <c r="I138" s="39">
        <f>IF(H150=0, "-", H138/H150)</f>
        <v>1.6666666666666666E-2</v>
      </c>
      <c r="J138" s="38">
        <f t="shared" si="12"/>
        <v>-1</v>
      </c>
      <c r="K138" s="39">
        <f t="shared" si="13"/>
        <v>-1</v>
      </c>
    </row>
    <row r="139" spans="1:11" x14ac:dyDescent="0.25">
      <c r="A139" s="34" t="s">
        <v>413</v>
      </c>
      <c r="B139" s="35">
        <v>1</v>
      </c>
      <c r="C139" s="146">
        <f>IF(B150=0, "-", B139/B150)</f>
        <v>3.3333333333333333E-2</v>
      </c>
      <c r="D139" s="35">
        <v>2</v>
      </c>
      <c r="E139" s="39">
        <f>IF(D150=0, "-", D139/D150)</f>
        <v>5.8823529411764705E-2</v>
      </c>
      <c r="F139" s="136">
        <v>6</v>
      </c>
      <c r="G139" s="146">
        <f>IF(F150=0, "-", F139/F150)</f>
        <v>0.08</v>
      </c>
      <c r="H139" s="35">
        <v>9</v>
      </c>
      <c r="I139" s="39">
        <f>IF(H150=0, "-", H139/H150)</f>
        <v>0.15</v>
      </c>
      <c r="J139" s="38">
        <f t="shared" si="12"/>
        <v>-0.5</v>
      </c>
      <c r="K139" s="39">
        <f t="shared" si="13"/>
        <v>-0.33333333333333331</v>
      </c>
    </row>
    <row r="140" spans="1:11" x14ac:dyDescent="0.25">
      <c r="A140" s="34" t="s">
        <v>414</v>
      </c>
      <c r="B140" s="35">
        <v>2</v>
      </c>
      <c r="C140" s="146">
        <f>IF(B150=0, "-", B140/B150)</f>
        <v>6.6666666666666666E-2</v>
      </c>
      <c r="D140" s="35">
        <v>3</v>
      </c>
      <c r="E140" s="39">
        <f>IF(D150=0, "-", D140/D150)</f>
        <v>8.8235294117647065E-2</v>
      </c>
      <c r="F140" s="136">
        <v>6</v>
      </c>
      <c r="G140" s="146">
        <f>IF(F150=0, "-", F140/F150)</f>
        <v>0.08</v>
      </c>
      <c r="H140" s="35">
        <v>4</v>
      </c>
      <c r="I140" s="39">
        <f>IF(H150=0, "-", H140/H150)</f>
        <v>6.6666666666666666E-2</v>
      </c>
      <c r="J140" s="38">
        <f t="shared" si="12"/>
        <v>-0.33333333333333331</v>
      </c>
      <c r="K140" s="39">
        <f t="shared" si="13"/>
        <v>0.5</v>
      </c>
    </row>
    <row r="141" spans="1:11" x14ac:dyDescent="0.25">
      <c r="A141" s="34" t="s">
        <v>415</v>
      </c>
      <c r="B141" s="35">
        <v>2</v>
      </c>
      <c r="C141" s="146">
        <f>IF(B150=0, "-", B141/B150)</f>
        <v>6.6666666666666666E-2</v>
      </c>
      <c r="D141" s="35">
        <v>2</v>
      </c>
      <c r="E141" s="39">
        <f>IF(D150=0, "-", D141/D150)</f>
        <v>5.8823529411764705E-2</v>
      </c>
      <c r="F141" s="136">
        <v>9</v>
      </c>
      <c r="G141" s="146">
        <f>IF(F150=0, "-", F141/F150)</f>
        <v>0.12</v>
      </c>
      <c r="H141" s="35">
        <v>3</v>
      </c>
      <c r="I141" s="39">
        <f>IF(H150=0, "-", H141/H150)</f>
        <v>0.05</v>
      </c>
      <c r="J141" s="38">
        <f t="shared" si="12"/>
        <v>0</v>
      </c>
      <c r="K141" s="39">
        <f t="shared" si="13"/>
        <v>2</v>
      </c>
    </row>
    <row r="142" spans="1:11" x14ac:dyDescent="0.25">
      <c r="A142" s="34" t="s">
        <v>416</v>
      </c>
      <c r="B142" s="35">
        <v>1</v>
      </c>
      <c r="C142" s="146">
        <f>IF(B150=0, "-", B142/B150)</f>
        <v>3.3333333333333333E-2</v>
      </c>
      <c r="D142" s="35">
        <v>0</v>
      </c>
      <c r="E142" s="39">
        <f>IF(D150=0, "-", D142/D150)</f>
        <v>0</v>
      </c>
      <c r="F142" s="136">
        <v>2</v>
      </c>
      <c r="G142" s="146">
        <f>IF(F150=0, "-", F142/F150)</f>
        <v>2.6666666666666668E-2</v>
      </c>
      <c r="H142" s="35">
        <v>0</v>
      </c>
      <c r="I142" s="39">
        <f>IF(H150=0, "-", H142/H150)</f>
        <v>0</v>
      </c>
      <c r="J142" s="38" t="str">
        <f t="shared" si="12"/>
        <v>-</v>
      </c>
      <c r="K142" s="39" t="str">
        <f t="shared" si="13"/>
        <v>-</v>
      </c>
    </row>
    <row r="143" spans="1:11" x14ac:dyDescent="0.25">
      <c r="A143" s="34" t="s">
        <v>417</v>
      </c>
      <c r="B143" s="35">
        <v>4</v>
      </c>
      <c r="C143" s="146">
        <f>IF(B150=0, "-", B143/B150)</f>
        <v>0.13333333333333333</v>
      </c>
      <c r="D143" s="35">
        <v>2</v>
      </c>
      <c r="E143" s="39">
        <f>IF(D150=0, "-", D143/D150)</f>
        <v>5.8823529411764705E-2</v>
      </c>
      <c r="F143" s="136">
        <v>10</v>
      </c>
      <c r="G143" s="146">
        <f>IF(F150=0, "-", F143/F150)</f>
        <v>0.13333333333333333</v>
      </c>
      <c r="H143" s="35">
        <v>3</v>
      </c>
      <c r="I143" s="39">
        <f>IF(H150=0, "-", H143/H150)</f>
        <v>0.05</v>
      </c>
      <c r="J143" s="38">
        <f t="shared" si="12"/>
        <v>1</v>
      </c>
      <c r="K143" s="39">
        <f t="shared" si="13"/>
        <v>2.3333333333333335</v>
      </c>
    </row>
    <row r="144" spans="1:11" x14ac:dyDescent="0.25">
      <c r="A144" s="34" t="s">
        <v>418</v>
      </c>
      <c r="B144" s="35">
        <v>0</v>
      </c>
      <c r="C144" s="146">
        <f>IF(B150=0, "-", B144/B150)</f>
        <v>0</v>
      </c>
      <c r="D144" s="35">
        <v>0</v>
      </c>
      <c r="E144" s="39">
        <f>IF(D150=0, "-", D144/D150)</f>
        <v>0</v>
      </c>
      <c r="F144" s="136">
        <v>0</v>
      </c>
      <c r="G144" s="146">
        <f>IF(F150=0, "-", F144/F150)</f>
        <v>0</v>
      </c>
      <c r="H144" s="35">
        <v>1</v>
      </c>
      <c r="I144" s="39">
        <f>IF(H150=0, "-", H144/H150)</f>
        <v>1.6666666666666666E-2</v>
      </c>
      <c r="J144" s="38" t="str">
        <f t="shared" si="12"/>
        <v>-</v>
      </c>
      <c r="K144" s="39">
        <f t="shared" si="13"/>
        <v>-1</v>
      </c>
    </row>
    <row r="145" spans="1:11" x14ac:dyDescent="0.25">
      <c r="A145" s="34" t="s">
        <v>419</v>
      </c>
      <c r="B145" s="35">
        <v>2</v>
      </c>
      <c r="C145" s="146">
        <f>IF(B150=0, "-", B145/B150)</f>
        <v>6.6666666666666666E-2</v>
      </c>
      <c r="D145" s="35">
        <v>7</v>
      </c>
      <c r="E145" s="39">
        <f>IF(D150=0, "-", D145/D150)</f>
        <v>0.20588235294117646</v>
      </c>
      <c r="F145" s="136">
        <v>8</v>
      </c>
      <c r="G145" s="146">
        <f>IF(F150=0, "-", F145/F150)</f>
        <v>0.10666666666666667</v>
      </c>
      <c r="H145" s="35">
        <v>10</v>
      </c>
      <c r="I145" s="39">
        <f>IF(H150=0, "-", H145/H150)</f>
        <v>0.16666666666666666</v>
      </c>
      <c r="J145" s="38">
        <f t="shared" si="12"/>
        <v>-0.7142857142857143</v>
      </c>
      <c r="K145" s="39">
        <f t="shared" si="13"/>
        <v>-0.2</v>
      </c>
    </row>
    <row r="146" spans="1:11" x14ac:dyDescent="0.25">
      <c r="A146" s="34" t="s">
        <v>420</v>
      </c>
      <c r="B146" s="35">
        <v>7</v>
      </c>
      <c r="C146" s="146">
        <f>IF(B150=0, "-", B146/B150)</f>
        <v>0.23333333333333334</v>
      </c>
      <c r="D146" s="35">
        <v>1</v>
      </c>
      <c r="E146" s="39">
        <f>IF(D150=0, "-", D146/D150)</f>
        <v>2.9411764705882353E-2</v>
      </c>
      <c r="F146" s="136">
        <v>11</v>
      </c>
      <c r="G146" s="146">
        <f>IF(F150=0, "-", F146/F150)</f>
        <v>0.14666666666666667</v>
      </c>
      <c r="H146" s="35">
        <v>2</v>
      </c>
      <c r="I146" s="39">
        <f>IF(H150=0, "-", H146/H150)</f>
        <v>3.3333333333333333E-2</v>
      </c>
      <c r="J146" s="38">
        <f t="shared" si="12"/>
        <v>6</v>
      </c>
      <c r="K146" s="39">
        <f t="shared" si="13"/>
        <v>4.5</v>
      </c>
    </row>
    <row r="147" spans="1:11" x14ac:dyDescent="0.25">
      <c r="A147" s="34" t="s">
        <v>421</v>
      </c>
      <c r="B147" s="35">
        <v>0</v>
      </c>
      <c r="C147" s="146">
        <f>IF(B150=0, "-", B147/B150)</f>
        <v>0</v>
      </c>
      <c r="D147" s="35">
        <v>0</v>
      </c>
      <c r="E147" s="39">
        <f>IF(D150=0, "-", D147/D150)</f>
        <v>0</v>
      </c>
      <c r="F147" s="136">
        <v>1</v>
      </c>
      <c r="G147" s="146">
        <f>IF(F150=0, "-", F147/F150)</f>
        <v>1.3333333333333334E-2</v>
      </c>
      <c r="H147" s="35">
        <v>0</v>
      </c>
      <c r="I147" s="39">
        <f>IF(H150=0, "-", H147/H150)</f>
        <v>0</v>
      </c>
      <c r="J147" s="38" t="str">
        <f t="shared" si="12"/>
        <v>-</v>
      </c>
      <c r="K147" s="39" t="str">
        <f t="shared" si="13"/>
        <v>-</v>
      </c>
    </row>
    <row r="148" spans="1:11" x14ac:dyDescent="0.25">
      <c r="A148" s="34" t="s">
        <v>422</v>
      </c>
      <c r="B148" s="35">
        <v>2</v>
      </c>
      <c r="C148" s="146">
        <f>IF(B150=0, "-", B148/B150)</f>
        <v>6.6666666666666666E-2</v>
      </c>
      <c r="D148" s="35">
        <v>1</v>
      </c>
      <c r="E148" s="39">
        <f>IF(D150=0, "-", D148/D150)</f>
        <v>2.9411764705882353E-2</v>
      </c>
      <c r="F148" s="136">
        <v>5</v>
      </c>
      <c r="G148" s="146">
        <f>IF(F150=0, "-", F148/F150)</f>
        <v>6.6666666666666666E-2</v>
      </c>
      <c r="H148" s="35">
        <v>6</v>
      </c>
      <c r="I148" s="39">
        <f>IF(H150=0, "-", H148/H150)</f>
        <v>0.1</v>
      </c>
      <c r="J148" s="38">
        <f t="shared" si="12"/>
        <v>1</v>
      </c>
      <c r="K148" s="39">
        <f t="shared" si="13"/>
        <v>-0.16666666666666666</v>
      </c>
    </row>
    <row r="149" spans="1:11" x14ac:dyDescent="0.25">
      <c r="A149" s="137"/>
      <c r="B149" s="40"/>
      <c r="D149" s="40"/>
      <c r="E149" s="44"/>
      <c r="F149" s="138"/>
      <c r="H149" s="40"/>
      <c r="I149" s="44"/>
      <c r="J149" s="43"/>
      <c r="K149" s="44"/>
    </row>
    <row r="150" spans="1:11" s="52" customFormat="1" ht="13" x14ac:dyDescent="0.3">
      <c r="A150" s="139" t="s">
        <v>423</v>
      </c>
      <c r="B150" s="46">
        <f>SUM(B134:B149)</f>
        <v>30</v>
      </c>
      <c r="C150" s="140">
        <f>B150/2959</f>
        <v>1.0138560324433931E-2</v>
      </c>
      <c r="D150" s="46">
        <f>SUM(D134:D149)</f>
        <v>34</v>
      </c>
      <c r="E150" s="141">
        <f>D150/1672</f>
        <v>2.033492822966507E-2</v>
      </c>
      <c r="F150" s="128">
        <f>SUM(F134:F149)</f>
        <v>75</v>
      </c>
      <c r="G150" s="142">
        <f>F150/6331</f>
        <v>1.1846469752013899E-2</v>
      </c>
      <c r="H150" s="46">
        <f>SUM(H134:H149)</f>
        <v>60</v>
      </c>
      <c r="I150" s="141">
        <f>H150/4446</f>
        <v>1.3495276653171391E-2</v>
      </c>
      <c r="J150" s="49">
        <f>IF(D150=0, "-", IF((B150-D150)/D150&lt;10, (B150-D150)/D150, "&gt;999%"))</f>
        <v>-0.11764705882352941</v>
      </c>
      <c r="K150" s="50">
        <f>IF(H150=0, "-", IF((F150-H150)/H150&lt;10, (F150-H150)/H150, "&gt;999%"))</f>
        <v>0.25</v>
      </c>
    </row>
    <row r="151" spans="1:11" x14ac:dyDescent="0.25">
      <c r="B151" s="138"/>
      <c r="D151" s="138"/>
      <c r="F151" s="138"/>
      <c r="H151" s="138"/>
    </row>
    <row r="152" spans="1:11" s="52" customFormat="1" ht="13" x14ac:dyDescent="0.3">
      <c r="A152" s="139" t="s">
        <v>424</v>
      </c>
      <c r="B152" s="46">
        <v>257</v>
      </c>
      <c r="C152" s="140">
        <f>B152/2959</f>
        <v>8.6853666779317343E-2</v>
      </c>
      <c r="D152" s="46">
        <v>223</v>
      </c>
      <c r="E152" s="141">
        <f>D152/1672</f>
        <v>0.13337320574162678</v>
      </c>
      <c r="F152" s="128">
        <v>573</v>
      </c>
      <c r="G152" s="142">
        <f>F152/6331</f>
        <v>9.05070289053862E-2</v>
      </c>
      <c r="H152" s="46">
        <v>502</v>
      </c>
      <c r="I152" s="141">
        <f>H152/4446</f>
        <v>0.11291048133153396</v>
      </c>
      <c r="J152" s="49">
        <f>IF(D152=0, "-", IF((B152-D152)/D152&lt;10, (B152-D152)/D152, "&gt;999%"))</f>
        <v>0.15246636771300448</v>
      </c>
      <c r="K152" s="50">
        <f>IF(H152=0, "-", IF((F152-H152)/H152&lt;10, (F152-H152)/H152, "&gt;999%"))</f>
        <v>0.14143426294820718</v>
      </c>
    </row>
    <row r="153" spans="1:11" x14ac:dyDescent="0.25">
      <c r="B153" s="138"/>
      <c r="D153" s="138"/>
      <c r="F153" s="138"/>
      <c r="H153" s="138"/>
    </row>
    <row r="154" spans="1:11" ht="15.5" x14ac:dyDescent="0.35">
      <c r="A154" s="129" t="s">
        <v>39</v>
      </c>
      <c r="B154" s="22" t="s">
        <v>4</v>
      </c>
      <c r="C154" s="25"/>
      <c r="D154" s="25"/>
      <c r="E154" s="23"/>
      <c r="F154" s="22" t="s">
        <v>144</v>
      </c>
      <c r="G154" s="25"/>
      <c r="H154" s="25"/>
      <c r="I154" s="23"/>
      <c r="J154" s="22" t="s">
        <v>145</v>
      </c>
      <c r="K154" s="23"/>
    </row>
    <row r="155" spans="1:11" ht="13" x14ac:dyDescent="0.3">
      <c r="A155" s="30"/>
      <c r="B155" s="22">
        <f>VALUE(RIGHT($B$2, 4))</f>
        <v>2020</v>
      </c>
      <c r="C155" s="23"/>
      <c r="D155" s="22">
        <f>B155-1</f>
        <v>2019</v>
      </c>
      <c r="E155" s="130"/>
      <c r="F155" s="22">
        <f>B155</f>
        <v>2020</v>
      </c>
      <c r="G155" s="130"/>
      <c r="H155" s="22">
        <f>D155</f>
        <v>2019</v>
      </c>
      <c r="I155" s="130"/>
      <c r="J155" s="27" t="s">
        <v>8</v>
      </c>
      <c r="K155" s="28" t="s">
        <v>5</v>
      </c>
    </row>
    <row r="156" spans="1:11" ht="13" x14ac:dyDescent="0.3">
      <c r="A156" s="131" t="s">
        <v>425</v>
      </c>
      <c r="B156" s="132" t="s">
        <v>146</v>
      </c>
      <c r="C156" s="133" t="s">
        <v>147</v>
      </c>
      <c r="D156" s="132" t="s">
        <v>146</v>
      </c>
      <c r="E156" s="134" t="s">
        <v>147</v>
      </c>
      <c r="F156" s="133" t="s">
        <v>146</v>
      </c>
      <c r="G156" s="133" t="s">
        <v>147</v>
      </c>
      <c r="H156" s="132" t="s">
        <v>146</v>
      </c>
      <c r="I156" s="134" t="s">
        <v>147</v>
      </c>
      <c r="J156" s="132"/>
      <c r="K156" s="134"/>
    </row>
    <row r="157" spans="1:11" x14ac:dyDescent="0.25">
      <c r="A157" s="34" t="s">
        <v>426</v>
      </c>
      <c r="B157" s="35">
        <v>3</v>
      </c>
      <c r="C157" s="146">
        <f>IF(B160=0, "-", B157/B160)</f>
        <v>0.25</v>
      </c>
      <c r="D157" s="35">
        <v>3</v>
      </c>
      <c r="E157" s="39">
        <f>IF(D160=0, "-", D157/D160)</f>
        <v>0.2</v>
      </c>
      <c r="F157" s="136">
        <v>4</v>
      </c>
      <c r="G157" s="146">
        <f>IF(F160=0, "-", F157/F160)</f>
        <v>0.15384615384615385</v>
      </c>
      <c r="H157" s="35">
        <v>7</v>
      </c>
      <c r="I157" s="39">
        <f>IF(H160=0, "-", H157/H160)</f>
        <v>0.20588235294117646</v>
      </c>
      <c r="J157" s="38">
        <f>IF(D157=0, "-", IF((B157-D157)/D157&lt;10, (B157-D157)/D157, "&gt;999%"))</f>
        <v>0</v>
      </c>
      <c r="K157" s="39">
        <f>IF(H157=0, "-", IF((F157-H157)/H157&lt;10, (F157-H157)/H157, "&gt;999%"))</f>
        <v>-0.42857142857142855</v>
      </c>
    </row>
    <row r="158" spans="1:11" x14ac:dyDescent="0.25">
      <c r="A158" s="34" t="s">
        <v>427</v>
      </c>
      <c r="B158" s="35">
        <v>9</v>
      </c>
      <c r="C158" s="146">
        <f>IF(B160=0, "-", B158/B160)</f>
        <v>0.75</v>
      </c>
      <c r="D158" s="35">
        <v>12</v>
      </c>
      <c r="E158" s="39">
        <f>IF(D160=0, "-", D158/D160)</f>
        <v>0.8</v>
      </c>
      <c r="F158" s="136">
        <v>22</v>
      </c>
      <c r="G158" s="146">
        <f>IF(F160=0, "-", F158/F160)</f>
        <v>0.84615384615384615</v>
      </c>
      <c r="H158" s="35">
        <v>27</v>
      </c>
      <c r="I158" s="39">
        <f>IF(H160=0, "-", H158/H160)</f>
        <v>0.79411764705882348</v>
      </c>
      <c r="J158" s="38">
        <f>IF(D158=0, "-", IF((B158-D158)/D158&lt;10, (B158-D158)/D158, "&gt;999%"))</f>
        <v>-0.25</v>
      </c>
      <c r="K158" s="39">
        <f>IF(H158=0, "-", IF((F158-H158)/H158&lt;10, (F158-H158)/H158, "&gt;999%"))</f>
        <v>-0.18518518518518517</v>
      </c>
    </row>
    <row r="159" spans="1:11" x14ac:dyDescent="0.25">
      <c r="A159" s="137"/>
      <c r="B159" s="40"/>
      <c r="D159" s="40"/>
      <c r="E159" s="44"/>
      <c r="F159" s="138"/>
      <c r="H159" s="40"/>
      <c r="I159" s="44"/>
      <c r="J159" s="43"/>
      <c r="K159" s="44"/>
    </row>
    <row r="160" spans="1:11" s="52" customFormat="1" ht="13" x14ac:dyDescent="0.3">
      <c r="A160" s="139" t="s">
        <v>428</v>
      </c>
      <c r="B160" s="46">
        <f>SUM(B157:B159)</f>
        <v>12</v>
      </c>
      <c r="C160" s="140">
        <f>B160/2959</f>
        <v>4.0554241297735723E-3</v>
      </c>
      <c r="D160" s="46">
        <f>SUM(D157:D159)</f>
        <v>15</v>
      </c>
      <c r="E160" s="141">
        <f>D160/1672</f>
        <v>8.9712918660287081E-3</v>
      </c>
      <c r="F160" s="128">
        <f>SUM(F157:F159)</f>
        <v>26</v>
      </c>
      <c r="G160" s="142">
        <f>F160/6331</f>
        <v>4.1067761806981521E-3</v>
      </c>
      <c r="H160" s="46">
        <f>SUM(H157:H159)</f>
        <v>34</v>
      </c>
      <c r="I160" s="141">
        <f>H160/4446</f>
        <v>7.6473234367971212E-3</v>
      </c>
      <c r="J160" s="49">
        <f>IF(D160=0, "-", IF((B160-D160)/D160&lt;10, (B160-D160)/D160, "&gt;999%"))</f>
        <v>-0.2</v>
      </c>
      <c r="K160" s="50">
        <f>IF(H160=0, "-", IF((F160-H160)/H160&lt;10, (F160-H160)/H160, "&gt;999%"))</f>
        <v>-0.23529411764705882</v>
      </c>
    </row>
    <row r="161" spans="1:11" x14ac:dyDescent="0.25">
      <c r="B161" s="138"/>
      <c r="D161" s="138"/>
      <c r="F161" s="138"/>
      <c r="H161" s="138"/>
    </row>
    <row r="162" spans="1:11" ht="13" x14ac:dyDescent="0.3">
      <c r="A162" s="131" t="s">
        <v>429</v>
      </c>
      <c r="B162" s="132" t="s">
        <v>146</v>
      </c>
      <c r="C162" s="133" t="s">
        <v>147</v>
      </c>
      <c r="D162" s="132" t="s">
        <v>146</v>
      </c>
      <c r="E162" s="134" t="s">
        <v>147</v>
      </c>
      <c r="F162" s="133" t="s">
        <v>146</v>
      </c>
      <c r="G162" s="133" t="s">
        <v>147</v>
      </c>
      <c r="H162" s="132" t="s">
        <v>146</v>
      </c>
      <c r="I162" s="134" t="s">
        <v>147</v>
      </c>
      <c r="J162" s="132"/>
      <c r="K162" s="134"/>
    </row>
    <row r="163" spans="1:11" x14ac:dyDescent="0.25">
      <c r="A163" s="34" t="s">
        <v>430</v>
      </c>
      <c r="B163" s="35">
        <v>0</v>
      </c>
      <c r="C163" s="146">
        <f>IF(B169=0, "-", B163/B169)</f>
        <v>0</v>
      </c>
      <c r="D163" s="35">
        <v>1</v>
      </c>
      <c r="E163" s="39">
        <f>IF(D169=0, "-", D163/D169)</f>
        <v>1</v>
      </c>
      <c r="F163" s="136">
        <v>1</v>
      </c>
      <c r="G163" s="146">
        <f>IF(F169=0, "-", F163/F169)</f>
        <v>0.14285714285714285</v>
      </c>
      <c r="H163" s="35">
        <v>1</v>
      </c>
      <c r="I163" s="39">
        <f>IF(H169=0, "-", H163/H169)</f>
        <v>0.25</v>
      </c>
      <c r="J163" s="38">
        <f>IF(D163=0, "-", IF((B163-D163)/D163&lt;10, (B163-D163)/D163, "&gt;999%"))</f>
        <v>-1</v>
      </c>
      <c r="K163" s="39">
        <f>IF(H163=0, "-", IF((F163-H163)/H163&lt;10, (F163-H163)/H163, "&gt;999%"))</f>
        <v>0</v>
      </c>
    </row>
    <row r="164" spans="1:11" x14ac:dyDescent="0.25">
      <c r="A164" s="34" t="s">
        <v>431</v>
      </c>
      <c r="B164" s="35">
        <v>2</v>
      </c>
      <c r="C164" s="146">
        <f>IF(B169=0, "-", B164/B169)</f>
        <v>0.66666666666666663</v>
      </c>
      <c r="D164" s="35">
        <v>0</v>
      </c>
      <c r="E164" s="39">
        <f>IF(D169=0, "-", D164/D169)</f>
        <v>0</v>
      </c>
      <c r="F164" s="136">
        <v>2</v>
      </c>
      <c r="G164" s="146">
        <f>IF(F169=0, "-", F164/F169)</f>
        <v>0.2857142857142857</v>
      </c>
      <c r="H164" s="35">
        <v>0</v>
      </c>
      <c r="I164" s="39">
        <f>IF(H169=0, "-", H164/H169)</f>
        <v>0</v>
      </c>
      <c r="J164" s="38" t="str">
        <f>IF(D164=0, "-", IF((B164-D164)/D164&lt;10, (B164-D164)/D164, "&gt;999%"))</f>
        <v>-</v>
      </c>
      <c r="K164" s="39" t="str">
        <f>IF(H164=0, "-", IF((F164-H164)/H164&lt;10, (F164-H164)/H164, "&gt;999%"))</f>
        <v>-</v>
      </c>
    </row>
    <row r="165" spans="1:11" x14ac:dyDescent="0.25">
      <c r="A165" s="34" t="s">
        <v>432</v>
      </c>
      <c r="B165" s="35">
        <v>0</v>
      </c>
      <c r="C165" s="146">
        <f>IF(B169=0, "-", B165/B169)</f>
        <v>0</v>
      </c>
      <c r="D165" s="35">
        <v>0</v>
      </c>
      <c r="E165" s="39">
        <f>IF(D169=0, "-", D165/D169)</f>
        <v>0</v>
      </c>
      <c r="F165" s="136">
        <v>0</v>
      </c>
      <c r="G165" s="146">
        <f>IF(F169=0, "-", F165/F169)</f>
        <v>0</v>
      </c>
      <c r="H165" s="35">
        <v>2</v>
      </c>
      <c r="I165" s="39">
        <f>IF(H169=0, "-", H165/H169)</f>
        <v>0.5</v>
      </c>
      <c r="J165" s="38" t="str">
        <f>IF(D165=0, "-", IF((B165-D165)/D165&lt;10, (B165-D165)/D165, "&gt;999%"))</f>
        <v>-</v>
      </c>
      <c r="K165" s="39">
        <f>IF(H165=0, "-", IF((F165-H165)/H165&lt;10, (F165-H165)/H165, "&gt;999%"))</f>
        <v>-1</v>
      </c>
    </row>
    <row r="166" spans="1:11" x14ac:dyDescent="0.25">
      <c r="A166" s="34" t="s">
        <v>433</v>
      </c>
      <c r="B166" s="35">
        <v>0</v>
      </c>
      <c r="C166" s="146">
        <f>IF(B169=0, "-", B166/B169)</f>
        <v>0</v>
      </c>
      <c r="D166" s="35">
        <v>0</v>
      </c>
      <c r="E166" s="39">
        <f>IF(D169=0, "-", D166/D169)</f>
        <v>0</v>
      </c>
      <c r="F166" s="136">
        <v>1</v>
      </c>
      <c r="G166" s="146">
        <f>IF(F169=0, "-", F166/F169)</f>
        <v>0.14285714285714285</v>
      </c>
      <c r="H166" s="35">
        <v>0</v>
      </c>
      <c r="I166" s="39">
        <f>IF(H169=0, "-", H166/H169)</f>
        <v>0</v>
      </c>
      <c r="J166" s="38" t="str">
        <f>IF(D166=0, "-", IF((B166-D166)/D166&lt;10, (B166-D166)/D166, "&gt;999%"))</f>
        <v>-</v>
      </c>
      <c r="K166" s="39" t="str">
        <f>IF(H166=0, "-", IF((F166-H166)/H166&lt;10, (F166-H166)/H166, "&gt;999%"))</f>
        <v>-</v>
      </c>
    </row>
    <row r="167" spans="1:11" x14ac:dyDescent="0.25">
      <c r="A167" s="34" t="s">
        <v>434</v>
      </c>
      <c r="B167" s="35">
        <v>1</v>
      </c>
      <c r="C167" s="146">
        <f>IF(B169=0, "-", B167/B169)</f>
        <v>0.33333333333333331</v>
      </c>
      <c r="D167" s="35">
        <v>0</v>
      </c>
      <c r="E167" s="39">
        <f>IF(D169=0, "-", D167/D169)</f>
        <v>0</v>
      </c>
      <c r="F167" s="136">
        <v>3</v>
      </c>
      <c r="G167" s="146">
        <f>IF(F169=0, "-", F167/F169)</f>
        <v>0.42857142857142855</v>
      </c>
      <c r="H167" s="35">
        <v>1</v>
      </c>
      <c r="I167" s="39">
        <f>IF(H169=0, "-", H167/H169)</f>
        <v>0.25</v>
      </c>
      <c r="J167" s="38" t="str">
        <f>IF(D167=0, "-", IF((B167-D167)/D167&lt;10, (B167-D167)/D167, "&gt;999%"))</f>
        <v>-</v>
      </c>
      <c r="K167" s="39">
        <f>IF(H167=0, "-", IF((F167-H167)/H167&lt;10, (F167-H167)/H167, "&gt;999%"))</f>
        <v>2</v>
      </c>
    </row>
    <row r="168" spans="1:11" x14ac:dyDescent="0.25">
      <c r="A168" s="137"/>
      <c r="B168" s="40"/>
      <c r="D168" s="40"/>
      <c r="E168" s="44"/>
      <c r="F168" s="138"/>
      <c r="H168" s="40"/>
      <c r="I168" s="44"/>
      <c r="J168" s="43"/>
      <c r="K168" s="44"/>
    </row>
    <row r="169" spans="1:11" s="52" customFormat="1" ht="13" x14ac:dyDescent="0.3">
      <c r="A169" s="139" t="s">
        <v>435</v>
      </c>
      <c r="B169" s="46">
        <f>SUM(B163:B168)</f>
        <v>3</v>
      </c>
      <c r="C169" s="140">
        <f>B169/2959</f>
        <v>1.0138560324433931E-3</v>
      </c>
      <c r="D169" s="46">
        <f>SUM(D163:D168)</f>
        <v>1</v>
      </c>
      <c r="E169" s="141">
        <f>D169/1672</f>
        <v>5.9808612440191385E-4</v>
      </c>
      <c r="F169" s="128">
        <f>SUM(F163:F168)</f>
        <v>7</v>
      </c>
      <c r="G169" s="142">
        <f>F169/6331</f>
        <v>1.1056705101879639E-3</v>
      </c>
      <c r="H169" s="46">
        <f>SUM(H163:H168)</f>
        <v>4</v>
      </c>
      <c r="I169" s="141">
        <f>H169/4446</f>
        <v>8.9968511021142603E-4</v>
      </c>
      <c r="J169" s="49">
        <f>IF(D169=0, "-", IF((B169-D169)/D169&lt;10, (B169-D169)/D169, "&gt;999%"))</f>
        <v>2</v>
      </c>
      <c r="K169" s="50">
        <f>IF(H169=0, "-", IF((F169-H169)/H169&lt;10, (F169-H169)/H169, "&gt;999%"))</f>
        <v>0.75</v>
      </c>
    </row>
    <row r="170" spans="1:11" x14ac:dyDescent="0.25">
      <c r="B170" s="138"/>
      <c r="D170" s="138"/>
      <c r="F170" s="138"/>
      <c r="H170" s="138"/>
    </row>
    <row r="171" spans="1:11" s="52" customFormat="1" ht="13" x14ac:dyDescent="0.3">
      <c r="A171" s="139" t="s">
        <v>436</v>
      </c>
      <c r="B171" s="46">
        <v>15</v>
      </c>
      <c r="C171" s="140">
        <f>B171/2959</f>
        <v>5.0692801622169653E-3</v>
      </c>
      <c r="D171" s="46">
        <v>16</v>
      </c>
      <c r="E171" s="141">
        <f>D171/1672</f>
        <v>9.5693779904306216E-3</v>
      </c>
      <c r="F171" s="128">
        <v>33</v>
      </c>
      <c r="G171" s="142">
        <f>F171/6331</f>
        <v>5.2124466908861156E-3</v>
      </c>
      <c r="H171" s="46">
        <v>38</v>
      </c>
      <c r="I171" s="141">
        <f>H171/4446</f>
        <v>8.5470085470085479E-3</v>
      </c>
      <c r="J171" s="49">
        <f>IF(D171=0, "-", IF((B171-D171)/D171&lt;10, (B171-D171)/D171, "&gt;999%"))</f>
        <v>-6.25E-2</v>
      </c>
      <c r="K171" s="50">
        <f>IF(H171=0, "-", IF((F171-H171)/H171&lt;10, (F171-H171)/H171, "&gt;999%"))</f>
        <v>-0.13157894736842105</v>
      </c>
    </row>
    <row r="172" spans="1:11" x14ac:dyDescent="0.25">
      <c r="B172" s="138"/>
      <c r="D172" s="138"/>
      <c r="F172" s="138"/>
      <c r="H172" s="138"/>
    </row>
    <row r="173" spans="1:11" ht="13" x14ac:dyDescent="0.3">
      <c r="A173" s="26" t="s">
        <v>437</v>
      </c>
      <c r="B173" s="46">
        <f>B177-B175</f>
        <v>1252</v>
      </c>
      <c r="C173" s="140">
        <f>B173/2959</f>
        <v>0.42311591753970934</v>
      </c>
      <c r="D173" s="46">
        <f>D177-D175</f>
        <v>694</v>
      </c>
      <c r="E173" s="141">
        <f>D173/1672</f>
        <v>0.4150717703349282</v>
      </c>
      <c r="F173" s="128">
        <f>F177-F175</f>
        <v>2748</v>
      </c>
      <c r="G173" s="142">
        <f>F173/6331</f>
        <v>0.43405465171378926</v>
      </c>
      <c r="H173" s="46">
        <f>H177-H175</f>
        <v>1786</v>
      </c>
      <c r="I173" s="141">
        <f>H173/4446</f>
        <v>0.40170940170940173</v>
      </c>
      <c r="J173" s="49">
        <f>IF(D173=0, "-", IF((B173-D173)/D173&lt;10, (B173-D173)/D173, "&gt;999%"))</f>
        <v>0.80403458213256485</v>
      </c>
      <c r="K173" s="50">
        <f>IF(H173=0, "-", IF((F173-H173)/H173&lt;10, (F173-H173)/H173, "&gt;999%"))</f>
        <v>0.5386338185890257</v>
      </c>
    </row>
    <row r="174" spans="1:11" ht="13" x14ac:dyDescent="0.3">
      <c r="A174" s="26"/>
      <c r="B174" s="46"/>
      <c r="C174" s="140"/>
      <c r="D174" s="46"/>
      <c r="E174" s="141"/>
      <c r="F174" s="128"/>
      <c r="G174" s="142"/>
      <c r="H174" s="46"/>
      <c r="I174" s="141"/>
      <c r="J174" s="49"/>
      <c r="K174" s="50"/>
    </row>
    <row r="175" spans="1:11" ht="13" x14ac:dyDescent="0.3">
      <c r="A175" s="26" t="s">
        <v>438</v>
      </c>
      <c r="B175" s="46">
        <v>145</v>
      </c>
      <c r="C175" s="140">
        <f>B175/2959</f>
        <v>4.900304156809733E-2</v>
      </c>
      <c r="D175" s="46">
        <v>116</v>
      </c>
      <c r="E175" s="141">
        <f>D175/1672</f>
        <v>6.9377990430622011E-2</v>
      </c>
      <c r="F175" s="128">
        <v>358</v>
      </c>
      <c r="G175" s="142">
        <f>F175/6331</f>
        <v>5.6547148949613019E-2</v>
      </c>
      <c r="H175" s="46">
        <v>252</v>
      </c>
      <c r="I175" s="141">
        <f>H175/4446</f>
        <v>5.6680161943319839E-2</v>
      </c>
      <c r="J175" s="49">
        <f>IF(D175=0, "-", IF((B175-D175)/D175&lt;10, (B175-D175)/D175, "&gt;999%"))</f>
        <v>0.25</v>
      </c>
      <c r="K175" s="50">
        <f>IF(H175=0, "-", IF((F175-H175)/H175&lt;10, (F175-H175)/H175, "&gt;999%"))</f>
        <v>0.42063492063492064</v>
      </c>
    </row>
    <row r="176" spans="1:11" ht="13" x14ac:dyDescent="0.3">
      <c r="A176" s="26"/>
      <c r="B176" s="46"/>
      <c r="C176" s="140"/>
      <c r="D176" s="46"/>
      <c r="E176" s="141"/>
      <c r="F176" s="128"/>
      <c r="G176" s="142"/>
      <c r="H176" s="46"/>
      <c r="I176" s="141"/>
      <c r="J176" s="49"/>
      <c r="K176" s="50"/>
    </row>
    <row r="177" spans="1:11" ht="13" x14ac:dyDescent="0.3">
      <c r="A177" s="26" t="s">
        <v>439</v>
      </c>
      <c r="B177" s="46">
        <v>1397</v>
      </c>
      <c r="C177" s="140">
        <f>B177/2959</f>
        <v>0.47211895910780671</v>
      </c>
      <c r="D177" s="46">
        <v>810</v>
      </c>
      <c r="E177" s="141">
        <f>D177/1672</f>
        <v>0.48444976076555024</v>
      </c>
      <c r="F177" s="128">
        <v>3106</v>
      </c>
      <c r="G177" s="142">
        <f>F177/6331</f>
        <v>0.49060180066340231</v>
      </c>
      <c r="H177" s="46">
        <v>2038</v>
      </c>
      <c r="I177" s="141">
        <f>H177/4446</f>
        <v>0.45838956365272154</v>
      </c>
      <c r="J177" s="49">
        <f>IF(D177=0, "-", IF((B177-D177)/D177&lt;10, (B177-D177)/D177, "&gt;999%"))</f>
        <v>0.72469135802469131</v>
      </c>
      <c r="K177" s="50">
        <f>IF(H177=0, "-", IF((F177-H177)/H177&lt;10, (F177-H177)/H177, "&gt;999%"))</f>
        <v>0.5240431795878312</v>
      </c>
    </row>
  </sheetData>
  <mergeCells count="37">
    <mergeCell ref="B154:E154"/>
    <mergeCell ref="F154:I154"/>
    <mergeCell ref="J154:K154"/>
    <mergeCell ref="B155:C155"/>
    <mergeCell ref="D155:E155"/>
    <mergeCell ref="F155:G155"/>
    <mergeCell ref="H155:I155"/>
    <mergeCell ref="B103:E103"/>
    <mergeCell ref="F103:I103"/>
    <mergeCell ref="J103:K103"/>
    <mergeCell ref="B104:C104"/>
    <mergeCell ref="D104:E104"/>
    <mergeCell ref="F104:G104"/>
    <mergeCell ref="H104:I104"/>
    <mergeCell ref="B58:E58"/>
    <mergeCell ref="F58:I58"/>
    <mergeCell ref="J58:K58"/>
    <mergeCell ref="B59:C59"/>
    <mergeCell ref="D59:E59"/>
    <mergeCell ref="F59:G59"/>
    <mergeCell ref="H59:I59"/>
    <mergeCell ref="B20:E20"/>
    <mergeCell ref="F20:I20"/>
    <mergeCell ref="J20:K20"/>
    <mergeCell ref="B21:C21"/>
    <mergeCell ref="D21:E21"/>
    <mergeCell ref="F21:G21"/>
    <mergeCell ref="H21:I21"/>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42" max="16383" man="1"/>
    <brk id="85" max="16383" man="1"/>
    <brk id="132"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80EDD-F82F-4116-8BED-C784E52FECF3}">
  <sheetPr>
    <pageSetUpPr fitToPage="1"/>
  </sheetPr>
  <dimension ref="A1:K42"/>
  <sheetViews>
    <sheetView workbookViewId="0">
      <selection sqref="A1:L1"/>
    </sheetView>
  </sheetViews>
  <sheetFormatPr defaultRowHeight="12.5" x14ac:dyDescent="0.25"/>
  <cols>
    <col min="1" max="1" width="17.90625" style="4" bestFit="1" customWidth="1"/>
    <col min="2" max="11" width="8.453125" style="4" customWidth="1"/>
    <col min="12" max="256" width="8.7265625" style="4"/>
    <col min="257" max="257" width="24.7265625" style="4" customWidth="1"/>
    <col min="258" max="267" width="8.453125" style="4" customWidth="1"/>
    <col min="268" max="512" width="8.7265625" style="4"/>
    <col min="513" max="513" width="24.7265625" style="4" customWidth="1"/>
    <col min="514" max="523" width="8.453125" style="4" customWidth="1"/>
    <col min="524" max="768" width="8.7265625" style="4"/>
    <col min="769" max="769" width="24.7265625" style="4" customWidth="1"/>
    <col min="770" max="779" width="8.453125" style="4" customWidth="1"/>
    <col min="780" max="1024" width="8.7265625" style="4"/>
    <col min="1025" max="1025" width="24.7265625" style="4" customWidth="1"/>
    <col min="1026" max="1035" width="8.453125" style="4" customWidth="1"/>
    <col min="1036" max="1280" width="8.7265625" style="4"/>
    <col min="1281" max="1281" width="24.7265625" style="4" customWidth="1"/>
    <col min="1282" max="1291" width="8.453125" style="4" customWidth="1"/>
    <col min="1292" max="1536" width="8.7265625" style="4"/>
    <col min="1537" max="1537" width="24.7265625" style="4" customWidth="1"/>
    <col min="1538" max="1547" width="8.453125" style="4" customWidth="1"/>
    <col min="1548" max="1792" width="8.7265625" style="4"/>
    <col min="1793" max="1793" width="24.7265625" style="4" customWidth="1"/>
    <col min="1794" max="1803" width="8.453125" style="4" customWidth="1"/>
    <col min="1804" max="2048" width="8.7265625" style="4"/>
    <col min="2049" max="2049" width="24.7265625" style="4" customWidth="1"/>
    <col min="2050" max="2059" width="8.453125" style="4" customWidth="1"/>
    <col min="2060" max="2304" width="8.7265625" style="4"/>
    <col min="2305" max="2305" width="24.7265625" style="4" customWidth="1"/>
    <col min="2306" max="2315" width="8.453125" style="4" customWidth="1"/>
    <col min="2316" max="2560" width="8.7265625" style="4"/>
    <col min="2561" max="2561" width="24.7265625" style="4" customWidth="1"/>
    <col min="2562" max="2571" width="8.453125" style="4" customWidth="1"/>
    <col min="2572" max="2816" width="8.7265625" style="4"/>
    <col min="2817" max="2817" width="24.7265625" style="4" customWidth="1"/>
    <col min="2818" max="2827" width="8.453125" style="4" customWidth="1"/>
    <col min="2828" max="3072" width="8.7265625" style="4"/>
    <col min="3073" max="3073" width="24.7265625" style="4" customWidth="1"/>
    <col min="3074" max="3083" width="8.453125" style="4" customWidth="1"/>
    <col min="3084" max="3328" width="8.7265625" style="4"/>
    <col min="3329" max="3329" width="24.7265625" style="4" customWidth="1"/>
    <col min="3330" max="3339" width="8.453125" style="4" customWidth="1"/>
    <col min="3340" max="3584" width="8.7265625" style="4"/>
    <col min="3585" max="3585" width="24.7265625" style="4" customWidth="1"/>
    <col min="3586" max="3595" width="8.453125" style="4" customWidth="1"/>
    <col min="3596" max="3840" width="8.7265625" style="4"/>
    <col min="3841" max="3841" width="24.7265625" style="4" customWidth="1"/>
    <col min="3842" max="3851" width="8.453125" style="4" customWidth="1"/>
    <col min="3852" max="4096" width="8.7265625" style="4"/>
    <col min="4097" max="4097" width="24.7265625" style="4" customWidth="1"/>
    <col min="4098" max="4107" width="8.453125" style="4" customWidth="1"/>
    <col min="4108" max="4352" width="8.7265625" style="4"/>
    <col min="4353" max="4353" width="24.7265625" style="4" customWidth="1"/>
    <col min="4354" max="4363" width="8.453125" style="4" customWidth="1"/>
    <col min="4364" max="4608" width="8.7265625" style="4"/>
    <col min="4609" max="4609" width="24.7265625" style="4" customWidth="1"/>
    <col min="4610" max="4619" width="8.453125" style="4" customWidth="1"/>
    <col min="4620" max="4864" width="8.7265625" style="4"/>
    <col min="4865" max="4865" width="24.7265625" style="4" customWidth="1"/>
    <col min="4866" max="4875" width="8.453125" style="4" customWidth="1"/>
    <col min="4876" max="5120" width="8.7265625" style="4"/>
    <col min="5121" max="5121" width="24.7265625" style="4" customWidth="1"/>
    <col min="5122" max="5131" width="8.453125" style="4" customWidth="1"/>
    <col min="5132" max="5376" width="8.7265625" style="4"/>
    <col min="5377" max="5377" width="24.7265625" style="4" customWidth="1"/>
    <col min="5378" max="5387" width="8.453125" style="4" customWidth="1"/>
    <col min="5388" max="5632" width="8.7265625" style="4"/>
    <col min="5633" max="5633" width="24.7265625" style="4" customWidth="1"/>
    <col min="5634" max="5643" width="8.453125" style="4" customWidth="1"/>
    <col min="5644" max="5888" width="8.7265625" style="4"/>
    <col min="5889" max="5889" width="24.7265625" style="4" customWidth="1"/>
    <col min="5890" max="5899" width="8.453125" style="4" customWidth="1"/>
    <col min="5900" max="6144" width="8.7265625" style="4"/>
    <col min="6145" max="6145" width="24.7265625" style="4" customWidth="1"/>
    <col min="6146" max="6155" width="8.453125" style="4" customWidth="1"/>
    <col min="6156" max="6400" width="8.7265625" style="4"/>
    <col min="6401" max="6401" width="24.7265625" style="4" customWidth="1"/>
    <col min="6402" max="6411" width="8.453125" style="4" customWidth="1"/>
    <col min="6412" max="6656" width="8.7265625" style="4"/>
    <col min="6657" max="6657" width="24.7265625" style="4" customWidth="1"/>
    <col min="6658" max="6667" width="8.453125" style="4" customWidth="1"/>
    <col min="6668" max="6912" width="8.7265625" style="4"/>
    <col min="6913" max="6913" width="24.7265625" style="4" customWidth="1"/>
    <col min="6914" max="6923" width="8.453125" style="4" customWidth="1"/>
    <col min="6924" max="7168" width="8.7265625" style="4"/>
    <col min="7169" max="7169" width="24.7265625" style="4" customWidth="1"/>
    <col min="7170" max="7179" width="8.453125" style="4" customWidth="1"/>
    <col min="7180" max="7424" width="8.7265625" style="4"/>
    <col min="7425" max="7425" width="24.7265625" style="4" customWidth="1"/>
    <col min="7426" max="7435" width="8.453125" style="4" customWidth="1"/>
    <col min="7436" max="7680" width="8.7265625" style="4"/>
    <col min="7681" max="7681" width="24.7265625" style="4" customWidth="1"/>
    <col min="7682" max="7691" width="8.453125" style="4" customWidth="1"/>
    <col min="7692" max="7936" width="8.7265625" style="4"/>
    <col min="7937" max="7937" width="24.7265625" style="4" customWidth="1"/>
    <col min="7938" max="7947" width="8.453125" style="4" customWidth="1"/>
    <col min="7948" max="8192" width="8.7265625" style="4"/>
    <col min="8193" max="8193" width="24.7265625" style="4" customWidth="1"/>
    <col min="8194" max="8203" width="8.453125" style="4" customWidth="1"/>
    <col min="8204" max="8448" width="8.7265625" style="4"/>
    <col min="8449" max="8449" width="24.7265625" style="4" customWidth="1"/>
    <col min="8450" max="8459" width="8.453125" style="4" customWidth="1"/>
    <col min="8460" max="8704" width="8.7265625" style="4"/>
    <col min="8705" max="8705" width="24.7265625" style="4" customWidth="1"/>
    <col min="8706" max="8715" width="8.453125" style="4" customWidth="1"/>
    <col min="8716" max="8960" width="8.7265625" style="4"/>
    <col min="8961" max="8961" width="24.7265625" style="4" customWidth="1"/>
    <col min="8962" max="8971" width="8.453125" style="4" customWidth="1"/>
    <col min="8972" max="9216" width="8.7265625" style="4"/>
    <col min="9217" max="9217" width="24.7265625" style="4" customWidth="1"/>
    <col min="9218" max="9227" width="8.453125" style="4" customWidth="1"/>
    <col min="9228" max="9472" width="8.7265625" style="4"/>
    <col min="9473" max="9473" width="24.7265625" style="4" customWidth="1"/>
    <col min="9474" max="9483" width="8.453125" style="4" customWidth="1"/>
    <col min="9484" max="9728" width="8.7265625" style="4"/>
    <col min="9729" max="9729" width="24.7265625" style="4" customWidth="1"/>
    <col min="9730" max="9739" width="8.453125" style="4" customWidth="1"/>
    <col min="9740" max="9984" width="8.7265625" style="4"/>
    <col min="9985" max="9985" width="24.7265625" style="4" customWidth="1"/>
    <col min="9986" max="9995" width="8.453125" style="4" customWidth="1"/>
    <col min="9996" max="10240" width="8.7265625" style="4"/>
    <col min="10241" max="10241" width="24.7265625" style="4" customWidth="1"/>
    <col min="10242" max="10251" width="8.453125" style="4" customWidth="1"/>
    <col min="10252" max="10496" width="8.7265625" style="4"/>
    <col min="10497" max="10497" width="24.7265625" style="4" customWidth="1"/>
    <col min="10498" max="10507" width="8.453125" style="4" customWidth="1"/>
    <col min="10508" max="10752" width="8.7265625" style="4"/>
    <col min="10753" max="10753" width="24.7265625" style="4" customWidth="1"/>
    <col min="10754" max="10763" width="8.453125" style="4" customWidth="1"/>
    <col min="10764" max="11008" width="8.7265625" style="4"/>
    <col min="11009" max="11009" width="24.7265625" style="4" customWidth="1"/>
    <col min="11010" max="11019" width="8.453125" style="4" customWidth="1"/>
    <col min="11020" max="11264" width="8.7265625" style="4"/>
    <col min="11265" max="11265" width="24.7265625" style="4" customWidth="1"/>
    <col min="11266" max="11275" width="8.453125" style="4" customWidth="1"/>
    <col min="11276" max="11520" width="8.7265625" style="4"/>
    <col min="11521" max="11521" width="24.7265625" style="4" customWidth="1"/>
    <col min="11522" max="11531" width="8.453125" style="4" customWidth="1"/>
    <col min="11532" max="11776" width="8.7265625" style="4"/>
    <col min="11777" max="11777" width="24.7265625" style="4" customWidth="1"/>
    <col min="11778" max="11787" width="8.453125" style="4" customWidth="1"/>
    <col min="11788" max="12032" width="8.7265625" style="4"/>
    <col min="12033" max="12033" width="24.7265625" style="4" customWidth="1"/>
    <col min="12034" max="12043" width="8.453125" style="4" customWidth="1"/>
    <col min="12044" max="12288" width="8.7265625" style="4"/>
    <col min="12289" max="12289" width="24.7265625" style="4" customWidth="1"/>
    <col min="12290" max="12299" width="8.453125" style="4" customWidth="1"/>
    <col min="12300" max="12544" width="8.7265625" style="4"/>
    <col min="12545" max="12545" width="24.7265625" style="4" customWidth="1"/>
    <col min="12546" max="12555" width="8.453125" style="4" customWidth="1"/>
    <col min="12556" max="12800" width="8.7265625" style="4"/>
    <col min="12801" max="12801" width="24.7265625" style="4" customWidth="1"/>
    <col min="12802" max="12811" width="8.453125" style="4" customWidth="1"/>
    <col min="12812" max="13056" width="8.7265625" style="4"/>
    <col min="13057" max="13057" width="24.7265625" style="4" customWidth="1"/>
    <col min="13058" max="13067" width="8.453125" style="4" customWidth="1"/>
    <col min="13068" max="13312" width="8.7265625" style="4"/>
    <col min="13313" max="13313" width="24.7265625" style="4" customWidth="1"/>
    <col min="13314" max="13323" width="8.453125" style="4" customWidth="1"/>
    <col min="13324" max="13568" width="8.7265625" style="4"/>
    <col min="13569" max="13569" width="24.7265625" style="4" customWidth="1"/>
    <col min="13570" max="13579" width="8.453125" style="4" customWidth="1"/>
    <col min="13580" max="13824" width="8.7265625" style="4"/>
    <col min="13825" max="13825" width="24.7265625" style="4" customWidth="1"/>
    <col min="13826" max="13835" width="8.453125" style="4" customWidth="1"/>
    <col min="13836" max="14080" width="8.7265625" style="4"/>
    <col min="14081" max="14081" width="24.7265625" style="4" customWidth="1"/>
    <col min="14082" max="14091" width="8.453125" style="4" customWidth="1"/>
    <col min="14092" max="14336" width="8.7265625" style="4"/>
    <col min="14337" max="14337" width="24.7265625" style="4" customWidth="1"/>
    <col min="14338" max="14347" width="8.453125" style="4" customWidth="1"/>
    <col min="14348" max="14592" width="8.7265625" style="4"/>
    <col min="14593" max="14593" width="24.7265625" style="4" customWidth="1"/>
    <col min="14594" max="14603" width="8.453125" style="4" customWidth="1"/>
    <col min="14604" max="14848" width="8.7265625" style="4"/>
    <col min="14849" max="14849" width="24.7265625" style="4" customWidth="1"/>
    <col min="14850" max="14859" width="8.453125" style="4" customWidth="1"/>
    <col min="14860" max="15104" width="8.7265625" style="4"/>
    <col min="15105" max="15105" width="24.7265625" style="4" customWidth="1"/>
    <col min="15106" max="15115" width="8.453125" style="4" customWidth="1"/>
    <col min="15116" max="15360" width="8.7265625" style="4"/>
    <col min="15361" max="15361" width="24.7265625" style="4" customWidth="1"/>
    <col min="15362" max="15371" width="8.453125" style="4" customWidth="1"/>
    <col min="15372" max="15616" width="8.7265625" style="4"/>
    <col min="15617" max="15617" width="24.7265625" style="4" customWidth="1"/>
    <col min="15618" max="15627" width="8.453125" style="4" customWidth="1"/>
    <col min="15628" max="15872" width="8.7265625" style="4"/>
    <col min="15873" max="15873" width="24.7265625" style="4" customWidth="1"/>
    <col min="15874" max="15883" width="8.453125" style="4" customWidth="1"/>
    <col min="15884" max="16128" width="8.7265625" style="4"/>
    <col min="16129" max="16129" width="24.7265625" style="4" customWidth="1"/>
    <col min="16130" max="16139" width="8.453125" style="4" customWidth="1"/>
    <col min="16140" max="16384" width="8.7265625" style="4"/>
  </cols>
  <sheetData>
    <row r="1" spans="1:11" ht="20" x14ac:dyDescent="0.4">
      <c r="A1" s="68" t="s">
        <v>19</v>
      </c>
      <c r="B1" s="69" t="s">
        <v>440</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43"/>
      <c r="B4" s="22" t="s">
        <v>4</v>
      </c>
      <c r="C4" s="25"/>
      <c r="D4" s="25"/>
      <c r="E4" s="23"/>
      <c r="F4" s="22" t="s">
        <v>144</v>
      </c>
      <c r="G4" s="25"/>
      <c r="H4" s="25"/>
      <c r="I4" s="23"/>
      <c r="J4" s="22" t="s">
        <v>145</v>
      </c>
      <c r="K4" s="23"/>
    </row>
    <row r="5" spans="1:11" ht="13" x14ac:dyDescent="0.3">
      <c r="A5" s="26"/>
      <c r="B5" s="22">
        <f>VALUE(RIGHT($B$2, 4))</f>
        <v>2020</v>
      </c>
      <c r="C5" s="23"/>
      <c r="D5" s="22">
        <f>B5-1</f>
        <v>2019</v>
      </c>
      <c r="E5" s="130"/>
      <c r="F5" s="22">
        <f>B5</f>
        <v>2020</v>
      </c>
      <c r="G5" s="130"/>
      <c r="H5" s="22">
        <f>D5</f>
        <v>2019</v>
      </c>
      <c r="I5" s="130"/>
      <c r="J5" s="27" t="s">
        <v>8</v>
      </c>
      <c r="K5" s="28" t="s">
        <v>5</v>
      </c>
    </row>
    <row r="6" spans="1:11" ht="13" x14ac:dyDescent="0.3">
      <c r="A6" s="30"/>
      <c r="B6" s="132" t="s">
        <v>146</v>
      </c>
      <c r="C6" s="133" t="s">
        <v>147</v>
      </c>
      <c r="D6" s="132" t="s">
        <v>146</v>
      </c>
      <c r="E6" s="134" t="s">
        <v>147</v>
      </c>
      <c r="F6" s="144" t="s">
        <v>146</v>
      </c>
      <c r="G6" s="133" t="s">
        <v>147</v>
      </c>
      <c r="H6" s="145" t="s">
        <v>146</v>
      </c>
      <c r="I6" s="134" t="s">
        <v>147</v>
      </c>
      <c r="J6" s="132"/>
      <c r="K6" s="134"/>
    </row>
    <row r="7" spans="1:11" x14ac:dyDescent="0.25">
      <c r="A7" s="34" t="s">
        <v>49</v>
      </c>
      <c r="B7" s="35">
        <v>2</v>
      </c>
      <c r="C7" s="146">
        <f>IF(B42=0, "-", B7/B42)</f>
        <v>1.4316392269148174E-3</v>
      </c>
      <c r="D7" s="35">
        <v>0</v>
      </c>
      <c r="E7" s="39">
        <f>IF(D42=0, "-", D7/D42)</f>
        <v>0</v>
      </c>
      <c r="F7" s="136">
        <v>8</v>
      </c>
      <c r="G7" s="146">
        <f>IF(F42=0, "-", F7/F42)</f>
        <v>2.5756600128783E-3</v>
      </c>
      <c r="H7" s="35">
        <v>1</v>
      </c>
      <c r="I7" s="39">
        <f>IF(H42=0, "-", H7/H42)</f>
        <v>4.906771344455348E-4</v>
      </c>
      <c r="J7" s="38" t="str">
        <f t="shared" ref="J7:J40" si="0">IF(D7=0, "-", IF((B7-D7)/D7&lt;10, (B7-D7)/D7, "&gt;999%"))</f>
        <v>-</v>
      </c>
      <c r="K7" s="39">
        <f t="shared" ref="K7:K40" si="1">IF(H7=0, "-", IF((F7-H7)/H7&lt;10, (F7-H7)/H7, "&gt;999%"))</f>
        <v>7</v>
      </c>
    </row>
    <row r="8" spans="1:11" x14ac:dyDescent="0.25">
      <c r="A8" s="34" t="s">
        <v>50</v>
      </c>
      <c r="B8" s="35">
        <v>27</v>
      </c>
      <c r="C8" s="146">
        <f>IF(B42=0, "-", B8/B42)</f>
        <v>1.9327129563350035E-2</v>
      </c>
      <c r="D8" s="35">
        <v>11</v>
      </c>
      <c r="E8" s="39">
        <f>IF(D42=0, "-", D8/D42)</f>
        <v>1.3580246913580247E-2</v>
      </c>
      <c r="F8" s="136">
        <v>49</v>
      </c>
      <c r="G8" s="146">
        <f>IF(F42=0, "-", F8/F42)</f>
        <v>1.5775917578879587E-2</v>
      </c>
      <c r="H8" s="35">
        <v>31</v>
      </c>
      <c r="I8" s="39">
        <f>IF(H42=0, "-", H8/H42)</f>
        <v>1.5210991167811581E-2</v>
      </c>
      <c r="J8" s="38">
        <f t="shared" si="0"/>
        <v>1.4545454545454546</v>
      </c>
      <c r="K8" s="39">
        <f t="shared" si="1"/>
        <v>0.58064516129032262</v>
      </c>
    </row>
    <row r="9" spans="1:11" x14ac:dyDescent="0.25">
      <c r="A9" s="34" t="s">
        <v>51</v>
      </c>
      <c r="B9" s="35">
        <v>17</v>
      </c>
      <c r="C9" s="146">
        <f>IF(B42=0, "-", B9/B42)</f>
        <v>1.2168933428775949E-2</v>
      </c>
      <c r="D9" s="35">
        <v>23</v>
      </c>
      <c r="E9" s="39">
        <f>IF(D42=0, "-", D9/D42)</f>
        <v>2.8395061728395062E-2</v>
      </c>
      <c r="F9" s="136">
        <v>62</v>
      </c>
      <c r="G9" s="146">
        <f>IF(F42=0, "-", F9/F42)</f>
        <v>1.9961365099806824E-2</v>
      </c>
      <c r="H9" s="35">
        <v>61</v>
      </c>
      <c r="I9" s="39">
        <f>IF(H42=0, "-", H9/H42)</f>
        <v>2.9931305201177625E-2</v>
      </c>
      <c r="J9" s="38">
        <f t="shared" si="0"/>
        <v>-0.2608695652173913</v>
      </c>
      <c r="K9" s="39">
        <f t="shared" si="1"/>
        <v>1.6393442622950821E-2</v>
      </c>
    </row>
    <row r="10" spans="1:11" x14ac:dyDescent="0.25">
      <c r="A10" s="34" t="s">
        <v>53</v>
      </c>
      <c r="B10" s="35">
        <v>0</v>
      </c>
      <c r="C10" s="146">
        <f>IF(B42=0, "-", B10/B42)</f>
        <v>0</v>
      </c>
      <c r="D10" s="35">
        <v>0</v>
      </c>
      <c r="E10" s="39">
        <f>IF(D42=0, "-", D10/D42)</f>
        <v>0</v>
      </c>
      <c r="F10" s="136">
        <v>1</v>
      </c>
      <c r="G10" s="146">
        <f>IF(F42=0, "-", F10/F42)</f>
        <v>3.219575016097875E-4</v>
      </c>
      <c r="H10" s="35">
        <v>1</v>
      </c>
      <c r="I10" s="39">
        <f>IF(H42=0, "-", H10/H42)</f>
        <v>4.906771344455348E-4</v>
      </c>
      <c r="J10" s="38" t="str">
        <f t="shared" si="0"/>
        <v>-</v>
      </c>
      <c r="K10" s="39">
        <f t="shared" si="1"/>
        <v>0</v>
      </c>
    </row>
    <row r="11" spans="1:11" x14ac:dyDescent="0.25">
      <c r="A11" s="34" t="s">
        <v>54</v>
      </c>
      <c r="B11" s="35">
        <v>1</v>
      </c>
      <c r="C11" s="146">
        <f>IF(B42=0, "-", B11/B42)</f>
        <v>7.158196134574087E-4</v>
      </c>
      <c r="D11" s="35">
        <v>0</v>
      </c>
      <c r="E11" s="39">
        <f>IF(D42=0, "-", D11/D42)</f>
        <v>0</v>
      </c>
      <c r="F11" s="136">
        <v>1</v>
      </c>
      <c r="G11" s="146">
        <f>IF(F42=0, "-", F11/F42)</f>
        <v>3.219575016097875E-4</v>
      </c>
      <c r="H11" s="35">
        <v>0</v>
      </c>
      <c r="I11" s="39">
        <f>IF(H42=0, "-", H11/H42)</f>
        <v>0</v>
      </c>
      <c r="J11" s="38" t="str">
        <f t="shared" si="0"/>
        <v>-</v>
      </c>
      <c r="K11" s="39" t="str">
        <f t="shared" si="1"/>
        <v>-</v>
      </c>
    </row>
    <row r="12" spans="1:11" x14ac:dyDescent="0.25">
      <c r="A12" s="34" t="s">
        <v>56</v>
      </c>
      <c r="B12" s="35">
        <v>25</v>
      </c>
      <c r="C12" s="146">
        <f>IF(B42=0, "-", B12/B42)</f>
        <v>1.789549033643522E-2</v>
      </c>
      <c r="D12" s="35">
        <v>21</v>
      </c>
      <c r="E12" s="39">
        <f>IF(D42=0, "-", D12/D42)</f>
        <v>2.5925925925925925E-2</v>
      </c>
      <c r="F12" s="136">
        <v>49</v>
      </c>
      <c r="G12" s="146">
        <f>IF(F42=0, "-", F12/F42)</f>
        <v>1.5775917578879587E-2</v>
      </c>
      <c r="H12" s="35">
        <v>50</v>
      </c>
      <c r="I12" s="39">
        <f>IF(H42=0, "-", H12/H42)</f>
        <v>2.4533856722276742E-2</v>
      </c>
      <c r="J12" s="38">
        <f t="shared" si="0"/>
        <v>0.19047619047619047</v>
      </c>
      <c r="K12" s="39">
        <f t="shared" si="1"/>
        <v>-0.02</v>
      </c>
    </row>
    <row r="13" spans="1:11" x14ac:dyDescent="0.25">
      <c r="A13" s="34" t="s">
        <v>58</v>
      </c>
      <c r="B13" s="35">
        <v>8</v>
      </c>
      <c r="C13" s="146">
        <f>IF(B42=0, "-", B13/B42)</f>
        <v>5.7265569076592696E-3</v>
      </c>
      <c r="D13" s="35">
        <v>5</v>
      </c>
      <c r="E13" s="39">
        <f>IF(D42=0, "-", D13/D42)</f>
        <v>6.1728395061728392E-3</v>
      </c>
      <c r="F13" s="136">
        <v>15</v>
      </c>
      <c r="G13" s="146">
        <f>IF(F42=0, "-", F13/F42)</f>
        <v>4.829362524146813E-3</v>
      </c>
      <c r="H13" s="35">
        <v>7</v>
      </c>
      <c r="I13" s="39">
        <f>IF(H42=0, "-", H13/H42)</f>
        <v>3.4347399411187437E-3</v>
      </c>
      <c r="J13" s="38">
        <f t="shared" si="0"/>
        <v>0.6</v>
      </c>
      <c r="K13" s="39">
        <f t="shared" si="1"/>
        <v>1.1428571428571428</v>
      </c>
    </row>
    <row r="14" spans="1:11" x14ac:dyDescent="0.25">
      <c r="A14" s="34" t="s">
        <v>59</v>
      </c>
      <c r="B14" s="35">
        <v>31</v>
      </c>
      <c r="C14" s="146">
        <f>IF(B42=0, "-", B14/B42)</f>
        <v>2.2190408017179669E-2</v>
      </c>
      <c r="D14" s="35">
        <v>20</v>
      </c>
      <c r="E14" s="39">
        <f>IF(D42=0, "-", D14/D42)</f>
        <v>2.4691358024691357E-2</v>
      </c>
      <c r="F14" s="136">
        <v>53</v>
      </c>
      <c r="G14" s="146">
        <f>IF(F42=0, "-", F14/F42)</f>
        <v>1.7063747585318739E-2</v>
      </c>
      <c r="H14" s="35">
        <v>36</v>
      </c>
      <c r="I14" s="39">
        <f>IF(H42=0, "-", H14/H42)</f>
        <v>1.7664376840039256E-2</v>
      </c>
      <c r="J14" s="38">
        <f t="shared" si="0"/>
        <v>0.55000000000000004</v>
      </c>
      <c r="K14" s="39">
        <f t="shared" si="1"/>
        <v>0.47222222222222221</v>
      </c>
    </row>
    <row r="15" spans="1:11" x14ac:dyDescent="0.25">
      <c r="A15" s="34" t="s">
        <v>60</v>
      </c>
      <c r="B15" s="35">
        <v>147</v>
      </c>
      <c r="C15" s="146">
        <f>IF(B42=0, "-", B15/B42)</f>
        <v>0.10522548317823908</v>
      </c>
      <c r="D15" s="35">
        <v>60</v>
      </c>
      <c r="E15" s="39">
        <f>IF(D42=0, "-", D15/D42)</f>
        <v>7.407407407407407E-2</v>
      </c>
      <c r="F15" s="136">
        <v>339</v>
      </c>
      <c r="G15" s="146">
        <f>IF(F42=0, "-", F15/F42)</f>
        <v>0.10914359304571797</v>
      </c>
      <c r="H15" s="35">
        <v>153</v>
      </c>
      <c r="I15" s="39">
        <f>IF(H42=0, "-", H15/H42)</f>
        <v>7.5073601570166834E-2</v>
      </c>
      <c r="J15" s="38">
        <f t="shared" si="0"/>
        <v>1.45</v>
      </c>
      <c r="K15" s="39">
        <f t="shared" si="1"/>
        <v>1.2156862745098038</v>
      </c>
    </row>
    <row r="16" spans="1:11" x14ac:dyDescent="0.25">
      <c r="A16" s="34" t="s">
        <v>61</v>
      </c>
      <c r="B16" s="35">
        <v>133</v>
      </c>
      <c r="C16" s="146">
        <f>IF(B42=0, "-", B16/B42)</f>
        <v>9.5204008589835368E-2</v>
      </c>
      <c r="D16" s="35">
        <v>67</v>
      </c>
      <c r="E16" s="39">
        <f>IF(D42=0, "-", D16/D42)</f>
        <v>8.2716049382716053E-2</v>
      </c>
      <c r="F16" s="136">
        <v>301</v>
      </c>
      <c r="G16" s="146">
        <f>IF(F42=0, "-", F16/F42)</f>
        <v>9.6909207984546039E-2</v>
      </c>
      <c r="H16" s="35">
        <v>187</v>
      </c>
      <c r="I16" s="39">
        <f>IF(H42=0, "-", H16/H42)</f>
        <v>9.175662414131501E-2</v>
      </c>
      <c r="J16" s="38">
        <f t="shared" si="0"/>
        <v>0.9850746268656716</v>
      </c>
      <c r="K16" s="39">
        <f t="shared" si="1"/>
        <v>0.60962566844919786</v>
      </c>
    </row>
    <row r="17" spans="1:11" x14ac:dyDescent="0.25">
      <c r="A17" s="34" t="s">
        <v>63</v>
      </c>
      <c r="B17" s="35">
        <v>12</v>
      </c>
      <c r="C17" s="146">
        <f>IF(B42=0, "-", B17/B42)</f>
        <v>8.5898353614889053E-3</v>
      </c>
      <c r="D17" s="35">
        <v>14</v>
      </c>
      <c r="E17" s="39">
        <f>IF(D42=0, "-", D17/D42)</f>
        <v>1.7283950617283949E-2</v>
      </c>
      <c r="F17" s="136">
        <v>19</v>
      </c>
      <c r="G17" s="146">
        <f>IF(F42=0, "-", F17/F42)</f>
        <v>6.1171925305859628E-3</v>
      </c>
      <c r="H17" s="35">
        <v>26</v>
      </c>
      <c r="I17" s="39">
        <f>IF(H42=0, "-", H17/H42)</f>
        <v>1.2757605495583905E-2</v>
      </c>
      <c r="J17" s="38">
        <f t="shared" si="0"/>
        <v>-0.14285714285714285</v>
      </c>
      <c r="K17" s="39">
        <f t="shared" si="1"/>
        <v>-0.26923076923076922</v>
      </c>
    </row>
    <row r="18" spans="1:11" x14ac:dyDescent="0.25">
      <c r="A18" s="34" t="s">
        <v>65</v>
      </c>
      <c r="B18" s="35">
        <v>7</v>
      </c>
      <c r="C18" s="146">
        <f>IF(B42=0, "-", B18/B42)</f>
        <v>5.0107372942018611E-3</v>
      </c>
      <c r="D18" s="35">
        <v>13</v>
      </c>
      <c r="E18" s="39">
        <f>IF(D42=0, "-", D18/D42)</f>
        <v>1.6049382716049384E-2</v>
      </c>
      <c r="F18" s="136">
        <v>12</v>
      </c>
      <c r="G18" s="146">
        <f>IF(F42=0, "-", F18/F42)</f>
        <v>3.8634900193174502E-3</v>
      </c>
      <c r="H18" s="35">
        <v>16</v>
      </c>
      <c r="I18" s="39">
        <f>IF(H42=0, "-", H18/H42)</f>
        <v>7.8508341511285568E-3</v>
      </c>
      <c r="J18" s="38">
        <f t="shared" si="0"/>
        <v>-0.46153846153846156</v>
      </c>
      <c r="K18" s="39">
        <f t="shared" si="1"/>
        <v>-0.25</v>
      </c>
    </row>
    <row r="19" spans="1:11" x14ac:dyDescent="0.25">
      <c r="A19" s="34" t="s">
        <v>66</v>
      </c>
      <c r="B19" s="35">
        <v>11</v>
      </c>
      <c r="C19" s="146">
        <f>IF(B42=0, "-", B19/B42)</f>
        <v>7.874015748031496E-3</v>
      </c>
      <c r="D19" s="35">
        <v>13</v>
      </c>
      <c r="E19" s="39">
        <f>IF(D42=0, "-", D19/D42)</f>
        <v>1.6049382716049384E-2</v>
      </c>
      <c r="F19" s="136">
        <v>25</v>
      </c>
      <c r="G19" s="146">
        <f>IF(F42=0, "-", F19/F42)</f>
        <v>8.0489375402446883E-3</v>
      </c>
      <c r="H19" s="35">
        <v>36</v>
      </c>
      <c r="I19" s="39">
        <f>IF(H42=0, "-", H19/H42)</f>
        <v>1.7664376840039256E-2</v>
      </c>
      <c r="J19" s="38">
        <f t="shared" si="0"/>
        <v>-0.15384615384615385</v>
      </c>
      <c r="K19" s="39">
        <f t="shared" si="1"/>
        <v>-0.30555555555555558</v>
      </c>
    </row>
    <row r="20" spans="1:11" x14ac:dyDescent="0.25">
      <c r="A20" s="34" t="s">
        <v>67</v>
      </c>
      <c r="B20" s="35">
        <v>54</v>
      </c>
      <c r="C20" s="146">
        <f>IF(B42=0, "-", B20/B42)</f>
        <v>3.865425912670007E-2</v>
      </c>
      <c r="D20" s="35">
        <v>25</v>
      </c>
      <c r="E20" s="39">
        <f>IF(D42=0, "-", D20/D42)</f>
        <v>3.0864197530864196E-2</v>
      </c>
      <c r="F20" s="136">
        <v>100</v>
      </c>
      <c r="G20" s="146">
        <f>IF(F42=0, "-", F20/F42)</f>
        <v>3.2195750160978753E-2</v>
      </c>
      <c r="H20" s="35">
        <v>64</v>
      </c>
      <c r="I20" s="39">
        <f>IF(H42=0, "-", H20/H42)</f>
        <v>3.1403336604514227E-2</v>
      </c>
      <c r="J20" s="38">
        <f t="shared" si="0"/>
        <v>1.1599999999999999</v>
      </c>
      <c r="K20" s="39">
        <f t="shared" si="1"/>
        <v>0.5625</v>
      </c>
    </row>
    <row r="21" spans="1:11" x14ac:dyDescent="0.25">
      <c r="A21" s="34" t="s">
        <v>68</v>
      </c>
      <c r="B21" s="35">
        <v>23</v>
      </c>
      <c r="C21" s="146">
        <f>IF(B42=0, "-", B21/B42)</f>
        <v>1.6463851109520401E-2</v>
      </c>
      <c r="D21" s="35">
        <v>22</v>
      </c>
      <c r="E21" s="39">
        <f>IF(D42=0, "-", D21/D42)</f>
        <v>2.7160493827160494E-2</v>
      </c>
      <c r="F21" s="136">
        <v>61</v>
      </c>
      <c r="G21" s="146">
        <f>IF(F42=0, "-", F21/F42)</f>
        <v>1.9639407598197038E-2</v>
      </c>
      <c r="H21" s="35">
        <v>37</v>
      </c>
      <c r="I21" s="39">
        <f>IF(H42=0, "-", H21/H42)</f>
        <v>1.8155053974484789E-2</v>
      </c>
      <c r="J21" s="38">
        <f t="shared" si="0"/>
        <v>4.5454545454545456E-2</v>
      </c>
      <c r="K21" s="39">
        <f t="shared" si="1"/>
        <v>0.64864864864864868</v>
      </c>
    </row>
    <row r="22" spans="1:11" x14ac:dyDescent="0.25">
      <c r="A22" s="34" t="s">
        <v>69</v>
      </c>
      <c r="B22" s="35">
        <v>1</v>
      </c>
      <c r="C22" s="146">
        <f>IF(B42=0, "-", B22/B42)</f>
        <v>7.158196134574087E-4</v>
      </c>
      <c r="D22" s="35">
        <v>0</v>
      </c>
      <c r="E22" s="39">
        <f>IF(D42=0, "-", D22/D42)</f>
        <v>0</v>
      </c>
      <c r="F22" s="136">
        <v>1</v>
      </c>
      <c r="G22" s="146">
        <f>IF(F42=0, "-", F22/F42)</f>
        <v>3.219575016097875E-4</v>
      </c>
      <c r="H22" s="35">
        <v>0</v>
      </c>
      <c r="I22" s="39">
        <f>IF(H42=0, "-", H22/H42)</f>
        <v>0</v>
      </c>
      <c r="J22" s="38" t="str">
        <f t="shared" si="0"/>
        <v>-</v>
      </c>
      <c r="K22" s="39" t="str">
        <f t="shared" si="1"/>
        <v>-</v>
      </c>
    </row>
    <row r="23" spans="1:11" x14ac:dyDescent="0.25">
      <c r="A23" s="34" t="s">
        <v>70</v>
      </c>
      <c r="B23" s="35">
        <v>16</v>
      </c>
      <c r="C23" s="146">
        <f>IF(B42=0, "-", B23/B42)</f>
        <v>1.1453113815318539E-2</v>
      </c>
      <c r="D23" s="35">
        <v>8</v>
      </c>
      <c r="E23" s="39">
        <f>IF(D42=0, "-", D23/D42)</f>
        <v>9.876543209876543E-3</v>
      </c>
      <c r="F23" s="136">
        <v>39</v>
      </c>
      <c r="G23" s="146">
        <f>IF(F42=0, "-", F23/F42)</f>
        <v>1.2556342562781713E-2</v>
      </c>
      <c r="H23" s="35">
        <v>13</v>
      </c>
      <c r="I23" s="39">
        <f>IF(H42=0, "-", H23/H42)</f>
        <v>6.3788027477919527E-3</v>
      </c>
      <c r="J23" s="38">
        <f t="shared" si="0"/>
        <v>1</v>
      </c>
      <c r="K23" s="39">
        <f t="shared" si="1"/>
        <v>2</v>
      </c>
    </row>
    <row r="24" spans="1:11" x14ac:dyDescent="0.25">
      <c r="A24" s="34" t="s">
        <v>71</v>
      </c>
      <c r="B24" s="35">
        <v>1</v>
      </c>
      <c r="C24" s="146">
        <f>IF(B42=0, "-", B24/B42)</f>
        <v>7.158196134574087E-4</v>
      </c>
      <c r="D24" s="35">
        <v>0</v>
      </c>
      <c r="E24" s="39">
        <f>IF(D42=0, "-", D24/D42)</f>
        <v>0</v>
      </c>
      <c r="F24" s="136">
        <v>2</v>
      </c>
      <c r="G24" s="146">
        <f>IF(F42=0, "-", F24/F42)</f>
        <v>6.43915003219575E-4</v>
      </c>
      <c r="H24" s="35">
        <v>0</v>
      </c>
      <c r="I24" s="39">
        <f>IF(H42=0, "-", H24/H42)</f>
        <v>0</v>
      </c>
      <c r="J24" s="38" t="str">
        <f t="shared" si="0"/>
        <v>-</v>
      </c>
      <c r="K24" s="39" t="str">
        <f t="shared" si="1"/>
        <v>-</v>
      </c>
    </row>
    <row r="25" spans="1:11" x14ac:dyDescent="0.25">
      <c r="A25" s="34" t="s">
        <v>72</v>
      </c>
      <c r="B25" s="35">
        <v>232</v>
      </c>
      <c r="C25" s="146">
        <f>IF(B42=0, "-", B25/B42)</f>
        <v>0.16607015032211883</v>
      </c>
      <c r="D25" s="35">
        <v>93</v>
      </c>
      <c r="E25" s="39">
        <f>IF(D42=0, "-", D25/D42)</f>
        <v>0.11481481481481481</v>
      </c>
      <c r="F25" s="136">
        <v>475</v>
      </c>
      <c r="G25" s="146">
        <f>IF(F42=0, "-", F25/F42)</f>
        <v>0.15292981326464908</v>
      </c>
      <c r="H25" s="35">
        <v>249</v>
      </c>
      <c r="I25" s="39">
        <f>IF(H42=0, "-", H25/H42)</f>
        <v>0.12217860647693818</v>
      </c>
      <c r="J25" s="38">
        <f t="shared" si="0"/>
        <v>1.4946236559139785</v>
      </c>
      <c r="K25" s="39">
        <f t="shared" si="1"/>
        <v>0.90763052208835338</v>
      </c>
    </row>
    <row r="26" spans="1:11" x14ac:dyDescent="0.25">
      <c r="A26" s="34" t="s">
        <v>73</v>
      </c>
      <c r="B26" s="35">
        <v>14</v>
      </c>
      <c r="C26" s="146">
        <f>IF(B42=0, "-", B26/B42)</f>
        <v>1.0021474588403722E-2</v>
      </c>
      <c r="D26" s="35">
        <v>8</v>
      </c>
      <c r="E26" s="39">
        <f>IF(D42=0, "-", D26/D42)</f>
        <v>9.876543209876543E-3</v>
      </c>
      <c r="F26" s="136">
        <v>40</v>
      </c>
      <c r="G26" s="146">
        <f>IF(F42=0, "-", F26/F42)</f>
        <v>1.28783000643915E-2</v>
      </c>
      <c r="H26" s="35">
        <v>20</v>
      </c>
      <c r="I26" s="39">
        <f>IF(H42=0, "-", H26/H42)</f>
        <v>9.8135426889106973E-3</v>
      </c>
      <c r="J26" s="38">
        <f t="shared" si="0"/>
        <v>0.75</v>
      </c>
      <c r="K26" s="39">
        <f t="shared" si="1"/>
        <v>1</v>
      </c>
    </row>
    <row r="27" spans="1:11" x14ac:dyDescent="0.25">
      <c r="A27" s="34" t="s">
        <v>75</v>
      </c>
      <c r="B27" s="35">
        <v>26</v>
      </c>
      <c r="C27" s="146">
        <f>IF(B42=0, "-", B27/B42)</f>
        <v>1.8611309949892626E-2</v>
      </c>
      <c r="D27" s="35">
        <v>6</v>
      </c>
      <c r="E27" s="39">
        <f>IF(D42=0, "-", D27/D42)</f>
        <v>7.4074074074074077E-3</v>
      </c>
      <c r="F27" s="136">
        <v>76</v>
      </c>
      <c r="G27" s="146">
        <f>IF(F42=0, "-", F27/F42)</f>
        <v>2.4468770122343851E-2</v>
      </c>
      <c r="H27" s="35">
        <v>26</v>
      </c>
      <c r="I27" s="39">
        <f>IF(H42=0, "-", H27/H42)</f>
        <v>1.2757605495583905E-2</v>
      </c>
      <c r="J27" s="38">
        <f t="shared" si="0"/>
        <v>3.3333333333333335</v>
      </c>
      <c r="K27" s="39">
        <f t="shared" si="1"/>
        <v>1.9230769230769231</v>
      </c>
    </row>
    <row r="28" spans="1:11" x14ac:dyDescent="0.25">
      <c r="A28" s="34" t="s">
        <v>76</v>
      </c>
      <c r="B28" s="35">
        <v>1</v>
      </c>
      <c r="C28" s="146">
        <f>IF(B42=0, "-", B28/B42)</f>
        <v>7.158196134574087E-4</v>
      </c>
      <c r="D28" s="35">
        <v>1</v>
      </c>
      <c r="E28" s="39">
        <f>IF(D42=0, "-", D28/D42)</f>
        <v>1.2345679012345679E-3</v>
      </c>
      <c r="F28" s="136">
        <v>4</v>
      </c>
      <c r="G28" s="146">
        <f>IF(F42=0, "-", F28/F42)</f>
        <v>1.28783000643915E-3</v>
      </c>
      <c r="H28" s="35">
        <v>2</v>
      </c>
      <c r="I28" s="39">
        <f>IF(H42=0, "-", H28/H42)</f>
        <v>9.813542688910696E-4</v>
      </c>
      <c r="J28" s="38">
        <f t="shared" si="0"/>
        <v>0</v>
      </c>
      <c r="K28" s="39">
        <f t="shared" si="1"/>
        <v>1</v>
      </c>
    </row>
    <row r="29" spans="1:11" x14ac:dyDescent="0.25">
      <c r="A29" s="34" t="s">
        <v>77</v>
      </c>
      <c r="B29" s="35">
        <v>93</v>
      </c>
      <c r="C29" s="146">
        <f>IF(B42=0, "-", B29/B42)</f>
        <v>6.6571224051539007E-2</v>
      </c>
      <c r="D29" s="35">
        <v>105</v>
      </c>
      <c r="E29" s="39">
        <f>IF(D42=0, "-", D29/D42)</f>
        <v>0.12962962962962962</v>
      </c>
      <c r="F29" s="136">
        <v>178</v>
      </c>
      <c r="G29" s="146">
        <f>IF(F42=0, "-", F29/F42)</f>
        <v>5.7308435286542177E-2</v>
      </c>
      <c r="H29" s="35">
        <v>260</v>
      </c>
      <c r="I29" s="39">
        <f>IF(H42=0, "-", H29/H42)</f>
        <v>0.12757605495583907</v>
      </c>
      <c r="J29" s="38">
        <f t="shared" si="0"/>
        <v>-0.11428571428571428</v>
      </c>
      <c r="K29" s="39">
        <f t="shared" si="1"/>
        <v>-0.31538461538461537</v>
      </c>
    </row>
    <row r="30" spans="1:11" x14ac:dyDescent="0.25">
      <c r="A30" s="34" t="s">
        <v>78</v>
      </c>
      <c r="B30" s="35">
        <v>82</v>
      </c>
      <c r="C30" s="146">
        <f>IF(B42=0, "-", B30/B42)</f>
        <v>5.8697208303507518E-2</v>
      </c>
      <c r="D30" s="35">
        <v>69</v>
      </c>
      <c r="E30" s="39">
        <f>IF(D42=0, "-", D30/D42)</f>
        <v>8.5185185185185183E-2</v>
      </c>
      <c r="F30" s="136">
        <v>182</v>
      </c>
      <c r="G30" s="146">
        <f>IF(F42=0, "-", F30/F42)</f>
        <v>5.8596265292981328E-2</v>
      </c>
      <c r="H30" s="35">
        <v>154</v>
      </c>
      <c r="I30" s="39">
        <f>IF(H42=0, "-", H30/H42)</f>
        <v>7.5564278704612367E-2</v>
      </c>
      <c r="J30" s="38">
        <f t="shared" si="0"/>
        <v>0.18840579710144928</v>
      </c>
      <c r="K30" s="39">
        <f t="shared" si="1"/>
        <v>0.18181818181818182</v>
      </c>
    </row>
    <row r="31" spans="1:11" x14ac:dyDescent="0.25">
      <c r="A31" s="34" t="s">
        <v>79</v>
      </c>
      <c r="B31" s="35">
        <v>8</v>
      </c>
      <c r="C31" s="146">
        <f>IF(B42=0, "-", B31/B42)</f>
        <v>5.7265569076592696E-3</v>
      </c>
      <c r="D31" s="35">
        <v>1</v>
      </c>
      <c r="E31" s="39">
        <f>IF(D42=0, "-", D31/D42)</f>
        <v>1.2345679012345679E-3</v>
      </c>
      <c r="F31" s="136">
        <v>14</v>
      </c>
      <c r="G31" s="146">
        <f>IF(F42=0, "-", F31/F42)</f>
        <v>4.5074050225370251E-3</v>
      </c>
      <c r="H31" s="35">
        <v>3</v>
      </c>
      <c r="I31" s="39">
        <f>IF(H42=0, "-", H31/H42)</f>
        <v>1.4720314033366045E-3</v>
      </c>
      <c r="J31" s="38">
        <f t="shared" si="0"/>
        <v>7</v>
      </c>
      <c r="K31" s="39">
        <f t="shared" si="1"/>
        <v>3.6666666666666665</v>
      </c>
    </row>
    <row r="32" spans="1:11" x14ac:dyDescent="0.25">
      <c r="A32" s="34" t="s">
        <v>80</v>
      </c>
      <c r="B32" s="35">
        <v>8</v>
      </c>
      <c r="C32" s="146">
        <f>IF(B42=0, "-", B32/B42)</f>
        <v>5.7265569076592696E-3</v>
      </c>
      <c r="D32" s="35">
        <v>12</v>
      </c>
      <c r="E32" s="39">
        <f>IF(D42=0, "-", D32/D42)</f>
        <v>1.4814814814814815E-2</v>
      </c>
      <c r="F32" s="136">
        <v>19</v>
      </c>
      <c r="G32" s="146">
        <f>IF(F42=0, "-", F32/F42)</f>
        <v>6.1171925305859628E-3</v>
      </c>
      <c r="H32" s="35">
        <v>19</v>
      </c>
      <c r="I32" s="39">
        <f>IF(H42=0, "-", H32/H42)</f>
        <v>9.3228655544651626E-3</v>
      </c>
      <c r="J32" s="38">
        <f t="shared" si="0"/>
        <v>-0.33333333333333331</v>
      </c>
      <c r="K32" s="39">
        <f t="shared" si="1"/>
        <v>0</v>
      </c>
    </row>
    <row r="33" spans="1:11" x14ac:dyDescent="0.25">
      <c r="A33" s="34" t="s">
        <v>82</v>
      </c>
      <c r="B33" s="35">
        <v>2</v>
      </c>
      <c r="C33" s="146">
        <f>IF(B42=0, "-", B33/B42)</f>
        <v>1.4316392269148174E-3</v>
      </c>
      <c r="D33" s="35">
        <v>4</v>
      </c>
      <c r="E33" s="39">
        <f>IF(D42=0, "-", D33/D42)</f>
        <v>4.9382716049382715E-3</v>
      </c>
      <c r="F33" s="136">
        <v>4</v>
      </c>
      <c r="G33" s="146">
        <f>IF(F42=0, "-", F33/F42)</f>
        <v>1.28783000643915E-3</v>
      </c>
      <c r="H33" s="35">
        <v>7</v>
      </c>
      <c r="I33" s="39">
        <f>IF(H42=0, "-", H33/H42)</f>
        <v>3.4347399411187437E-3</v>
      </c>
      <c r="J33" s="38">
        <f t="shared" si="0"/>
        <v>-0.5</v>
      </c>
      <c r="K33" s="39">
        <f t="shared" si="1"/>
        <v>-0.42857142857142855</v>
      </c>
    </row>
    <row r="34" spans="1:11" x14ac:dyDescent="0.25">
      <c r="A34" s="34" t="s">
        <v>83</v>
      </c>
      <c r="B34" s="35">
        <v>15</v>
      </c>
      <c r="C34" s="146">
        <f>IF(B42=0, "-", B34/B42)</f>
        <v>1.0737294201861132E-2</v>
      </c>
      <c r="D34" s="35">
        <v>15</v>
      </c>
      <c r="E34" s="39">
        <f>IF(D42=0, "-", D34/D42)</f>
        <v>1.8518518518518517E-2</v>
      </c>
      <c r="F34" s="136">
        <v>44</v>
      </c>
      <c r="G34" s="146">
        <f>IF(F42=0, "-", F34/F42)</f>
        <v>1.4166130070830651E-2</v>
      </c>
      <c r="H34" s="35">
        <v>32</v>
      </c>
      <c r="I34" s="39">
        <f>IF(H42=0, "-", H34/H42)</f>
        <v>1.5701668302257114E-2</v>
      </c>
      <c r="J34" s="38">
        <f t="shared" si="0"/>
        <v>0</v>
      </c>
      <c r="K34" s="39">
        <f t="shared" si="1"/>
        <v>0.375</v>
      </c>
    </row>
    <row r="35" spans="1:11" x14ac:dyDescent="0.25">
      <c r="A35" s="34" t="s">
        <v>84</v>
      </c>
      <c r="B35" s="35">
        <v>1</v>
      </c>
      <c r="C35" s="146">
        <f>IF(B42=0, "-", B35/B42)</f>
        <v>7.158196134574087E-4</v>
      </c>
      <c r="D35" s="35">
        <v>0</v>
      </c>
      <c r="E35" s="39">
        <f>IF(D42=0, "-", D35/D42)</f>
        <v>0</v>
      </c>
      <c r="F35" s="136">
        <v>2</v>
      </c>
      <c r="G35" s="146">
        <f>IF(F42=0, "-", F35/F42)</f>
        <v>6.43915003219575E-4</v>
      </c>
      <c r="H35" s="35">
        <v>0</v>
      </c>
      <c r="I35" s="39">
        <f>IF(H42=0, "-", H35/H42)</f>
        <v>0</v>
      </c>
      <c r="J35" s="38" t="str">
        <f t="shared" si="0"/>
        <v>-</v>
      </c>
      <c r="K35" s="39" t="str">
        <f t="shared" si="1"/>
        <v>-</v>
      </c>
    </row>
    <row r="36" spans="1:11" x14ac:dyDescent="0.25">
      <c r="A36" s="34" t="s">
        <v>85</v>
      </c>
      <c r="B36" s="35">
        <v>156</v>
      </c>
      <c r="C36" s="146">
        <f>IF(B42=0, "-", B36/B42)</f>
        <v>0.11166785969935576</v>
      </c>
      <c r="D36" s="35">
        <v>72</v>
      </c>
      <c r="E36" s="39">
        <f>IF(D42=0, "-", D36/D42)</f>
        <v>8.8888888888888892E-2</v>
      </c>
      <c r="F36" s="136">
        <v>362</v>
      </c>
      <c r="G36" s="146">
        <f>IF(F42=0, "-", F36/F42)</f>
        <v>0.11654861558274308</v>
      </c>
      <c r="H36" s="35">
        <v>162</v>
      </c>
      <c r="I36" s="39">
        <f>IF(H42=0, "-", H36/H42)</f>
        <v>7.9489695780176645E-2</v>
      </c>
      <c r="J36" s="38">
        <f t="shared" si="0"/>
        <v>1.1666666666666667</v>
      </c>
      <c r="K36" s="39">
        <f t="shared" si="1"/>
        <v>1.2345679012345678</v>
      </c>
    </row>
    <row r="37" spans="1:11" x14ac:dyDescent="0.25">
      <c r="A37" s="34" t="s">
        <v>86</v>
      </c>
      <c r="B37" s="35">
        <v>22</v>
      </c>
      <c r="C37" s="146">
        <f>IF(B42=0, "-", B37/B42)</f>
        <v>1.5748031496062992E-2</v>
      </c>
      <c r="D37" s="35">
        <v>10</v>
      </c>
      <c r="E37" s="39">
        <f>IF(D42=0, "-", D37/D42)</f>
        <v>1.2345679012345678E-2</v>
      </c>
      <c r="F37" s="136">
        <v>53</v>
      </c>
      <c r="G37" s="146">
        <f>IF(F42=0, "-", F37/F42)</f>
        <v>1.7063747585318739E-2</v>
      </c>
      <c r="H37" s="35">
        <v>37</v>
      </c>
      <c r="I37" s="39">
        <f>IF(H42=0, "-", H37/H42)</f>
        <v>1.8155053974484789E-2</v>
      </c>
      <c r="J37" s="38">
        <f t="shared" si="0"/>
        <v>1.2</v>
      </c>
      <c r="K37" s="39">
        <f t="shared" si="1"/>
        <v>0.43243243243243246</v>
      </c>
    </row>
    <row r="38" spans="1:11" x14ac:dyDescent="0.25">
      <c r="A38" s="34" t="s">
        <v>87</v>
      </c>
      <c r="B38" s="35">
        <v>147</v>
      </c>
      <c r="C38" s="146">
        <f>IF(B42=0, "-", B38/B42)</f>
        <v>0.10522548317823908</v>
      </c>
      <c r="D38" s="35">
        <v>56</v>
      </c>
      <c r="E38" s="39">
        <f>IF(D42=0, "-", D38/D42)</f>
        <v>6.9135802469135796E-2</v>
      </c>
      <c r="F38" s="136">
        <v>351</v>
      </c>
      <c r="G38" s="146">
        <f>IF(F42=0, "-", F38/F42)</f>
        <v>0.11300708306503542</v>
      </c>
      <c r="H38" s="35">
        <v>200</v>
      </c>
      <c r="I38" s="39">
        <f>IF(H42=0, "-", H38/H42)</f>
        <v>9.8135426889106966E-2</v>
      </c>
      <c r="J38" s="38">
        <f t="shared" si="0"/>
        <v>1.625</v>
      </c>
      <c r="K38" s="39">
        <f t="shared" si="1"/>
        <v>0.755</v>
      </c>
    </row>
    <row r="39" spans="1:11" x14ac:dyDescent="0.25">
      <c r="A39" s="34" t="s">
        <v>88</v>
      </c>
      <c r="B39" s="35">
        <v>52</v>
      </c>
      <c r="C39" s="146">
        <f>IF(B42=0, "-", B39/B42)</f>
        <v>3.7222619899785252E-2</v>
      </c>
      <c r="D39" s="35">
        <v>39</v>
      </c>
      <c r="E39" s="39">
        <f>IF(D42=0, "-", D39/D42)</f>
        <v>4.8148148148148148E-2</v>
      </c>
      <c r="F39" s="136">
        <v>114</v>
      </c>
      <c r="G39" s="146">
        <f>IF(F42=0, "-", F39/F42)</f>
        <v>3.6703155183515773E-2</v>
      </c>
      <c r="H39" s="35">
        <v>98</v>
      </c>
      <c r="I39" s="39">
        <f>IF(H42=0, "-", H39/H42)</f>
        <v>4.8086359175662417E-2</v>
      </c>
      <c r="J39" s="38">
        <f t="shared" si="0"/>
        <v>0.33333333333333331</v>
      </c>
      <c r="K39" s="39">
        <f t="shared" si="1"/>
        <v>0.16326530612244897</v>
      </c>
    </row>
    <row r="40" spans="1:11" x14ac:dyDescent="0.25">
      <c r="A40" s="34" t="s">
        <v>89</v>
      </c>
      <c r="B40" s="35">
        <v>22</v>
      </c>
      <c r="C40" s="146">
        <f>IF(B42=0, "-", B40/B42)</f>
        <v>1.5748031496062992E-2</v>
      </c>
      <c r="D40" s="35">
        <v>17</v>
      </c>
      <c r="E40" s="39">
        <f>IF(D42=0, "-", D40/D42)</f>
        <v>2.0987654320987655E-2</v>
      </c>
      <c r="F40" s="136">
        <v>51</v>
      </c>
      <c r="G40" s="146">
        <f>IF(F42=0, "-", F40/F42)</f>
        <v>1.6419832582099163E-2</v>
      </c>
      <c r="H40" s="35">
        <v>50</v>
      </c>
      <c r="I40" s="39">
        <f>IF(H42=0, "-", H40/H42)</f>
        <v>2.4533856722276742E-2</v>
      </c>
      <c r="J40" s="38">
        <f t="shared" si="0"/>
        <v>0.29411764705882354</v>
      </c>
      <c r="K40" s="39">
        <f t="shared" si="1"/>
        <v>0.02</v>
      </c>
    </row>
    <row r="41" spans="1:11" x14ac:dyDescent="0.25">
      <c r="A41" s="137"/>
      <c r="B41" s="40"/>
      <c r="D41" s="40"/>
      <c r="E41" s="44"/>
      <c r="F41" s="138"/>
      <c r="H41" s="40"/>
      <c r="I41" s="44"/>
      <c r="J41" s="43"/>
      <c r="K41" s="44"/>
    </row>
    <row r="42" spans="1:11" s="52" customFormat="1" ht="13" x14ac:dyDescent="0.3">
      <c r="A42" s="139" t="s">
        <v>439</v>
      </c>
      <c r="B42" s="46">
        <f>SUM(B7:B41)</f>
        <v>1397</v>
      </c>
      <c r="C42" s="140">
        <v>1</v>
      </c>
      <c r="D42" s="46">
        <f>SUM(D7:D41)</f>
        <v>810</v>
      </c>
      <c r="E42" s="141">
        <v>1</v>
      </c>
      <c r="F42" s="128">
        <f>SUM(F7:F41)</f>
        <v>3106</v>
      </c>
      <c r="G42" s="142">
        <v>1</v>
      </c>
      <c r="H42" s="46">
        <f>SUM(H7:H41)</f>
        <v>2038</v>
      </c>
      <c r="I42" s="141">
        <v>1</v>
      </c>
      <c r="J42" s="49">
        <f>IF(D42=0, "-", (B42-D42)/D42)</f>
        <v>0.72469135802469131</v>
      </c>
      <c r="K42" s="50">
        <f>IF(H42=0, "-", (F42-H42)/H42)</f>
        <v>0.5240431795878312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3"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3DAB8-AEBD-4288-837B-A0555D7B5EA5}">
  <sheetPr>
    <pageSetUpPr fitToPage="1"/>
  </sheetPr>
  <dimension ref="A1:K70"/>
  <sheetViews>
    <sheetView workbookViewId="0">
      <selection sqref="A1:L1"/>
    </sheetView>
  </sheetViews>
  <sheetFormatPr defaultRowHeight="12.5" x14ac:dyDescent="0.25"/>
  <cols>
    <col min="1" max="1" width="29.36328125" style="4" bestFit="1" customWidth="1"/>
    <col min="2" max="2" width="7.26953125" style="4" bestFit="1" customWidth="1"/>
    <col min="3" max="3" width="7.26953125" style="4" customWidth="1"/>
    <col min="4" max="4" width="7.26953125" style="4" bestFit="1" customWidth="1"/>
    <col min="5" max="5" width="7.26953125" style="4" customWidth="1"/>
    <col min="6" max="6" width="7.26953125" style="4" bestFit="1" customWidth="1"/>
    <col min="7" max="7" width="7.26953125" style="4" customWidth="1"/>
    <col min="8" max="8" width="7.26953125" style="4" bestFit="1" customWidth="1"/>
    <col min="9" max="9" width="7.26953125" style="4" customWidth="1"/>
    <col min="10" max="11" width="7.7265625" style="4" customWidth="1"/>
    <col min="12" max="256" width="8.7265625" style="4"/>
    <col min="257" max="257" width="34.7265625" style="4" customWidth="1"/>
    <col min="258" max="258" width="7.26953125" style="4" bestFit="1" customWidth="1"/>
    <col min="259" max="259" width="7.26953125" style="4" customWidth="1"/>
    <col min="260" max="260" width="7.26953125" style="4" bestFit="1" customWidth="1"/>
    <col min="261" max="261" width="7.26953125" style="4" customWidth="1"/>
    <col min="262" max="262" width="7.26953125" style="4" bestFit="1" customWidth="1"/>
    <col min="263" max="263" width="7.26953125" style="4" customWidth="1"/>
    <col min="264" max="264" width="7.26953125" style="4" bestFit="1" customWidth="1"/>
    <col min="265" max="265" width="7.26953125" style="4" customWidth="1"/>
    <col min="266" max="267" width="7.7265625" style="4" customWidth="1"/>
    <col min="268" max="512" width="8.7265625" style="4"/>
    <col min="513" max="513" width="34.7265625" style="4" customWidth="1"/>
    <col min="514" max="514" width="7.26953125" style="4" bestFit="1" customWidth="1"/>
    <col min="515" max="515" width="7.26953125" style="4" customWidth="1"/>
    <col min="516" max="516" width="7.26953125" style="4" bestFit="1" customWidth="1"/>
    <col min="517" max="517" width="7.26953125" style="4" customWidth="1"/>
    <col min="518" max="518" width="7.26953125" style="4" bestFit="1" customWidth="1"/>
    <col min="519" max="519" width="7.26953125" style="4" customWidth="1"/>
    <col min="520" max="520" width="7.26953125" style="4" bestFit="1" customWidth="1"/>
    <col min="521" max="521" width="7.26953125" style="4" customWidth="1"/>
    <col min="522" max="523" width="7.7265625" style="4" customWidth="1"/>
    <col min="524" max="768" width="8.7265625" style="4"/>
    <col min="769" max="769" width="34.7265625" style="4" customWidth="1"/>
    <col min="770" max="770" width="7.26953125" style="4" bestFit="1" customWidth="1"/>
    <col min="771" max="771" width="7.26953125" style="4" customWidth="1"/>
    <col min="772" max="772" width="7.26953125" style="4" bestFit="1" customWidth="1"/>
    <col min="773" max="773" width="7.26953125" style="4" customWidth="1"/>
    <col min="774" max="774" width="7.26953125" style="4" bestFit="1" customWidth="1"/>
    <col min="775" max="775" width="7.26953125" style="4" customWidth="1"/>
    <col min="776" max="776" width="7.26953125" style="4" bestFit="1" customWidth="1"/>
    <col min="777" max="777" width="7.26953125" style="4" customWidth="1"/>
    <col min="778" max="779" width="7.7265625" style="4" customWidth="1"/>
    <col min="780" max="1024" width="8.7265625" style="4"/>
    <col min="1025" max="1025" width="34.7265625" style="4" customWidth="1"/>
    <col min="1026" max="1026" width="7.26953125" style="4" bestFit="1" customWidth="1"/>
    <col min="1027" max="1027" width="7.26953125" style="4" customWidth="1"/>
    <col min="1028" max="1028" width="7.26953125" style="4" bestFit="1" customWidth="1"/>
    <col min="1029" max="1029" width="7.26953125" style="4" customWidth="1"/>
    <col min="1030" max="1030" width="7.26953125" style="4" bestFit="1" customWidth="1"/>
    <col min="1031" max="1031" width="7.26953125" style="4" customWidth="1"/>
    <col min="1032" max="1032" width="7.26953125" style="4" bestFit="1" customWidth="1"/>
    <col min="1033" max="1033" width="7.26953125" style="4" customWidth="1"/>
    <col min="1034" max="1035" width="7.7265625" style="4" customWidth="1"/>
    <col min="1036" max="1280" width="8.7265625" style="4"/>
    <col min="1281" max="1281" width="34.7265625" style="4" customWidth="1"/>
    <col min="1282" max="1282" width="7.26953125" style="4" bestFit="1" customWidth="1"/>
    <col min="1283" max="1283" width="7.26953125" style="4" customWidth="1"/>
    <col min="1284" max="1284" width="7.26953125" style="4" bestFit="1" customWidth="1"/>
    <col min="1285" max="1285" width="7.26953125" style="4" customWidth="1"/>
    <col min="1286" max="1286" width="7.26953125" style="4" bestFit="1" customWidth="1"/>
    <col min="1287" max="1287" width="7.26953125" style="4" customWidth="1"/>
    <col min="1288" max="1288" width="7.26953125" style="4" bestFit="1" customWidth="1"/>
    <col min="1289" max="1289" width="7.26953125" style="4" customWidth="1"/>
    <col min="1290" max="1291" width="7.7265625" style="4" customWidth="1"/>
    <col min="1292" max="1536" width="8.7265625" style="4"/>
    <col min="1537" max="1537" width="34.7265625" style="4" customWidth="1"/>
    <col min="1538" max="1538" width="7.26953125" style="4" bestFit="1" customWidth="1"/>
    <col min="1539" max="1539" width="7.26953125" style="4" customWidth="1"/>
    <col min="1540" max="1540" width="7.26953125" style="4" bestFit="1" customWidth="1"/>
    <col min="1541" max="1541" width="7.26953125" style="4" customWidth="1"/>
    <col min="1542" max="1542" width="7.26953125" style="4" bestFit="1" customWidth="1"/>
    <col min="1543" max="1543" width="7.26953125" style="4" customWidth="1"/>
    <col min="1544" max="1544" width="7.26953125" style="4" bestFit="1" customWidth="1"/>
    <col min="1545" max="1545" width="7.26953125" style="4" customWidth="1"/>
    <col min="1546" max="1547" width="7.7265625" style="4" customWidth="1"/>
    <col min="1548" max="1792" width="8.7265625" style="4"/>
    <col min="1793" max="1793" width="34.7265625" style="4" customWidth="1"/>
    <col min="1794" max="1794" width="7.26953125" style="4" bestFit="1" customWidth="1"/>
    <col min="1795" max="1795" width="7.26953125" style="4" customWidth="1"/>
    <col min="1796" max="1796" width="7.26953125" style="4" bestFit="1" customWidth="1"/>
    <col min="1797" max="1797" width="7.26953125" style="4" customWidth="1"/>
    <col min="1798" max="1798" width="7.26953125" style="4" bestFit="1" customWidth="1"/>
    <col min="1799" max="1799" width="7.26953125" style="4" customWidth="1"/>
    <col min="1800" max="1800" width="7.26953125" style="4" bestFit="1" customWidth="1"/>
    <col min="1801" max="1801" width="7.26953125" style="4" customWidth="1"/>
    <col min="1802" max="1803" width="7.7265625" style="4" customWidth="1"/>
    <col min="1804" max="2048" width="8.7265625" style="4"/>
    <col min="2049" max="2049" width="34.7265625" style="4" customWidth="1"/>
    <col min="2050" max="2050" width="7.26953125" style="4" bestFit="1" customWidth="1"/>
    <col min="2051" max="2051" width="7.26953125" style="4" customWidth="1"/>
    <col min="2052" max="2052" width="7.26953125" style="4" bestFit="1" customWidth="1"/>
    <col min="2053" max="2053" width="7.26953125" style="4" customWidth="1"/>
    <col min="2054" max="2054" width="7.26953125" style="4" bestFit="1" customWidth="1"/>
    <col min="2055" max="2055" width="7.26953125" style="4" customWidth="1"/>
    <col min="2056" max="2056" width="7.26953125" style="4" bestFit="1" customWidth="1"/>
    <col min="2057" max="2057" width="7.26953125" style="4" customWidth="1"/>
    <col min="2058" max="2059" width="7.7265625" style="4" customWidth="1"/>
    <col min="2060" max="2304" width="8.7265625" style="4"/>
    <col min="2305" max="2305" width="34.7265625" style="4" customWidth="1"/>
    <col min="2306" max="2306" width="7.26953125" style="4" bestFit="1" customWidth="1"/>
    <col min="2307" max="2307" width="7.26953125" style="4" customWidth="1"/>
    <col min="2308" max="2308" width="7.26953125" style="4" bestFit="1" customWidth="1"/>
    <col min="2309" max="2309" width="7.26953125" style="4" customWidth="1"/>
    <col min="2310" max="2310" width="7.26953125" style="4" bestFit="1" customWidth="1"/>
    <col min="2311" max="2311" width="7.26953125" style="4" customWidth="1"/>
    <col min="2312" max="2312" width="7.26953125" style="4" bestFit="1" customWidth="1"/>
    <col min="2313" max="2313" width="7.26953125" style="4" customWidth="1"/>
    <col min="2314" max="2315" width="7.7265625" style="4" customWidth="1"/>
    <col min="2316" max="2560" width="8.7265625" style="4"/>
    <col min="2561" max="2561" width="34.7265625" style="4" customWidth="1"/>
    <col min="2562" max="2562" width="7.26953125" style="4" bestFit="1" customWidth="1"/>
    <col min="2563" max="2563" width="7.26953125" style="4" customWidth="1"/>
    <col min="2564" max="2564" width="7.26953125" style="4" bestFit="1" customWidth="1"/>
    <col min="2565" max="2565" width="7.26953125" style="4" customWidth="1"/>
    <col min="2566" max="2566" width="7.26953125" style="4" bestFit="1" customWidth="1"/>
    <col min="2567" max="2567" width="7.26953125" style="4" customWidth="1"/>
    <col min="2568" max="2568" width="7.26953125" style="4" bestFit="1" customWidth="1"/>
    <col min="2569" max="2569" width="7.26953125" style="4" customWidth="1"/>
    <col min="2570" max="2571" width="7.7265625" style="4" customWidth="1"/>
    <col min="2572" max="2816" width="8.7265625" style="4"/>
    <col min="2817" max="2817" width="34.7265625" style="4" customWidth="1"/>
    <col min="2818" max="2818" width="7.26953125" style="4" bestFit="1" customWidth="1"/>
    <col min="2819" max="2819" width="7.26953125" style="4" customWidth="1"/>
    <col min="2820" max="2820" width="7.26953125" style="4" bestFit="1" customWidth="1"/>
    <col min="2821" max="2821" width="7.26953125" style="4" customWidth="1"/>
    <col min="2822" max="2822" width="7.26953125" style="4" bestFit="1" customWidth="1"/>
    <col min="2823" max="2823" width="7.26953125" style="4" customWidth="1"/>
    <col min="2824" max="2824" width="7.26953125" style="4" bestFit="1" customWidth="1"/>
    <col min="2825" max="2825" width="7.26953125" style="4" customWidth="1"/>
    <col min="2826" max="2827" width="7.7265625" style="4" customWidth="1"/>
    <col min="2828" max="3072" width="8.7265625" style="4"/>
    <col min="3073" max="3073" width="34.7265625" style="4" customWidth="1"/>
    <col min="3074" max="3074" width="7.26953125" style="4" bestFit="1" customWidth="1"/>
    <col min="3075" max="3075" width="7.26953125" style="4" customWidth="1"/>
    <col min="3076" max="3076" width="7.26953125" style="4" bestFit="1" customWidth="1"/>
    <col min="3077" max="3077" width="7.26953125" style="4" customWidth="1"/>
    <col min="3078" max="3078" width="7.26953125" style="4" bestFit="1" customWidth="1"/>
    <col min="3079" max="3079" width="7.26953125" style="4" customWidth="1"/>
    <col min="3080" max="3080" width="7.26953125" style="4" bestFit="1" customWidth="1"/>
    <col min="3081" max="3081" width="7.26953125" style="4" customWidth="1"/>
    <col min="3082" max="3083" width="7.7265625" style="4" customWidth="1"/>
    <col min="3084" max="3328" width="8.7265625" style="4"/>
    <col min="3329" max="3329" width="34.7265625" style="4" customWidth="1"/>
    <col min="3330" max="3330" width="7.26953125" style="4" bestFit="1" customWidth="1"/>
    <col min="3331" max="3331" width="7.26953125" style="4" customWidth="1"/>
    <col min="3332" max="3332" width="7.26953125" style="4" bestFit="1" customWidth="1"/>
    <col min="3333" max="3333" width="7.26953125" style="4" customWidth="1"/>
    <col min="3334" max="3334" width="7.26953125" style="4" bestFit="1" customWidth="1"/>
    <col min="3335" max="3335" width="7.26953125" style="4" customWidth="1"/>
    <col min="3336" max="3336" width="7.26953125" style="4" bestFit="1" customWidth="1"/>
    <col min="3337" max="3337" width="7.26953125" style="4" customWidth="1"/>
    <col min="3338" max="3339" width="7.7265625" style="4" customWidth="1"/>
    <col min="3340" max="3584" width="8.7265625" style="4"/>
    <col min="3585" max="3585" width="34.7265625" style="4" customWidth="1"/>
    <col min="3586" max="3586" width="7.26953125" style="4" bestFit="1" customWidth="1"/>
    <col min="3587" max="3587" width="7.26953125" style="4" customWidth="1"/>
    <col min="3588" max="3588" width="7.26953125" style="4" bestFit="1" customWidth="1"/>
    <col min="3589" max="3589" width="7.26953125" style="4" customWidth="1"/>
    <col min="3590" max="3590" width="7.26953125" style="4" bestFit="1" customWidth="1"/>
    <col min="3591" max="3591" width="7.26953125" style="4" customWidth="1"/>
    <col min="3592" max="3592" width="7.26953125" style="4" bestFit="1" customWidth="1"/>
    <col min="3593" max="3593" width="7.26953125" style="4" customWidth="1"/>
    <col min="3594" max="3595" width="7.7265625" style="4" customWidth="1"/>
    <col min="3596" max="3840" width="8.7265625" style="4"/>
    <col min="3841" max="3841" width="34.7265625" style="4" customWidth="1"/>
    <col min="3842" max="3842" width="7.26953125" style="4" bestFit="1" customWidth="1"/>
    <col min="3843" max="3843" width="7.26953125" style="4" customWidth="1"/>
    <col min="3844" max="3844" width="7.26953125" style="4" bestFit="1" customWidth="1"/>
    <col min="3845" max="3845" width="7.26953125" style="4" customWidth="1"/>
    <col min="3846" max="3846" width="7.26953125" style="4" bestFit="1" customWidth="1"/>
    <col min="3847" max="3847" width="7.26953125" style="4" customWidth="1"/>
    <col min="3848" max="3848" width="7.26953125" style="4" bestFit="1" customWidth="1"/>
    <col min="3849" max="3849" width="7.26953125" style="4" customWidth="1"/>
    <col min="3850" max="3851" width="7.7265625" style="4" customWidth="1"/>
    <col min="3852" max="4096" width="8.7265625" style="4"/>
    <col min="4097" max="4097" width="34.7265625" style="4" customWidth="1"/>
    <col min="4098" max="4098" width="7.26953125" style="4" bestFit="1" customWidth="1"/>
    <col min="4099" max="4099" width="7.26953125" style="4" customWidth="1"/>
    <col min="4100" max="4100" width="7.26953125" style="4" bestFit="1" customWidth="1"/>
    <col min="4101" max="4101" width="7.26953125" style="4" customWidth="1"/>
    <col min="4102" max="4102" width="7.26953125" style="4" bestFit="1" customWidth="1"/>
    <col min="4103" max="4103" width="7.26953125" style="4" customWidth="1"/>
    <col min="4104" max="4104" width="7.26953125" style="4" bestFit="1" customWidth="1"/>
    <col min="4105" max="4105" width="7.26953125" style="4" customWidth="1"/>
    <col min="4106" max="4107" width="7.7265625" style="4" customWidth="1"/>
    <col min="4108" max="4352" width="8.7265625" style="4"/>
    <col min="4353" max="4353" width="34.7265625" style="4" customWidth="1"/>
    <col min="4354" max="4354" width="7.26953125" style="4" bestFit="1" customWidth="1"/>
    <col min="4355" max="4355" width="7.26953125" style="4" customWidth="1"/>
    <col min="4356" max="4356" width="7.26953125" style="4" bestFit="1" customWidth="1"/>
    <col min="4357" max="4357" width="7.26953125" style="4" customWidth="1"/>
    <col min="4358" max="4358" width="7.26953125" style="4" bestFit="1" customWidth="1"/>
    <col min="4359" max="4359" width="7.26953125" style="4" customWidth="1"/>
    <col min="4360" max="4360" width="7.26953125" style="4" bestFit="1" customWidth="1"/>
    <col min="4361" max="4361" width="7.26953125" style="4" customWidth="1"/>
    <col min="4362" max="4363" width="7.7265625" style="4" customWidth="1"/>
    <col min="4364" max="4608" width="8.7265625" style="4"/>
    <col min="4609" max="4609" width="34.7265625" style="4" customWidth="1"/>
    <col min="4610" max="4610" width="7.26953125" style="4" bestFit="1" customWidth="1"/>
    <col min="4611" max="4611" width="7.26953125" style="4" customWidth="1"/>
    <col min="4612" max="4612" width="7.26953125" style="4" bestFit="1" customWidth="1"/>
    <col min="4613" max="4613" width="7.26953125" style="4" customWidth="1"/>
    <col min="4614" max="4614" width="7.26953125" style="4" bestFit="1" customWidth="1"/>
    <col min="4615" max="4615" width="7.26953125" style="4" customWidth="1"/>
    <col min="4616" max="4616" width="7.26953125" style="4" bestFit="1" customWidth="1"/>
    <col min="4617" max="4617" width="7.26953125" style="4" customWidth="1"/>
    <col min="4618" max="4619" width="7.7265625" style="4" customWidth="1"/>
    <col min="4620" max="4864" width="8.7265625" style="4"/>
    <col min="4865" max="4865" width="34.7265625" style="4" customWidth="1"/>
    <col min="4866" max="4866" width="7.26953125" style="4" bestFit="1" customWidth="1"/>
    <col min="4867" max="4867" width="7.26953125" style="4" customWidth="1"/>
    <col min="4868" max="4868" width="7.26953125" style="4" bestFit="1" customWidth="1"/>
    <col min="4869" max="4869" width="7.26953125" style="4" customWidth="1"/>
    <col min="4870" max="4870" width="7.26953125" style="4" bestFit="1" customWidth="1"/>
    <col min="4871" max="4871" width="7.26953125" style="4" customWidth="1"/>
    <col min="4872" max="4872" width="7.26953125" style="4" bestFit="1" customWidth="1"/>
    <col min="4873" max="4873" width="7.26953125" style="4" customWidth="1"/>
    <col min="4874" max="4875" width="7.7265625" style="4" customWidth="1"/>
    <col min="4876" max="5120" width="8.7265625" style="4"/>
    <col min="5121" max="5121" width="34.7265625" style="4" customWidth="1"/>
    <col min="5122" max="5122" width="7.26953125" style="4" bestFit="1" customWidth="1"/>
    <col min="5123" max="5123" width="7.26953125" style="4" customWidth="1"/>
    <col min="5124" max="5124" width="7.26953125" style="4" bestFit="1" customWidth="1"/>
    <col min="5125" max="5125" width="7.26953125" style="4" customWidth="1"/>
    <col min="5126" max="5126" width="7.26953125" style="4" bestFit="1" customWidth="1"/>
    <col min="5127" max="5127" width="7.26953125" style="4" customWidth="1"/>
    <col min="5128" max="5128" width="7.26953125" style="4" bestFit="1" customWidth="1"/>
    <col min="5129" max="5129" width="7.26953125" style="4" customWidth="1"/>
    <col min="5130" max="5131" width="7.7265625" style="4" customWidth="1"/>
    <col min="5132" max="5376" width="8.7265625" style="4"/>
    <col min="5377" max="5377" width="34.7265625" style="4" customWidth="1"/>
    <col min="5378" max="5378" width="7.26953125" style="4" bestFit="1" customWidth="1"/>
    <col min="5379" max="5379" width="7.26953125" style="4" customWidth="1"/>
    <col min="5380" max="5380" width="7.26953125" style="4" bestFit="1" customWidth="1"/>
    <col min="5381" max="5381" width="7.26953125" style="4" customWidth="1"/>
    <col min="5382" max="5382" width="7.26953125" style="4" bestFit="1" customWidth="1"/>
    <col min="5383" max="5383" width="7.26953125" style="4" customWidth="1"/>
    <col min="5384" max="5384" width="7.26953125" style="4" bestFit="1" customWidth="1"/>
    <col min="5385" max="5385" width="7.26953125" style="4" customWidth="1"/>
    <col min="5386" max="5387" width="7.7265625" style="4" customWidth="1"/>
    <col min="5388" max="5632" width="8.7265625" style="4"/>
    <col min="5633" max="5633" width="34.7265625" style="4" customWidth="1"/>
    <col min="5634" max="5634" width="7.26953125" style="4" bestFit="1" customWidth="1"/>
    <col min="5635" max="5635" width="7.26953125" style="4" customWidth="1"/>
    <col min="5636" max="5636" width="7.26953125" style="4" bestFit="1" customWidth="1"/>
    <col min="5637" max="5637" width="7.26953125" style="4" customWidth="1"/>
    <col min="5638" max="5638" width="7.26953125" style="4" bestFit="1" customWidth="1"/>
    <col min="5639" max="5639" width="7.26953125" style="4" customWidth="1"/>
    <col min="5640" max="5640" width="7.26953125" style="4" bestFit="1" customWidth="1"/>
    <col min="5641" max="5641" width="7.26953125" style="4" customWidth="1"/>
    <col min="5642" max="5643" width="7.7265625" style="4" customWidth="1"/>
    <col min="5644" max="5888" width="8.7265625" style="4"/>
    <col min="5889" max="5889" width="34.7265625" style="4" customWidth="1"/>
    <col min="5890" max="5890" width="7.26953125" style="4" bestFit="1" customWidth="1"/>
    <col min="5891" max="5891" width="7.26953125" style="4" customWidth="1"/>
    <col min="5892" max="5892" width="7.26953125" style="4" bestFit="1" customWidth="1"/>
    <col min="5893" max="5893" width="7.26953125" style="4" customWidth="1"/>
    <col min="5894" max="5894" width="7.26953125" style="4" bestFit="1" customWidth="1"/>
    <col min="5895" max="5895" width="7.26953125" style="4" customWidth="1"/>
    <col min="5896" max="5896" width="7.26953125" style="4" bestFit="1" customWidth="1"/>
    <col min="5897" max="5897" width="7.26953125" style="4" customWidth="1"/>
    <col min="5898" max="5899" width="7.7265625" style="4" customWidth="1"/>
    <col min="5900" max="6144" width="8.7265625" style="4"/>
    <col min="6145" max="6145" width="34.7265625" style="4" customWidth="1"/>
    <col min="6146" max="6146" width="7.26953125" style="4" bestFit="1" customWidth="1"/>
    <col min="6147" max="6147" width="7.26953125" style="4" customWidth="1"/>
    <col min="6148" max="6148" width="7.26953125" style="4" bestFit="1" customWidth="1"/>
    <col min="6149" max="6149" width="7.26953125" style="4" customWidth="1"/>
    <col min="6150" max="6150" width="7.26953125" style="4" bestFit="1" customWidth="1"/>
    <col min="6151" max="6151" width="7.26953125" style="4" customWidth="1"/>
    <col min="6152" max="6152" width="7.26953125" style="4" bestFit="1" customWidth="1"/>
    <col min="6153" max="6153" width="7.26953125" style="4" customWidth="1"/>
    <col min="6154" max="6155" width="7.7265625" style="4" customWidth="1"/>
    <col min="6156" max="6400" width="8.7265625" style="4"/>
    <col min="6401" max="6401" width="34.7265625" style="4" customWidth="1"/>
    <col min="6402" max="6402" width="7.26953125" style="4" bestFit="1" customWidth="1"/>
    <col min="6403" max="6403" width="7.26953125" style="4" customWidth="1"/>
    <col min="6404" max="6404" width="7.26953125" style="4" bestFit="1" customWidth="1"/>
    <col min="6405" max="6405" width="7.26953125" style="4" customWidth="1"/>
    <col min="6406" max="6406" width="7.26953125" style="4" bestFit="1" customWidth="1"/>
    <col min="6407" max="6407" width="7.26953125" style="4" customWidth="1"/>
    <col min="6408" max="6408" width="7.26953125" style="4" bestFit="1" customWidth="1"/>
    <col min="6409" max="6409" width="7.26953125" style="4" customWidth="1"/>
    <col min="6410" max="6411" width="7.7265625" style="4" customWidth="1"/>
    <col min="6412" max="6656" width="8.7265625" style="4"/>
    <col min="6657" max="6657" width="34.7265625" style="4" customWidth="1"/>
    <col min="6658" max="6658" width="7.26953125" style="4" bestFit="1" customWidth="1"/>
    <col min="6659" max="6659" width="7.26953125" style="4" customWidth="1"/>
    <col min="6660" max="6660" width="7.26953125" style="4" bestFit="1" customWidth="1"/>
    <col min="6661" max="6661" width="7.26953125" style="4" customWidth="1"/>
    <col min="6662" max="6662" width="7.26953125" style="4" bestFit="1" customWidth="1"/>
    <col min="6663" max="6663" width="7.26953125" style="4" customWidth="1"/>
    <col min="6664" max="6664" width="7.26953125" style="4" bestFit="1" customWidth="1"/>
    <col min="6665" max="6665" width="7.26953125" style="4" customWidth="1"/>
    <col min="6666" max="6667" width="7.7265625" style="4" customWidth="1"/>
    <col min="6668" max="6912" width="8.7265625" style="4"/>
    <col min="6913" max="6913" width="34.7265625" style="4" customWidth="1"/>
    <col min="6914" max="6914" width="7.26953125" style="4" bestFit="1" customWidth="1"/>
    <col min="6915" max="6915" width="7.26953125" style="4" customWidth="1"/>
    <col min="6916" max="6916" width="7.26953125" style="4" bestFit="1" customWidth="1"/>
    <col min="6917" max="6917" width="7.26953125" style="4" customWidth="1"/>
    <col min="6918" max="6918" width="7.26953125" style="4" bestFit="1" customWidth="1"/>
    <col min="6919" max="6919" width="7.26953125" style="4" customWidth="1"/>
    <col min="6920" max="6920" width="7.26953125" style="4" bestFit="1" customWidth="1"/>
    <col min="6921" max="6921" width="7.26953125" style="4" customWidth="1"/>
    <col min="6922" max="6923" width="7.7265625" style="4" customWidth="1"/>
    <col min="6924" max="7168" width="8.7265625" style="4"/>
    <col min="7169" max="7169" width="34.7265625" style="4" customWidth="1"/>
    <col min="7170" max="7170" width="7.26953125" style="4" bestFit="1" customWidth="1"/>
    <col min="7171" max="7171" width="7.26953125" style="4" customWidth="1"/>
    <col min="7172" max="7172" width="7.26953125" style="4" bestFit="1" customWidth="1"/>
    <col min="7173" max="7173" width="7.26953125" style="4" customWidth="1"/>
    <col min="7174" max="7174" width="7.26953125" style="4" bestFit="1" customWidth="1"/>
    <col min="7175" max="7175" width="7.26953125" style="4" customWidth="1"/>
    <col min="7176" max="7176" width="7.26953125" style="4" bestFit="1" customWidth="1"/>
    <col min="7177" max="7177" width="7.26953125" style="4" customWidth="1"/>
    <col min="7178" max="7179" width="7.7265625" style="4" customWidth="1"/>
    <col min="7180" max="7424" width="8.7265625" style="4"/>
    <col min="7425" max="7425" width="34.7265625" style="4" customWidth="1"/>
    <col min="7426" max="7426" width="7.26953125" style="4" bestFit="1" customWidth="1"/>
    <col min="7427" max="7427" width="7.26953125" style="4" customWidth="1"/>
    <col min="7428" max="7428" width="7.26953125" style="4" bestFit="1" customWidth="1"/>
    <col min="7429" max="7429" width="7.26953125" style="4" customWidth="1"/>
    <col min="7430" max="7430" width="7.26953125" style="4" bestFit="1" customWidth="1"/>
    <col min="7431" max="7431" width="7.26953125" style="4" customWidth="1"/>
    <col min="7432" max="7432" width="7.26953125" style="4" bestFit="1" customWidth="1"/>
    <col min="7433" max="7433" width="7.26953125" style="4" customWidth="1"/>
    <col min="7434" max="7435" width="7.7265625" style="4" customWidth="1"/>
    <col min="7436" max="7680" width="8.7265625" style="4"/>
    <col min="7681" max="7681" width="34.7265625" style="4" customWidth="1"/>
    <col min="7682" max="7682" width="7.26953125" style="4" bestFit="1" customWidth="1"/>
    <col min="7683" max="7683" width="7.26953125" style="4" customWidth="1"/>
    <col min="7684" max="7684" width="7.26953125" style="4" bestFit="1" customWidth="1"/>
    <col min="7685" max="7685" width="7.26953125" style="4" customWidth="1"/>
    <col min="7686" max="7686" width="7.26953125" style="4" bestFit="1" customWidth="1"/>
    <col min="7687" max="7687" width="7.26953125" style="4" customWidth="1"/>
    <col min="7688" max="7688" width="7.26953125" style="4" bestFit="1" customWidth="1"/>
    <col min="7689" max="7689" width="7.26953125" style="4" customWidth="1"/>
    <col min="7690" max="7691" width="7.7265625" style="4" customWidth="1"/>
    <col min="7692" max="7936" width="8.7265625" style="4"/>
    <col min="7937" max="7937" width="34.7265625" style="4" customWidth="1"/>
    <col min="7938" max="7938" width="7.26953125" style="4" bestFit="1" customWidth="1"/>
    <col min="7939" max="7939" width="7.26953125" style="4" customWidth="1"/>
    <col min="7940" max="7940" width="7.26953125" style="4" bestFit="1" customWidth="1"/>
    <col min="7941" max="7941" width="7.26953125" style="4" customWidth="1"/>
    <col min="7942" max="7942" width="7.26953125" style="4" bestFit="1" customWidth="1"/>
    <col min="7943" max="7943" width="7.26953125" style="4" customWidth="1"/>
    <col min="7944" max="7944" width="7.26953125" style="4" bestFit="1" customWidth="1"/>
    <col min="7945" max="7945" width="7.26953125" style="4" customWidth="1"/>
    <col min="7946" max="7947" width="7.7265625" style="4" customWidth="1"/>
    <col min="7948" max="8192" width="8.7265625" style="4"/>
    <col min="8193" max="8193" width="34.7265625" style="4" customWidth="1"/>
    <col min="8194" max="8194" width="7.26953125" style="4" bestFit="1" customWidth="1"/>
    <col min="8195" max="8195" width="7.26953125" style="4" customWidth="1"/>
    <col min="8196" max="8196" width="7.26953125" style="4" bestFit="1" customWidth="1"/>
    <col min="8197" max="8197" width="7.26953125" style="4" customWidth="1"/>
    <col min="8198" max="8198" width="7.26953125" style="4" bestFit="1" customWidth="1"/>
    <col min="8199" max="8199" width="7.26953125" style="4" customWidth="1"/>
    <col min="8200" max="8200" width="7.26953125" style="4" bestFit="1" customWidth="1"/>
    <col min="8201" max="8201" width="7.26953125" style="4" customWidth="1"/>
    <col min="8202" max="8203" width="7.7265625" style="4" customWidth="1"/>
    <col min="8204" max="8448" width="8.7265625" style="4"/>
    <col min="8449" max="8449" width="34.7265625" style="4" customWidth="1"/>
    <col min="8450" max="8450" width="7.26953125" style="4" bestFit="1" customWidth="1"/>
    <col min="8451" max="8451" width="7.26953125" style="4" customWidth="1"/>
    <col min="8452" max="8452" width="7.26953125" style="4" bestFit="1" customWidth="1"/>
    <col min="8453" max="8453" width="7.26953125" style="4" customWidth="1"/>
    <col min="8454" max="8454" width="7.26953125" style="4" bestFit="1" customWidth="1"/>
    <col min="8455" max="8455" width="7.26953125" style="4" customWidth="1"/>
    <col min="8456" max="8456" width="7.26953125" style="4" bestFit="1" customWidth="1"/>
    <col min="8457" max="8457" width="7.26953125" style="4" customWidth="1"/>
    <col min="8458" max="8459" width="7.7265625" style="4" customWidth="1"/>
    <col min="8460" max="8704" width="8.7265625" style="4"/>
    <col min="8705" max="8705" width="34.7265625" style="4" customWidth="1"/>
    <col min="8706" max="8706" width="7.26953125" style="4" bestFit="1" customWidth="1"/>
    <col min="8707" max="8707" width="7.26953125" style="4" customWidth="1"/>
    <col min="8708" max="8708" width="7.26953125" style="4" bestFit="1" customWidth="1"/>
    <col min="8709" max="8709" width="7.26953125" style="4" customWidth="1"/>
    <col min="8710" max="8710" width="7.26953125" style="4" bestFit="1" customWidth="1"/>
    <col min="8711" max="8711" width="7.26953125" style="4" customWidth="1"/>
    <col min="8712" max="8712" width="7.26953125" style="4" bestFit="1" customWidth="1"/>
    <col min="8713" max="8713" width="7.26953125" style="4" customWidth="1"/>
    <col min="8714" max="8715" width="7.7265625" style="4" customWidth="1"/>
    <col min="8716" max="8960" width="8.7265625" style="4"/>
    <col min="8961" max="8961" width="34.7265625" style="4" customWidth="1"/>
    <col min="8962" max="8962" width="7.26953125" style="4" bestFit="1" customWidth="1"/>
    <col min="8963" max="8963" width="7.26953125" style="4" customWidth="1"/>
    <col min="8964" max="8964" width="7.26953125" style="4" bestFit="1" customWidth="1"/>
    <col min="8965" max="8965" width="7.26953125" style="4" customWidth="1"/>
    <col min="8966" max="8966" width="7.26953125" style="4" bestFit="1" customWidth="1"/>
    <col min="8967" max="8967" width="7.26953125" style="4" customWidth="1"/>
    <col min="8968" max="8968" width="7.26953125" style="4" bestFit="1" customWidth="1"/>
    <col min="8969" max="8969" width="7.26953125" style="4" customWidth="1"/>
    <col min="8970" max="8971" width="7.7265625" style="4" customWidth="1"/>
    <col min="8972" max="9216" width="8.7265625" style="4"/>
    <col min="9217" max="9217" width="34.7265625" style="4" customWidth="1"/>
    <col min="9218" max="9218" width="7.26953125" style="4" bestFit="1" customWidth="1"/>
    <col min="9219" max="9219" width="7.26953125" style="4" customWidth="1"/>
    <col min="9220" max="9220" width="7.26953125" style="4" bestFit="1" customWidth="1"/>
    <col min="9221" max="9221" width="7.26953125" style="4" customWidth="1"/>
    <col min="9222" max="9222" width="7.26953125" style="4" bestFit="1" customWidth="1"/>
    <col min="9223" max="9223" width="7.26953125" style="4" customWidth="1"/>
    <col min="9224" max="9224" width="7.26953125" style="4" bestFit="1" customWidth="1"/>
    <col min="9225" max="9225" width="7.26953125" style="4" customWidth="1"/>
    <col min="9226" max="9227" width="7.7265625" style="4" customWidth="1"/>
    <col min="9228" max="9472" width="8.7265625" style="4"/>
    <col min="9473" max="9473" width="34.7265625" style="4" customWidth="1"/>
    <col min="9474" max="9474" width="7.26953125" style="4" bestFit="1" customWidth="1"/>
    <col min="9475" max="9475" width="7.26953125" style="4" customWidth="1"/>
    <col min="9476" max="9476" width="7.26953125" style="4" bestFit="1" customWidth="1"/>
    <col min="9477" max="9477" width="7.26953125" style="4" customWidth="1"/>
    <col min="9478" max="9478" width="7.26953125" style="4" bestFit="1" customWidth="1"/>
    <col min="9479" max="9479" width="7.26953125" style="4" customWidth="1"/>
    <col min="9480" max="9480" width="7.26953125" style="4" bestFit="1" customWidth="1"/>
    <col min="9481" max="9481" width="7.26953125" style="4" customWidth="1"/>
    <col min="9482" max="9483" width="7.7265625" style="4" customWidth="1"/>
    <col min="9484" max="9728" width="8.7265625" style="4"/>
    <col min="9729" max="9729" width="34.7265625" style="4" customWidth="1"/>
    <col min="9730" max="9730" width="7.26953125" style="4" bestFit="1" customWidth="1"/>
    <col min="9731" max="9731" width="7.26953125" style="4" customWidth="1"/>
    <col min="9732" max="9732" width="7.26953125" style="4" bestFit="1" customWidth="1"/>
    <col min="9733" max="9733" width="7.26953125" style="4" customWidth="1"/>
    <col min="9734" max="9734" width="7.26953125" style="4" bestFit="1" customWidth="1"/>
    <col min="9735" max="9735" width="7.26953125" style="4" customWidth="1"/>
    <col min="9736" max="9736" width="7.26953125" style="4" bestFit="1" customWidth="1"/>
    <col min="9737" max="9737" width="7.26953125" style="4" customWidth="1"/>
    <col min="9738" max="9739" width="7.7265625" style="4" customWidth="1"/>
    <col min="9740" max="9984" width="8.7265625" style="4"/>
    <col min="9985" max="9985" width="34.7265625" style="4" customWidth="1"/>
    <col min="9986" max="9986" width="7.26953125" style="4" bestFit="1" customWidth="1"/>
    <col min="9987" max="9987" width="7.26953125" style="4" customWidth="1"/>
    <col min="9988" max="9988" width="7.26953125" style="4" bestFit="1" customWidth="1"/>
    <col min="9989" max="9989" width="7.26953125" style="4" customWidth="1"/>
    <col min="9990" max="9990" width="7.26953125" style="4" bestFit="1" customWidth="1"/>
    <col min="9991" max="9991" width="7.26953125" style="4" customWidth="1"/>
    <col min="9992" max="9992" width="7.26953125" style="4" bestFit="1" customWidth="1"/>
    <col min="9993" max="9993" width="7.26953125" style="4" customWidth="1"/>
    <col min="9994" max="9995" width="7.7265625" style="4" customWidth="1"/>
    <col min="9996" max="10240" width="8.7265625" style="4"/>
    <col min="10241" max="10241" width="34.7265625" style="4" customWidth="1"/>
    <col min="10242" max="10242" width="7.26953125" style="4" bestFit="1" customWidth="1"/>
    <col min="10243" max="10243" width="7.26953125" style="4" customWidth="1"/>
    <col min="10244" max="10244" width="7.26953125" style="4" bestFit="1" customWidth="1"/>
    <col min="10245" max="10245" width="7.26953125" style="4" customWidth="1"/>
    <col min="10246" max="10246" width="7.26953125" style="4" bestFit="1" customWidth="1"/>
    <col min="10247" max="10247" width="7.26953125" style="4" customWidth="1"/>
    <col min="10248" max="10248" width="7.26953125" style="4" bestFit="1" customWidth="1"/>
    <col min="10249" max="10249" width="7.26953125" style="4" customWidth="1"/>
    <col min="10250" max="10251" width="7.7265625" style="4" customWidth="1"/>
    <col min="10252" max="10496" width="8.7265625" style="4"/>
    <col min="10497" max="10497" width="34.7265625" style="4" customWidth="1"/>
    <col min="10498" max="10498" width="7.26953125" style="4" bestFit="1" customWidth="1"/>
    <col min="10499" max="10499" width="7.26953125" style="4" customWidth="1"/>
    <col min="10500" max="10500" width="7.26953125" style="4" bestFit="1" customWidth="1"/>
    <col min="10501" max="10501" width="7.26953125" style="4" customWidth="1"/>
    <col min="10502" max="10502" width="7.26953125" style="4" bestFit="1" customWidth="1"/>
    <col min="10503" max="10503" width="7.26953125" style="4" customWidth="1"/>
    <col min="10504" max="10504" width="7.26953125" style="4" bestFit="1" customWidth="1"/>
    <col min="10505" max="10505" width="7.26953125" style="4" customWidth="1"/>
    <col min="10506" max="10507" width="7.7265625" style="4" customWidth="1"/>
    <col min="10508" max="10752" width="8.7265625" style="4"/>
    <col min="10753" max="10753" width="34.7265625" style="4" customWidth="1"/>
    <col min="10754" max="10754" width="7.26953125" style="4" bestFit="1" customWidth="1"/>
    <col min="10755" max="10755" width="7.26953125" style="4" customWidth="1"/>
    <col min="10756" max="10756" width="7.26953125" style="4" bestFit="1" customWidth="1"/>
    <col min="10757" max="10757" width="7.26953125" style="4" customWidth="1"/>
    <col min="10758" max="10758" width="7.26953125" style="4" bestFit="1" customWidth="1"/>
    <col min="10759" max="10759" width="7.26953125" style="4" customWidth="1"/>
    <col min="10760" max="10760" width="7.26953125" style="4" bestFit="1" customWidth="1"/>
    <col min="10761" max="10761" width="7.26953125" style="4" customWidth="1"/>
    <col min="10762" max="10763" width="7.7265625" style="4" customWidth="1"/>
    <col min="10764" max="11008" width="8.7265625" style="4"/>
    <col min="11009" max="11009" width="34.7265625" style="4" customWidth="1"/>
    <col min="11010" max="11010" width="7.26953125" style="4" bestFit="1" customWidth="1"/>
    <col min="11011" max="11011" width="7.26953125" style="4" customWidth="1"/>
    <col min="11012" max="11012" width="7.26953125" style="4" bestFit="1" customWidth="1"/>
    <col min="11013" max="11013" width="7.26953125" style="4" customWidth="1"/>
    <col min="11014" max="11014" width="7.26953125" style="4" bestFit="1" customWidth="1"/>
    <col min="11015" max="11015" width="7.26953125" style="4" customWidth="1"/>
    <col min="11016" max="11016" width="7.26953125" style="4" bestFit="1" customWidth="1"/>
    <col min="11017" max="11017" width="7.26953125" style="4" customWidth="1"/>
    <col min="11018" max="11019" width="7.7265625" style="4" customWidth="1"/>
    <col min="11020" max="11264" width="8.7265625" style="4"/>
    <col min="11265" max="11265" width="34.7265625" style="4" customWidth="1"/>
    <col min="11266" max="11266" width="7.26953125" style="4" bestFit="1" customWidth="1"/>
    <col min="11267" max="11267" width="7.26953125" style="4" customWidth="1"/>
    <col min="11268" max="11268" width="7.26953125" style="4" bestFit="1" customWidth="1"/>
    <col min="11269" max="11269" width="7.26953125" style="4" customWidth="1"/>
    <col min="11270" max="11270" width="7.26953125" style="4" bestFit="1" customWidth="1"/>
    <col min="11271" max="11271" width="7.26953125" style="4" customWidth="1"/>
    <col min="11272" max="11272" width="7.26953125" style="4" bestFit="1" customWidth="1"/>
    <col min="11273" max="11273" width="7.26953125" style="4" customWidth="1"/>
    <col min="11274" max="11275" width="7.7265625" style="4" customWidth="1"/>
    <col min="11276" max="11520" width="8.7265625" style="4"/>
    <col min="11521" max="11521" width="34.7265625" style="4" customWidth="1"/>
    <col min="11522" max="11522" width="7.26953125" style="4" bestFit="1" customWidth="1"/>
    <col min="11523" max="11523" width="7.26953125" style="4" customWidth="1"/>
    <col min="11524" max="11524" width="7.26953125" style="4" bestFit="1" customWidth="1"/>
    <col min="11525" max="11525" width="7.26953125" style="4" customWidth="1"/>
    <col min="11526" max="11526" width="7.26953125" style="4" bestFit="1" customWidth="1"/>
    <col min="11527" max="11527" width="7.26953125" style="4" customWidth="1"/>
    <col min="11528" max="11528" width="7.26953125" style="4" bestFit="1" customWidth="1"/>
    <col min="11529" max="11529" width="7.26953125" style="4" customWidth="1"/>
    <col min="11530" max="11531" width="7.7265625" style="4" customWidth="1"/>
    <col min="11532" max="11776" width="8.7265625" style="4"/>
    <col min="11777" max="11777" width="34.7265625" style="4" customWidth="1"/>
    <col min="11778" max="11778" width="7.26953125" style="4" bestFit="1" customWidth="1"/>
    <col min="11779" max="11779" width="7.26953125" style="4" customWidth="1"/>
    <col min="11780" max="11780" width="7.26953125" style="4" bestFit="1" customWidth="1"/>
    <col min="11781" max="11781" width="7.26953125" style="4" customWidth="1"/>
    <col min="11782" max="11782" width="7.26953125" style="4" bestFit="1" customWidth="1"/>
    <col min="11783" max="11783" width="7.26953125" style="4" customWidth="1"/>
    <col min="11784" max="11784" width="7.26953125" style="4" bestFit="1" customWidth="1"/>
    <col min="11785" max="11785" width="7.26953125" style="4" customWidth="1"/>
    <col min="11786" max="11787" width="7.7265625" style="4" customWidth="1"/>
    <col min="11788" max="12032" width="8.7265625" style="4"/>
    <col min="12033" max="12033" width="34.7265625" style="4" customWidth="1"/>
    <col min="12034" max="12034" width="7.26953125" style="4" bestFit="1" customWidth="1"/>
    <col min="12035" max="12035" width="7.26953125" style="4" customWidth="1"/>
    <col min="12036" max="12036" width="7.26953125" style="4" bestFit="1" customWidth="1"/>
    <col min="12037" max="12037" width="7.26953125" style="4" customWidth="1"/>
    <col min="12038" max="12038" width="7.26953125" style="4" bestFit="1" customWidth="1"/>
    <col min="12039" max="12039" width="7.26953125" style="4" customWidth="1"/>
    <col min="12040" max="12040" width="7.26953125" style="4" bestFit="1" customWidth="1"/>
    <col min="12041" max="12041" width="7.26953125" style="4" customWidth="1"/>
    <col min="12042" max="12043" width="7.7265625" style="4" customWidth="1"/>
    <col min="12044" max="12288" width="8.7265625" style="4"/>
    <col min="12289" max="12289" width="34.7265625" style="4" customWidth="1"/>
    <col min="12290" max="12290" width="7.26953125" style="4" bestFit="1" customWidth="1"/>
    <col min="12291" max="12291" width="7.26953125" style="4" customWidth="1"/>
    <col min="12292" max="12292" width="7.26953125" style="4" bestFit="1" customWidth="1"/>
    <col min="12293" max="12293" width="7.26953125" style="4" customWidth="1"/>
    <col min="12294" max="12294" width="7.26953125" style="4" bestFit="1" customWidth="1"/>
    <col min="12295" max="12295" width="7.26953125" style="4" customWidth="1"/>
    <col min="12296" max="12296" width="7.26953125" style="4" bestFit="1" customWidth="1"/>
    <col min="12297" max="12297" width="7.26953125" style="4" customWidth="1"/>
    <col min="12298" max="12299" width="7.7265625" style="4" customWidth="1"/>
    <col min="12300" max="12544" width="8.7265625" style="4"/>
    <col min="12545" max="12545" width="34.7265625" style="4" customWidth="1"/>
    <col min="12546" max="12546" width="7.26953125" style="4" bestFit="1" customWidth="1"/>
    <col min="12547" max="12547" width="7.26953125" style="4" customWidth="1"/>
    <col min="12548" max="12548" width="7.26953125" style="4" bestFit="1" customWidth="1"/>
    <col min="12549" max="12549" width="7.26953125" style="4" customWidth="1"/>
    <col min="12550" max="12550" width="7.26953125" style="4" bestFit="1" customWidth="1"/>
    <col min="12551" max="12551" width="7.26953125" style="4" customWidth="1"/>
    <col min="12552" max="12552" width="7.26953125" style="4" bestFit="1" customWidth="1"/>
    <col min="12553" max="12553" width="7.26953125" style="4" customWidth="1"/>
    <col min="12554" max="12555" width="7.7265625" style="4" customWidth="1"/>
    <col min="12556" max="12800" width="8.7265625" style="4"/>
    <col min="12801" max="12801" width="34.7265625" style="4" customWidth="1"/>
    <col min="12802" max="12802" width="7.26953125" style="4" bestFit="1" customWidth="1"/>
    <col min="12803" max="12803" width="7.26953125" style="4" customWidth="1"/>
    <col min="12804" max="12804" width="7.26953125" style="4" bestFit="1" customWidth="1"/>
    <col min="12805" max="12805" width="7.26953125" style="4" customWidth="1"/>
    <col min="12806" max="12806" width="7.26953125" style="4" bestFit="1" customWidth="1"/>
    <col min="12807" max="12807" width="7.26953125" style="4" customWidth="1"/>
    <col min="12808" max="12808" width="7.26953125" style="4" bestFit="1" customWidth="1"/>
    <col min="12809" max="12809" width="7.26953125" style="4" customWidth="1"/>
    <col min="12810" max="12811" width="7.7265625" style="4" customWidth="1"/>
    <col min="12812" max="13056" width="8.7265625" style="4"/>
    <col min="13057" max="13057" width="34.7265625" style="4" customWidth="1"/>
    <col min="13058" max="13058" width="7.26953125" style="4" bestFit="1" customWidth="1"/>
    <col min="13059" max="13059" width="7.26953125" style="4" customWidth="1"/>
    <col min="13060" max="13060" width="7.26953125" style="4" bestFit="1" customWidth="1"/>
    <col min="13061" max="13061" width="7.26953125" style="4" customWidth="1"/>
    <col min="13062" max="13062" width="7.26953125" style="4" bestFit="1" customWidth="1"/>
    <col min="13063" max="13063" width="7.26953125" style="4" customWidth="1"/>
    <col min="13064" max="13064" width="7.26953125" style="4" bestFit="1" customWidth="1"/>
    <col min="13065" max="13065" width="7.26953125" style="4" customWidth="1"/>
    <col min="13066" max="13067" width="7.7265625" style="4" customWidth="1"/>
    <col min="13068" max="13312" width="8.7265625" style="4"/>
    <col min="13313" max="13313" width="34.7265625" style="4" customWidth="1"/>
    <col min="13314" max="13314" width="7.26953125" style="4" bestFit="1" customWidth="1"/>
    <col min="13315" max="13315" width="7.26953125" style="4" customWidth="1"/>
    <col min="13316" max="13316" width="7.26953125" style="4" bestFit="1" customWidth="1"/>
    <col min="13317" max="13317" width="7.26953125" style="4" customWidth="1"/>
    <col min="13318" max="13318" width="7.26953125" style="4" bestFit="1" customWidth="1"/>
    <col min="13319" max="13319" width="7.26953125" style="4" customWidth="1"/>
    <col min="13320" max="13320" width="7.26953125" style="4" bestFit="1" customWidth="1"/>
    <col min="13321" max="13321" width="7.26953125" style="4" customWidth="1"/>
    <col min="13322" max="13323" width="7.7265625" style="4" customWidth="1"/>
    <col min="13324" max="13568" width="8.7265625" style="4"/>
    <col min="13569" max="13569" width="34.7265625" style="4" customWidth="1"/>
    <col min="13570" max="13570" width="7.26953125" style="4" bestFit="1" customWidth="1"/>
    <col min="13571" max="13571" width="7.26953125" style="4" customWidth="1"/>
    <col min="13572" max="13572" width="7.26953125" style="4" bestFit="1" customWidth="1"/>
    <col min="13573" max="13573" width="7.26953125" style="4" customWidth="1"/>
    <col min="13574" max="13574" width="7.26953125" style="4" bestFit="1" customWidth="1"/>
    <col min="13575" max="13575" width="7.26953125" style="4" customWidth="1"/>
    <col min="13576" max="13576" width="7.26953125" style="4" bestFit="1" customWidth="1"/>
    <col min="13577" max="13577" width="7.26953125" style="4" customWidth="1"/>
    <col min="13578" max="13579" width="7.7265625" style="4" customWidth="1"/>
    <col min="13580" max="13824" width="8.7265625" style="4"/>
    <col min="13825" max="13825" width="34.7265625" style="4" customWidth="1"/>
    <col min="13826" max="13826" width="7.26953125" style="4" bestFit="1" customWidth="1"/>
    <col min="13827" max="13827" width="7.26953125" style="4" customWidth="1"/>
    <col min="13828" max="13828" width="7.26953125" style="4" bestFit="1" customWidth="1"/>
    <col min="13829" max="13829" width="7.26953125" style="4" customWidth="1"/>
    <col min="13830" max="13830" width="7.26953125" style="4" bestFit="1" customWidth="1"/>
    <col min="13831" max="13831" width="7.26953125" style="4" customWidth="1"/>
    <col min="13832" max="13832" width="7.26953125" style="4" bestFit="1" customWidth="1"/>
    <col min="13833" max="13833" width="7.26953125" style="4" customWidth="1"/>
    <col min="13834" max="13835" width="7.7265625" style="4" customWidth="1"/>
    <col min="13836" max="14080" width="8.7265625" style="4"/>
    <col min="14081" max="14081" width="34.7265625" style="4" customWidth="1"/>
    <col min="14082" max="14082" width="7.26953125" style="4" bestFit="1" customWidth="1"/>
    <col min="14083" max="14083" width="7.26953125" style="4" customWidth="1"/>
    <col min="14084" max="14084" width="7.26953125" style="4" bestFit="1" customWidth="1"/>
    <col min="14085" max="14085" width="7.26953125" style="4" customWidth="1"/>
    <col min="14086" max="14086" width="7.26953125" style="4" bestFit="1" customWidth="1"/>
    <col min="14087" max="14087" width="7.26953125" style="4" customWidth="1"/>
    <col min="14088" max="14088" width="7.26953125" style="4" bestFit="1" customWidth="1"/>
    <col min="14089" max="14089" width="7.26953125" style="4" customWidth="1"/>
    <col min="14090" max="14091" width="7.7265625" style="4" customWidth="1"/>
    <col min="14092" max="14336" width="8.7265625" style="4"/>
    <col min="14337" max="14337" width="34.7265625" style="4" customWidth="1"/>
    <col min="14338" max="14338" width="7.26953125" style="4" bestFit="1" customWidth="1"/>
    <col min="14339" max="14339" width="7.26953125" style="4" customWidth="1"/>
    <col min="14340" max="14340" width="7.26953125" style="4" bestFit="1" customWidth="1"/>
    <col min="14341" max="14341" width="7.26953125" style="4" customWidth="1"/>
    <col min="14342" max="14342" width="7.26953125" style="4" bestFit="1" customWidth="1"/>
    <col min="14343" max="14343" width="7.26953125" style="4" customWidth="1"/>
    <col min="14344" max="14344" width="7.26953125" style="4" bestFit="1" customWidth="1"/>
    <col min="14345" max="14345" width="7.26953125" style="4" customWidth="1"/>
    <col min="14346" max="14347" width="7.7265625" style="4" customWidth="1"/>
    <col min="14348" max="14592" width="8.7265625" style="4"/>
    <col min="14593" max="14593" width="34.7265625" style="4" customWidth="1"/>
    <col min="14594" max="14594" width="7.26953125" style="4" bestFit="1" customWidth="1"/>
    <col min="14595" max="14595" width="7.26953125" style="4" customWidth="1"/>
    <col min="14596" max="14596" width="7.26953125" style="4" bestFit="1" customWidth="1"/>
    <col min="14597" max="14597" width="7.26953125" style="4" customWidth="1"/>
    <col min="14598" max="14598" width="7.26953125" style="4" bestFit="1" customWidth="1"/>
    <col min="14599" max="14599" width="7.26953125" style="4" customWidth="1"/>
    <col min="14600" max="14600" width="7.26953125" style="4" bestFit="1" customWidth="1"/>
    <col min="14601" max="14601" width="7.26953125" style="4" customWidth="1"/>
    <col min="14602" max="14603" width="7.7265625" style="4" customWidth="1"/>
    <col min="14604" max="14848" width="8.7265625" style="4"/>
    <col min="14849" max="14849" width="34.7265625" style="4" customWidth="1"/>
    <col min="14850" max="14850" width="7.26953125" style="4" bestFit="1" customWidth="1"/>
    <col min="14851" max="14851" width="7.26953125" style="4" customWidth="1"/>
    <col min="14852" max="14852" width="7.26953125" style="4" bestFit="1" customWidth="1"/>
    <col min="14853" max="14853" width="7.26953125" style="4" customWidth="1"/>
    <col min="14854" max="14854" width="7.26953125" style="4" bestFit="1" customWidth="1"/>
    <col min="14855" max="14855" width="7.26953125" style="4" customWidth="1"/>
    <col min="14856" max="14856" width="7.26953125" style="4" bestFit="1" customWidth="1"/>
    <col min="14857" max="14857" width="7.26953125" style="4" customWidth="1"/>
    <col min="14858" max="14859" width="7.7265625" style="4" customWidth="1"/>
    <col min="14860" max="15104" width="8.7265625" style="4"/>
    <col min="15105" max="15105" width="34.7265625" style="4" customWidth="1"/>
    <col min="15106" max="15106" width="7.26953125" style="4" bestFit="1" customWidth="1"/>
    <col min="15107" max="15107" width="7.26953125" style="4" customWidth="1"/>
    <col min="15108" max="15108" width="7.26953125" style="4" bestFit="1" customWidth="1"/>
    <col min="15109" max="15109" width="7.26953125" style="4" customWidth="1"/>
    <col min="15110" max="15110" width="7.26953125" style="4" bestFit="1" customWidth="1"/>
    <col min="15111" max="15111" width="7.26953125" style="4" customWidth="1"/>
    <col min="15112" max="15112" width="7.26953125" style="4" bestFit="1" customWidth="1"/>
    <col min="15113" max="15113" width="7.26953125" style="4" customWidth="1"/>
    <col min="15114" max="15115" width="7.7265625" style="4" customWidth="1"/>
    <col min="15116" max="15360" width="8.7265625" style="4"/>
    <col min="15361" max="15361" width="34.7265625" style="4" customWidth="1"/>
    <col min="15362" max="15362" width="7.26953125" style="4" bestFit="1" customWidth="1"/>
    <col min="15363" max="15363" width="7.26953125" style="4" customWidth="1"/>
    <col min="15364" max="15364" width="7.26953125" style="4" bestFit="1" customWidth="1"/>
    <col min="15365" max="15365" width="7.26953125" style="4" customWidth="1"/>
    <col min="15366" max="15366" width="7.26953125" style="4" bestFit="1" customWidth="1"/>
    <col min="15367" max="15367" width="7.26953125" style="4" customWidth="1"/>
    <col min="15368" max="15368" width="7.26953125" style="4" bestFit="1" customWidth="1"/>
    <col min="15369" max="15369" width="7.26953125" style="4" customWidth="1"/>
    <col min="15370" max="15371" width="7.7265625" style="4" customWidth="1"/>
    <col min="15372" max="15616" width="8.7265625" style="4"/>
    <col min="15617" max="15617" width="34.7265625" style="4" customWidth="1"/>
    <col min="15618" max="15618" width="7.26953125" style="4" bestFit="1" customWidth="1"/>
    <col min="15619" max="15619" width="7.26953125" style="4" customWidth="1"/>
    <col min="15620" max="15620" width="7.26953125" style="4" bestFit="1" customWidth="1"/>
    <col min="15621" max="15621" width="7.26953125" style="4" customWidth="1"/>
    <col min="15622" max="15622" width="7.26953125" style="4" bestFit="1" customWidth="1"/>
    <col min="15623" max="15623" width="7.26953125" style="4" customWidth="1"/>
    <col min="15624" max="15624" width="7.26953125" style="4" bestFit="1" customWidth="1"/>
    <col min="15625" max="15625" width="7.26953125" style="4" customWidth="1"/>
    <col min="15626" max="15627" width="7.7265625" style="4" customWidth="1"/>
    <col min="15628" max="15872" width="8.7265625" style="4"/>
    <col min="15873" max="15873" width="34.7265625" style="4" customWidth="1"/>
    <col min="15874" max="15874" width="7.26953125" style="4" bestFit="1" customWidth="1"/>
    <col min="15875" max="15875" width="7.26953125" style="4" customWidth="1"/>
    <col min="15876" max="15876" width="7.26953125" style="4" bestFit="1" customWidth="1"/>
    <col min="15877" max="15877" width="7.26953125" style="4" customWidth="1"/>
    <col min="15878" max="15878" width="7.26953125" style="4" bestFit="1" customWidth="1"/>
    <col min="15879" max="15879" width="7.26953125" style="4" customWidth="1"/>
    <col min="15880" max="15880" width="7.26953125" style="4" bestFit="1" customWidth="1"/>
    <col min="15881" max="15881" width="7.26953125" style="4" customWidth="1"/>
    <col min="15882" max="15883" width="7.7265625" style="4" customWidth="1"/>
    <col min="15884" max="16128" width="8.7265625" style="4"/>
    <col min="16129" max="16129" width="34.7265625" style="4" customWidth="1"/>
    <col min="16130" max="16130" width="7.26953125" style="4" bestFit="1" customWidth="1"/>
    <col min="16131" max="16131" width="7.26953125" style="4" customWidth="1"/>
    <col min="16132" max="16132" width="7.26953125" style="4" bestFit="1" customWidth="1"/>
    <col min="16133" max="16133" width="7.26953125" style="4" customWidth="1"/>
    <col min="16134" max="16134" width="7.26953125" style="4" bestFit="1" customWidth="1"/>
    <col min="16135" max="16135" width="7.26953125" style="4" customWidth="1"/>
    <col min="16136" max="16136" width="7.26953125" style="4" bestFit="1" customWidth="1"/>
    <col min="16137" max="16137" width="7.26953125" style="4" customWidth="1"/>
    <col min="16138" max="16139" width="7.7265625" style="4" customWidth="1"/>
    <col min="16140" max="16384" width="8.7265625" style="4"/>
  </cols>
  <sheetData>
    <row r="1" spans="1:11" ht="20" x14ac:dyDescent="0.4">
      <c r="A1" s="68" t="s">
        <v>19</v>
      </c>
      <c r="B1" s="69" t="s">
        <v>143</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29" t="s">
        <v>25</v>
      </c>
      <c r="B4" s="22" t="s">
        <v>4</v>
      </c>
      <c r="C4" s="25"/>
      <c r="D4" s="25"/>
      <c r="E4" s="23"/>
      <c r="F4" s="22" t="s">
        <v>144</v>
      </c>
      <c r="G4" s="25"/>
      <c r="H4" s="25"/>
      <c r="I4" s="23"/>
      <c r="J4" s="22" t="s">
        <v>145</v>
      </c>
      <c r="K4" s="23"/>
    </row>
    <row r="5" spans="1:11" ht="13" x14ac:dyDescent="0.3">
      <c r="A5" s="30"/>
      <c r="B5" s="22">
        <f>VALUE(RIGHT($B$2, 4))</f>
        <v>2020</v>
      </c>
      <c r="C5" s="23"/>
      <c r="D5" s="22">
        <f>B5-1</f>
        <v>2019</v>
      </c>
      <c r="E5" s="130"/>
      <c r="F5" s="22">
        <f>B5</f>
        <v>2020</v>
      </c>
      <c r="G5" s="130"/>
      <c r="H5" s="22">
        <f>D5</f>
        <v>2019</v>
      </c>
      <c r="I5" s="130"/>
      <c r="J5" s="27" t="s">
        <v>8</v>
      </c>
      <c r="K5" s="28" t="s">
        <v>5</v>
      </c>
    </row>
    <row r="6" spans="1:11" ht="13" x14ac:dyDescent="0.3">
      <c r="A6" s="131" t="s">
        <v>40</v>
      </c>
      <c r="B6" s="132" t="s">
        <v>146</v>
      </c>
      <c r="C6" s="133" t="s">
        <v>147</v>
      </c>
      <c r="D6" s="132" t="s">
        <v>146</v>
      </c>
      <c r="E6" s="134" t="s">
        <v>147</v>
      </c>
      <c r="F6" s="133" t="s">
        <v>146</v>
      </c>
      <c r="G6" s="133" t="s">
        <v>147</v>
      </c>
      <c r="H6" s="132" t="s">
        <v>146</v>
      </c>
      <c r="I6" s="134" t="s">
        <v>147</v>
      </c>
      <c r="J6" s="132"/>
      <c r="K6" s="134"/>
    </row>
    <row r="7" spans="1:11" x14ac:dyDescent="0.25">
      <c r="A7" s="34" t="s">
        <v>441</v>
      </c>
      <c r="B7" s="35">
        <v>0</v>
      </c>
      <c r="C7" s="146">
        <f>IF(B10=0, "-", B7/B10)</f>
        <v>0</v>
      </c>
      <c r="D7" s="35">
        <v>0</v>
      </c>
      <c r="E7" s="39">
        <f>IF(D10=0, "-", D7/D10)</f>
        <v>0</v>
      </c>
      <c r="F7" s="136">
        <v>1</v>
      </c>
      <c r="G7" s="146">
        <f>IF(F10=0, "-", F7/F10)</f>
        <v>0.2</v>
      </c>
      <c r="H7" s="35">
        <v>0</v>
      </c>
      <c r="I7" s="39">
        <f>IF(H10=0, "-", H7/H10)</f>
        <v>0</v>
      </c>
      <c r="J7" s="38" t="str">
        <f>IF(D7=0, "-", IF((B7-D7)/D7&lt;10, (B7-D7)/D7, "&gt;999%"))</f>
        <v>-</v>
      </c>
      <c r="K7" s="39" t="str">
        <f>IF(H7=0, "-", IF((F7-H7)/H7&lt;10, (F7-H7)/H7, "&gt;999%"))</f>
        <v>-</v>
      </c>
    </row>
    <row r="8" spans="1:11" x14ac:dyDescent="0.25">
      <c r="A8" s="34" t="s">
        <v>442</v>
      </c>
      <c r="B8" s="35">
        <v>3</v>
      </c>
      <c r="C8" s="146">
        <f>IF(B10=0, "-", B8/B10)</f>
        <v>1</v>
      </c>
      <c r="D8" s="35">
        <v>3</v>
      </c>
      <c r="E8" s="39">
        <f>IF(D10=0, "-", D8/D10)</f>
        <v>1</v>
      </c>
      <c r="F8" s="136">
        <v>4</v>
      </c>
      <c r="G8" s="146">
        <f>IF(F10=0, "-", F8/F10)</f>
        <v>0.8</v>
      </c>
      <c r="H8" s="35">
        <v>6</v>
      </c>
      <c r="I8" s="39">
        <f>IF(H10=0, "-", H8/H10)</f>
        <v>1</v>
      </c>
      <c r="J8" s="38">
        <f>IF(D8=0, "-", IF((B8-D8)/D8&lt;10, (B8-D8)/D8, "&gt;999%"))</f>
        <v>0</v>
      </c>
      <c r="K8" s="39">
        <f>IF(H8=0, "-", IF((F8-H8)/H8&lt;10, (F8-H8)/H8, "&gt;999%"))</f>
        <v>-0.33333333333333331</v>
      </c>
    </row>
    <row r="9" spans="1:11" x14ac:dyDescent="0.25">
      <c r="A9" s="137"/>
      <c r="B9" s="40"/>
      <c r="D9" s="40"/>
      <c r="E9" s="44"/>
      <c r="F9" s="138"/>
      <c r="H9" s="40"/>
      <c r="I9" s="44"/>
      <c r="J9" s="43"/>
      <c r="K9" s="44"/>
    </row>
    <row r="10" spans="1:11" s="52" customFormat="1" ht="13" x14ac:dyDescent="0.3">
      <c r="A10" s="139" t="s">
        <v>443</v>
      </c>
      <c r="B10" s="46">
        <f>SUM(B7:B9)</f>
        <v>3</v>
      </c>
      <c r="C10" s="140">
        <f>B10/2959</f>
        <v>1.0138560324433931E-3</v>
      </c>
      <c r="D10" s="46">
        <f>SUM(D7:D9)</f>
        <v>3</v>
      </c>
      <c r="E10" s="141">
        <f>D10/1672</f>
        <v>1.7942583732057417E-3</v>
      </c>
      <c r="F10" s="128">
        <f>SUM(F7:F9)</f>
        <v>5</v>
      </c>
      <c r="G10" s="142">
        <f>F10/6331</f>
        <v>7.8976465013425999E-4</v>
      </c>
      <c r="H10" s="46">
        <f>SUM(H7:H9)</f>
        <v>6</v>
      </c>
      <c r="I10" s="141">
        <f>H10/4446</f>
        <v>1.3495276653171389E-3</v>
      </c>
      <c r="J10" s="49">
        <f>IF(D10=0, "-", IF((B10-D10)/D10&lt;10, (B10-D10)/D10, "&gt;999%"))</f>
        <v>0</v>
      </c>
      <c r="K10" s="50">
        <f>IF(H10=0, "-", IF((F10-H10)/H10&lt;10, (F10-H10)/H10, "&gt;999%"))</f>
        <v>-0.16666666666666666</v>
      </c>
    </row>
    <row r="11" spans="1:11" x14ac:dyDescent="0.25">
      <c r="B11" s="138"/>
      <c r="D11" s="138"/>
      <c r="F11" s="138"/>
      <c r="H11" s="138"/>
    </row>
    <row r="12" spans="1:11" ht="13" x14ac:dyDescent="0.3">
      <c r="A12" s="131" t="s">
        <v>41</v>
      </c>
      <c r="B12" s="132" t="s">
        <v>146</v>
      </c>
      <c r="C12" s="133" t="s">
        <v>147</v>
      </c>
      <c r="D12" s="132" t="s">
        <v>146</v>
      </c>
      <c r="E12" s="134" t="s">
        <v>147</v>
      </c>
      <c r="F12" s="133" t="s">
        <v>146</v>
      </c>
      <c r="G12" s="133" t="s">
        <v>147</v>
      </c>
      <c r="H12" s="132" t="s">
        <v>146</v>
      </c>
      <c r="I12" s="134" t="s">
        <v>147</v>
      </c>
      <c r="J12" s="132"/>
      <c r="K12" s="134"/>
    </row>
    <row r="13" spans="1:11" x14ac:dyDescent="0.25">
      <c r="A13" s="34" t="s">
        <v>444</v>
      </c>
      <c r="B13" s="35">
        <v>0</v>
      </c>
      <c r="C13" s="146" t="str">
        <f>IF(B15=0, "-", B13/B15)</f>
        <v>-</v>
      </c>
      <c r="D13" s="35">
        <v>2</v>
      </c>
      <c r="E13" s="39">
        <f>IF(D15=0, "-", D13/D15)</f>
        <v>1</v>
      </c>
      <c r="F13" s="136">
        <v>0</v>
      </c>
      <c r="G13" s="146" t="str">
        <f>IF(F15=0, "-", F13/F15)</f>
        <v>-</v>
      </c>
      <c r="H13" s="35">
        <v>2</v>
      </c>
      <c r="I13" s="39">
        <f>IF(H15=0, "-", H13/H15)</f>
        <v>1</v>
      </c>
      <c r="J13" s="38">
        <f>IF(D13=0, "-", IF((B13-D13)/D13&lt;10, (B13-D13)/D13, "&gt;999%"))</f>
        <v>-1</v>
      </c>
      <c r="K13" s="39">
        <f>IF(H13=0, "-", IF((F13-H13)/H13&lt;10, (F13-H13)/H13, "&gt;999%"))</f>
        <v>-1</v>
      </c>
    </row>
    <row r="14" spans="1:11" x14ac:dyDescent="0.25">
      <c r="A14" s="137"/>
      <c r="B14" s="40"/>
      <c r="D14" s="40"/>
      <c r="E14" s="44"/>
      <c r="F14" s="138"/>
      <c r="H14" s="40"/>
      <c r="I14" s="44"/>
      <c r="J14" s="43"/>
      <c r="K14" s="44"/>
    </row>
    <row r="15" spans="1:11" s="52" customFormat="1" ht="13" x14ac:dyDescent="0.3">
      <c r="A15" s="139" t="s">
        <v>445</v>
      </c>
      <c r="B15" s="46">
        <f>SUM(B13:B14)</f>
        <v>0</v>
      </c>
      <c r="C15" s="140">
        <f>B15/2959</f>
        <v>0</v>
      </c>
      <c r="D15" s="46">
        <f>SUM(D13:D14)</f>
        <v>2</v>
      </c>
      <c r="E15" s="141">
        <f>D15/1672</f>
        <v>1.1961722488038277E-3</v>
      </c>
      <c r="F15" s="128">
        <f>SUM(F13:F14)</f>
        <v>0</v>
      </c>
      <c r="G15" s="142">
        <f>F15/6331</f>
        <v>0</v>
      </c>
      <c r="H15" s="46">
        <f>SUM(H13:H14)</f>
        <v>2</v>
      </c>
      <c r="I15" s="141">
        <f>H15/4446</f>
        <v>4.4984255510571302E-4</v>
      </c>
      <c r="J15" s="49">
        <f>IF(D15=0, "-", IF((B15-D15)/D15&lt;10, (B15-D15)/D15, "&gt;999%"))</f>
        <v>-1</v>
      </c>
      <c r="K15" s="50">
        <f>IF(H15=0, "-", IF((F15-H15)/H15&lt;10, (F15-H15)/H15, "&gt;999%"))</f>
        <v>-1</v>
      </c>
    </row>
    <row r="16" spans="1:11" x14ac:dyDescent="0.25">
      <c r="B16" s="138"/>
      <c r="D16" s="138"/>
      <c r="F16" s="138"/>
      <c r="H16" s="138"/>
    </row>
    <row r="17" spans="1:11" ht="13" x14ac:dyDescent="0.3">
      <c r="A17" s="131" t="s">
        <v>42</v>
      </c>
      <c r="B17" s="132" t="s">
        <v>146</v>
      </c>
      <c r="C17" s="133" t="s">
        <v>147</v>
      </c>
      <c r="D17" s="132" t="s">
        <v>146</v>
      </c>
      <c r="E17" s="134" t="s">
        <v>147</v>
      </c>
      <c r="F17" s="133" t="s">
        <v>146</v>
      </c>
      <c r="G17" s="133" t="s">
        <v>147</v>
      </c>
      <c r="H17" s="132" t="s">
        <v>146</v>
      </c>
      <c r="I17" s="134" t="s">
        <v>147</v>
      </c>
      <c r="J17" s="132"/>
      <c r="K17" s="134"/>
    </row>
    <row r="18" spans="1:11" x14ac:dyDescent="0.25">
      <c r="A18" s="34" t="s">
        <v>446</v>
      </c>
      <c r="B18" s="35">
        <v>2</v>
      </c>
      <c r="C18" s="146">
        <f>IF(B22=0, "-", B18/B22)</f>
        <v>0.2857142857142857</v>
      </c>
      <c r="D18" s="35">
        <v>0</v>
      </c>
      <c r="E18" s="39">
        <f>IF(D22=0, "-", D18/D22)</f>
        <v>0</v>
      </c>
      <c r="F18" s="136">
        <v>2</v>
      </c>
      <c r="G18" s="146">
        <f>IF(F22=0, "-", F18/F22)</f>
        <v>0.14285714285714285</v>
      </c>
      <c r="H18" s="35">
        <v>0</v>
      </c>
      <c r="I18" s="39">
        <f>IF(H22=0, "-", H18/H22)</f>
        <v>0</v>
      </c>
      <c r="J18" s="38" t="str">
        <f>IF(D18=0, "-", IF((B18-D18)/D18&lt;10, (B18-D18)/D18, "&gt;999%"))</f>
        <v>-</v>
      </c>
      <c r="K18" s="39" t="str">
        <f>IF(H18=0, "-", IF((F18-H18)/H18&lt;10, (F18-H18)/H18, "&gt;999%"))</f>
        <v>-</v>
      </c>
    </row>
    <row r="19" spans="1:11" x14ac:dyDescent="0.25">
      <c r="A19" s="34" t="s">
        <v>447</v>
      </c>
      <c r="B19" s="35">
        <v>2</v>
      </c>
      <c r="C19" s="146">
        <f>IF(B22=0, "-", B19/B22)</f>
        <v>0.2857142857142857</v>
      </c>
      <c r="D19" s="35">
        <v>0</v>
      </c>
      <c r="E19" s="39">
        <f>IF(D22=0, "-", D19/D22)</f>
        <v>0</v>
      </c>
      <c r="F19" s="136">
        <v>3</v>
      </c>
      <c r="G19" s="146">
        <f>IF(F22=0, "-", F19/F22)</f>
        <v>0.21428571428571427</v>
      </c>
      <c r="H19" s="35">
        <v>2</v>
      </c>
      <c r="I19" s="39">
        <f>IF(H22=0, "-", H19/H22)</f>
        <v>0.14285714285714285</v>
      </c>
      <c r="J19" s="38" t="str">
        <f>IF(D19=0, "-", IF((B19-D19)/D19&lt;10, (B19-D19)/D19, "&gt;999%"))</f>
        <v>-</v>
      </c>
      <c r="K19" s="39">
        <f>IF(H19=0, "-", IF((F19-H19)/H19&lt;10, (F19-H19)/H19, "&gt;999%"))</f>
        <v>0.5</v>
      </c>
    </row>
    <row r="20" spans="1:11" x14ac:dyDescent="0.25">
      <c r="A20" s="34" t="s">
        <v>448</v>
      </c>
      <c r="B20" s="35">
        <v>3</v>
      </c>
      <c r="C20" s="146">
        <f>IF(B22=0, "-", B20/B22)</f>
        <v>0.42857142857142855</v>
      </c>
      <c r="D20" s="35">
        <v>9</v>
      </c>
      <c r="E20" s="39">
        <f>IF(D22=0, "-", D20/D22)</f>
        <v>1</v>
      </c>
      <c r="F20" s="136">
        <v>9</v>
      </c>
      <c r="G20" s="146">
        <f>IF(F22=0, "-", F20/F22)</f>
        <v>0.6428571428571429</v>
      </c>
      <c r="H20" s="35">
        <v>12</v>
      </c>
      <c r="I20" s="39">
        <f>IF(H22=0, "-", H20/H22)</f>
        <v>0.8571428571428571</v>
      </c>
      <c r="J20" s="38">
        <f>IF(D20=0, "-", IF((B20-D20)/D20&lt;10, (B20-D20)/D20, "&gt;999%"))</f>
        <v>-0.66666666666666663</v>
      </c>
      <c r="K20" s="39">
        <f>IF(H20=0, "-", IF((F20-H20)/H20&lt;10, (F20-H20)/H20, "&gt;999%"))</f>
        <v>-0.25</v>
      </c>
    </row>
    <row r="21" spans="1:11" x14ac:dyDescent="0.25">
      <c r="A21" s="137"/>
      <c r="B21" s="40"/>
      <c r="D21" s="40"/>
      <c r="E21" s="44"/>
      <c r="F21" s="138"/>
      <c r="H21" s="40"/>
      <c r="I21" s="44"/>
      <c r="J21" s="43"/>
      <c r="K21" s="44"/>
    </row>
    <row r="22" spans="1:11" s="52" customFormat="1" ht="13" x14ac:dyDescent="0.3">
      <c r="A22" s="139" t="s">
        <v>449</v>
      </c>
      <c r="B22" s="46">
        <f>SUM(B18:B21)</f>
        <v>7</v>
      </c>
      <c r="C22" s="140">
        <f>B22/2959</f>
        <v>2.3656640757012504E-3</v>
      </c>
      <c r="D22" s="46">
        <f>SUM(D18:D21)</f>
        <v>9</v>
      </c>
      <c r="E22" s="141">
        <f>D22/1672</f>
        <v>5.3827751196172252E-3</v>
      </c>
      <c r="F22" s="128">
        <f>SUM(F18:F21)</f>
        <v>14</v>
      </c>
      <c r="G22" s="142">
        <f>F22/6331</f>
        <v>2.2113410203759279E-3</v>
      </c>
      <c r="H22" s="46">
        <f>SUM(H18:H21)</f>
        <v>14</v>
      </c>
      <c r="I22" s="141">
        <f>H22/4446</f>
        <v>3.1488978857399908E-3</v>
      </c>
      <c r="J22" s="49">
        <f>IF(D22=0, "-", IF((B22-D22)/D22&lt;10, (B22-D22)/D22, "&gt;999%"))</f>
        <v>-0.22222222222222221</v>
      </c>
      <c r="K22" s="50">
        <f>IF(H22=0, "-", IF((F22-H22)/H22&lt;10, (F22-H22)/H22, "&gt;999%"))</f>
        <v>0</v>
      </c>
    </row>
    <row r="23" spans="1:11" x14ac:dyDescent="0.25">
      <c r="B23" s="138"/>
      <c r="D23" s="138"/>
      <c r="F23" s="138"/>
      <c r="H23" s="138"/>
    </row>
    <row r="24" spans="1:11" ht="13" x14ac:dyDescent="0.3">
      <c r="A24" s="131" t="s">
        <v>43</v>
      </c>
      <c r="B24" s="132" t="s">
        <v>146</v>
      </c>
      <c r="C24" s="133" t="s">
        <v>147</v>
      </c>
      <c r="D24" s="132" t="s">
        <v>146</v>
      </c>
      <c r="E24" s="134" t="s">
        <v>147</v>
      </c>
      <c r="F24" s="133" t="s">
        <v>146</v>
      </c>
      <c r="G24" s="133" t="s">
        <v>147</v>
      </c>
      <c r="H24" s="132" t="s">
        <v>146</v>
      </c>
      <c r="I24" s="134" t="s">
        <v>147</v>
      </c>
      <c r="J24" s="132"/>
      <c r="K24" s="134"/>
    </row>
    <row r="25" spans="1:11" x14ac:dyDescent="0.25">
      <c r="A25" s="34" t="s">
        <v>450</v>
      </c>
      <c r="B25" s="35">
        <v>4</v>
      </c>
      <c r="C25" s="146">
        <f>IF(B35=0, "-", B25/B35)</f>
        <v>0.12121212121212122</v>
      </c>
      <c r="D25" s="35">
        <v>2</v>
      </c>
      <c r="E25" s="39">
        <f>IF(D35=0, "-", D25/D35)</f>
        <v>8.3333333333333329E-2</v>
      </c>
      <c r="F25" s="136">
        <v>6</v>
      </c>
      <c r="G25" s="146">
        <f>IF(F35=0, "-", F25/F35)</f>
        <v>9.6774193548387094E-2</v>
      </c>
      <c r="H25" s="35">
        <v>2</v>
      </c>
      <c r="I25" s="39">
        <f>IF(H35=0, "-", H25/H35)</f>
        <v>2.9850746268656716E-2</v>
      </c>
      <c r="J25" s="38">
        <f t="shared" ref="J25:J33" si="0">IF(D25=0, "-", IF((B25-D25)/D25&lt;10, (B25-D25)/D25, "&gt;999%"))</f>
        <v>1</v>
      </c>
      <c r="K25" s="39">
        <f t="shared" ref="K25:K33" si="1">IF(H25=0, "-", IF((F25-H25)/H25&lt;10, (F25-H25)/H25, "&gt;999%"))</f>
        <v>2</v>
      </c>
    </row>
    <row r="26" spans="1:11" x14ac:dyDescent="0.25">
      <c r="A26" s="34" t="s">
        <v>451</v>
      </c>
      <c r="B26" s="35">
        <v>10</v>
      </c>
      <c r="C26" s="146">
        <f>IF(B35=0, "-", B26/B35)</f>
        <v>0.30303030303030304</v>
      </c>
      <c r="D26" s="35">
        <v>7</v>
      </c>
      <c r="E26" s="39">
        <f>IF(D35=0, "-", D26/D35)</f>
        <v>0.29166666666666669</v>
      </c>
      <c r="F26" s="136">
        <v>18</v>
      </c>
      <c r="G26" s="146">
        <f>IF(F35=0, "-", F26/F35)</f>
        <v>0.29032258064516131</v>
      </c>
      <c r="H26" s="35">
        <v>29</v>
      </c>
      <c r="I26" s="39">
        <f>IF(H35=0, "-", H26/H35)</f>
        <v>0.43283582089552236</v>
      </c>
      <c r="J26" s="38">
        <f t="shared" si="0"/>
        <v>0.42857142857142855</v>
      </c>
      <c r="K26" s="39">
        <f t="shared" si="1"/>
        <v>-0.37931034482758619</v>
      </c>
    </row>
    <row r="27" spans="1:11" x14ac:dyDescent="0.25">
      <c r="A27" s="34" t="s">
        <v>452</v>
      </c>
      <c r="B27" s="35">
        <v>1</v>
      </c>
      <c r="C27" s="146">
        <f>IF(B35=0, "-", B27/B35)</f>
        <v>3.0303030303030304E-2</v>
      </c>
      <c r="D27" s="35">
        <v>2</v>
      </c>
      <c r="E27" s="39">
        <f>IF(D35=0, "-", D27/D35)</f>
        <v>8.3333333333333329E-2</v>
      </c>
      <c r="F27" s="136">
        <v>2</v>
      </c>
      <c r="G27" s="146">
        <f>IF(F35=0, "-", F27/F35)</f>
        <v>3.2258064516129031E-2</v>
      </c>
      <c r="H27" s="35">
        <v>3</v>
      </c>
      <c r="I27" s="39">
        <f>IF(H35=0, "-", H27/H35)</f>
        <v>4.4776119402985072E-2</v>
      </c>
      <c r="J27" s="38">
        <f t="shared" si="0"/>
        <v>-0.5</v>
      </c>
      <c r="K27" s="39">
        <f t="shared" si="1"/>
        <v>-0.33333333333333331</v>
      </c>
    </row>
    <row r="28" spans="1:11" x14ac:dyDescent="0.25">
      <c r="A28" s="34" t="s">
        <v>453</v>
      </c>
      <c r="B28" s="35">
        <v>0</v>
      </c>
      <c r="C28" s="146">
        <f>IF(B35=0, "-", B28/B35)</f>
        <v>0</v>
      </c>
      <c r="D28" s="35">
        <v>1</v>
      </c>
      <c r="E28" s="39">
        <f>IF(D35=0, "-", D28/D35)</f>
        <v>4.1666666666666664E-2</v>
      </c>
      <c r="F28" s="136">
        <v>1</v>
      </c>
      <c r="G28" s="146">
        <f>IF(F35=0, "-", F28/F35)</f>
        <v>1.6129032258064516E-2</v>
      </c>
      <c r="H28" s="35">
        <v>3</v>
      </c>
      <c r="I28" s="39">
        <f>IF(H35=0, "-", H28/H35)</f>
        <v>4.4776119402985072E-2</v>
      </c>
      <c r="J28" s="38">
        <f t="shared" si="0"/>
        <v>-1</v>
      </c>
      <c r="K28" s="39">
        <f t="shared" si="1"/>
        <v>-0.66666666666666663</v>
      </c>
    </row>
    <row r="29" spans="1:11" x14ac:dyDescent="0.25">
      <c r="A29" s="34" t="s">
        <v>454</v>
      </c>
      <c r="B29" s="35">
        <v>0</v>
      </c>
      <c r="C29" s="146">
        <f>IF(B35=0, "-", B29/B35)</f>
        <v>0</v>
      </c>
      <c r="D29" s="35">
        <v>0</v>
      </c>
      <c r="E29" s="39">
        <f>IF(D35=0, "-", D29/D35)</f>
        <v>0</v>
      </c>
      <c r="F29" s="136">
        <v>2</v>
      </c>
      <c r="G29" s="146">
        <f>IF(F35=0, "-", F29/F35)</f>
        <v>3.2258064516129031E-2</v>
      </c>
      <c r="H29" s="35">
        <v>2</v>
      </c>
      <c r="I29" s="39">
        <f>IF(H35=0, "-", H29/H35)</f>
        <v>2.9850746268656716E-2</v>
      </c>
      <c r="J29" s="38" t="str">
        <f t="shared" si="0"/>
        <v>-</v>
      </c>
      <c r="K29" s="39">
        <f t="shared" si="1"/>
        <v>0</v>
      </c>
    </row>
    <row r="30" spans="1:11" x14ac:dyDescent="0.25">
      <c r="A30" s="34" t="s">
        <v>455</v>
      </c>
      <c r="B30" s="35">
        <v>1</v>
      </c>
      <c r="C30" s="146">
        <f>IF(B35=0, "-", B30/B35)</f>
        <v>3.0303030303030304E-2</v>
      </c>
      <c r="D30" s="35">
        <v>0</v>
      </c>
      <c r="E30" s="39">
        <f>IF(D35=0, "-", D30/D35)</f>
        <v>0</v>
      </c>
      <c r="F30" s="136">
        <v>2</v>
      </c>
      <c r="G30" s="146">
        <f>IF(F35=0, "-", F30/F35)</f>
        <v>3.2258064516129031E-2</v>
      </c>
      <c r="H30" s="35">
        <v>0</v>
      </c>
      <c r="I30" s="39">
        <f>IF(H35=0, "-", H30/H35)</f>
        <v>0</v>
      </c>
      <c r="J30" s="38" t="str">
        <f t="shared" si="0"/>
        <v>-</v>
      </c>
      <c r="K30" s="39" t="str">
        <f t="shared" si="1"/>
        <v>-</v>
      </c>
    </row>
    <row r="31" spans="1:11" x14ac:dyDescent="0.25">
      <c r="A31" s="34" t="s">
        <v>456</v>
      </c>
      <c r="B31" s="35">
        <v>5</v>
      </c>
      <c r="C31" s="146">
        <f>IF(B35=0, "-", B31/B35)</f>
        <v>0.15151515151515152</v>
      </c>
      <c r="D31" s="35">
        <v>2</v>
      </c>
      <c r="E31" s="39">
        <f>IF(D35=0, "-", D31/D35)</f>
        <v>8.3333333333333329E-2</v>
      </c>
      <c r="F31" s="136">
        <v>8</v>
      </c>
      <c r="G31" s="146">
        <f>IF(F35=0, "-", F31/F35)</f>
        <v>0.12903225806451613</v>
      </c>
      <c r="H31" s="35">
        <v>10</v>
      </c>
      <c r="I31" s="39">
        <f>IF(H35=0, "-", H31/H35)</f>
        <v>0.14925373134328357</v>
      </c>
      <c r="J31" s="38">
        <f t="shared" si="0"/>
        <v>1.5</v>
      </c>
      <c r="K31" s="39">
        <f t="shared" si="1"/>
        <v>-0.2</v>
      </c>
    </row>
    <row r="32" spans="1:11" x14ac:dyDescent="0.25">
      <c r="A32" s="34" t="s">
        <v>457</v>
      </c>
      <c r="B32" s="35">
        <v>8</v>
      </c>
      <c r="C32" s="146">
        <f>IF(B35=0, "-", B32/B35)</f>
        <v>0.24242424242424243</v>
      </c>
      <c r="D32" s="35">
        <v>5</v>
      </c>
      <c r="E32" s="39">
        <f>IF(D35=0, "-", D32/D35)</f>
        <v>0.20833333333333334</v>
      </c>
      <c r="F32" s="136">
        <v>17</v>
      </c>
      <c r="G32" s="146">
        <f>IF(F35=0, "-", F32/F35)</f>
        <v>0.27419354838709675</v>
      </c>
      <c r="H32" s="35">
        <v>10</v>
      </c>
      <c r="I32" s="39">
        <f>IF(H35=0, "-", H32/H35)</f>
        <v>0.14925373134328357</v>
      </c>
      <c r="J32" s="38">
        <f t="shared" si="0"/>
        <v>0.6</v>
      </c>
      <c r="K32" s="39">
        <f t="shared" si="1"/>
        <v>0.7</v>
      </c>
    </row>
    <row r="33" spans="1:11" x14ac:dyDescent="0.25">
      <c r="A33" s="34" t="s">
        <v>458</v>
      </c>
      <c r="B33" s="35">
        <v>4</v>
      </c>
      <c r="C33" s="146">
        <f>IF(B35=0, "-", B33/B35)</f>
        <v>0.12121212121212122</v>
      </c>
      <c r="D33" s="35">
        <v>5</v>
      </c>
      <c r="E33" s="39">
        <f>IF(D35=0, "-", D33/D35)</f>
        <v>0.20833333333333334</v>
      </c>
      <c r="F33" s="136">
        <v>6</v>
      </c>
      <c r="G33" s="146">
        <f>IF(F35=0, "-", F33/F35)</f>
        <v>9.6774193548387094E-2</v>
      </c>
      <c r="H33" s="35">
        <v>8</v>
      </c>
      <c r="I33" s="39">
        <f>IF(H35=0, "-", H33/H35)</f>
        <v>0.11940298507462686</v>
      </c>
      <c r="J33" s="38">
        <f t="shared" si="0"/>
        <v>-0.2</v>
      </c>
      <c r="K33" s="39">
        <f t="shared" si="1"/>
        <v>-0.25</v>
      </c>
    </row>
    <row r="34" spans="1:11" x14ac:dyDescent="0.25">
      <c r="A34" s="137"/>
      <c r="B34" s="40"/>
      <c r="D34" s="40"/>
      <c r="E34" s="44"/>
      <c r="F34" s="138"/>
      <c r="H34" s="40"/>
      <c r="I34" s="44"/>
      <c r="J34" s="43"/>
      <c r="K34" s="44"/>
    </row>
    <row r="35" spans="1:11" s="52" customFormat="1" ht="13" x14ac:dyDescent="0.3">
      <c r="A35" s="139" t="s">
        <v>459</v>
      </c>
      <c r="B35" s="46">
        <f>SUM(B25:B34)</f>
        <v>33</v>
      </c>
      <c r="C35" s="140">
        <f>B35/2959</f>
        <v>1.1152416356877323E-2</v>
      </c>
      <c r="D35" s="46">
        <f>SUM(D25:D34)</f>
        <v>24</v>
      </c>
      <c r="E35" s="141">
        <f>D35/1672</f>
        <v>1.4354066985645933E-2</v>
      </c>
      <c r="F35" s="128">
        <f>SUM(F25:F34)</f>
        <v>62</v>
      </c>
      <c r="G35" s="142">
        <f>F35/6331</f>
        <v>9.793081661664824E-3</v>
      </c>
      <c r="H35" s="46">
        <f>SUM(H25:H34)</f>
        <v>67</v>
      </c>
      <c r="I35" s="141">
        <f>H35/4446</f>
        <v>1.5069725596041385E-2</v>
      </c>
      <c r="J35" s="49">
        <f>IF(D35=0, "-", IF((B35-D35)/D35&lt;10, (B35-D35)/D35, "&gt;999%"))</f>
        <v>0.375</v>
      </c>
      <c r="K35" s="50">
        <f>IF(H35=0, "-", IF((F35-H35)/H35&lt;10, (F35-H35)/H35, "&gt;999%"))</f>
        <v>-7.4626865671641784E-2</v>
      </c>
    </row>
    <row r="36" spans="1:11" x14ac:dyDescent="0.25">
      <c r="B36" s="138"/>
      <c r="D36" s="138"/>
      <c r="F36" s="138"/>
      <c r="H36" s="138"/>
    </row>
    <row r="37" spans="1:11" ht="13" x14ac:dyDescent="0.3">
      <c r="A37" s="131" t="s">
        <v>44</v>
      </c>
      <c r="B37" s="132" t="s">
        <v>146</v>
      </c>
      <c r="C37" s="133" t="s">
        <v>147</v>
      </c>
      <c r="D37" s="132" t="s">
        <v>146</v>
      </c>
      <c r="E37" s="134" t="s">
        <v>147</v>
      </c>
      <c r="F37" s="133" t="s">
        <v>146</v>
      </c>
      <c r="G37" s="133" t="s">
        <v>147</v>
      </c>
      <c r="H37" s="132" t="s">
        <v>146</v>
      </c>
      <c r="I37" s="134" t="s">
        <v>147</v>
      </c>
      <c r="J37" s="132"/>
      <c r="K37" s="134"/>
    </row>
    <row r="38" spans="1:11" x14ac:dyDescent="0.25">
      <c r="A38" s="34" t="s">
        <v>460</v>
      </c>
      <c r="B38" s="35">
        <v>0</v>
      </c>
      <c r="C38" s="146">
        <f>IF(B48=0, "-", B38/B48)</f>
        <v>0</v>
      </c>
      <c r="D38" s="35">
        <v>1</v>
      </c>
      <c r="E38" s="39">
        <f>IF(D48=0, "-", D38/D48)</f>
        <v>2.2727272727272728E-2</v>
      </c>
      <c r="F38" s="136">
        <v>4</v>
      </c>
      <c r="G38" s="146">
        <f>IF(F48=0, "-", F38/F48)</f>
        <v>5.7971014492753624E-2</v>
      </c>
      <c r="H38" s="35">
        <v>10</v>
      </c>
      <c r="I38" s="39">
        <f>IF(H48=0, "-", H38/H48)</f>
        <v>0.10101010101010101</v>
      </c>
      <c r="J38" s="38">
        <f t="shared" ref="J38:J46" si="2">IF(D38=0, "-", IF((B38-D38)/D38&lt;10, (B38-D38)/D38, "&gt;999%"))</f>
        <v>-1</v>
      </c>
      <c r="K38" s="39">
        <f t="shared" ref="K38:K46" si="3">IF(H38=0, "-", IF((F38-H38)/H38&lt;10, (F38-H38)/H38, "&gt;999%"))</f>
        <v>-0.6</v>
      </c>
    </row>
    <row r="39" spans="1:11" x14ac:dyDescent="0.25">
      <c r="A39" s="34" t="s">
        <v>461</v>
      </c>
      <c r="B39" s="35">
        <v>3</v>
      </c>
      <c r="C39" s="146">
        <f>IF(B48=0, "-", B39/B48)</f>
        <v>0.1</v>
      </c>
      <c r="D39" s="35">
        <v>1</v>
      </c>
      <c r="E39" s="39">
        <f>IF(D48=0, "-", D39/D48)</f>
        <v>2.2727272727272728E-2</v>
      </c>
      <c r="F39" s="136">
        <v>4</v>
      </c>
      <c r="G39" s="146">
        <f>IF(F48=0, "-", F39/F48)</f>
        <v>5.7971014492753624E-2</v>
      </c>
      <c r="H39" s="35">
        <v>1</v>
      </c>
      <c r="I39" s="39">
        <f>IF(H48=0, "-", H39/H48)</f>
        <v>1.0101010101010102E-2</v>
      </c>
      <c r="J39" s="38">
        <f t="shared" si="2"/>
        <v>2</v>
      </c>
      <c r="K39" s="39">
        <f t="shared" si="3"/>
        <v>3</v>
      </c>
    </row>
    <row r="40" spans="1:11" x14ac:dyDescent="0.25">
      <c r="A40" s="34" t="s">
        <v>462</v>
      </c>
      <c r="B40" s="35">
        <v>1</v>
      </c>
      <c r="C40" s="146">
        <f>IF(B48=0, "-", B40/B48)</f>
        <v>3.3333333333333333E-2</v>
      </c>
      <c r="D40" s="35">
        <v>12</v>
      </c>
      <c r="E40" s="39">
        <f>IF(D48=0, "-", D40/D48)</f>
        <v>0.27272727272727271</v>
      </c>
      <c r="F40" s="136">
        <v>13</v>
      </c>
      <c r="G40" s="146">
        <f>IF(F48=0, "-", F40/F48)</f>
        <v>0.18840579710144928</v>
      </c>
      <c r="H40" s="35">
        <v>21</v>
      </c>
      <c r="I40" s="39">
        <f>IF(H48=0, "-", H40/H48)</f>
        <v>0.21212121212121213</v>
      </c>
      <c r="J40" s="38">
        <f t="shared" si="2"/>
        <v>-0.91666666666666663</v>
      </c>
      <c r="K40" s="39">
        <f t="shared" si="3"/>
        <v>-0.38095238095238093</v>
      </c>
    </row>
    <row r="41" spans="1:11" x14ac:dyDescent="0.25">
      <c r="A41" s="34" t="s">
        <v>463</v>
      </c>
      <c r="B41" s="35">
        <v>7</v>
      </c>
      <c r="C41" s="146">
        <f>IF(B48=0, "-", B41/B48)</f>
        <v>0.23333333333333334</v>
      </c>
      <c r="D41" s="35">
        <v>2</v>
      </c>
      <c r="E41" s="39">
        <f>IF(D48=0, "-", D41/D48)</f>
        <v>4.5454545454545456E-2</v>
      </c>
      <c r="F41" s="136">
        <v>12</v>
      </c>
      <c r="G41" s="146">
        <f>IF(F48=0, "-", F41/F48)</f>
        <v>0.17391304347826086</v>
      </c>
      <c r="H41" s="35">
        <v>9</v>
      </c>
      <c r="I41" s="39">
        <f>IF(H48=0, "-", H41/H48)</f>
        <v>9.0909090909090912E-2</v>
      </c>
      <c r="J41" s="38">
        <f t="shared" si="2"/>
        <v>2.5</v>
      </c>
      <c r="K41" s="39">
        <f t="shared" si="3"/>
        <v>0.33333333333333331</v>
      </c>
    </row>
    <row r="42" spans="1:11" x14ac:dyDescent="0.25">
      <c r="A42" s="34" t="s">
        <v>464</v>
      </c>
      <c r="B42" s="35">
        <v>1</v>
      </c>
      <c r="C42" s="146">
        <f>IF(B48=0, "-", B42/B48)</f>
        <v>3.3333333333333333E-2</v>
      </c>
      <c r="D42" s="35">
        <v>0</v>
      </c>
      <c r="E42" s="39">
        <f>IF(D48=0, "-", D42/D48)</f>
        <v>0</v>
      </c>
      <c r="F42" s="136">
        <v>2</v>
      </c>
      <c r="G42" s="146">
        <f>IF(F48=0, "-", F42/F48)</f>
        <v>2.8985507246376812E-2</v>
      </c>
      <c r="H42" s="35">
        <v>1</v>
      </c>
      <c r="I42" s="39">
        <f>IF(H48=0, "-", H42/H48)</f>
        <v>1.0101010101010102E-2</v>
      </c>
      <c r="J42" s="38" t="str">
        <f t="shared" si="2"/>
        <v>-</v>
      </c>
      <c r="K42" s="39">
        <f t="shared" si="3"/>
        <v>1</v>
      </c>
    </row>
    <row r="43" spans="1:11" x14ac:dyDescent="0.25">
      <c r="A43" s="34" t="s">
        <v>465</v>
      </c>
      <c r="B43" s="35">
        <v>2</v>
      </c>
      <c r="C43" s="146">
        <f>IF(B48=0, "-", B43/B48)</f>
        <v>6.6666666666666666E-2</v>
      </c>
      <c r="D43" s="35">
        <v>6</v>
      </c>
      <c r="E43" s="39">
        <f>IF(D48=0, "-", D43/D48)</f>
        <v>0.13636363636363635</v>
      </c>
      <c r="F43" s="136">
        <v>3</v>
      </c>
      <c r="G43" s="146">
        <f>IF(F48=0, "-", F43/F48)</f>
        <v>4.3478260869565216E-2</v>
      </c>
      <c r="H43" s="35">
        <v>9</v>
      </c>
      <c r="I43" s="39">
        <f>IF(H48=0, "-", H43/H48)</f>
        <v>9.0909090909090912E-2</v>
      </c>
      <c r="J43" s="38">
        <f t="shared" si="2"/>
        <v>-0.66666666666666663</v>
      </c>
      <c r="K43" s="39">
        <f t="shared" si="3"/>
        <v>-0.66666666666666663</v>
      </c>
    </row>
    <row r="44" spans="1:11" x14ac:dyDescent="0.25">
      <c r="A44" s="34" t="s">
        <v>466</v>
      </c>
      <c r="B44" s="35">
        <v>0</v>
      </c>
      <c r="C44" s="146">
        <f>IF(B48=0, "-", B44/B48)</f>
        <v>0</v>
      </c>
      <c r="D44" s="35">
        <v>2</v>
      </c>
      <c r="E44" s="39">
        <f>IF(D48=0, "-", D44/D48)</f>
        <v>4.5454545454545456E-2</v>
      </c>
      <c r="F44" s="136">
        <v>1</v>
      </c>
      <c r="G44" s="146">
        <f>IF(F48=0, "-", F44/F48)</f>
        <v>1.4492753623188406E-2</v>
      </c>
      <c r="H44" s="35">
        <v>4</v>
      </c>
      <c r="I44" s="39">
        <f>IF(H48=0, "-", H44/H48)</f>
        <v>4.0404040404040407E-2</v>
      </c>
      <c r="J44" s="38">
        <f t="shared" si="2"/>
        <v>-1</v>
      </c>
      <c r="K44" s="39">
        <f t="shared" si="3"/>
        <v>-0.75</v>
      </c>
    </row>
    <row r="45" spans="1:11" x14ac:dyDescent="0.25">
      <c r="A45" s="34" t="s">
        <v>467</v>
      </c>
      <c r="B45" s="35">
        <v>16</v>
      </c>
      <c r="C45" s="146">
        <f>IF(B48=0, "-", B45/B48)</f>
        <v>0.53333333333333333</v>
      </c>
      <c r="D45" s="35">
        <v>20</v>
      </c>
      <c r="E45" s="39">
        <f>IF(D48=0, "-", D45/D48)</f>
        <v>0.45454545454545453</v>
      </c>
      <c r="F45" s="136">
        <v>30</v>
      </c>
      <c r="G45" s="146">
        <f>IF(F48=0, "-", F45/F48)</f>
        <v>0.43478260869565216</v>
      </c>
      <c r="H45" s="35">
        <v>43</v>
      </c>
      <c r="I45" s="39">
        <f>IF(H48=0, "-", H45/H48)</f>
        <v>0.43434343434343436</v>
      </c>
      <c r="J45" s="38">
        <f t="shared" si="2"/>
        <v>-0.2</v>
      </c>
      <c r="K45" s="39">
        <f t="shared" si="3"/>
        <v>-0.30232558139534882</v>
      </c>
    </row>
    <row r="46" spans="1:11" x14ac:dyDescent="0.25">
      <c r="A46" s="34" t="s">
        <v>468</v>
      </c>
      <c r="B46" s="35">
        <v>0</v>
      </c>
      <c r="C46" s="146">
        <f>IF(B48=0, "-", B46/B48)</f>
        <v>0</v>
      </c>
      <c r="D46" s="35">
        <v>0</v>
      </c>
      <c r="E46" s="39">
        <f>IF(D48=0, "-", D46/D48)</f>
        <v>0</v>
      </c>
      <c r="F46" s="136">
        <v>0</v>
      </c>
      <c r="G46" s="146">
        <f>IF(F48=0, "-", F46/F48)</f>
        <v>0</v>
      </c>
      <c r="H46" s="35">
        <v>1</v>
      </c>
      <c r="I46" s="39">
        <f>IF(H48=0, "-", H46/H48)</f>
        <v>1.0101010101010102E-2</v>
      </c>
      <c r="J46" s="38" t="str">
        <f t="shared" si="2"/>
        <v>-</v>
      </c>
      <c r="K46" s="39">
        <f t="shared" si="3"/>
        <v>-1</v>
      </c>
    </row>
    <row r="47" spans="1:11" x14ac:dyDescent="0.25">
      <c r="A47" s="137"/>
      <c r="B47" s="40"/>
      <c r="D47" s="40"/>
      <c r="E47" s="44"/>
      <c r="F47" s="138"/>
      <c r="H47" s="40"/>
      <c r="I47" s="44"/>
      <c r="J47" s="43"/>
      <c r="K47" s="44"/>
    </row>
    <row r="48" spans="1:11" s="52" customFormat="1" ht="13" x14ac:dyDescent="0.3">
      <c r="A48" s="139" t="s">
        <v>469</v>
      </c>
      <c r="B48" s="46">
        <f>SUM(B38:B47)</f>
        <v>30</v>
      </c>
      <c r="C48" s="140">
        <f>B48/2959</f>
        <v>1.0138560324433931E-2</v>
      </c>
      <c r="D48" s="46">
        <f>SUM(D38:D47)</f>
        <v>44</v>
      </c>
      <c r="E48" s="141">
        <f>D48/1672</f>
        <v>2.6315789473684209E-2</v>
      </c>
      <c r="F48" s="128">
        <f>SUM(F38:F47)</f>
        <v>69</v>
      </c>
      <c r="G48" s="142">
        <f>F48/6331</f>
        <v>1.0898752171852788E-2</v>
      </c>
      <c r="H48" s="46">
        <f>SUM(H38:H47)</f>
        <v>99</v>
      </c>
      <c r="I48" s="141">
        <f>H48/4446</f>
        <v>2.2267206477732792E-2</v>
      </c>
      <c r="J48" s="49">
        <f>IF(D48=0, "-", IF((B48-D48)/D48&lt;10, (B48-D48)/D48, "&gt;999%"))</f>
        <v>-0.31818181818181818</v>
      </c>
      <c r="K48" s="50">
        <f>IF(H48=0, "-", IF((F48-H48)/H48&lt;10, (F48-H48)/H48, "&gt;999%"))</f>
        <v>-0.30303030303030304</v>
      </c>
    </row>
    <row r="49" spans="1:11" x14ac:dyDescent="0.25">
      <c r="B49" s="138"/>
      <c r="D49" s="138"/>
      <c r="F49" s="138"/>
      <c r="H49" s="138"/>
    </row>
    <row r="50" spans="1:11" ht="13" x14ac:dyDescent="0.3">
      <c r="A50" s="131" t="s">
        <v>45</v>
      </c>
      <c r="B50" s="132" t="s">
        <v>146</v>
      </c>
      <c r="C50" s="133" t="s">
        <v>147</v>
      </c>
      <c r="D50" s="132" t="s">
        <v>146</v>
      </c>
      <c r="E50" s="134" t="s">
        <v>147</v>
      </c>
      <c r="F50" s="133" t="s">
        <v>146</v>
      </c>
      <c r="G50" s="133" t="s">
        <v>147</v>
      </c>
      <c r="H50" s="132" t="s">
        <v>146</v>
      </c>
      <c r="I50" s="134" t="s">
        <v>147</v>
      </c>
      <c r="J50" s="132"/>
      <c r="K50" s="134"/>
    </row>
    <row r="51" spans="1:11" x14ac:dyDescent="0.25">
      <c r="A51" s="34" t="s">
        <v>470</v>
      </c>
      <c r="B51" s="35">
        <v>56</v>
      </c>
      <c r="C51" s="146">
        <f>IF(B68=0, "-", B51/B68)</f>
        <v>0.24888888888888888</v>
      </c>
      <c r="D51" s="35">
        <v>44</v>
      </c>
      <c r="E51" s="39">
        <f>IF(D68=0, "-", D51/D68)</f>
        <v>0.19469026548672566</v>
      </c>
      <c r="F51" s="136">
        <v>115</v>
      </c>
      <c r="G51" s="146">
        <f>IF(F68=0, "-", F51/F68)</f>
        <v>0.2390852390852391</v>
      </c>
      <c r="H51" s="35">
        <v>104</v>
      </c>
      <c r="I51" s="39">
        <f>IF(H68=0, "-", H51/H68)</f>
        <v>0.19082568807339451</v>
      </c>
      <c r="J51" s="38">
        <f t="shared" ref="J51:J66" si="4">IF(D51=0, "-", IF((B51-D51)/D51&lt;10, (B51-D51)/D51, "&gt;999%"))</f>
        <v>0.27272727272727271</v>
      </c>
      <c r="K51" s="39">
        <f t="shared" ref="K51:K66" si="5">IF(H51=0, "-", IF((F51-H51)/H51&lt;10, (F51-H51)/H51, "&gt;999%"))</f>
        <v>0.10576923076923077</v>
      </c>
    </row>
    <row r="52" spans="1:11" x14ac:dyDescent="0.25">
      <c r="A52" s="34" t="s">
        <v>471</v>
      </c>
      <c r="B52" s="35">
        <v>2</v>
      </c>
      <c r="C52" s="146">
        <f>IF(B68=0, "-", B52/B68)</f>
        <v>8.8888888888888889E-3</v>
      </c>
      <c r="D52" s="35">
        <v>1</v>
      </c>
      <c r="E52" s="39">
        <f>IF(D68=0, "-", D52/D68)</f>
        <v>4.4247787610619468E-3</v>
      </c>
      <c r="F52" s="136">
        <v>2</v>
      </c>
      <c r="G52" s="146">
        <f>IF(F68=0, "-", F52/F68)</f>
        <v>4.1580041580041582E-3</v>
      </c>
      <c r="H52" s="35">
        <v>2</v>
      </c>
      <c r="I52" s="39">
        <f>IF(H68=0, "-", H52/H68)</f>
        <v>3.669724770642202E-3</v>
      </c>
      <c r="J52" s="38">
        <f t="shared" si="4"/>
        <v>1</v>
      </c>
      <c r="K52" s="39">
        <f t="shared" si="5"/>
        <v>0</v>
      </c>
    </row>
    <row r="53" spans="1:11" x14ac:dyDescent="0.25">
      <c r="A53" s="34" t="s">
        <v>472</v>
      </c>
      <c r="B53" s="35">
        <v>30</v>
      </c>
      <c r="C53" s="146">
        <f>IF(B68=0, "-", B53/B68)</f>
        <v>0.13333333333333333</v>
      </c>
      <c r="D53" s="35">
        <v>35</v>
      </c>
      <c r="E53" s="39">
        <f>IF(D68=0, "-", D53/D68)</f>
        <v>0.15486725663716813</v>
      </c>
      <c r="F53" s="136">
        <v>50</v>
      </c>
      <c r="G53" s="146">
        <f>IF(F68=0, "-", F53/F68)</f>
        <v>0.10395010395010396</v>
      </c>
      <c r="H53" s="35">
        <v>74</v>
      </c>
      <c r="I53" s="39">
        <f>IF(H68=0, "-", H53/H68)</f>
        <v>0.13577981651376148</v>
      </c>
      <c r="J53" s="38">
        <f t="shared" si="4"/>
        <v>-0.14285714285714285</v>
      </c>
      <c r="K53" s="39">
        <f t="shared" si="5"/>
        <v>-0.32432432432432434</v>
      </c>
    </row>
    <row r="54" spans="1:11" x14ac:dyDescent="0.25">
      <c r="A54" s="34" t="s">
        <v>473</v>
      </c>
      <c r="B54" s="35">
        <v>15</v>
      </c>
      <c r="C54" s="146">
        <f>IF(B68=0, "-", B54/B68)</f>
        <v>6.6666666666666666E-2</v>
      </c>
      <c r="D54" s="35">
        <v>3</v>
      </c>
      <c r="E54" s="39">
        <f>IF(D68=0, "-", D54/D68)</f>
        <v>1.3274336283185841E-2</v>
      </c>
      <c r="F54" s="136">
        <v>30</v>
      </c>
      <c r="G54" s="146">
        <f>IF(F68=0, "-", F54/F68)</f>
        <v>6.2370062370062374E-2</v>
      </c>
      <c r="H54" s="35">
        <v>8</v>
      </c>
      <c r="I54" s="39">
        <f>IF(H68=0, "-", H54/H68)</f>
        <v>1.4678899082568808E-2</v>
      </c>
      <c r="J54" s="38">
        <f t="shared" si="4"/>
        <v>4</v>
      </c>
      <c r="K54" s="39">
        <f t="shared" si="5"/>
        <v>2.75</v>
      </c>
    </row>
    <row r="55" spans="1:11" x14ac:dyDescent="0.25">
      <c r="A55" s="34" t="s">
        <v>474</v>
      </c>
      <c r="B55" s="35">
        <v>4</v>
      </c>
      <c r="C55" s="146">
        <f>IF(B68=0, "-", B55/B68)</f>
        <v>1.7777777777777778E-2</v>
      </c>
      <c r="D55" s="35">
        <v>5</v>
      </c>
      <c r="E55" s="39">
        <f>IF(D68=0, "-", D55/D68)</f>
        <v>2.2123893805309734E-2</v>
      </c>
      <c r="F55" s="136">
        <v>12</v>
      </c>
      <c r="G55" s="146">
        <f>IF(F68=0, "-", F55/F68)</f>
        <v>2.4948024948024949E-2</v>
      </c>
      <c r="H55" s="35">
        <v>7</v>
      </c>
      <c r="I55" s="39">
        <f>IF(H68=0, "-", H55/H68)</f>
        <v>1.2844036697247707E-2</v>
      </c>
      <c r="J55" s="38">
        <f t="shared" si="4"/>
        <v>-0.2</v>
      </c>
      <c r="K55" s="39">
        <f t="shared" si="5"/>
        <v>0.7142857142857143</v>
      </c>
    </row>
    <row r="56" spans="1:11" x14ac:dyDescent="0.25">
      <c r="A56" s="34" t="s">
        <v>475</v>
      </c>
      <c r="B56" s="35">
        <v>9</v>
      </c>
      <c r="C56" s="146">
        <f>IF(B68=0, "-", B56/B68)</f>
        <v>0.04</v>
      </c>
      <c r="D56" s="35">
        <v>10</v>
      </c>
      <c r="E56" s="39">
        <f>IF(D68=0, "-", D56/D68)</f>
        <v>4.4247787610619468E-2</v>
      </c>
      <c r="F56" s="136">
        <v>16</v>
      </c>
      <c r="G56" s="146">
        <f>IF(F68=0, "-", F56/F68)</f>
        <v>3.3264033264033266E-2</v>
      </c>
      <c r="H56" s="35">
        <v>26</v>
      </c>
      <c r="I56" s="39">
        <f>IF(H68=0, "-", H56/H68)</f>
        <v>4.7706422018348627E-2</v>
      </c>
      <c r="J56" s="38">
        <f t="shared" si="4"/>
        <v>-0.1</v>
      </c>
      <c r="K56" s="39">
        <f t="shared" si="5"/>
        <v>-0.38461538461538464</v>
      </c>
    </row>
    <row r="57" spans="1:11" x14ac:dyDescent="0.25">
      <c r="A57" s="34" t="s">
        <v>476</v>
      </c>
      <c r="B57" s="35">
        <v>6</v>
      </c>
      <c r="C57" s="146">
        <f>IF(B68=0, "-", B57/B68)</f>
        <v>2.6666666666666668E-2</v>
      </c>
      <c r="D57" s="35">
        <v>0</v>
      </c>
      <c r="E57" s="39">
        <f>IF(D68=0, "-", D57/D68)</f>
        <v>0</v>
      </c>
      <c r="F57" s="136">
        <v>8</v>
      </c>
      <c r="G57" s="146">
        <f>IF(F68=0, "-", F57/F68)</f>
        <v>1.6632016632016633E-2</v>
      </c>
      <c r="H57" s="35">
        <v>6</v>
      </c>
      <c r="I57" s="39">
        <f>IF(H68=0, "-", H57/H68)</f>
        <v>1.1009174311926606E-2</v>
      </c>
      <c r="J57" s="38" t="str">
        <f t="shared" si="4"/>
        <v>-</v>
      </c>
      <c r="K57" s="39">
        <f t="shared" si="5"/>
        <v>0.33333333333333331</v>
      </c>
    </row>
    <row r="58" spans="1:11" x14ac:dyDescent="0.25">
      <c r="A58" s="34" t="s">
        <v>477</v>
      </c>
      <c r="B58" s="35">
        <v>17</v>
      </c>
      <c r="C58" s="146">
        <f>IF(B68=0, "-", B58/B68)</f>
        <v>7.5555555555555556E-2</v>
      </c>
      <c r="D58" s="35">
        <v>63</v>
      </c>
      <c r="E58" s="39">
        <f>IF(D68=0, "-", D58/D68)</f>
        <v>0.27876106194690264</v>
      </c>
      <c r="F58" s="136">
        <v>40</v>
      </c>
      <c r="G58" s="146">
        <f>IF(F68=0, "-", F58/F68)</f>
        <v>8.3160083160083165E-2</v>
      </c>
      <c r="H58" s="35">
        <v>130</v>
      </c>
      <c r="I58" s="39">
        <f>IF(H68=0, "-", H58/H68)</f>
        <v>0.23853211009174313</v>
      </c>
      <c r="J58" s="38">
        <f t="shared" si="4"/>
        <v>-0.73015873015873012</v>
      </c>
      <c r="K58" s="39">
        <f t="shared" si="5"/>
        <v>-0.69230769230769229</v>
      </c>
    </row>
    <row r="59" spans="1:11" x14ac:dyDescent="0.25">
      <c r="A59" s="34" t="s">
        <v>478</v>
      </c>
      <c r="B59" s="35">
        <v>18</v>
      </c>
      <c r="C59" s="146">
        <f>IF(B68=0, "-", B59/B68)</f>
        <v>0.08</v>
      </c>
      <c r="D59" s="35">
        <v>9</v>
      </c>
      <c r="E59" s="39">
        <f>IF(D68=0, "-", D59/D68)</f>
        <v>3.9823008849557522E-2</v>
      </c>
      <c r="F59" s="136">
        <v>40</v>
      </c>
      <c r="G59" s="146">
        <f>IF(F68=0, "-", F59/F68)</f>
        <v>8.3160083160083165E-2</v>
      </c>
      <c r="H59" s="35">
        <v>42</v>
      </c>
      <c r="I59" s="39">
        <f>IF(H68=0, "-", H59/H68)</f>
        <v>7.7064220183486243E-2</v>
      </c>
      <c r="J59" s="38">
        <f t="shared" si="4"/>
        <v>1</v>
      </c>
      <c r="K59" s="39">
        <f t="shared" si="5"/>
        <v>-4.7619047619047616E-2</v>
      </c>
    </row>
    <row r="60" spans="1:11" x14ac:dyDescent="0.25">
      <c r="A60" s="34" t="s">
        <v>479</v>
      </c>
      <c r="B60" s="35">
        <v>3</v>
      </c>
      <c r="C60" s="146">
        <f>IF(B68=0, "-", B60/B68)</f>
        <v>1.3333333333333334E-2</v>
      </c>
      <c r="D60" s="35">
        <v>0</v>
      </c>
      <c r="E60" s="39">
        <f>IF(D68=0, "-", D60/D68)</f>
        <v>0</v>
      </c>
      <c r="F60" s="136">
        <v>7</v>
      </c>
      <c r="G60" s="146">
        <f>IF(F68=0, "-", F60/F68)</f>
        <v>1.4553014553014554E-2</v>
      </c>
      <c r="H60" s="35">
        <v>0</v>
      </c>
      <c r="I60" s="39">
        <f>IF(H68=0, "-", H60/H68)</f>
        <v>0</v>
      </c>
      <c r="J60" s="38" t="str">
        <f t="shared" si="4"/>
        <v>-</v>
      </c>
      <c r="K60" s="39" t="str">
        <f t="shared" si="5"/>
        <v>-</v>
      </c>
    </row>
    <row r="61" spans="1:11" x14ac:dyDescent="0.25">
      <c r="A61" s="34" t="s">
        <v>480</v>
      </c>
      <c r="B61" s="35">
        <v>4</v>
      </c>
      <c r="C61" s="146">
        <f>IF(B68=0, "-", B61/B68)</f>
        <v>1.7777777777777778E-2</v>
      </c>
      <c r="D61" s="35">
        <v>1</v>
      </c>
      <c r="E61" s="39">
        <f>IF(D68=0, "-", D61/D68)</f>
        <v>4.4247787610619468E-3</v>
      </c>
      <c r="F61" s="136">
        <v>7</v>
      </c>
      <c r="G61" s="146">
        <f>IF(F68=0, "-", F61/F68)</f>
        <v>1.4553014553014554E-2</v>
      </c>
      <c r="H61" s="35">
        <v>5</v>
      </c>
      <c r="I61" s="39">
        <f>IF(H68=0, "-", H61/H68)</f>
        <v>9.1743119266055051E-3</v>
      </c>
      <c r="J61" s="38">
        <f t="shared" si="4"/>
        <v>3</v>
      </c>
      <c r="K61" s="39">
        <f t="shared" si="5"/>
        <v>0.4</v>
      </c>
    </row>
    <row r="62" spans="1:11" x14ac:dyDescent="0.25">
      <c r="A62" s="34" t="s">
        <v>481</v>
      </c>
      <c r="B62" s="35">
        <v>0</v>
      </c>
      <c r="C62" s="146">
        <f>IF(B68=0, "-", B62/B68)</f>
        <v>0</v>
      </c>
      <c r="D62" s="35">
        <v>1</v>
      </c>
      <c r="E62" s="39">
        <f>IF(D68=0, "-", D62/D68)</f>
        <v>4.4247787610619468E-3</v>
      </c>
      <c r="F62" s="136">
        <v>0</v>
      </c>
      <c r="G62" s="146">
        <f>IF(F68=0, "-", F62/F68)</f>
        <v>0</v>
      </c>
      <c r="H62" s="35">
        <v>3</v>
      </c>
      <c r="I62" s="39">
        <f>IF(H68=0, "-", H62/H68)</f>
        <v>5.5045871559633031E-3</v>
      </c>
      <c r="J62" s="38">
        <f t="shared" si="4"/>
        <v>-1</v>
      </c>
      <c r="K62" s="39">
        <f t="shared" si="5"/>
        <v>-1</v>
      </c>
    </row>
    <row r="63" spans="1:11" x14ac:dyDescent="0.25">
      <c r="A63" s="34" t="s">
        <v>482</v>
      </c>
      <c r="B63" s="35">
        <v>2</v>
      </c>
      <c r="C63" s="146">
        <f>IF(B68=0, "-", B63/B68)</f>
        <v>8.8888888888888889E-3</v>
      </c>
      <c r="D63" s="35">
        <v>0</v>
      </c>
      <c r="E63" s="39">
        <f>IF(D68=0, "-", D63/D68)</f>
        <v>0</v>
      </c>
      <c r="F63" s="136">
        <v>2</v>
      </c>
      <c r="G63" s="146">
        <f>IF(F68=0, "-", F63/F68)</f>
        <v>4.1580041580041582E-3</v>
      </c>
      <c r="H63" s="35">
        <v>0</v>
      </c>
      <c r="I63" s="39">
        <f>IF(H68=0, "-", H63/H68)</f>
        <v>0</v>
      </c>
      <c r="J63" s="38" t="str">
        <f t="shared" si="4"/>
        <v>-</v>
      </c>
      <c r="K63" s="39" t="str">
        <f t="shared" si="5"/>
        <v>-</v>
      </c>
    </row>
    <row r="64" spans="1:11" x14ac:dyDescent="0.25">
      <c r="A64" s="34" t="s">
        <v>483</v>
      </c>
      <c r="B64" s="35">
        <v>33</v>
      </c>
      <c r="C64" s="146">
        <f>IF(B68=0, "-", B64/B68)</f>
        <v>0.14666666666666667</v>
      </c>
      <c r="D64" s="35">
        <v>34</v>
      </c>
      <c r="E64" s="39">
        <f>IF(D68=0, "-", D64/D68)</f>
        <v>0.15044247787610621</v>
      </c>
      <c r="F64" s="136">
        <v>89</v>
      </c>
      <c r="G64" s="146">
        <f>IF(F68=0, "-", F64/F68)</f>
        <v>0.18503118503118504</v>
      </c>
      <c r="H64" s="35">
        <v>85</v>
      </c>
      <c r="I64" s="39">
        <f>IF(H68=0, "-", H64/H68)</f>
        <v>0.15596330275229359</v>
      </c>
      <c r="J64" s="38">
        <f t="shared" si="4"/>
        <v>-2.9411764705882353E-2</v>
      </c>
      <c r="K64" s="39">
        <f t="shared" si="5"/>
        <v>4.7058823529411764E-2</v>
      </c>
    </row>
    <row r="65" spans="1:11" x14ac:dyDescent="0.25">
      <c r="A65" s="34" t="s">
        <v>484</v>
      </c>
      <c r="B65" s="35">
        <v>4</v>
      </c>
      <c r="C65" s="146">
        <f>IF(B68=0, "-", B65/B68)</f>
        <v>1.7777777777777778E-2</v>
      </c>
      <c r="D65" s="35">
        <v>4</v>
      </c>
      <c r="E65" s="39">
        <f>IF(D68=0, "-", D65/D68)</f>
        <v>1.7699115044247787E-2</v>
      </c>
      <c r="F65" s="136">
        <v>9</v>
      </c>
      <c r="G65" s="146">
        <f>IF(F68=0, "-", F65/F68)</f>
        <v>1.8711018711018712E-2</v>
      </c>
      <c r="H65" s="35">
        <v>9</v>
      </c>
      <c r="I65" s="39">
        <f>IF(H68=0, "-", H65/H68)</f>
        <v>1.6513761467889909E-2</v>
      </c>
      <c r="J65" s="38">
        <f t="shared" si="4"/>
        <v>0</v>
      </c>
      <c r="K65" s="39">
        <f t="shared" si="5"/>
        <v>0</v>
      </c>
    </row>
    <row r="66" spans="1:11" x14ac:dyDescent="0.25">
      <c r="A66" s="34" t="s">
        <v>485</v>
      </c>
      <c r="B66" s="35">
        <v>22</v>
      </c>
      <c r="C66" s="146">
        <f>IF(B68=0, "-", B66/B68)</f>
        <v>9.7777777777777783E-2</v>
      </c>
      <c r="D66" s="35">
        <v>16</v>
      </c>
      <c r="E66" s="39">
        <f>IF(D68=0, "-", D66/D68)</f>
        <v>7.0796460176991149E-2</v>
      </c>
      <c r="F66" s="136">
        <v>54</v>
      </c>
      <c r="G66" s="146">
        <f>IF(F68=0, "-", F66/F68)</f>
        <v>0.11226611226611227</v>
      </c>
      <c r="H66" s="35">
        <v>44</v>
      </c>
      <c r="I66" s="39">
        <f>IF(H68=0, "-", H66/H68)</f>
        <v>8.0733944954128445E-2</v>
      </c>
      <c r="J66" s="38">
        <f t="shared" si="4"/>
        <v>0.375</v>
      </c>
      <c r="K66" s="39">
        <f t="shared" si="5"/>
        <v>0.22727272727272727</v>
      </c>
    </row>
    <row r="67" spans="1:11" x14ac:dyDescent="0.25">
      <c r="A67" s="137"/>
      <c r="B67" s="40"/>
      <c r="D67" s="40"/>
      <c r="E67" s="44"/>
      <c r="F67" s="138"/>
      <c r="H67" s="40"/>
      <c r="I67" s="44"/>
      <c r="J67" s="43"/>
      <c r="K67" s="44"/>
    </row>
    <row r="68" spans="1:11" s="52" customFormat="1" ht="13" x14ac:dyDescent="0.3">
      <c r="A68" s="139" t="s">
        <v>486</v>
      </c>
      <c r="B68" s="46">
        <f>SUM(B51:B67)</f>
        <v>225</v>
      </c>
      <c r="C68" s="140">
        <f>B68/2959</f>
        <v>7.6039202433254474E-2</v>
      </c>
      <c r="D68" s="46">
        <f>SUM(D51:D67)</f>
        <v>226</v>
      </c>
      <c r="E68" s="141">
        <f>D68/1672</f>
        <v>0.13516746411483255</v>
      </c>
      <c r="F68" s="128">
        <f>SUM(F51:F67)</f>
        <v>481</v>
      </c>
      <c r="G68" s="142">
        <f>F68/6331</f>
        <v>7.5975359342915813E-2</v>
      </c>
      <c r="H68" s="46">
        <f>SUM(H51:H67)</f>
        <v>545</v>
      </c>
      <c r="I68" s="141">
        <f>H68/4446</f>
        <v>0.1225820962663068</v>
      </c>
      <c r="J68" s="49">
        <f>IF(D68=0, "-", IF((B68-D68)/D68&lt;10, (B68-D68)/D68, "&gt;999%"))</f>
        <v>-4.4247787610619468E-3</v>
      </c>
      <c r="K68" s="50">
        <f>IF(H68=0, "-", IF((F68-H68)/H68&lt;10, (F68-H68)/H68, "&gt;999%"))</f>
        <v>-0.11743119266055047</v>
      </c>
    </row>
    <row r="69" spans="1:11" x14ac:dyDescent="0.25">
      <c r="B69" s="138"/>
      <c r="D69" s="138"/>
      <c r="F69" s="138"/>
      <c r="H69" s="138"/>
    </row>
    <row r="70" spans="1:11" ht="13" x14ac:dyDescent="0.3">
      <c r="A70" s="26" t="s">
        <v>487</v>
      </c>
      <c r="B70" s="46">
        <v>298</v>
      </c>
      <c r="C70" s="140">
        <f>B70/2959</f>
        <v>0.10070969922271038</v>
      </c>
      <c r="D70" s="46">
        <v>308</v>
      </c>
      <c r="E70" s="141">
        <f>D70/1672</f>
        <v>0.18421052631578946</v>
      </c>
      <c r="F70" s="128">
        <v>631</v>
      </c>
      <c r="G70" s="142">
        <f>F70/6331</f>
        <v>9.9668298846943615E-2</v>
      </c>
      <c r="H70" s="46">
        <v>733</v>
      </c>
      <c r="I70" s="141">
        <f>H70/4446</f>
        <v>0.16486729644624382</v>
      </c>
      <c r="J70" s="49">
        <f>IF(D70=0, "-", IF((B70-D70)/D70&lt;10, (B70-D70)/D70, "&gt;999%"))</f>
        <v>-3.2467532467532464E-2</v>
      </c>
      <c r="K70" s="50">
        <f>IF(H70=0, "-", IF((F70-H70)/H70&lt;10, (F70-H70)/H70, "&gt;999%"))</f>
        <v>-0.13915416098226466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4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861D8-CDBE-4967-BA1E-0FDCD9181360}">
  <sheetPr>
    <pageSetUpPr fitToPage="1"/>
  </sheetPr>
  <dimension ref="A1:K24"/>
  <sheetViews>
    <sheetView workbookViewId="0">
      <selection sqref="A1:L1"/>
    </sheetView>
  </sheetViews>
  <sheetFormatPr defaultRowHeight="12.5" x14ac:dyDescent="0.25"/>
  <cols>
    <col min="1" max="1" width="20.90625" style="4" bestFit="1" customWidth="1"/>
    <col min="2" max="11" width="8.453125" style="4" customWidth="1"/>
    <col min="12" max="256" width="8.7265625" style="4"/>
    <col min="257" max="257" width="24.7265625" style="4" customWidth="1"/>
    <col min="258" max="267" width="8.453125" style="4" customWidth="1"/>
    <col min="268" max="512" width="8.7265625" style="4"/>
    <col min="513" max="513" width="24.7265625" style="4" customWidth="1"/>
    <col min="514" max="523" width="8.453125" style="4" customWidth="1"/>
    <col min="524" max="768" width="8.7265625" style="4"/>
    <col min="769" max="769" width="24.7265625" style="4" customWidth="1"/>
    <col min="770" max="779" width="8.453125" style="4" customWidth="1"/>
    <col min="780" max="1024" width="8.7265625" style="4"/>
    <col min="1025" max="1025" width="24.7265625" style="4" customWidth="1"/>
    <col min="1026" max="1035" width="8.453125" style="4" customWidth="1"/>
    <col min="1036" max="1280" width="8.7265625" style="4"/>
    <col min="1281" max="1281" width="24.7265625" style="4" customWidth="1"/>
    <col min="1282" max="1291" width="8.453125" style="4" customWidth="1"/>
    <col min="1292" max="1536" width="8.7265625" style="4"/>
    <col min="1537" max="1537" width="24.7265625" style="4" customWidth="1"/>
    <col min="1538" max="1547" width="8.453125" style="4" customWidth="1"/>
    <col min="1548" max="1792" width="8.7265625" style="4"/>
    <col min="1793" max="1793" width="24.7265625" style="4" customWidth="1"/>
    <col min="1794" max="1803" width="8.453125" style="4" customWidth="1"/>
    <col min="1804" max="2048" width="8.7265625" style="4"/>
    <col min="2049" max="2049" width="24.7265625" style="4" customWidth="1"/>
    <col min="2050" max="2059" width="8.453125" style="4" customWidth="1"/>
    <col min="2060" max="2304" width="8.7265625" style="4"/>
    <col min="2305" max="2305" width="24.7265625" style="4" customWidth="1"/>
    <col min="2306" max="2315" width="8.453125" style="4" customWidth="1"/>
    <col min="2316" max="2560" width="8.7265625" style="4"/>
    <col min="2561" max="2561" width="24.7265625" style="4" customWidth="1"/>
    <col min="2562" max="2571" width="8.453125" style="4" customWidth="1"/>
    <col min="2572" max="2816" width="8.7265625" style="4"/>
    <col min="2817" max="2817" width="24.7265625" style="4" customWidth="1"/>
    <col min="2818" max="2827" width="8.453125" style="4" customWidth="1"/>
    <col min="2828" max="3072" width="8.7265625" style="4"/>
    <col min="3073" max="3073" width="24.7265625" style="4" customWidth="1"/>
    <col min="3074" max="3083" width="8.453125" style="4" customWidth="1"/>
    <col min="3084" max="3328" width="8.7265625" style="4"/>
    <col min="3329" max="3329" width="24.7265625" style="4" customWidth="1"/>
    <col min="3330" max="3339" width="8.453125" style="4" customWidth="1"/>
    <col min="3340" max="3584" width="8.7265625" style="4"/>
    <col min="3585" max="3585" width="24.7265625" style="4" customWidth="1"/>
    <col min="3586" max="3595" width="8.453125" style="4" customWidth="1"/>
    <col min="3596" max="3840" width="8.7265625" style="4"/>
    <col min="3841" max="3841" width="24.7265625" style="4" customWidth="1"/>
    <col min="3842" max="3851" width="8.453125" style="4" customWidth="1"/>
    <col min="3852" max="4096" width="8.7265625" style="4"/>
    <col min="4097" max="4097" width="24.7265625" style="4" customWidth="1"/>
    <col min="4098" max="4107" width="8.453125" style="4" customWidth="1"/>
    <col min="4108" max="4352" width="8.7265625" style="4"/>
    <col min="4353" max="4353" width="24.7265625" style="4" customWidth="1"/>
    <col min="4354" max="4363" width="8.453125" style="4" customWidth="1"/>
    <col min="4364" max="4608" width="8.7265625" style="4"/>
    <col min="4609" max="4609" width="24.7265625" style="4" customWidth="1"/>
    <col min="4610" max="4619" width="8.453125" style="4" customWidth="1"/>
    <col min="4620" max="4864" width="8.7265625" style="4"/>
    <col min="4865" max="4865" width="24.7265625" style="4" customWidth="1"/>
    <col min="4866" max="4875" width="8.453125" style="4" customWidth="1"/>
    <col min="4876" max="5120" width="8.7265625" style="4"/>
    <col min="5121" max="5121" width="24.7265625" style="4" customWidth="1"/>
    <col min="5122" max="5131" width="8.453125" style="4" customWidth="1"/>
    <col min="5132" max="5376" width="8.7265625" style="4"/>
    <col min="5377" max="5377" width="24.7265625" style="4" customWidth="1"/>
    <col min="5378" max="5387" width="8.453125" style="4" customWidth="1"/>
    <col min="5388" max="5632" width="8.7265625" style="4"/>
    <col min="5633" max="5633" width="24.7265625" style="4" customWidth="1"/>
    <col min="5634" max="5643" width="8.453125" style="4" customWidth="1"/>
    <col min="5644" max="5888" width="8.7265625" style="4"/>
    <col min="5889" max="5889" width="24.7265625" style="4" customWidth="1"/>
    <col min="5890" max="5899" width="8.453125" style="4" customWidth="1"/>
    <col min="5900" max="6144" width="8.7265625" style="4"/>
    <col min="6145" max="6145" width="24.7265625" style="4" customWidth="1"/>
    <col min="6146" max="6155" width="8.453125" style="4" customWidth="1"/>
    <col min="6156" max="6400" width="8.7265625" style="4"/>
    <col min="6401" max="6401" width="24.7265625" style="4" customWidth="1"/>
    <col min="6402" max="6411" width="8.453125" style="4" customWidth="1"/>
    <col min="6412" max="6656" width="8.7265625" style="4"/>
    <col min="6657" max="6657" width="24.7265625" style="4" customWidth="1"/>
    <col min="6658" max="6667" width="8.453125" style="4" customWidth="1"/>
    <col min="6668" max="6912" width="8.7265625" style="4"/>
    <col min="6913" max="6913" width="24.7265625" style="4" customWidth="1"/>
    <col min="6914" max="6923" width="8.453125" style="4" customWidth="1"/>
    <col min="6924" max="7168" width="8.7265625" style="4"/>
    <col min="7169" max="7169" width="24.7265625" style="4" customWidth="1"/>
    <col min="7170" max="7179" width="8.453125" style="4" customWidth="1"/>
    <col min="7180" max="7424" width="8.7265625" style="4"/>
    <col min="7425" max="7425" width="24.7265625" style="4" customWidth="1"/>
    <col min="7426" max="7435" width="8.453125" style="4" customWidth="1"/>
    <col min="7436" max="7680" width="8.7265625" style="4"/>
    <col min="7681" max="7681" width="24.7265625" style="4" customWidth="1"/>
    <col min="7682" max="7691" width="8.453125" style="4" customWidth="1"/>
    <col min="7692" max="7936" width="8.7265625" style="4"/>
    <col min="7937" max="7937" width="24.7265625" style="4" customWidth="1"/>
    <col min="7938" max="7947" width="8.453125" style="4" customWidth="1"/>
    <col min="7948" max="8192" width="8.7265625" style="4"/>
    <col min="8193" max="8193" width="24.7265625" style="4" customWidth="1"/>
    <col min="8194" max="8203" width="8.453125" style="4" customWidth="1"/>
    <col min="8204" max="8448" width="8.7265625" style="4"/>
    <col min="8449" max="8449" width="24.7265625" style="4" customWidth="1"/>
    <col min="8450" max="8459" width="8.453125" style="4" customWidth="1"/>
    <col min="8460" max="8704" width="8.7265625" style="4"/>
    <col min="8705" max="8705" width="24.7265625" style="4" customWidth="1"/>
    <col min="8706" max="8715" width="8.453125" style="4" customWidth="1"/>
    <col min="8716" max="8960" width="8.7265625" style="4"/>
    <col min="8961" max="8961" width="24.7265625" style="4" customWidth="1"/>
    <col min="8962" max="8971" width="8.453125" style="4" customWidth="1"/>
    <col min="8972" max="9216" width="8.7265625" style="4"/>
    <col min="9217" max="9217" width="24.7265625" style="4" customWidth="1"/>
    <col min="9218" max="9227" width="8.453125" style="4" customWidth="1"/>
    <col min="9228" max="9472" width="8.7265625" style="4"/>
    <col min="9473" max="9473" width="24.7265625" style="4" customWidth="1"/>
    <col min="9474" max="9483" width="8.453125" style="4" customWidth="1"/>
    <col min="9484" max="9728" width="8.7265625" style="4"/>
    <col min="9729" max="9729" width="24.7265625" style="4" customWidth="1"/>
    <col min="9730" max="9739" width="8.453125" style="4" customWidth="1"/>
    <col min="9740" max="9984" width="8.7265625" style="4"/>
    <col min="9985" max="9985" width="24.7265625" style="4" customWidth="1"/>
    <col min="9986" max="9995" width="8.453125" style="4" customWidth="1"/>
    <col min="9996" max="10240" width="8.7265625" style="4"/>
    <col min="10241" max="10241" width="24.7265625" style="4" customWidth="1"/>
    <col min="10242" max="10251" width="8.453125" style="4" customWidth="1"/>
    <col min="10252" max="10496" width="8.7265625" style="4"/>
    <col min="10497" max="10497" width="24.7265625" style="4" customWidth="1"/>
    <col min="10498" max="10507" width="8.453125" style="4" customWidth="1"/>
    <col min="10508" max="10752" width="8.7265625" style="4"/>
    <col min="10753" max="10753" width="24.7265625" style="4" customWidth="1"/>
    <col min="10754" max="10763" width="8.453125" style="4" customWidth="1"/>
    <col min="10764" max="11008" width="8.7265625" style="4"/>
    <col min="11009" max="11009" width="24.7265625" style="4" customWidth="1"/>
    <col min="11010" max="11019" width="8.453125" style="4" customWidth="1"/>
    <col min="11020" max="11264" width="8.7265625" style="4"/>
    <col min="11265" max="11265" width="24.7265625" style="4" customWidth="1"/>
    <col min="11266" max="11275" width="8.453125" style="4" customWidth="1"/>
    <col min="11276" max="11520" width="8.7265625" style="4"/>
    <col min="11521" max="11521" width="24.7265625" style="4" customWidth="1"/>
    <col min="11522" max="11531" width="8.453125" style="4" customWidth="1"/>
    <col min="11532" max="11776" width="8.7265625" style="4"/>
    <col min="11777" max="11777" width="24.7265625" style="4" customWidth="1"/>
    <col min="11778" max="11787" width="8.453125" style="4" customWidth="1"/>
    <col min="11788" max="12032" width="8.7265625" style="4"/>
    <col min="12033" max="12033" width="24.7265625" style="4" customWidth="1"/>
    <col min="12034" max="12043" width="8.453125" style="4" customWidth="1"/>
    <col min="12044" max="12288" width="8.7265625" style="4"/>
    <col min="12289" max="12289" width="24.7265625" style="4" customWidth="1"/>
    <col min="12290" max="12299" width="8.453125" style="4" customWidth="1"/>
    <col min="12300" max="12544" width="8.7265625" style="4"/>
    <col min="12545" max="12545" width="24.7265625" style="4" customWidth="1"/>
    <col min="12546" max="12555" width="8.453125" style="4" customWidth="1"/>
    <col min="12556" max="12800" width="8.7265625" style="4"/>
    <col min="12801" max="12801" width="24.7265625" style="4" customWidth="1"/>
    <col min="12802" max="12811" width="8.453125" style="4" customWidth="1"/>
    <col min="12812" max="13056" width="8.7265625" style="4"/>
    <col min="13057" max="13057" width="24.7265625" style="4" customWidth="1"/>
    <col min="13058" max="13067" width="8.453125" style="4" customWidth="1"/>
    <col min="13068" max="13312" width="8.7265625" style="4"/>
    <col min="13313" max="13313" width="24.7265625" style="4" customWidth="1"/>
    <col min="13314" max="13323" width="8.453125" style="4" customWidth="1"/>
    <col min="13324" max="13568" width="8.7265625" style="4"/>
    <col min="13569" max="13569" width="24.7265625" style="4" customWidth="1"/>
    <col min="13570" max="13579" width="8.453125" style="4" customWidth="1"/>
    <col min="13580" max="13824" width="8.7265625" style="4"/>
    <col min="13825" max="13825" width="24.7265625" style="4" customWidth="1"/>
    <col min="13826" max="13835" width="8.453125" style="4" customWidth="1"/>
    <col min="13836" max="14080" width="8.7265625" style="4"/>
    <col min="14081" max="14081" width="24.7265625" style="4" customWidth="1"/>
    <col min="14082" max="14091" width="8.453125" style="4" customWidth="1"/>
    <col min="14092" max="14336" width="8.7265625" style="4"/>
    <col min="14337" max="14337" width="24.7265625" style="4" customWidth="1"/>
    <col min="14338" max="14347" width="8.453125" style="4" customWidth="1"/>
    <col min="14348" max="14592" width="8.7265625" style="4"/>
    <col min="14593" max="14593" width="24.7265625" style="4" customWidth="1"/>
    <col min="14594" max="14603" width="8.453125" style="4" customWidth="1"/>
    <col min="14604" max="14848" width="8.7265625" style="4"/>
    <col min="14849" max="14849" width="24.7265625" style="4" customWidth="1"/>
    <col min="14850" max="14859" width="8.453125" style="4" customWidth="1"/>
    <col min="14860" max="15104" width="8.7265625" style="4"/>
    <col min="15105" max="15105" width="24.7265625" style="4" customWidth="1"/>
    <col min="15106" max="15115" width="8.453125" style="4" customWidth="1"/>
    <col min="15116" max="15360" width="8.7265625" style="4"/>
    <col min="15361" max="15361" width="24.7265625" style="4" customWidth="1"/>
    <col min="15362" max="15371" width="8.453125" style="4" customWidth="1"/>
    <col min="15372" max="15616" width="8.7265625" style="4"/>
    <col min="15617" max="15617" width="24.7265625" style="4" customWidth="1"/>
    <col min="15618" max="15627" width="8.453125" style="4" customWidth="1"/>
    <col min="15628" max="15872" width="8.7265625" style="4"/>
    <col min="15873" max="15873" width="24.7265625" style="4" customWidth="1"/>
    <col min="15874" max="15883" width="8.453125" style="4" customWidth="1"/>
    <col min="15884" max="16128" width="8.7265625" style="4"/>
    <col min="16129" max="16129" width="24.7265625" style="4" customWidth="1"/>
    <col min="16130" max="16139" width="8.453125" style="4" customWidth="1"/>
    <col min="16140" max="16384" width="8.7265625" style="4"/>
  </cols>
  <sheetData>
    <row r="1" spans="1:11" ht="20" x14ac:dyDescent="0.4">
      <c r="A1" s="68" t="s">
        <v>19</v>
      </c>
      <c r="B1" s="69" t="s">
        <v>488</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43"/>
      <c r="B4" s="22" t="s">
        <v>4</v>
      </c>
      <c r="C4" s="25"/>
      <c r="D4" s="25"/>
      <c r="E4" s="23"/>
      <c r="F4" s="22" t="s">
        <v>144</v>
      </c>
      <c r="G4" s="25"/>
      <c r="H4" s="25"/>
      <c r="I4" s="23"/>
      <c r="J4" s="22" t="s">
        <v>145</v>
      </c>
      <c r="K4" s="23"/>
    </row>
    <row r="5" spans="1:11" ht="13" x14ac:dyDescent="0.3">
      <c r="A5" s="26"/>
      <c r="B5" s="22">
        <f>VALUE(RIGHT($B$2, 4))</f>
        <v>2020</v>
      </c>
      <c r="C5" s="23"/>
      <c r="D5" s="22">
        <f>B5-1</f>
        <v>2019</v>
      </c>
      <c r="E5" s="130"/>
      <c r="F5" s="22">
        <f>B5</f>
        <v>2020</v>
      </c>
      <c r="G5" s="130"/>
      <c r="H5" s="22">
        <f>D5</f>
        <v>2019</v>
      </c>
      <c r="I5" s="130"/>
      <c r="J5" s="27" t="s">
        <v>8</v>
      </c>
      <c r="K5" s="28" t="s">
        <v>5</v>
      </c>
    </row>
    <row r="6" spans="1:11" ht="13" x14ac:dyDescent="0.3">
      <c r="A6" s="30"/>
      <c r="B6" s="132" t="s">
        <v>146</v>
      </c>
      <c r="C6" s="133" t="s">
        <v>147</v>
      </c>
      <c r="D6" s="132" t="s">
        <v>146</v>
      </c>
      <c r="E6" s="134" t="s">
        <v>147</v>
      </c>
      <c r="F6" s="144" t="s">
        <v>146</v>
      </c>
      <c r="G6" s="133" t="s">
        <v>147</v>
      </c>
      <c r="H6" s="145" t="s">
        <v>146</v>
      </c>
      <c r="I6" s="134" t="s">
        <v>147</v>
      </c>
      <c r="J6" s="132"/>
      <c r="K6" s="134"/>
    </row>
    <row r="7" spans="1:11" x14ac:dyDescent="0.25">
      <c r="A7" s="34" t="s">
        <v>56</v>
      </c>
      <c r="B7" s="35">
        <v>60</v>
      </c>
      <c r="C7" s="146">
        <f>IF(B24=0, "-", B7/B24)</f>
        <v>0.20134228187919462</v>
      </c>
      <c r="D7" s="35">
        <v>47</v>
      </c>
      <c r="E7" s="39">
        <f>IF(D24=0, "-", D7/D24)</f>
        <v>0.15259740259740259</v>
      </c>
      <c r="F7" s="136">
        <v>125</v>
      </c>
      <c r="G7" s="146">
        <f>IF(F24=0, "-", F7/F24)</f>
        <v>0.19809825673534073</v>
      </c>
      <c r="H7" s="35">
        <v>116</v>
      </c>
      <c r="I7" s="39">
        <f>IF(H24=0, "-", H7/H24)</f>
        <v>0.15825375170532061</v>
      </c>
      <c r="J7" s="38">
        <f t="shared" ref="J7:J22" si="0">IF(D7=0, "-", IF((B7-D7)/D7&lt;10, (B7-D7)/D7, "&gt;999%"))</f>
        <v>0.27659574468085107</v>
      </c>
      <c r="K7" s="39">
        <f t="shared" ref="K7:K22" si="1">IF(H7=0, "-", IF((F7-H7)/H7&lt;10, (F7-H7)/H7, "&gt;999%"))</f>
        <v>7.7586206896551727E-2</v>
      </c>
    </row>
    <row r="8" spans="1:11" x14ac:dyDescent="0.25">
      <c r="A8" s="34" t="s">
        <v>57</v>
      </c>
      <c r="B8" s="35">
        <v>5</v>
      </c>
      <c r="C8" s="146">
        <f>IF(B24=0, "-", B8/B24)</f>
        <v>1.6778523489932886E-2</v>
      </c>
      <c r="D8" s="35">
        <v>2</v>
      </c>
      <c r="E8" s="39">
        <f>IF(D24=0, "-", D8/D24)</f>
        <v>6.4935064935064939E-3</v>
      </c>
      <c r="F8" s="136">
        <v>6</v>
      </c>
      <c r="G8" s="146">
        <f>IF(F24=0, "-", F8/F24)</f>
        <v>9.5087163232963554E-3</v>
      </c>
      <c r="H8" s="35">
        <v>3</v>
      </c>
      <c r="I8" s="39">
        <f>IF(H24=0, "-", H8/H24)</f>
        <v>4.0927694406548429E-3</v>
      </c>
      <c r="J8" s="38">
        <f t="shared" si="0"/>
        <v>1.5</v>
      </c>
      <c r="K8" s="39">
        <f t="shared" si="1"/>
        <v>1</v>
      </c>
    </row>
    <row r="9" spans="1:11" x14ac:dyDescent="0.25">
      <c r="A9" s="34" t="s">
        <v>59</v>
      </c>
      <c r="B9" s="35">
        <v>30</v>
      </c>
      <c r="C9" s="146">
        <f>IF(B24=0, "-", B9/B24)</f>
        <v>0.10067114093959731</v>
      </c>
      <c r="D9" s="35">
        <v>35</v>
      </c>
      <c r="E9" s="39">
        <f>IF(D24=0, "-", D9/D24)</f>
        <v>0.11363636363636363</v>
      </c>
      <c r="F9" s="136">
        <v>50</v>
      </c>
      <c r="G9" s="146">
        <f>IF(F24=0, "-", F9/F24)</f>
        <v>7.9239302694136288E-2</v>
      </c>
      <c r="H9" s="35">
        <v>74</v>
      </c>
      <c r="I9" s="39">
        <f>IF(H24=0, "-", H9/H24)</f>
        <v>0.1009549795361528</v>
      </c>
      <c r="J9" s="38">
        <f t="shared" si="0"/>
        <v>-0.14285714285714285</v>
      </c>
      <c r="K9" s="39">
        <f t="shared" si="1"/>
        <v>-0.32432432432432434</v>
      </c>
    </row>
    <row r="10" spans="1:11" x14ac:dyDescent="0.25">
      <c r="A10" s="34" t="s">
        <v>61</v>
      </c>
      <c r="B10" s="35">
        <v>10</v>
      </c>
      <c r="C10" s="146">
        <f>IF(B24=0, "-", B10/B24)</f>
        <v>3.3557046979865772E-2</v>
      </c>
      <c r="D10" s="35">
        <v>7</v>
      </c>
      <c r="E10" s="39">
        <f>IF(D24=0, "-", D10/D24)</f>
        <v>2.2727272727272728E-2</v>
      </c>
      <c r="F10" s="136">
        <v>18</v>
      </c>
      <c r="G10" s="146">
        <f>IF(F24=0, "-", F10/F24)</f>
        <v>2.8526148969889066E-2</v>
      </c>
      <c r="H10" s="35">
        <v>29</v>
      </c>
      <c r="I10" s="39">
        <f>IF(H24=0, "-", H10/H24)</f>
        <v>3.9563437926330151E-2</v>
      </c>
      <c r="J10" s="38">
        <f t="shared" si="0"/>
        <v>0.42857142857142855</v>
      </c>
      <c r="K10" s="39">
        <f t="shared" si="1"/>
        <v>-0.37931034482758619</v>
      </c>
    </row>
    <row r="11" spans="1:11" x14ac:dyDescent="0.25">
      <c r="A11" s="34" t="s">
        <v>63</v>
      </c>
      <c r="B11" s="35">
        <v>16</v>
      </c>
      <c r="C11" s="146">
        <f>IF(B24=0, "-", B11/B24)</f>
        <v>5.3691275167785234E-2</v>
      </c>
      <c r="D11" s="35">
        <v>15</v>
      </c>
      <c r="E11" s="39">
        <f>IF(D24=0, "-", D11/D24)</f>
        <v>4.8701298701298704E-2</v>
      </c>
      <c r="F11" s="136">
        <v>43</v>
      </c>
      <c r="G11" s="146">
        <f>IF(F24=0, "-", F11/F24)</f>
        <v>6.8145800316957217E-2</v>
      </c>
      <c r="H11" s="35">
        <v>29</v>
      </c>
      <c r="I11" s="39">
        <f>IF(H24=0, "-", H11/H24)</f>
        <v>3.9563437926330151E-2</v>
      </c>
      <c r="J11" s="38">
        <f t="shared" si="0"/>
        <v>6.6666666666666666E-2</v>
      </c>
      <c r="K11" s="39">
        <f t="shared" si="1"/>
        <v>0.48275862068965519</v>
      </c>
    </row>
    <row r="12" spans="1:11" x14ac:dyDescent="0.25">
      <c r="A12" s="34" t="s">
        <v>69</v>
      </c>
      <c r="B12" s="35">
        <v>5</v>
      </c>
      <c r="C12" s="146">
        <f>IF(B24=0, "-", B12/B24)</f>
        <v>1.6778523489932886E-2</v>
      </c>
      <c r="D12" s="35">
        <v>8</v>
      </c>
      <c r="E12" s="39">
        <f>IF(D24=0, "-", D12/D24)</f>
        <v>2.5974025974025976E-2</v>
      </c>
      <c r="F12" s="136">
        <v>15</v>
      </c>
      <c r="G12" s="146">
        <f>IF(F24=0, "-", F12/F24)</f>
        <v>2.3771790808240888E-2</v>
      </c>
      <c r="H12" s="35">
        <v>13</v>
      </c>
      <c r="I12" s="39">
        <f>IF(H24=0, "-", H12/H24)</f>
        <v>1.7735334242837655E-2</v>
      </c>
      <c r="J12" s="38">
        <f t="shared" si="0"/>
        <v>-0.375</v>
      </c>
      <c r="K12" s="39">
        <f t="shared" si="1"/>
        <v>0.15384615384615385</v>
      </c>
    </row>
    <row r="13" spans="1:11" x14ac:dyDescent="0.25">
      <c r="A13" s="34" t="s">
        <v>72</v>
      </c>
      <c r="B13" s="35">
        <v>16</v>
      </c>
      <c r="C13" s="146">
        <f>IF(B24=0, "-", B13/B24)</f>
        <v>5.3691275167785234E-2</v>
      </c>
      <c r="D13" s="35">
        <v>12</v>
      </c>
      <c r="E13" s="39">
        <f>IF(D24=0, "-", D13/D24)</f>
        <v>3.896103896103896E-2</v>
      </c>
      <c r="F13" s="136">
        <v>28</v>
      </c>
      <c r="G13" s="146">
        <f>IF(F24=0, "-", F13/F24)</f>
        <v>4.4374009508716325E-2</v>
      </c>
      <c r="H13" s="35">
        <v>35</v>
      </c>
      <c r="I13" s="39">
        <f>IF(H24=0, "-", H13/H24)</f>
        <v>4.7748976807639835E-2</v>
      </c>
      <c r="J13" s="38">
        <f t="shared" si="0"/>
        <v>0.33333333333333331</v>
      </c>
      <c r="K13" s="39">
        <f t="shared" si="1"/>
        <v>-0.2</v>
      </c>
    </row>
    <row r="14" spans="1:11" x14ac:dyDescent="0.25">
      <c r="A14" s="34" t="s">
        <v>74</v>
      </c>
      <c r="B14" s="35">
        <v>7</v>
      </c>
      <c r="C14" s="146">
        <f>IF(B24=0, "-", B14/B24)</f>
        <v>2.3489932885906041E-2</v>
      </c>
      <c r="D14" s="35">
        <v>0</v>
      </c>
      <c r="E14" s="39">
        <f>IF(D24=0, "-", D14/D24)</f>
        <v>0</v>
      </c>
      <c r="F14" s="136">
        <v>13</v>
      </c>
      <c r="G14" s="146">
        <f>IF(F24=0, "-", F14/F24)</f>
        <v>2.0602218700475437E-2</v>
      </c>
      <c r="H14" s="35">
        <v>9</v>
      </c>
      <c r="I14" s="39">
        <f>IF(H24=0, "-", H14/H24)</f>
        <v>1.227830832196453E-2</v>
      </c>
      <c r="J14" s="38" t="str">
        <f t="shared" si="0"/>
        <v>-</v>
      </c>
      <c r="K14" s="39">
        <f t="shared" si="1"/>
        <v>0.44444444444444442</v>
      </c>
    </row>
    <row r="15" spans="1:11" x14ac:dyDescent="0.25">
      <c r="A15" s="34" t="s">
        <v>77</v>
      </c>
      <c r="B15" s="35">
        <v>19</v>
      </c>
      <c r="C15" s="146">
        <f>IF(B24=0, "-", B15/B24)</f>
        <v>6.3758389261744972E-2</v>
      </c>
      <c r="D15" s="35">
        <v>69</v>
      </c>
      <c r="E15" s="39">
        <f>IF(D24=0, "-", D15/D24)</f>
        <v>0.22402597402597402</v>
      </c>
      <c r="F15" s="136">
        <v>43</v>
      </c>
      <c r="G15" s="146">
        <f>IF(F24=0, "-", F15/F24)</f>
        <v>6.8145800316957217E-2</v>
      </c>
      <c r="H15" s="35">
        <v>139</v>
      </c>
      <c r="I15" s="39">
        <f>IF(H24=0, "-", H15/H24)</f>
        <v>0.18963165075034105</v>
      </c>
      <c r="J15" s="38">
        <f t="shared" si="0"/>
        <v>-0.72463768115942029</v>
      </c>
      <c r="K15" s="39">
        <f t="shared" si="1"/>
        <v>-0.69064748201438853</v>
      </c>
    </row>
    <row r="16" spans="1:11" x14ac:dyDescent="0.25">
      <c r="A16" s="34" t="s">
        <v>78</v>
      </c>
      <c r="B16" s="35">
        <v>18</v>
      </c>
      <c r="C16" s="146">
        <f>IF(B24=0, "-", B16/B24)</f>
        <v>6.0402684563758392E-2</v>
      </c>
      <c r="D16" s="35">
        <v>11</v>
      </c>
      <c r="E16" s="39">
        <f>IF(D24=0, "-", D16/D24)</f>
        <v>3.5714285714285712E-2</v>
      </c>
      <c r="F16" s="136">
        <v>41</v>
      </c>
      <c r="G16" s="146">
        <f>IF(F24=0, "-", F16/F24)</f>
        <v>6.4976228209191758E-2</v>
      </c>
      <c r="H16" s="35">
        <v>46</v>
      </c>
      <c r="I16" s="39">
        <f>IF(H24=0, "-", H16/H24)</f>
        <v>6.2755798090040935E-2</v>
      </c>
      <c r="J16" s="38">
        <f t="shared" si="0"/>
        <v>0.63636363636363635</v>
      </c>
      <c r="K16" s="39">
        <f t="shared" si="1"/>
        <v>-0.10869565217391304</v>
      </c>
    </row>
    <row r="17" spans="1:11" x14ac:dyDescent="0.25">
      <c r="A17" s="34" t="s">
        <v>79</v>
      </c>
      <c r="B17" s="35">
        <v>3</v>
      </c>
      <c r="C17" s="146">
        <f>IF(B24=0, "-", B17/B24)</f>
        <v>1.0067114093959731E-2</v>
      </c>
      <c r="D17" s="35">
        <v>0</v>
      </c>
      <c r="E17" s="39">
        <f>IF(D24=0, "-", D17/D24)</f>
        <v>0</v>
      </c>
      <c r="F17" s="136">
        <v>4</v>
      </c>
      <c r="G17" s="146">
        <f>IF(F24=0, "-", F17/F24)</f>
        <v>6.3391442155309036E-3</v>
      </c>
      <c r="H17" s="35">
        <v>0</v>
      </c>
      <c r="I17" s="39">
        <f>IF(H24=0, "-", H17/H24)</f>
        <v>0</v>
      </c>
      <c r="J17" s="38" t="str">
        <f t="shared" si="0"/>
        <v>-</v>
      </c>
      <c r="K17" s="39" t="str">
        <f t="shared" si="1"/>
        <v>-</v>
      </c>
    </row>
    <row r="18" spans="1:11" x14ac:dyDescent="0.25">
      <c r="A18" s="34" t="s">
        <v>81</v>
      </c>
      <c r="B18" s="35">
        <v>7</v>
      </c>
      <c r="C18" s="146">
        <f>IF(B24=0, "-", B18/B24)</f>
        <v>2.3489932885906041E-2</v>
      </c>
      <c r="D18" s="35">
        <v>2</v>
      </c>
      <c r="E18" s="39">
        <f>IF(D24=0, "-", D18/D24)</f>
        <v>6.4935064935064939E-3</v>
      </c>
      <c r="F18" s="136">
        <v>14</v>
      </c>
      <c r="G18" s="146">
        <f>IF(F24=0, "-", F18/F24)</f>
        <v>2.2187004754358162E-2</v>
      </c>
      <c r="H18" s="35">
        <v>8</v>
      </c>
      <c r="I18" s="39">
        <f>IF(H24=0, "-", H18/H24)</f>
        <v>1.0914051841746248E-2</v>
      </c>
      <c r="J18" s="38">
        <f t="shared" si="0"/>
        <v>2.5</v>
      </c>
      <c r="K18" s="39">
        <f t="shared" si="1"/>
        <v>0.75</v>
      </c>
    </row>
    <row r="19" spans="1:11" x14ac:dyDescent="0.25">
      <c r="A19" s="34" t="s">
        <v>82</v>
      </c>
      <c r="B19" s="35">
        <v>7</v>
      </c>
      <c r="C19" s="146">
        <f>IF(B24=0, "-", B19/B24)</f>
        <v>2.3489932885906041E-2</v>
      </c>
      <c r="D19" s="35">
        <v>2</v>
      </c>
      <c r="E19" s="39">
        <f>IF(D24=0, "-", D19/D24)</f>
        <v>6.4935064935064939E-3</v>
      </c>
      <c r="F19" s="136">
        <v>11</v>
      </c>
      <c r="G19" s="146">
        <f>IF(F24=0, "-", F19/F24)</f>
        <v>1.7432646592709985E-2</v>
      </c>
      <c r="H19" s="35">
        <v>12</v>
      </c>
      <c r="I19" s="39">
        <f>IF(H24=0, "-", H19/H24)</f>
        <v>1.6371077762619372E-2</v>
      </c>
      <c r="J19" s="38">
        <f t="shared" si="0"/>
        <v>2.5</v>
      </c>
      <c r="K19" s="39">
        <f t="shared" si="1"/>
        <v>-8.3333333333333329E-2</v>
      </c>
    </row>
    <row r="20" spans="1:11" x14ac:dyDescent="0.25">
      <c r="A20" s="34" t="s">
        <v>84</v>
      </c>
      <c r="B20" s="35">
        <v>2</v>
      </c>
      <c r="C20" s="146">
        <f>IF(B24=0, "-", B20/B24)</f>
        <v>6.7114093959731542E-3</v>
      </c>
      <c r="D20" s="35">
        <v>0</v>
      </c>
      <c r="E20" s="39">
        <f>IF(D24=0, "-", D20/D24)</f>
        <v>0</v>
      </c>
      <c r="F20" s="136">
        <v>2</v>
      </c>
      <c r="G20" s="146">
        <f>IF(F24=0, "-", F20/F24)</f>
        <v>3.1695721077654518E-3</v>
      </c>
      <c r="H20" s="35">
        <v>0</v>
      </c>
      <c r="I20" s="39">
        <f>IF(H24=0, "-", H20/H24)</f>
        <v>0</v>
      </c>
      <c r="J20" s="38" t="str">
        <f t="shared" si="0"/>
        <v>-</v>
      </c>
      <c r="K20" s="39" t="str">
        <f t="shared" si="1"/>
        <v>-</v>
      </c>
    </row>
    <row r="21" spans="1:11" x14ac:dyDescent="0.25">
      <c r="A21" s="34" t="s">
        <v>87</v>
      </c>
      <c r="B21" s="35">
        <v>64</v>
      </c>
      <c r="C21" s="146">
        <f>IF(B24=0, "-", B21/B24)</f>
        <v>0.21476510067114093</v>
      </c>
      <c r="D21" s="35">
        <v>68</v>
      </c>
      <c r="E21" s="39">
        <f>IF(D24=0, "-", D21/D24)</f>
        <v>0.22077922077922077</v>
      </c>
      <c r="F21" s="136">
        <v>149</v>
      </c>
      <c r="G21" s="146">
        <f>IF(F24=0, "-", F21/F24)</f>
        <v>0.23613312202852615</v>
      </c>
      <c r="H21" s="35">
        <v>155</v>
      </c>
      <c r="I21" s="39">
        <f>IF(H24=0, "-", H21/H24)</f>
        <v>0.21145975443383355</v>
      </c>
      <c r="J21" s="38">
        <f t="shared" si="0"/>
        <v>-5.8823529411764705E-2</v>
      </c>
      <c r="K21" s="39">
        <f t="shared" si="1"/>
        <v>-3.870967741935484E-2</v>
      </c>
    </row>
    <row r="22" spans="1:11" x14ac:dyDescent="0.25">
      <c r="A22" s="34" t="s">
        <v>88</v>
      </c>
      <c r="B22" s="35">
        <v>29</v>
      </c>
      <c r="C22" s="146">
        <f>IF(B24=0, "-", B22/B24)</f>
        <v>9.7315436241610737E-2</v>
      </c>
      <c r="D22" s="35">
        <v>30</v>
      </c>
      <c r="E22" s="39">
        <f>IF(D24=0, "-", D22/D24)</f>
        <v>9.7402597402597407E-2</v>
      </c>
      <c r="F22" s="136">
        <v>69</v>
      </c>
      <c r="G22" s="146">
        <f>IF(F24=0, "-", F22/F24)</f>
        <v>0.10935023771790808</v>
      </c>
      <c r="H22" s="35">
        <v>65</v>
      </c>
      <c r="I22" s="39">
        <f>IF(H24=0, "-", H22/H24)</f>
        <v>8.8676671214188263E-2</v>
      </c>
      <c r="J22" s="38">
        <f t="shared" si="0"/>
        <v>-3.3333333333333333E-2</v>
      </c>
      <c r="K22" s="39">
        <f t="shared" si="1"/>
        <v>6.1538461538461542E-2</v>
      </c>
    </row>
    <row r="23" spans="1:11" x14ac:dyDescent="0.25">
      <c r="A23" s="137"/>
      <c r="B23" s="40"/>
      <c r="D23" s="40"/>
      <c r="E23" s="44"/>
      <c r="F23" s="138"/>
      <c r="H23" s="40"/>
      <c r="I23" s="44"/>
      <c r="J23" s="43"/>
      <c r="K23" s="44"/>
    </row>
    <row r="24" spans="1:11" s="52" customFormat="1" ht="13" x14ac:dyDescent="0.3">
      <c r="A24" s="139" t="s">
        <v>487</v>
      </c>
      <c r="B24" s="46">
        <f>SUM(B7:B23)</f>
        <v>298</v>
      </c>
      <c r="C24" s="140">
        <v>1</v>
      </c>
      <c r="D24" s="46">
        <f>SUM(D7:D23)</f>
        <v>308</v>
      </c>
      <c r="E24" s="141">
        <v>1</v>
      </c>
      <c r="F24" s="128">
        <f>SUM(F7:F23)</f>
        <v>631</v>
      </c>
      <c r="G24" s="142">
        <v>1</v>
      </c>
      <c r="H24" s="46">
        <f>SUM(H7:H23)</f>
        <v>733</v>
      </c>
      <c r="I24" s="141">
        <v>1</v>
      </c>
      <c r="J24" s="49">
        <f>IF(D24=0, "-", (B24-D24)/D24)</f>
        <v>-3.2467532467532464E-2</v>
      </c>
      <c r="K24" s="50">
        <f>IF(H24=0, "-", (F24-H24)/H24)</f>
        <v>-0.13915416098226466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0"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C6648-452D-4EF8-849B-9779D4655742}">
  <sheetPr>
    <pageSetUpPr fitToPage="1"/>
  </sheetPr>
  <dimension ref="A1:K20"/>
  <sheetViews>
    <sheetView workbookViewId="0">
      <selection sqref="A1:L1"/>
    </sheetView>
  </sheetViews>
  <sheetFormatPr defaultRowHeight="12.5" x14ac:dyDescent="0.25"/>
  <cols>
    <col min="1" max="1" width="26" style="4" bestFit="1" customWidth="1"/>
    <col min="2" max="2" width="7.26953125" style="4" bestFit="1" customWidth="1"/>
    <col min="3" max="3" width="7.26953125" style="4" customWidth="1"/>
    <col min="4" max="4" width="7.26953125" style="4" bestFit="1" customWidth="1"/>
    <col min="5" max="5" width="7.26953125" style="4" customWidth="1"/>
    <col min="6" max="6" width="7.26953125" style="4" bestFit="1" customWidth="1"/>
    <col min="7" max="7" width="7.26953125" style="4" customWidth="1"/>
    <col min="8" max="8" width="7.26953125" style="4" bestFit="1" customWidth="1"/>
    <col min="9" max="9" width="7.26953125" style="4" customWidth="1"/>
    <col min="10" max="11" width="7.7265625" style="4" customWidth="1"/>
    <col min="12" max="256" width="8.7265625" style="4"/>
    <col min="257" max="257" width="34.7265625" style="4" customWidth="1"/>
    <col min="258" max="258" width="7.26953125" style="4" bestFit="1" customWidth="1"/>
    <col min="259" max="259" width="7.26953125" style="4" customWidth="1"/>
    <col min="260" max="260" width="7.26953125" style="4" bestFit="1" customWidth="1"/>
    <col min="261" max="261" width="7.26953125" style="4" customWidth="1"/>
    <col min="262" max="262" width="7.26953125" style="4" bestFit="1" customWidth="1"/>
    <col min="263" max="263" width="7.26953125" style="4" customWidth="1"/>
    <col min="264" max="264" width="7.26953125" style="4" bestFit="1" customWidth="1"/>
    <col min="265" max="265" width="7.26953125" style="4" customWidth="1"/>
    <col min="266" max="267" width="7.7265625" style="4" customWidth="1"/>
    <col min="268" max="512" width="8.7265625" style="4"/>
    <col min="513" max="513" width="34.7265625" style="4" customWidth="1"/>
    <col min="514" max="514" width="7.26953125" style="4" bestFit="1" customWidth="1"/>
    <col min="515" max="515" width="7.26953125" style="4" customWidth="1"/>
    <col min="516" max="516" width="7.26953125" style="4" bestFit="1" customWidth="1"/>
    <col min="517" max="517" width="7.26953125" style="4" customWidth="1"/>
    <col min="518" max="518" width="7.26953125" style="4" bestFit="1" customWidth="1"/>
    <col min="519" max="519" width="7.26953125" style="4" customWidth="1"/>
    <col min="520" max="520" width="7.26953125" style="4" bestFit="1" customWidth="1"/>
    <col min="521" max="521" width="7.26953125" style="4" customWidth="1"/>
    <col min="522" max="523" width="7.7265625" style="4" customWidth="1"/>
    <col min="524" max="768" width="8.7265625" style="4"/>
    <col min="769" max="769" width="34.7265625" style="4" customWidth="1"/>
    <col min="770" max="770" width="7.26953125" style="4" bestFit="1" customWidth="1"/>
    <col min="771" max="771" width="7.26953125" style="4" customWidth="1"/>
    <col min="772" max="772" width="7.26953125" style="4" bestFit="1" customWidth="1"/>
    <col min="773" max="773" width="7.26953125" style="4" customWidth="1"/>
    <col min="774" max="774" width="7.26953125" style="4" bestFit="1" customWidth="1"/>
    <col min="775" max="775" width="7.26953125" style="4" customWidth="1"/>
    <col min="776" max="776" width="7.26953125" style="4" bestFit="1" customWidth="1"/>
    <col min="777" max="777" width="7.26953125" style="4" customWidth="1"/>
    <col min="778" max="779" width="7.7265625" style="4" customWidth="1"/>
    <col min="780" max="1024" width="8.7265625" style="4"/>
    <col min="1025" max="1025" width="34.7265625" style="4" customWidth="1"/>
    <col min="1026" max="1026" width="7.26953125" style="4" bestFit="1" customWidth="1"/>
    <col min="1027" max="1027" width="7.26953125" style="4" customWidth="1"/>
    <col min="1028" max="1028" width="7.26953125" style="4" bestFit="1" customWidth="1"/>
    <col min="1029" max="1029" width="7.26953125" style="4" customWidth="1"/>
    <col min="1030" max="1030" width="7.26953125" style="4" bestFit="1" customWidth="1"/>
    <col min="1031" max="1031" width="7.26953125" style="4" customWidth="1"/>
    <col min="1032" max="1032" width="7.26953125" style="4" bestFit="1" customWidth="1"/>
    <col min="1033" max="1033" width="7.26953125" style="4" customWidth="1"/>
    <col min="1034" max="1035" width="7.7265625" style="4" customWidth="1"/>
    <col min="1036" max="1280" width="8.7265625" style="4"/>
    <col min="1281" max="1281" width="34.7265625" style="4" customWidth="1"/>
    <col min="1282" max="1282" width="7.26953125" style="4" bestFit="1" customWidth="1"/>
    <col min="1283" max="1283" width="7.26953125" style="4" customWidth="1"/>
    <col min="1284" max="1284" width="7.26953125" style="4" bestFit="1" customWidth="1"/>
    <col min="1285" max="1285" width="7.26953125" style="4" customWidth="1"/>
    <col min="1286" max="1286" width="7.26953125" style="4" bestFit="1" customWidth="1"/>
    <col min="1287" max="1287" width="7.26953125" style="4" customWidth="1"/>
    <col min="1288" max="1288" width="7.26953125" style="4" bestFit="1" customWidth="1"/>
    <col min="1289" max="1289" width="7.26953125" style="4" customWidth="1"/>
    <col min="1290" max="1291" width="7.7265625" style="4" customWidth="1"/>
    <col min="1292" max="1536" width="8.7265625" style="4"/>
    <col min="1537" max="1537" width="34.7265625" style="4" customWidth="1"/>
    <col min="1538" max="1538" width="7.26953125" style="4" bestFit="1" customWidth="1"/>
    <col min="1539" max="1539" width="7.26953125" style="4" customWidth="1"/>
    <col min="1540" max="1540" width="7.26953125" style="4" bestFit="1" customWidth="1"/>
    <col min="1541" max="1541" width="7.26953125" style="4" customWidth="1"/>
    <col min="1542" max="1542" width="7.26953125" style="4" bestFit="1" customWidth="1"/>
    <col min="1543" max="1543" width="7.26953125" style="4" customWidth="1"/>
    <col min="1544" max="1544" width="7.26953125" style="4" bestFit="1" customWidth="1"/>
    <col min="1545" max="1545" width="7.26953125" style="4" customWidth="1"/>
    <col min="1546" max="1547" width="7.7265625" style="4" customWidth="1"/>
    <col min="1548" max="1792" width="8.7265625" style="4"/>
    <col min="1793" max="1793" width="34.7265625" style="4" customWidth="1"/>
    <col min="1794" max="1794" width="7.26953125" style="4" bestFit="1" customWidth="1"/>
    <col min="1795" max="1795" width="7.26953125" style="4" customWidth="1"/>
    <col min="1796" max="1796" width="7.26953125" style="4" bestFit="1" customWidth="1"/>
    <col min="1797" max="1797" width="7.26953125" style="4" customWidth="1"/>
    <col min="1798" max="1798" width="7.26953125" style="4" bestFit="1" customWidth="1"/>
    <col min="1799" max="1799" width="7.26953125" style="4" customWidth="1"/>
    <col min="1800" max="1800" width="7.26953125" style="4" bestFit="1" customWidth="1"/>
    <col min="1801" max="1801" width="7.26953125" style="4" customWidth="1"/>
    <col min="1802" max="1803" width="7.7265625" style="4" customWidth="1"/>
    <col min="1804" max="2048" width="8.7265625" style="4"/>
    <col min="2049" max="2049" width="34.7265625" style="4" customWidth="1"/>
    <col min="2050" max="2050" width="7.26953125" style="4" bestFit="1" customWidth="1"/>
    <col min="2051" max="2051" width="7.26953125" style="4" customWidth="1"/>
    <col min="2052" max="2052" width="7.26953125" style="4" bestFit="1" customWidth="1"/>
    <col min="2053" max="2053" width="7.26953125" style="4" customWidth="1"/>
    <col min="2054" max="2054" width="7.26953125" style="4" bestFit="1" customWidth="1"/>
    <col min="2055" max="2055" width="7.26953125" style="4" customWidth="1"/>
    <col min="2056" max="2056" width="7.26953125" style="4" bestFit="1" customWidth="1"/>
    <col min="2057" max="2057" width="7.26953125" style="4" customWidth="1"/>
    <col min="2058" max="2059" width="7.7265625" style="4" customWidth="1"/>
    <col min="2060" max="2304" width="8.7265625" style="4"/>
    <col min="2305" max="2305" width="34.7265625" style="4" customWidth="1"/>
    <col min="2306" max="2306" width="7.26953125" style="4" bestFit="1" customWidth="1"/>
    <col min="2307" max="2307" width="7.26953125" style="4" customWidth="1"/>
    <col min="2308" max="2308" width="7.26953125" style="4" bestFit="1" customWidth="1"/>
    <col min="2309" max="2309" width="7.26953125" style="4" customWidth="1"/>
    <col min="2310" max="2310" width="7.26953125" style="4" bestFit="1" customWidth="1"/>
    <col min="2311" max="2311" width="7.26953125" style="4" customWidth="1"/>
    <col min="2312" max="2312" width="7.26953125" style="4" bestFit="1" customWidth="1"/>
    <col min="2313" max="2313" width="7.26953125" style="4" customWidth="1"/>
    <col min="2314" max="2315" width="7.7265625" style="4" customWidth="1"/>
    <col min="2316" max="2560" width="8.7265625" style="4"/>
    <col min="2561" max="2561" width="34.7265625" style="4" customWidth="1"/>
    <col min="2562" max="2562" width="7.26953125" style="4" bestFit="1" customWidth="1"/>
    <col min="2563" max="2563" width="7.26953125" style="4" customWidth="1"/>
    <col min="2564" max="2564" width="7.26953125" style="4" bestFit="1" customWidth="1"/>
    <col min="2565" max="2565" width="7.26953125" style="4" customWidth="1"/>
    <col min="2566" max="2566" width="7.26953125" style="4" bestFit="1" customWidth="1"/>
    <col min="2567" max="2567" width="7.26953125" style="4" customWidth="1"/>
    <col min="2568" max="2568" width="7.26953125" style="4" bestFit="1" customWidth="1"/>
    <col min="2569" max="2569" width="7.26953125" style="4" customWidth="1"/>
    <col min="2570" max="2571" width="7.7265625" style="4" customWidth="1"/>
    <col min="2572" max="2816" width="8.7265625" style="4"/>
    <col min="2817" max="2817" width="34.7265625" style="4" customWidth="1"/>
    <col min="2818" max="2818" width="7.26953125" style="4" bestFit="1" customWidth="1"/>
    <col min="2819" max="2819" width="7.26953125" style="4" customWidth="1"/>
    <col min="2820" max="2820" width="7.26953125" style="4" bestFit="1" customWidth="1"/>
    <col min="2821" max="2821" width="7.26953125" style="4" customWidth="1"/>
    <col min="2822" max="2822" width="7.26953125" style="4" bestFit="1" customWidth="1"/>
    <col min="2823" max="2823" width="7.26953125" style="4" customWidth="1"/>
    <col min="2824" max="2824" width="7.26953125" style="4" bestFit="1" customWidth="1"/>
    <col min="2825" max="2825" width="7.26953125" style="4" customWidth="1"/>
    <col min="2826" max="2827" width="7.7265625" style="4" customWidth="1"/>
    <col min="2828" max="3072" width="8.7265625" style="4"/>
    <col min="3073" max="3073" width="34.7265625" style="4" customWidth="1"/>
    <col min="3074" max="3074" width="7.26953125" style="4" bestFit="1" customWidth="1"/>
    <col min="3075" max="3075" width="7.26953125" style="4" customWidth="1"/>
    <col min="3076" max="3076" width="7.26953125" style="4" bestFit="1" customWidth="1"/>
    <col min="3077" max="3077" width="7.26953125" style="4" customWidth="1"/>
    <col min="3078" max="3078" width="7.26953125" style="4" bestFit="1" customWidth="1"/>
    <col min="3079" max="3079" width="7.26953125" style="4" customWidth="1"/>
    <col min="3080" max="3080" width="7.26953125" style="4" bestFit="1" customWidth="1"/>
    <col min="3081" max="3081" width="7.26953125" style="4" customWidth="1"/>
    <col min="3082" max="3083" width="7.7265625" style="4" customWidth="1"/>
    <col min="3084" max="3328" width="8.7265625" style="4"/>
    <col min="3329" max="3329" width="34.7265625" style="4" customWidth="1"/>
    <col min="3330" max="3330" width="7.26953125" style="4" bestFit="1" customWidth="1"/>
    <col min="3331" max="3331" width="7.26953125" style="4" customWidth="1"/>
    <col min="3332" max="3332" width="7.26953125" style="4" bestFit="1" customWidth="1"/>
    <col min="3333" max="3333" width="7.26953125" style="4" customWidth="1"/>
    <col min="3334" max="3334" width="7.26953125" style="4" bestFit="1" customWidth="1"/>
    <col min="3335" max="3335" width="7.26953125" style="4" customWidth="1"/>
    <col min="3336" max="3336" width="7.26953125" style="4" bestFit="1" customWidth="1"/>
    <col min="3337" max="3337" width="7.26953125" style="4" customWidth="1"/>
    <col min="3338" max="3339" width="7.7265625" style="4" customWidth="1"/>
    <col min="3340" max="3584" width="8.7265625" style="4"/>
    <col min="3585" max="3585" width="34.7265625" style="4" customWidth="1"/>
    <col min="3586" max="3586" width="7.26953125" style="4" bestFit="1" customWidth="1"/>
    <col min="3587" max="3587" width="7.26953125" style="4" customWidth="1"/>
    <col min="3588" max="3588" width="7.26953125" style="4" bestFit="1" customWidth="1"/>
    <col min="3589" max="3589" width="7.26953125" style="4" customWidth="1"/>
    <col min="3590" max="3590" width="7.26953125" style="4" bestFit="1" customWidth="1"/>
    <col min="3591" max="3591" width="7.26953125" style="4" customWidth="1"/>
    <col min="3592" max="3592" width="7.26953125" style="4" bestFit="1" customWidth="1"/>
    <col min="3593" max="3593" width="7.26953125" style="4" customWidth="1"/>
    <col min="3594" max="3595" width="7.7265625" style="4" customWidth="1"/>
    <col min="3596" max="3840" width="8.7265625" style="4"/>
    <col min="3841" max="3841" width="34.7265625" style="4" customWidth="1"/>
    <col min="3842" max="3842" width="7.26953125" style="4" bestFit="1" customWidth="1"/>
    <col min="3843" max="3843" width="7.26953125" style="4" customWidth="1"/>
    <col min="3844" max="3844" width="7.26953125" style="4" bestFit="1" customWidth="1"/>
    <col min="3845" max="3845" width="7.26953125" style="4" customWidth="1"/>
    <col min="3846" max="3846" width="7.26953125" style="4" bestFit="1" customWidth="1"/>
    <col min="3847" max="3847" width="7.26953125" style="4" customWidth="1"/>
    <col min="3848" max="3848" width="7.26953125" style="4" bestFit="1" customWidth="1"/>
    <col min="3849" max="3849" width="7.26953125" style="4" customWidth="1"/>
    <col min="3850" max="3851" width="7.7265625" style="4" customWidth="1"/>
    <col min="3852" max="4096" width="8.7265625" style="4"/>
    <col min="4097" max="4097" width="34.7265625" style="4" customWidth="1"/>
    <col min="4098" max="4098" width="7.26953125" style="4" bestFit="1" customWidth="1"/>
    <col min="4099" max="4099" width="7.26953125" style="4" customWidth="1"/>
    <col min="4100" max="4100" width="7.26953125" style="4" bestFit="1" customWidth="1"/>
    <col min="4101" max="4101" width="7.26953125" style="4" customWidth="1"/>
    <col min="4102" max="4102" width="7.26953125" style="4" bestFit="1" customWidth="1"/>
    <col min="4103" max="4103" width="7.26953125" style="4" customWidth="1"/>
    <col min="4104" max="4104" width="7.26953125" style="4" bestFit="1" customWidth="1"/>
    <col min="4105" max="4105" width="7.26953125" style="4" customWidth="1"/>
    <col min="4106" max="4107" width="7.7265625" style="4" customWidth="1"/>
    <col min="4108" max="4352" width="8.7265625" style="4"/>
    <col min="4353" max="4353" width="34.7265625" style="4" customWidth="1"/>
    <col min="4354" max="4354" width="7.26953125" style="4" bestFit="1" customWidth="1"/>
    <col min="4355" max="4355" width="7.26953125" style="4" customWidth="1"/>
    <col min="4356" max="4356" width="7.26953125" style="4" bestFit="1" customWidth="1"/>
    <col min="4357" max="4357" width="7.26953125" style="4" customWidth="1"/>
    <col min="4358" max="4358" width="7.26953125" style="4" bestFit="1" customWidth="1"/>
    <col min="4359" max="4359" width="7.26953125" style="4" customWidth="1"/>
    <col min="4360" max="4360" width="7.26953125" style="4" bestFit="1" customWidth="1"/>
    <col min="4361" max="4361" width="7.26953125" style="4" customWidth="1"/>
    <col min="4362" max="4363" width="7.7265625" style="4" customWidth="1"/>
    <col min="4364" max="4608" width="8.7265625" style="4"/>
    <col min="4609" max="4609" width="34.7265625" style="4" customWidth="1"/>
    <col min="4610" max="4610" width="7.26953125" style="4" bestFit="1" customWidth="1"/>
    <col min="4611" max="4611" width="7.26953125" style="4" customWidth="1"/>
    <col min="4612" max="4612" width="7.26953125" style="4" bestFit="1" customWidth="1"/>
    <col min="4613" max="4613" width="7.26953125" style="4" customWidth="1"/>
    <col min="4614" max="4614" width="7.26953125" style="4" bestFit="1" customWidth="1"/>
    <col min="4615" max="4615" width="7.26953125" style="4" customWidth="1"/>
    <col min="4616" max="4616" width="7.26953125" style="4" bestFit="1" customWidth="1"/>
    <col min="4617" max="4617" width="7.26953125" style="4" customWidth="1"/>
    <col min="4618" max="4619" width="7.7265625" style="4" customWidth="1"/>
    <col min="4620" max="4864" width="8.7265625" style="4"/>
    <col min="4865" max="4865" width="34.7265625" style="4" customWidth="1"/>
    <col min="4866" max="4866" width="7.26953125" style="4" bestFit="1" customWidth="1"/>
    <col min="4867" max="4867" width="7.26953125" style="4" customWidth="1"/>
    <col min="4868" max="4868" width="7.26953125" style="4" bestFit="1" customWidth="1"/>
    <col min="4869" max="4869" width="7.26953125" style="4" customWidth="1"/>
    <col min="4870" max="4870" width="7.26953125" style="4" bestFit="1" customWidth="1"/>
    <col min="4871" max="4871" width="7.26953125" style="4" customWidth="1"/>
    <col min="4872" max="4872" width="7.26953125" style="4" bestFit="1" customWidth="1"/>
    <col min="4873" max="4873" width="7.26953125" style="4" customWidth="1"/>
    <col min="4874" max="4875" width="7.7265625" style="4" customWidth="1"/>
    <col min="4876" max="5120" width="8.7265625" style="4"/>
    <col min="5121" max="5121" width="34.7265625" style="4" customWidth="1"/>
    <col min="5122" max="5122" width="7.26953125" style="4" bestFit="1" customWidth="1"/>
    <col min="5123" max="5123" width="7.26953125" style="4" customWidth="1"/>
    <col min="5124" max="5124" width="7.26953125" style="4" bestFit="1" customWidth="1"/>
    <col min="5125" max="5125" width="7.26953125" style="4" customWidth="1"/>
    <col min="5126" max="5126" width="7.26953125" style="4" bestFit="1" customWidth="1"/>
    <col min="5127" max="5127" width="7.26953125" style="4" customWidth="1"/>
    <col min="5128" max="5128" width="7.26953125" style="4" bestFit="1" customWidth="1"/>
    <col min="5129" max="5129" width="7.26953125" style="4" customWidth="1"/>
    <col min="5130" max="5131" width="7.7265625" style="4" customWidth="1"/>
    <col min="5132" max="5376" width="8.7265625" style="4"/>
    <col min="5377" max="5377" width="34.7265625" style="4" customWidth="1"/>
    <col min="5378" max="5378" width="7.26953125" style="4" bestFit="1" customWidth="1"/>
    <col min="5379" max="5379" width="7.26953125" style="4" customWidth="1"/>
    <col min="5380" max="5380" width="7.26953125" style="4" bestFit="1" customWidth="1"/>
    <col min="5381" max="5381" width="7.26953125" style="4" customWidth="1"/>
    <col min="5382" max="5382" width="7.26953125" style="4" bestFit="1" customWidth="1"/>
    <col min="5383" max="5383" width="7.26953125" style="4" customWidth="1"/>
    <col min="5384" max="5384" width="7.26953125" style="4" bestFit="1" customWidth="1"/>
    <col min="5385" max="5385" width="7.26953125" style="4" customWidth="1"/>
    <col min="5386" max="5387" width="7.7265625" style="4" customWidth="1"/>
    <col min="5388" max="5632" width="8.7265625" style="4"/>
    <col min="5633" max="5633" width="34.7265625" style="4" customWidth="1"/>
    <col min="5634" max="5634" width="7.26953125" style="4" bestFit="1" customWidth="1"/>
    <col min="5635" max="5635" width="7.26953125" style="4" customWidth="1"/>
    <col min="5636" max="5636" width="7.26953125" style="4" bestFit="1" customWidth="1"/>
    <col min="5637" max="5637" width="7.26953125" style="4" customWidth="1"/>
    <col min="5638" max="5638" width="7.26953125" style="4" bestFit="1" customWidth="1"/>
    <col min="5639" max="5639" width="7.26953125" style="4" customWidth="1"/>
    <col min="5640" max="5640" width="7.26953125" style="4" bestFit="1" customWidth="1"/>
    <col min="5641" max="5641" width="7.26953125" style="4" customWidth="1"/>
    <col min="5642" max="5643" width="7.7265625" style="4" customWidth="1"/>
    <col min="5644" max="5888" width="8.7265625" style="4"/>
    <col min="5889" max="5889" width="34.7265625" style="4" customWidth="1"/>
    <col min="5890" max="5890" width="7.26953125" style="4" bestFit="1" customWidth="1"/>
    <col min="5891" max="5891" width="7.26953125" style="4" customWidth="1"/>
    <col min="5892" max="5892" width="7.26953125" style="4" bestFit="1" customWidth="1"/>
    <col min="5893" max="5893" width="7.26953125" style="4" customWidth="1"/>
    <col min="5894" max="5894" width="7.26953125" style="4" bestFit="1" customWidth="1"/>
    <col min="5895" max="5895" width="7.26953125" style="4" customWidth="1"/>
    <col min="5896" max="5896" width="7.26953125" style="4" bestFit="1" customWidth="1"/>
    <col min="5897" max="5897" width="7.26953125" style="4" customWidth="1"/>
    <col min="5898" max="5899" width="7.7265625" style="4" customWidth="1"/>
    <col min="5900" max="6144" width="8.7265625" style="4"/>
    <col min="6145" max="6145" width="34.7265625" style="4" customWidth="1"/>
    <col min="6146" max="6146" width="7.26953125" style="4" bestFit="1" customWidth="1"/>
    <col min="6147" max="6147" width="7.26953125" style="4" customWidth="1"/>
    <col min="6148" max="6148" width="7.26953125" style="4" bestFit="1" customWidth="1"/>
    <col min="6149" max="6149" width="7.26953125" style="4" customWidth="1"/>
    <col min="6150" max="6150" width="7.26953125" style="4" bestFit="1" customWidth="1"/>
    <col min="6151" max="6151" width="7.26953125" style="4" customWidth="1"/>
    <col min="6152" max="6152" width="7.26953125" style="4" bestFit="1" customWidth="1"/>
    <col min="6153" max="6153" width="7.26953125" style="4" customWidth="1"/>
    <col min="6154" max="6155" width="7.7265625" style="4" customWidth="1"/>
    <col min="6156" max="6400" width="8.7265625" style="4"/>
    <col min="6401" max="6401" width="34.7265625" style="4" customWidth="1"/>
    <col min="6402" max="6402" width="7.26953125" style="4" bestFit="1" customWidth="1"/>
    <col min="6403" max="6403" width="7.26953125" style="4" customWidth="1"/>
    <col min="6404" max="6404" width="7.26953125" style="4" bestFit="1" customWidth="1"/>
    <col min="6405" max="6405" width="7.26953125" style="4" customWidth="1"/>
    <col min="6406" max="6406" width="7.26953125" style="4" bestFit="1" customWidth="1"/>
    <col min="6407" max="6407" width="7.26953125" style="4" customWidth="1"/>
    <col min="6408" max="6408" width="7.26953125" style="4" bestFit="1" customWidth="1"/>
    <col min="6409" max="6409" width="7.26953125" style="4" customWidth="1"/>
    <col min="6410" max="6411" width="7.7265625" style="4" customWidth="1"/>
    <col min="6412" max="6656" width="8.7265625" style="4"/>
    <col min="6657" max="6657" width="34.7265625" style="4" customWidth="1"/>
    <col min="6658" max="6658" width="7.26953125" style="4" bestFit="1" customWidth="1"/>
    <col min="6659" max="6659" width="7.26953125" style="4" customWidth="1"/>
    <col min="6660" max="6660" width="7.26953125" style="4" bestFit="1" customWidth="1"/>
    <col min="6661" max="6661" width="7.26953125" style="4" customWidth="1"/>
    <col min="6662" max="6662" width="7.26953125" style="4" bestFit="1" customWidth="1"/>
    <col min="6663" max="6663" width="7.26953125" style="4" customWidth="1"/>
    <col min="6664" max="6664" width="7.26953125" style="4" bestFit="1" customWidth="1"/>
    <col min="6665" max="6665" width="7.26953125" style="4" customWidth="1"/>
    <col min="6666" max="6667" width="7.7265625" style="4" customWidth="1"/>
    <col min="6668" max="6912" width="8.7265625" style="4"/>
    <col min="6913" max="6913" width="34.7265625" style="4" customWidth="1"/>
    <col min="6914" max="6914" width="7.26953125" style="4" bestFit="1" customWidth="1"/>
    <col min="6915" max="6915" width="7.26953125" style="4" customWidth="1"/>
    <col min="6916" max="6916" width="7.26953125" style="4" bestFit="1" customWidth="1"/>
    <col min="6917" max="6917" width="7.26953125" style="4" customWidth="1"/>
    <col min="6918" max="6918" width="7.26953125" style="4" bestFit="1" customWidth="1"/>
    <col min="6919" max="6919" width="7.26953125" style="4" customWidth="1"/>
    <col min="6920" max="6920" width="7.26953125" style="4" bestFit="1" customWidth="1"/>
    <col min="6921" max="6921" width="7.26953125" style="4" customWidth="1"/>
    <col min="6922" max="6923" width="7.7265625" style="4" customWidth="1"/>
    <col min="6924" max="7168" width="8.7265625" style="4"/>
    <col min="7169" max="7169" width="34.7265625" style="4" customWidth="1"/>
    <col min="7170" max="7170" width="7.26953125" style="4" bestFit="1" customWidth="1"/>
    <col min="7171" max="7171" width="7.26953125" style="4" customWidth="1"/>
    <col min="7172" max="7172" width="7.26953125" style="4" bestFit="1" customWidth="1"/>
    <col min="7173" max="7173" width="7.26953125" style="4" customWidth="1"/>
    <col min="7174" max="7174" width="7.26953125" style="4" bestFit="1" customWidth="1"/>
    <col min="7175" max="7175" width="7.26953125" style="4" customWidth="1"/>
    <col min="7176" max="7176" width="7.26953125" style="4" bestFit="1" customWidth="1"/>
    <col min="7177" max="7177" width="7.26953125" style="4" customWidth="1"/>
    <col min="7178" max="7179" width="7.7265625" style="4" customWidth="1"/>
    <col min="7180" max="7424" width="8.7265625" style="4"/>
    <col min="7425" max="7425" width="34.7265625" style="4" customWidth="1"/>
    <col min="7426" max="7426" width="7.26953125" style="4" bestFit="1" customWidth="1"/>
    <col min="7427" max="7427" width="7.26953125" style="4" customWidth="1"/>
    <col min="7428" max="7428" width="7.26953125" style="4" bestFit="1" customWidth="1"/>
    <col min="7429" max="7429" width="7.26953125" style="4" customWidth="1"/>
    <col min="7430" max="7430" width="7.26953125" style="4" bestFit="1" customWidth="1"/>
    <col min="7431" max="7431" width="7.26953125" style="4" customWidth="1"/>
    <col min="7432" max="7432" width="7.26953125" style="4" bestFit="1" customWidth="1"/>
    <col min="7433" max="7433" width="7.26953125" style="4" customWidth="1"/>
    <col min="7434" max="7435" width="7.7265625" style="4" customWidth="1"/>
    <col min="7436" max="7680" width="8.7265625" style="4"/>
    <col min="7681" max="7681" width="34.7265625" style="4" customWidth="1"/>
    <col min="7682" max="7682" width="7.26953125" style="4" bestFit="1" customWidth="1"/>
    <col min="7683" max="7683" width="7.26953125" style="4" customWidth="1"/>
    <col min="7684" max="7684" width="7.26953125" style="4" bestFit="1" customWidth="1"/>
    <col min="7685" max="7685" width="7.26953125" style="4" customWidth="1"/>
    <col min="7686" max="7686" width="7.26953125" style="4" bestFit="1" customWidth="1"/>
    <col min="7687" max="7687" width="7.26953125" style="4" customWidth="1"/>
    <col min="7688" max="7688" width="7.26953125" style="4" bestFit="1" customWidth="1"/>
    <col min="7689" max="7689" width="7.26953125" style="4" customWidth="1"/>
    <col min="7690" max="7691" width="7.7265625" style="4" customWidth="1"/>
    <col min="7692" max="7936" width="8.7265625" style="4"/>
    <col min="7937" max="7937" width="34.7265625" style="4" customWidth="1"/>
    <col min="7938" max="7938" width="7.26953125" style="4" bestFit="1" customWidth="1"/>
    <col min="7939" max="7939" width="7.26953125" style="4" customWidth="1"/>
    <col min="7940" max="7940" width="7.26953125" style="4" bestFit="1" customWidth="1"/>
    <col min="7941" max="7941" width="7.26953125" style="4" customWidth="1"/>
    <col min="7942" max="7942" width="7.26953125" style="4" bestFit="1" customWidth="1"/>
    <col min="7943" max="7943" width="7.26953125" style="4" customWidth="1"/>
    <col min="7944" max="7944" width="7.26953125" style="4" bestFit="1" customWidth="1"/>
    <col min="7945" max="7945" width="7.26953125" style="4" customWidth="1"/>
    <col min="7946" max="7947" width="7.7265625" style="4" customWidth="1"/>
    <col min="7948" max="8192" width="8.7265625" style="4"/>
    <col min="8193" max="8193" width="34.7265625" style="4" customWidth="1"/>
    <col min="8194" max="8194" width="7.26953125" style="4" bestFit="1" customWidth="1"/>
    <col min="8195" max="8195" width="7.26953125" style="4" customWidth="1"/>
    <col min="8196" max="8196" width="7.26953125" style="4" bestFit="1" customWidth="1"/>
    <col min="8197" max="8197" width="7.26953125" style="4" customWidth="1"/>
    <col min="8198" max="8198" width="7.26953125" style="4" bestFit="1" customWidth="1"/>
    <col min="8199" max="8199" width="7.26953125" style="4" customWidth="1"/>
    <col min="8200" max="8200" width="7.26953125" style="4" bestFit="1" customWidth="1"/>
    <col min="8201" max="8201" width="7.26953125" style="4" customWidth="1"/>
    <col min="8202" max="8203" width="7.7265625" style="4" customWidth="1"/>
    <col min="8204" max="8448" width="8.7265625" style="4"/>
    <col min="8449" max="8449" width="34.7265625" style="4" customWidth="1"/>
    <col min="8450" max="8450" width="7.26953125" style="4" bestFit="1" customWidth="1"/>
    <col min="8451" max="8451" width="7.26953125" style="4" customWidth="1"/>
    <col min="8452" max="8452" width="7.26953125" style="4" bestFit="1" customWidth="1"/>
    <col min="8453" max="8453" width="7.26953125" style="4" customWidth="1"/>
    <col min="8454" max="8454" width="7.26953125" style="4" bestFit="1" customWidth="1"/>
    <col min="8455" max="8455" width="7.26953125" style="4" customWidth="1"/>
    <col min="8456" max="8456" width="7.26953125" style="4" bestFit="1" customWidth="1"/>
    <col min="8457" max="8457" width="7.26953125" style="4" customWidth="1"/>
    <col min="8458" max="8459" width="7.7265625" style="4" customWidth="1"/>
    <col min="8460" max="8704" width="8.7265625" style="4"/>
    <col min="8705" max="8705" width="34.7265625" style="4" customWidth="1"/>
    <col min="8706" max="8706" width="7.26953125" style="4" bestFit="1" customWidth="1"/>
    <col min="8707" max="8707" width="7.26953125" style="4" customWidth="1"/>
    <col min="8708" max="8708" width="7.26953125" style="4" bestFit="1" customWidth="1"/>
    <col min="8709" max="8709" width="7.26953125" style="4" customWidth="1"/>
    <col min="8710" max="8710" width="7.26953125" style="4" bestFit="1" customWidth="1"/>
    <col min="8711" max="8711" width="7.26953125" style="4" customWidth="1"/>
    <col min="8712" max="8712" width="7.26953125" style="4" bestFit="1" customWidth="1"/>
    <col min="8713" max="8713" width="7.26953125" style="4" customWidth="1"/>
    <col min="8714" max="8715" width="7.7265625" style="4" customWidth="1"/>
    <col min="8716" max="8960" width="8.7265625" style="4"/>
    <col min="8961" max="8961" width="34.7265625" style="4" customWidth="1"/>
    <col min="8962" max="8962" width="7.26953125" style="4" bestFit="1" customWidth="1"/>
    <col min="8963" max="8963" width="7.26953125" style="4" customWidth="1"/>
    <col min="8964" max="8964" width="7.26953125" style="4" bestFit="1" customWidth="1"/>
    <col min="8965" max="8965" width="7.26953125" style="4" customWidth="1"/>
    <col min="8966" max="8966" width="7.26953125" style="4" bestFit="1" customWidth="1"/>
    <col min="8967" max="8967" width="7.26953125" style="4" customWidth="1"/>
    <col min="8968" max="8968" width="7.26953125" style="4" bestFit="1" customWidth="1"/>
    <col min="8969" max="8969" width="7.26953125" style="4" customWidth="1"/>
    <col min="8970" max="8971" width="7.7265625" style="4" customWidth="1"/>
    <col min="8972" max="9216" width="8.7265625" style="4"/>
    <col min="9217" max="9217" width="34.7265625" style="4" customWidth="1"/>
    <col min="9218" max="9218" width="7.26953125" style="4" bestFit="1" customWidth="1"/>
    <col min="9219" max="9219" width="7.26953125" style="4" customWidth="1"/>
    <col min="9220" max="9220" width="7.26953125" style="4" bestFit="1" customWidth="1"/>
    <col min="9221" max="9221" width="7.26953125" style="4" customWidth="1"/>
    <col min="9222" max="9222" width="7.26953125" style="4" bestFit="1" customWidth="1"/>
    <col min="9223" max="9223" width="7.26953125" style="4" customWidth="1"/>
    <col min="9224" max="9224" width="7.26953125" style="4" bestFit="1" customWidth="1"/>
    <col min="9225" max="9225" width="7.26953125" style="4" customWidth="1"/>
    <col min="9226" max="9227" width="7.7265625" style="4" customWidth="1"/>
    <col min="9228" max="9472" width="8.7265625" style="4"/>
    <col min="9473" max="9473" width="34.7265625" style="4" customWidth="1"/>
    <col min="9474" max="9474" width="7.26953125" style="4" bestFit="1" customWidth="1"/>
    <col min="9475" max="9475" width="7.26953125" style="4" customWidth="1"/>
    <col min="9476" max="9476" width="7.26953125" style="4" bestFit="1" customWidth="1"/>
    <col min="9477" max="9477" width="7.26953125" style="4" customWidth="1"/>
    <col min="9478" max="9478" width="7.26953125" style="4" bestFit="1" customWidth="1"/>
    <col min="9479" max="9479" width="7.26953125" style="4" customWidth="1"/>
    <col min="9480" max="9480" width="7.26953125" style="4" bestFit="1" customWidth="1"/>
    <col min="9481" max="9481" width="7.26953125" style="4" customWidth="1"/>
    <col min="9482" max="9483" width="7.7265625" style="4" customWidth="1"/>
    <col min="9484" max="9728" width="8.7265625" style="4"/>
    <col min="9729" max="9729" width="34.7265625" style="4" customWidth="1"/>
    <col min="9730" max="9730" width="7.26953125" style="4" bestFit="1" customWidth="1"/>
    <col min="9731" max="9731" width="7.26953125" style="4" customWidth="1"/>
    <col min="9732" max="9732" width="7.26953125" style="4" bestFit="1" customWidth="1"/>
    <col min="9733" max="9733" width="7.26953125" style="4" customWidth="1"/>
    <col min="9734" max="9734" width="7.26953125" style="4" bestFit="1" customWidth="1"/>
    <col min="9735" max="9735" width="7.26953125" style="4" customWidth="1"/>
    <col min="9736" max="9736" width="7.26953125" style="4" bestFit="1" customWidth="1"/>
    <col min="9737" max="9737" width="7.26953125" style="4" customWidth="1"/>
    <col min="9738" max="9739" width="7.7265625" style="4" customWidth="1"/>
    <col min="9740" max="9984" width="8.7265625" style="4"/>
    <col min="9985" max="9985" width="34.7265625" style="4" customWidth="1"/>
    <col min="9986" max="9986" width="7.26953125" style="4" bestFit="1" customWidth="1"/>
    <col min="9987" max="9987" width="7.26953125" style="4" customWidth="1"/>
    <col min="9988" max="9988" width="7.26953125" style="4" bestFit="1" customWidth="1"/>
    <col min="9989" max="9989" width="7.26953125" style="4" customWidth="1"/>
    <col min="9990" max="9990" width="7.26953125" style="4" bestFit="1" customWidth="1"/>
    <col min="9991" max="9991" width="7.26953125" style="4" customWidth="1"/>
    <col min="9992" max="9992" width="7.26953125" style="4" bestFit="1" customWidth="1"/>
    <col min="9993" max="9993" width="7.26953125" style="4" customWidth="1"/>
    <col min="9994" max="9995" width="7.7265625" style="4" customWidth="1"/>
    <col min="9996" max="10240" width="8.7265625" style="4"/>
    <col min="10241" max="10241" width="34.7265625" style="4" customWidth="1"/>
    <col min="10242" max="10242" width="7.26953125" style="4" bestFit="1" customWidth="1"/>
    <col min="10243" max="10243" width="7.26953125" style="4" customWidth="1"/>
    <col min="10244" max="10244" width="7.26953125" style="4" bestFit="1" customWidth="1"/>
    <col min="10245" max="10245" width="7.26953125" style="4" customWidth="1"/>
    <col min="10246" max="10246" width="7.26953125" style="4" bestFit="1" customWidth="1"/>
    <col min="10247" max="10247" width="7.26953125" style="4" customWidth="1"/>
    <col min="10248" max="10248" width="7.26953125" style="4" bestFit="1" customWidth="1"/>
    <col min="10249" max="10249" width="7.26953125" style="4" customWidth="1"/>
    <col min="10250" max="10251" width="7.7265625" style="4" customWidth="1"/>
    <col min="10252" max="10496" width="8.7265625" style="4"/>
    <col min="10497" max="10497" width="34.7265625" style="4" customWidth="1"/>
    <col min="10498" max="10498" width="7.26953125" style="4" bestFit="1" customWidth="1"/>
    <col min="10499" max="10499" width="7.26953125" style="4" customWidth="1"/>
    <col min="10500" max="10500" width="7.26953125" style="4" bestFit="1" customWidth="1"/>
    <col min="10501" max="10501" width="7.26953125" style="4" customWidth="1"/>
    <col min="10502" max="10502" width="7.26953125" style="4" bestFit="1" customWidth="1"/>
    <col min="10503" max="10503" width="7.26953125" style="4" customWidth="1"/>
    <col min="10504" max="10504" width="7.26953125" style="4" bestFit="1" customWidth="1"/>
    <col min="10505" max="10505" width="7.26953125" style="4" customWidth="1"/>
    <col min="10506" max="10507" width="7.7265625" style="4" customWidth="1"/>
    <col min="10508" max="10752" width="8.7265625" style="4"/>
    <col min="10753" max="10753" width="34.7265625" style="4" customWidth="1"/>
    <col min="10754" max="10754" width="7.26953125" style="4" bestFit="1" customWidth="1"/>
    <col min="10755" max="10755" width="7.26953125" style="4" customWidth="1"/>
    <col min="10756" max="10756" width="7.26953125" style="4" bestFit="1" customWidth="1"/>
    <col min="10757" max="10757" width="7.26953125" style="4" customWidth="1"/>
    <col min="10758" max="10758" width="7.26953125" style="4" bestFit="1" customWidth="1"/>
    <col min="10759" max="10759" width="7.26953125" style="4" customWidth="1"/>
    <col min="10760" max="10760" width="7.26953125" style="4" bestFit="1" customWidth="1"/>
    <col min="10761" max="10761" width="7.26953125" style="4" customWidth="1"/>
    <col min="10762" max="10763" width="7.7265625" style="4" customWidth="1"/>
    <col min="10764" max="11008" width="8.7265625" style="4"/>
    <col min="11009" max="11009" width="34.7265625" style="4" customWidth="1"/>
    <col min="11010" max="11010" width="7.26953125" style="4" bestFit="1" customWidth="1"/>
    <col min="11011" max="11011" width="7.26953125" style="4" customWidth="1"/>
    <col min="11012" max="11012" width="7.26953125" style="4" bestFit="1" customWidth="1"/>
    <col min="11013" max="11013" width="7.26953125" style="4" customWidth="1"/>
    <col min="11014" max="11014" width="7.26953125" style="4" bestFit="1" customWidth="1"/>
    <col min="11015" max="11015" width="7.26953125" style="4" customWidth="1"/>
    <col min="11016" max="11016" width="7.26953125" style="4" bestFit="1" customWidth="1"/>
    <col min="11017" max="11017" width="7.26953125" style="4" customWidth="1"/>
    <col min="11018" max="11019" width="7.7265625" style="4" customWidth="1"/>
    <col min="11020" max="11264" width="8.7265625" style="4"/>
    <col min="11265" max="11265" width="34.7265625" style="4" customWidth="1"/>
    <col min="11266" max="11266" width="7.26953125" style="4" bestFit="1" customWidth="1"/>
    <col min="11267" max="11267" width="7.26953125" style="4" customWidth="1"/>
    <col min="11268" max="11268" width="7.26953125" style="4" bestFit="1" customWidth="1"/>
    <col min="11269" max="11269" width="7.26953125" style="4" customWidth="1"/>
    <col min="11270" max="11270" width="7.26953125" style="4" bestFit="1" customWidth="1"/>
    <col min="11271" max="11271" width="7.26953125" style="4" customWidth="1"/>
    <col min="11272" max="11272" width="7.26953125" style="4" bestFit="1" customWidth="1"/>
    <col min="11273" max="11273" width="7.26953125" style="4" customWidth="1"/>
    <col min="11274" max="11275" width="7.7265625" style="4" customWidth="1"/>
    <col min="11276" max="11520" width="8.7265625" style="4"/>
    <col min="11521" max="11521" width="34.7265625" style="4" customWidth="1"/>
    <col min="11522" max="11522" width="7.26953125" style="4" bestFit="1" customWidth="1"/>
    <col min="11523" max="11523" width="7.26953125" style="4" customWidth="1"/>
    <col min="11524" max="11524" width="7.26953125" style="4" bestFit="1" customWidth="1"/>
    <col min="11525" max="11525" width="7.26953125" style="4" customWidth="1"/>
    <col min="11526" max="11526" width="7.26953125" style="4" bestFit="1" customWidth="1"/>
    <col min="11527" max="11527" width="7.26953125" style="4" customWidth="1"/>
    <col min="11528" max="11528" width="7.26953125" style="4" bestFit="1" customWidth="1"/>
    <col min="11529" max="11529" width="7.26953125" style="4" customWidth="1"/>
    <col min="11530" max="11531" width="7.7265625" style="4" customWidth="1"/>
    <col min="11532" max="11776" width="8.7265625" style="4"/>
    <col min="11777" max="11777" width="34.7265625" style="4" customWidth="1"/>
    <col min="11778" max="11778" width="7.26953125" style="4" bestFit="1" customWidth="1"/>
    <col min="11779" max="11779" width="7.26953125" style="4" customWidth="1"/>
    <col min="11780" max="11780" width="7.26953125" style="4" bestFit="1" customWidth="1"/>
    <col min="11781" max="11781" width="7.26953125" style="4" customWidth="1"/>
    <col min="11782" max="11782" width="7.26953125" style="4" bestFit="1" customWidth="1"/>
    <col min="11783" max="11783" width="7.26953125" style="4" customWidth="1"/>
    <col min="11784" max="11784" width="7.26953125" style="4" bestFit="1" customWidth="1"/>
    <col min="11785" max="11785" width="7.26953125" style="4" customWidth="1"/>
    <col min="11786" max="11787" width="7.7265625" style="4" customWidth="1"/>
    <col min="11788" max="12032" width="8.7265625" style="4"/>
    <col min="12033" max="12033" width="34.7265625" style="4" customWidth="1"/>
    <col min="12034" max="12034" width="7.26953125" style="4" bestFit="1" customWidth="1"/>
    <col min="12035" max="12035" width="7.26953125" style="4" customWidth="1"/>
    <col min="12036" max="12036" width="7.26953125" style="4" bestFit="1" customWidth="1"/>
    <col min="12037" max="12037" width="7.26953125" style="4" customWidth="1"/>
    <col min="12038" max="12038" width="7.26953125" style="4" bestFit="1" customWidth="1"/>
    <col min="12039" max="12039" width="7.26953125" style="4" customWidth="1"/>
    <col min="12040" max="12040" width="7.26953125" style="4" bestFit="1" customWidth="1"/>
    <col min="12041" max="12041" width="7.26953125" style="4" customWidth="1"/>
    <col min="12042" max="12043" width="7.7265625" style="4" customWidth="1"/>
    <col min="12044" max="12288" width="8.7265625" style="4"/>
    <col min="12289" max="12289" width="34.7265625" style="4" customWidth="1"/>
    <col min="12290" max="12290" width="7.26953125" style="4" bestFit="1" customWidth="1"/>
    <col min="12291" max="12291" width="7.26953125" style="4" customWidth="1"/>
    <col min="12292" max="12292" width="7.26953125" style="4" bestFit="1" customWidth="1"/>
    <col min="12293" max="12293" width="7.26953125" style="4" customWidth="1"/>
    <col min="12294" max="12294" width="7.26953125" style="4" bestFit="1" customWidth="1"/>
    <col min="12295" max="12295" width="7.26953125" style="4" customWidth="1"/>
    <col min="12296" max="12296" width="7.26953125" style="4" bestFit="1" customWidth="1"/>
    <col min="12297" max="12297" width="7.26953125" style="4" customWidth="1"/>
    <col min="12298" max="12299" width="7.7265625" style="4" customWidth="1"/>
    <col min="12300" max="12544" width="8.7265625" style="4"/>
    <col min="12545" max="12545" width="34.7265625" style="4" customWidth="1"/>
    <col min="12546" max="12546" width="7.26953125" style="4" bestFit="1" customWidth="1"/>
    <col min="12547" max="12547" width="7.26953125" style="4" customWidth="1"/>
    <col min="12548" max="12548" width="7.26953125" style="4" bestFit="1" customWidth="1"/>
    <col min="12549" max="12549" width="7.26953125" style="4" customWidth="1"/>
    <col min="12550" max="12550" width="7.26953125" style="4" bestFit="1" customWidth="1"/>
    <col min="12551" max="12551" width="7.26953125" style="4" customWidth="1"/>
    <col min="12552" max="12552" width="7.26953125" style="4" bestFit="1" customWidth="1"/>
    <col min="12553" max="12553" width="7.26953125" style="4" customWidth="1"/>
    <col min="12554" max="12555" width="7.7265625" style="4" customWidth="1"/>
    <col min="12556" max="12800" width="8.7265625" style="4"/>
    <col min="12801" max="12801" width="34.7265625" style="4" customWidth="1"/>
    <col min="12802" max="12802" width="7.26953125" style="4" bestFit="1" customWidth="1"/>
    <col min="12803" max="12803" width="7.26953125" style="4" customWidth="1"/>
    <col min="12804" max="12804" width="7.26953125" style="4" bestFit="1" customWidth="1"/>
    <col min="12805" max="12805" width="7.26953125" style="4" customWidth="1"/>
    <col min="12806" max="12806" width="7.26953125" style="4" bestFit="1" customWidth="1"/>
    <col min="12807" max="12807" width="7.26953125" style="4" customWidth="1"/>
    <col min="12808" max="12808" width="7.26953125" style="4" bestFit="1" customWidth="1"/>
    <col min="12809" max="12809" width="7.26953125" style="4" customWidth="1"/>
    <col min="12810" max="12811" width="7.7265625" style="4" customWidth="1"/>
    <col min="12812" max="13056" width="8.7265625" style="4"/>
    <col min="13057" max="13057" width="34.7265625" style="4" customWidth="1"/>
    <col min="13058" max="13058" width="7.26953125" style="4" bestFit="1" customWidth="1"/>
    <col min="13059" max="13059" width="7.26953125" style="4" customWidth="1"/>
    <col min="13060" max="13060" width="7.26953125" style="4" bestFit="1" customWidth="1"/>
    <col min="13061" max="13061" width="7.26953125" style="4" customWidth="1"/>
    <col min="13062" max="13062" width="7.26953125" style="4" bestFit="1" customWidth="1"/>
    <col min="13063" max="13063" width="7.26953125" style="4" customWidth="1"/>
    <col min="13064" max="13064" width="7.26953125" style="4" bestFit="1" customWidth="1"/>
    <col min="13065" max="13065" width="7.26953125" style="4" customWidth="1"/>
    <col min="13066" max="13067" width="7.7265625" style="4" customWidth="1"/>
    <col min="13068" max="13312" width="8.7265625" style="4"/>
    <col min="13313" max="13313" width="34.7265625" style="4" customWidth="1"/>
    <col min="13314" max="13314" width="7.26953125" style="4" bestFit="1" customWidth="1"/>
    <col min="13315" max="13315" width="7.26953125" style="4" customWidth="1"/>
    <col min="13316" max="13316" width="7.26953125" style="4" bestFit="1" customWidth="1"/>
    <col min="13317" max="13317" width="7.26953125" style="4" customWidth="1"/>
    <col min="13318" max="13318" width="7.26953125" style="4" bestFit="1" customWidth="1"/>
    <col min="13319" max="13319" width="7.26953125" style="4" customWidth="1"/>
    <col min="13320" max="13320" width="7.26953125" style="4" bestFit="1" customWidth="1"/>
    <col min="13321" max="13321" width="7.26953125" style="4" customWidth="1"/>
    <col min="13322" max="13323" width="7.7265625" style="4" customWidth="1"/>
    <col min="13324" max="13568" width="8.7265625" style="4"/>
    <col min="13569" max="13569" width="34.7265625" style="4" customWidth="1"/>
    <col min="13570" max="13570" width="7.26953125" style="4" bestFit="1" customWidth="1"/>
    <col min="13571" max="13571" width="7.26953125" style="4" customWidth="1"/>
    <col min="13572" max="13572" width="7.26953125" style="4" bestFit="1" customWidth="1"/>
    <col min="13573" max="13573" width="7.26953125" style="4" customWidth="1"/>
    <col min="13574" max="13574" width="7.26953125" style="4" bestFit="1" customWidth="1"/>
    <col min="13575" max="13575" width="7.26953125" style="4" customWidth="1"/>
    <col min="13576" max="13576" width="7.26953125" style="4" bestFit="1" customWidth="1"/>
    <col min="13577" max="13577" width="7.26953125" style="4" customWidth="1"/>
    <col min="13578" max="13579" width="7.7265625" style="4" customWidth="1"/>
    <col min="13580" max="13824" width="8.7265625" style="4"/>
    <col min="13825" max="13825" width="34.7265625" style="4" customWidth="1"/>
    <col min="13826" max="13826" width="7.26953125" style="4" bestFit="1" customWidth="1"/>
    <col min="13827" max="13827" width="7.26953125" style="4" customWidth="1"/>
    <col min="13828" max="13828" width="7.26953125" style="4" bestFit="1" customWidth="1"/>
    <col min="13829" max="13829" width="7.26953125" style="4" customWidth="1"/>
    <col min="13830" max="13830" width="7.26953125" style="4" bestFit="1" customWidth="1"/>
    <col min="13831" max="13831" width="7.26953125" style="4" customWidth="1"/>
    <col min="13832" max="13832" width="7.26953125" style="4" bestFit="1" customWidth="1"/>
    <col min="13833" max="13833" width="7.26953125" style="4" customWidth="1"/>
    <col min="13834" max="13835" width="7.7265625" style="4" customWidth="1"/>
    <col min="13836" max="14080" width="8.7265625" style="4"/>
    <col min="14081" max="14081" width="34.7265625" style="4" customWidth="1"/>
    <col min="14082" max="14082" width="7.26953125" style="4" bestFit="1" customWidth="1"/>
    <col min="14083" max="14083" width="7.26953125" style="4" customWidth="1"/>
    <col min="14084" max="14084" width="7.26953125" style="4" bestFit="1" customWidth="1"/>
    <col min="14085" max="14085" width="7.26953125" style="4" customWidth="1"/>
    <col min="14086" max="14086" width="7.26953125" style="4" bestFit="1" customWidth="1"/>
    <col min="14087" max="14087" width="7.26953125" style="4" customWidth="1"/>
    <col min="14088" max="14088" width="7.26953125" style="4" bestFit="1" customWidth="1"/>
    <col min="14089" max="14089" width="7.26953125" style="4" customWidth="1"/>
    <col min="14090" max="14091" width="7.7265625" style="4" customWidth="1"/>
    <col min="14092" max="14336" width="8.7265625" style="4"/>
    <col min="14337" max="14337" width="34.7265625" style="4" customWidth="1"/>
    <col min="14338" max="14338" width="7.26953125" style="4" bestFit="1" customWidth="1"/>
    <col min="14339" max="14339" width="7.26953125" style="4" customWidth="1"/>
    <col min="14340" max="14340" width="7.26953125" style="4" bestFit="1" customWidth="1"/>
    <col min="14341" max="14341" width="7.26953125" style="4" customWidth="1"/>
    <col min="14342" max="14342" width="7.26953125" style="4" bestFit="1" customWidth="1"/>
    <col min="14343" max="14343" width="7.26953125" style="4" customWidth="1"/>
    <col min="14344" max="14344" width="7.26953125" style="4" bestFit="1" customWidth="1"/>
    <col min="14345" max="14345" width="7.26953125" style="4" customWidth="1"/>
    <col min="14346" max="14347" width="7.7265625" style="4" customWidth="1"/>
    <col min="14348" max="14592" width="8.7265625" style="4"/>
    <col min="14593" max="14593" width="34.7265625" style="4" customWidth="1"/>
    <col min="14594" max="14594" width="7.26953125" style="4" bestFit="1" customWidth="1"/>
    <col min="14595" max="14595" width="7.26953125" style="4" customWidth="1"/>
    <col min="14596" max="14596" width="7.26953125" style="4" bestFit="1" customWidth="1"/>
    <col min="14597" max="14597" width="7.26953125" style="4" customWidth="1"/>
    <col min="14598" max="14598" width="7.26953125" style="4" bestFit="1" customWidth="1"/>
    <col min="14599" max="14599" width="7.26953125" style="4" customWidth="1"/>
    <col min="14600" max="14600" width="7.26953125" style="4" bestFit="1" customWidth="1"/>
    <col min="14601" max="14601" width="7.26953125" style="4" customWidth="1"/>
    <col min="14602" max="14603" width="7.7265625" style="4" customWidth="1"/>
    <col min="14604" max="14848" width="8.7265625" style="4"/>
    <col min="14849" max="14849" width="34.7265625" style="4" customWidth="1"/>
    <col min="14850" max="14850" width="7.26953125" style="4" bestFit="1" customWidth="1"/>
    <col min="14851" max="14851" width="7.26953125" style="4" customWidth="1"/>
    <col min="14852" max="14852" width="7.26953125" style="4" bestFit="1" customWidth="1"/>
    <col min="14853" max="14853" width="7.26953125" style="4" customWidth="1"/>
    <col min="14854" max="14854" width="7.26953125" style="4" bestFit="1" customWidth="1"/>
    <col min="14855" max="14855" width="7.26953125" style="4" customWidth="1"/>
    <col min="14856" max="14856" width="7.26953125" style="4" bestFit="1" customWidth="1"/>
    <col min="14857" max="14857" width="7.26953125" style="4" customWidth="1"/>
    <col min="14858" max="14859" width="7.7265625" style="4" customWidth="1"/>
    <col min="14860" max="15104" width="8.7265625" style="4"/>
    <col min="15105" max="15105" width="34.7265625" style="4" customWidth="1"/>
    <col min="15106" max="15106" width="7.26953125" style="4" bestFit="1" customWidth="1"/>
    <col min="15107" max="15107" width="7.26953125" style="4" customWidth="1"/>
    <col min="15108" max="15108" width="7.26953125" style="4" bestFit="1" customWidth="1"/>
    <col min="15109" max="15109" width="7.26953125" style="4" customWidth="1"/>
    <col min="15110" max="15110" width="7.26953125" style="4" bestFit="1" customWidth="1"/>
    <col min="15111" max="15111" width="7.26953125" style="4" customWidth="1"/>
    <col min="15112" max="15112" width="7.26953125" style="4" bestFit="1" customWidth="1"/>
    <col min="15113" max="15113" width="7.26953125" style="4" customWidth="1"/>
    <col min="15114" max="15115" width="7.7265625" style="4" customWidth="1"/>
    <col min="15116" max="15360" width="8.7265625" style="4"/>
    <col min="15361" max="15361" width="34.7265625" style="4" customWidth="1"/>
    <col min="15362" max="15362" width="7.26953125" style="4" bestFit="1" customWidth="1"/>
    <col min="15363" max="15363" width="7.26953125" style="4" customWidth="1"/>
    <col min="15364" max="15364" width="7.26953125" style="4" bestFit="1" customWidth="1"/>
    <col min="15365" max="15365" width="7.26953125" style="4" customWidth="1"/>
    <col min="15366" max="15366" width="7.26953125" style="4" bestFit="1" customWidth="1"/>
    <col min="15367" max="15367" width="7.26953125" style="4" customWidth="1"/>
    <col min="15368" max="15368" width="7.26953125" style="4" bestFit="1" customWidth="1"/>
    <col min="15369" max="15369" width="7.26953125" style="4" customWidth="1"/>
    <col min="15370" max="15371" width="7.7265625" style="4" customWidth="1"/>
    <col min="15372" max="15616" width="8.7265625" style="4"/>
    <col min="15617" max="15617" width="34.7265625" style="4" customWidth="1"/>
    <col min="15618" max="15618" width="7.26953125" style="4" bestFit="1" customWidth="1"/>
    <col min="15619" max="15619" width="7.26953125" style="4" customWidth="1"/>
    <col min="15620" max="15620" width="7.26953125" style="4" bestFit="1" customWidth="1"/>
    <col min="15621" max="15621" width="7.26953125" style="4" customWidth="1"/>
    <col min="15622" max="15622" width="7.26953125" style="4" bestFit="1" customWidth="1"/>
    <col min="15623" max="15623" width="7.26953125" style="4" customWidth="1"/>
    <col min="15624" max="15624" width="7.26953125" style="4" bestFit="1" customWidth="1"/>
    <col min="15625" max="15625" width="7.26953125" style="4" customWidth="1"/>
    <col min="15626" max="15627" width="7.7265625" style="4" customWidth="1"/>
    <col min="15628" max="15872" width="8.7265625" style="4"/>
    <col min="15873" max="15873" width="34.7265625" style="4" customWidth="1"/>
    <col min="15874" max="15874" width="7.26953125" style="4" bestFit="1" customWidth="1"/>
    <col min="15875" max="15875" width="7.26953125" style="4" customWidth="1"/>
    <col min="15876" max="15876" width="7.26953125" style="4" bestFit="1" customWidth="1"/>
    <col min="15877" max="15877" width="7.26953125" style="4" customWidth="1"/>
    <col min="15878" max="15878" width="7.26953125" style="4" bestFit="1" customWidth="1"/>
    <col min="15879" max="15879" width="7.26953125" style="4" customWidth="1"/>
    <col min="15880" max="15880" width="7.26953125" style="4" bestFit="1" customWidth="1"/>
    <col min="15881" max="15881" width="7.26953125" style="4" customWidth="1"/>
    <col min="15882" max="15883" width="7.7265625" style="4" customWidth="1"/>
    <col min="15884" max="16128" width="8.7265625" style="4"/>
    <col min="16129" max="16129" width="34.7265625" style="4" customWidth="1"/>
    <col min="16130" max="16130" width="7.26953125" style="4" bestFit="1" customWidth="1"/>
    <col min="16131" max="16131" width="7.26953125" style="4" customWidth="1"/>
    <col min="16132" max="16132" width="7.26953125" style="4" bestFit="1" customWidth="1"/>
    <col min="16133" max="16133" width="7.26953125" style="4" customWidth="1"/>
    <col min="16134" max="16134" width="7.26953125" style="4" bestFit="1" customWidth="1"/>
    <col min="16135" max="16135" width="7.26953125" style="4" customWidth="1"/>
    <col min="16136" max="16136" width="7.26953125" style="4" bestFit="1" customWidth="1"/>
    <col min="16137" max="16137" width="7.26953125" style="4" customWidth="1"/>
    <col min="16138" max="16139" width="7.7265625" style="4" customWidth="1"/>
    <col min="16140" max="16384" width="8.7265625" style="4"/>
  </cols>
  <sheetData>
    <row r="1" spans="1:11" ht="20" x14ac:dyDescent="0.4">
      <c r="A1" s="68" t="s">
        <v>19</v>
      </c>
      <c r="B1" s="69" t="s">
        <v>143</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29" t="s">
        <v>26</v>
      </c>
      <c r="B4" s="22" t="s">
        <v>4</v>
      </c>
      <c r="C4" s="25"/>
      <c r="D4" s="25"/>
      <c r="E4" s="23"/>
      <c r="F4" s="22" t="s">
        <v>144</v>
      </c>
      <c r="G4" s="25"/>
      <c r="H4" s="25"/>
      <c r="I4" s="23"/>
      <c r="J4" s="22" t="s">
        <v>145</v>
      </c>
      <c r="K4" s="23"/>
    </row>
    <row r="5" spans="1:11" ht="13" x14ac:dyDescent="0.3">
      <c r="A5" s="30"/>
      <c r="B5" s="22">
        <f>VALUE(RIGHT($B$2, 4))</f>
        <v>2020</v>
      </c>
      <c r="C5" s="23"/>
      <c r="D5" s="22">
        <f>B5-1</f>
        <v>2019</v>
      </c>
      <c r="E5" s="130"/>
      <c r="F5" s="22">
        <f>B5</f>
        <v>2020</v>
      </c>
      <c r="G5" s="130"/>
      <c r="H5" s="22">
        <f>D5</f>
        <v>2019</v>
      </c>
      <c r="I5" s="130"/>
      <c r="J5" s="27" t="s">
        <v>8</v>
      </c>
      <c r="K5" s="28" t="s">
        <v>5</v>
      </c>
    </row>
    <row r="6" spans="1:11" ht="13" x14ac:dyDescent="0.3">
      <c r="A6" s="131" t="s">
        <v>489</v>
      </c>
      <c r="B6" s="132" t="s">
        <v>146</v>
      </c>
      <c r="C6" s="133" t="s">
        <v>147</v>
      </c>
      <c r="D6" s="132" t="s">
        <v>146</v>
      </c>
      <c r="E6" s="134" t="s">
        <v>147</v>
      </c>
      <c r="F6" s="133" t="s">
        <v>146</v>
      </c>
      <c r="G6" s="133" t="s">
        <v>147</v>
      </c>
      <c r="H6" s="132" t="s">
        <v>146</v>
      </c>
      <c r="I6" s="134" t="s">
        <v>147</v>
      </c>
      <c r="J6" s="132"/>
      <c r="K6" s="134"/>
    </row>
    <row r="7" spans="1:11" x14ac:dyDescent="0.25">
      <c r="A7" s="34" t="s">
        <v>490</v>
      </c>
      <c r="B7" s="35">
        <v>0</v>
      </c>
      <c r="C7" s="146">
        <f>IF(B18=0, "-", B7/B18)</f>
        <v>0</v>
      </c>
      <c r="D7" s="35">
        <v>0</v>
      </c>
      <c r="E7" s="39">
        <f>IF(D18=0, "-", D7/D18)</f>
        <v>0</v>
      </c>
      <c r="F7" s="136">
        <v>2</v>
      </c>
      <c r="G7" s="146">
        <f>IF(F18=0, "-", F7/F18)</f>
        <v>8.6956521739130432E-2</v>
      </c>
      <c r="H7" s="35">
        <v>2</v>
      </c>
      <c r="I7" s="39">
        <f>IF(H18=0, "-", H7/H18)</f>
        <v>5.8823529411764705E-2</v>
      </c>
      <c r="J7" s="38" t="str">
        <f t="shared" ref="J7:J16" si="0">IF(D7=0, "-", IF((B7-D7)/D7&lt;10, (B7-D7)/D7, "&gt;999%"))</f>
        <v>-</v>
      </c>
      <c r="K7" s="39">
        <f t="shared" ref="K7:K16" si="1">IF(H7=0, "-", IF((F7-H7)/H7&lt;10, (F7-H7)/H7, "&gt;999%"))</f>
        <v>0</v>
      </c>
    </row>
    <row r="8" spans="1:11" x14ac:dyDescent="0.25">
      <c r="A8" s="34" t="s">
        <v>491</v>
      </c>
      <c r="B8" s="35">
        <v>0</v>
      </c>
      <c r="C8" s="146">
        <f>IF(B18=0, "-", B8/B18)</f>
        <v>0</v>
      </c>
      <c r="D8" s="35">
        <v>1</v>
      </c>
      <c r="E8" s="39">
        <f>IF(D18=0, "-", D8/D18)</f>
        <v>9.0909090909090912E-2</v>
      </c>
      <c r="F8" s="136">
        <v>1</v>
      </c>
      <c r="G8" s="146">
        <f>IF(F18=0, "-", F8/F18)</f>
        <v>4.3478260869565216E-2</v>
      </c>
      <c r="H8" s="35">
        <v>1</v>
      </c>
      <c r="I8" s="39">
        <f>IF(H18=0, "-", H8/H18)</f>
        <v>2.9411764705882353E-2</v>
      </c>
      <c r="J8" s="38">
        <f t="shared" si="0"/>
        <v>-1</v>
      </c>
      <c r="K8" s="39">
        <f t="shared" si="1"/>
        <v>0</v>
      </c>
    </row>
    <row r="9" spans="1:11" x14ac:dyDescent="0.25">
      <c r="A9" s="34" t="s">
        <v>492</v>
      </c>
      <c r="B9" s="35">
        <v>0</v>
      </c>
      <c r="C9" s="146">
        <f>IF(B18=0, "-", B9/B18)</f>
        <v>0</v>
      </c>
      <c r="D9" s="35">
        <v>1</v>
      </c>
      <c r="E9" s="39">
        <f>IF(D18=0, "-", D9/D18)</f>
        <v>9.0909090909090912E-2</v>
      </c>
      <c r="F9" s="136">
        <v>2</v>
      </c>
      <c r="G9" s="146">
        <f>IF(F18=0, "-", F9/F18)</f>
        <v>8.6956521739130432E-2</v>
      </c>
      <c r="H9" s="35">
        <v>4</v>
      </c>
      <c r="I9" s="39">
        <f>IF(H18=0, "-", H9/H18)</f>
        <v>0.11764705882352941</v>
      </c>
      <c r="J9" s="38">
        <f t="shared" si="0"/>
        <v>-1</v>
      </c>
      <c r="K9" s="39">
        <f t="shared" si="1"/>
        <v>-0.5</v>
      </c>
    </row>
    <row r="10" spans="1:11" x14ac:dyDescent="0.25">
      <c r="A10" s="34" t="s">
        <v>493</v>
      </c>
      <c r="B10" s="35">
        <v>2</v>
      </c>
      <c r="C10" s="146">
        <f>IF(B18=0, "-", B10/B18)</f>
        <v>0.22222222222222221</v>
      </c>
      <c r="D10" s="35">
        <v>2</v>
      </c>
      <c r="E10" s="39">
        <f>IF(D18=0, "-", D10/D18)</f>
        <v>0.18181818181818182</v>
      </c>
      <c r="F10" s="136">
        <v>2</v>
      </c>
      <c r="G10" s="146">
        <f>IF(F18=0, "-", F10/F18)</f>
        <v>8.6956521739130432E-2</v>
      </c>
      <c r="H10" s="35">
        <v>5</v>
      </c>
      <c r="I10" s="39">
        <f>IF(H18=0, "-", H10/H18)</f>
        <v>0.14705882352941177</v>
      </c>
      <c r="J10" s="38">
        <f t="shared" si="0"/>
        <v>0</v>
      </c>
      <c r="K10" s="39">
        <f t="shared" si="1"/>
        <v>-0.6</v>
      </c>
    </row>
    <row r="11" spans="1:11" x14ac:dyDescent="0.25">
      <c r="A11" s="34" t="s">
        <v>494</v>
      </c>
      <c r="B11" s="35">
        <v>0</v>
      </c>
      <c r="C11" s="146">
        <f>IF(B18=0, "-", B11/B18)</f>
        <v>0</v>
      </c>
      <c r="D11" s="35">
        <v>0</v>
      </c>
      <c r="E11" s="39">
        <f>IF(D18=0, "-", D11/D18)</f>
        <v>0</v>
      </c>
      <c r="F11" s="136">
        <v>0</v>
      </c>
      <c r="G11" s="146">
        <f>IF(F18=0, "-", F11/F18)</f>
        <v>0</v>
      </c>
      <c r="H11" s="35">
        <v>1</v>
      </c>
      <c r="I11" s="39">
        <f>IF(H18=0, "-", H11/H18)</f>
        <v>2.9411764705882353E-2</v>
      </c>
      <c r="J11" s="38" t="str">
        <f t="shared" si="0"/>
        <v>-</v>
      </c>
      <c r="K11" s="39">
        <f t="shared" si="1"/>
        <v>-1</v>
      </c>
    </row>
    <row r="12" spans="1:11" x14ac:dyDescent="0.25">
      <c r="A12" s="34" t="s">
        <v>495</v>
      </c>
      <c r="B12" s="35">
        <v>3</v>
      </c>
      <c r="C12" s="146">
        <f>IF(B18=0, "-", B12/B18)</f>
        <v>0.33333333333333331</v>
      </c>
      <c r="D12" s="35">
        <v>4</v>
      </c>
      <c r="E12" s="39">
        <f>IF(D18=0, "-", D12/D18)</f>
        <v>0.36363636363636365</v>
      </c>
      <c r="F12" s="136">
        <v>6</v>
      </c>
      <c r="G12" s="146">
        <f>IF(F18=0, "-", F12/F18)</f>
        <v>0.2608695652173913</v>
      </c>
      <c r="H12" s="35">
        <v>10</v>
      </c>
      <c r="I12" s="39">
        <f>IF(H18=0, "-", H12/H18)</f>
        <v>0.29411764705882354</v>
      </c>
      <c r="J12" s="38">
        <f t="shared" si="0"/>
        <v>-0.25</v>
      </c>
      <c r="K12" s="39">
        <f t="shared" si="1"/>
        <v>-0.4</v>
      </c>
    </row>
    <row r="13" spans="1:11" x14ac:dyDescent="0.25">
      <c r="A13" s="34" t="s">
        <v>496</v>
      </c>
      <c r="B13" s="35">
        <v>0</v>
      </c>
      <c r="C13" s="146">
        <f>IF(B18=0, "-", B13/B18)</f>
        <v>0</v>
      </c>
      <c r="D13" s="35">
        <v>0</v>
      </c>
      <c r="E13" s="39">
        <f>IF(D18=0, "-", D13/D18)</f>
        <v>0</v>
      </c>
      <c r="F13" s="136">
        <v>0</v>
      </c>
      <c r="G13" s="146">
        <f>IF(F18=0, "-", F13/F18)</f>
        <v>0</v>
      </c>
      <c r="H13" s="35">
        <v>1</v>
      </c>
      <c r="I13" s="39">
        <f>IF(H18=0, "-", H13/H18)</f>
        <v>2.9411764705882353E-2</v>
      </c>
      <c r="J13" s="38" t="str">
        <f t="shared" si="0"/>
        <v>-</v>
      </c>
      <c r="K13" s="39">
        <f t="shared" si="1"/>
        <v>-1</v>
      </c>
    </row>
    <row r="14" spans="1:11" x14ac:dyDescent="0.25">
      <c r="A14" s="34" t="s">
        <v>497</v>
      </c>
      <c r="B14" s="35">
        <v>2</v>
      </c>
      <c r="C14" s="146">
        <f>IF(B18=0, "-", B14/B18)</f>
        <v>0.22222222222222221</v>
      </c>
      <c r="D14" s="35">
        <v>0</v>
      </c>
      <c r="E14" s="39">
        <f>IF(D18=0, "-", D14/D18)</f>
        <v>0</v>
      </c>
      <c r="F14" s="136">
        <v>7</v>
      </c>
      <c r="G14" s="146">
        <f>IF(F18=0, "-", F14/F18)</f>
        <v>0.30434782608695654</v>
      </c>
      <c r="H14" s="35">
        <v>3</v>
      </c>
      <c r="I14" s="39">
        <f>IF(H18=0, "-", H14/H18)</f>
        <v>8.8235294117647065E-2</v>
      </c>
      <c r="J14" s="38" t="str">
        <f t="shared" si="0"/>
        <v>-</v>
      </c>
      <c r="K14" s="39">
        <f t="shared" si="1"/>
        <v>1.3333333333333333</v>
      </c>
    </row>
    <row r="15" spans="1:11" x14ac:dyDescent="0.25">
      <c r="A15" s="34" t="s">
        <v>498</v>
      </c>
      <c r="B15" s="35">
        <v>1</v>
      </c>
      <c r="C15" s="146">
        <f>IF(B18=0, "-", B15/B18)</f>
        <v>0.1111111111111111</v>
      </c>
      <c r="D15" s="35">
        <v>2</v>
      </c>
      <c r="E15" s="39">
        <f>IF(D18=0, "-", D15/D18)</f>
        <v>0.18181818181818182</v>
      </c>
      <c r="F15" s="136">
        <v>2</v>
      </c>
      <c r="G15" s="146">
        <f>IF(F18=0, "-", F15/F18)</f>
        <v>8.6956521739130432E-2</v>
      </c>
      <c r="H15" s="35">
        <v>4</v>
      </c>
      <c r="I15" s="39">
        <f>IF(H18=0, "-", H15/H18)</f>
        <v>0.11764705882352941</v>
      </c>
      <c r="J15" s="38">
        <f t="shared" si="0"/>
        <v>-0.5</v>
      </c>
      <c r="K15" s="39">
        <f t="shared" si="1"/>
        <v>-0.5</v>
      </c>
    </row>
    <row r="16" spans="1:11" x14ac:dyDescent="0.25">
      <c r="A16" s="34" t="s">
        <v>499</v>
      </c>
      <c r="B16" s="35">
        <v>1</v>
      </c>
      <c r="C16" s="146">
        <f>IF(B18=0, "-", B16/B18)</f>
        <v>0.1111111111111111</v>
      </c>
      <c r="D16" s="35">
        <v>1</v>
      </c>
      <c r="E16" s="39">
        <f>IF(D18=0, "-", D16/D18)</f>
        <v>9.0909090909090912E-2</v>
      </c>
      <c r="F16" s="136">
        <v>1</v>
      </c>
      <c r="G16" s="146">
        <f>IF(F18=0, "-", F16/F18)</f>
        <v>4.3478260869565216E-2</v>
      </c>
      <c r="H16" s="35">
        <v>3</v>
      </c>
      <c r="I16" s="39">
        <f>IF(H18=0, "-", H16/H18)</f>
        <v>8.8235294117647065E-2</v>
      </c>
      <c r="J16" s="38">
        <f t="shared" si="0"/>
        <v>0</v>
      </c>
      <c r="K16" s="39">
        <f t="shared" si="1"/>
        <v>-0.66666666666666663</v>
      </c>
    </row>
    <row r="17" spans="1:11" x14ac:dyDescent="0.25">
      <c r="A17" s="137"/>
      <c r="B17" s="40"/>
      <c r="D17" s="40"/>
      <c r="E17" s="44"/>
      <c r="F17" s="138"/>
      <c r="H17" s="40"/>
      <c r="I17" s="44"/>
      <c r="J17" s="43"/>
      <c r="K17" s="44"/>
    </row>
    <row r="18" spans="1:11" s="52" customFormat="1" ht="13" x14ac:dyDescent="0.3">
      <c r="A18" s="139" t="s">
        <v>500</v>
      </c>
      <c r="B18" s="46">
        <f>SUM(B7:B17)</f>
        <v>9</v>
      </c>
      <c r="C18" s="140">
        <f>B18/2959</f>
        <v>3.0415680973301792E-3</v>
      </c>
      <c r="D18" s="46">
        <f>SUM(D7:D17)</f>
        <v>11</v>
      </c>
      <c r="E18" s="141">
        <f>D18/1672</f>
        <v>6.5789473684210523E-3</v>
      </c>
      <c r="F18" s="128">
        <f>SUM(F7:F17)</f>
        <v>23</v>
      </c>
      <c r="G18" s="142">
        <f>F18/6331</f>
        <v>3.6329173906175958E-3</v>
      </c>
      <c r="H18" s="46">
        <f>SUM(H7:H17)</f>
        <v>34</v>
      </c>
      <c r="I18" s="141">
        <f>H18/4446</f>
        <v>7.6473234367971212E-3</v>
      </c>
      <c r="J18" s="49">
        <f>IF(D18=0, "-", IF((B18-D18)/D18&lt;10, (B18-D18)/D18, "&gt;999%"))</f>
        <v>-0.18181818181818182</v>
      </c>
      <c r="K18" s="50">
        <f>IF(H18=0, "-", IF((F18-H18)/H18&lt;10, (F18-H18)/H18, "&gt;999%"))</f>
        <v>-0.3235294117647059</v>
      </c>
    </row>
    <row r="19" spans="1:11" x14ac:dyDescent="0.25">
      <c r="B19" s="138"/>
      <c r="D19" s="138"/>
      <c r="F19" s="138"/>
      <c r="H19" s="138"/>
    </row>
    <row r="20" spans="1:11" ht="13" x14ac:dyDescent="0.3">
      <c r="A20" s="26" t="s">
        <v>501</v>
      </c>
      <c r="B20" s="46">
        <v>9</v>
      </c>
      <c r="C20" s="140">
        <f>B20/2959</f>
        <v>3.0415680973301792E-3</v>
      </c>
      <c r="D20" s="46">
        <v>11</v>
      </c>
      <c r="E20" s="141">
        <f>D20/1672</f>
        <v>6.5789473684210523E-3</v>
      </c>
      <c r="F20" s="128">
        <v>23</v>
      </c>
      <c r="G20" s="142">
        <f>F20/6331</f>
        <v>3.6329173906175958E-3</v>
      </c>
      <c r="H20" s="46">
        <v>34</v>
      </c>
      <c r="I20" s="141">
        <f>H20/4446</f>
        <v>7.6473234367971212E-3</v>
      </c>
      <c r="J20" s="49">
        <f>IF(D20=0, "-", IF((B20-D20)/D20&lt;10, (B20-D20)/D20, "&gt;999%"))</f>
        <v>-0.18181818181818182</v>
      </c>
      <c r="K20" s="50">
        <f>IF(H20=0, "-", IF((F20-H20)/H20&lt;10, (F20-H20)/H20, "&gt;999%"))</f>
        <v>-0.3235294117647059</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5"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CA97F-29A6-4C81-B421-423DEC2CCE83}">
  <sheetPr>
    <pageSetUpPr fitToPage="1"/>
  </sheetPr>
  <dimension ref="A1:K18"/>
  <sheetViews>
    <sheetView workbookViewId="0">
      <selection sqref="A1:L1"/>
    </sheetView>
  </sheetViews>
  <sheetFormatPr defaultRowHeight="12.5" x14ac:dyDescent="0.25"/>
  <cols>
    <col min="1" max="1" width="24.54296875" style="4" bestFit="1" customWidth="1"/>
    <col min="2" max="11" width="8.453125" style="4" customWidth="1"/>
    <col min="12" max="256" width="8.7265625" style="4"/>
    <col min="257" max="257" width="24.7265625" style="4" customWidth="1"/>
    <col min="258" max="267" width="8.453125" style="4" customWidth="1"/>
    <col min="268" max="512" width="8.7265625" style="4"/>
    <col min="513" max="513" width="24.7265625" style="4" customWidth="1"/>
    <col min="514" max="523" width="8.453125" style="4" customWidth="1"/>
    <col min="524" max="768" width="8.7265625" style="4"/>
    <col min="769" max="769" width="24.7265625" style="4" customWidth="1"/>
    <col min="770" max="779" width="8.453125" style="4" customWidth="1"/>
    <col min="780" max="1024" width="8.7265625" style="4"/>
    <col min="1025" max="1025" width="24.7265625" style="4" customWidth="1"/>
    <col min="1026" max="1035" width="8.453125" style="4" customWidth="1"/>
    <col min="1036" max="1280" width="8.7265625" style="4"/>
    <col min="1281" max="1281" width="24.7265625" style="4" customWidth="1"/>
    <col min="1282" max="1291" width="8.453125" style="4" customWidth="1"/>
    <col min="1292" max="1536" width="8.7265625" style="4"/>
    <col min="1537" max="1537" width="24.7265625" style="4" customWidth="1"/>
    <col min="1538" max="1547" width="8.453125" style="4" customWidth="1"/>
    <col min="1548" max="1792" width="8.7265625" style="4"/>
    <col min="1793" max="1793" width="24.7265625" style="4" customWidth="1"/>
    <col min="1794" max="1803" width="8.453125" style="4" customWidth="1"/>
    <col min="1804" max="2048" width="8.7265625" style="4"/>
    <col min="2049" max="2049" width="24.7265625" style="4" customWidth="1"/>
    <col min="2050" max="2059" width="8.453125" style="4" customWidth="1"/>
    <col min="2060" max="2304" width="8.7265625" style="4"/>
    <col min="2305" max="2305" width="24.7265625" style="4" customWidth="1"/>
    <col min="2306" max="2315" width="8.453125" style="4" customWidth="1"/>
    <col min="2316" max="2560" width="8.7265625" style="4"/>
    <col min="2561" max="2561" width="24.7265625" style="4" customWidth="1"/>
    <col min="2562" max="2571" width="8.453125" style="4" customWidth="1"/>
    <col min="2572" max="2816" width="8.7265625" style="4"/>
    <col min="2817" max="2817" width="24.7265625" style="4" customWidth="1"/>
    <col min="2818" max="2827" width="8.453125" style="4" customWidth="1"/>
    <col min="2828" max="3072" width="8.7265625" style="4"/>
    <col min="3073" max="3073" width="24.7265625" style="4" customWidth="1"/>
    <col min="3074" max="3083" width="8.453125" style="4" customWidth="1"/>
    <col min="3084" max="3328" width="8.7265625" style="4"/>
    <col min="3329" max="3329" width="24.7265625" style="4" customWidth="1"/>
    <col min="3330" max="3339" width="8.453125" style="4" customWidth="1"/>
    <col min="3340" max="3584" width="8.7265625" style="4"/>
    <col min="3585" max="3585" width="24.7265625" style="4" customWidth="1"/>
    <col min="3586" max="3595" width="8.453125" style="4" customWidth="1"/>
    <col min="3596" max="3840" width="8.7265625" style="4"/>
    <col min="3841" max="3841" width="24.7265625" style="4" customWidth="1"/>
    <col min="3842" max="3851" width="8.453125" style="4" customWidth="1"/>
    <col min="3852" max="4096" width="8.7265625" style="4"/>
    <col min="4097" max="4097" width="24.7265625" style="4" customWidth="1"/>
    <col min="4098" max="4107" width="8.453125" style="4" customWidth="1"/>
    <col min="4108" max="4352" width="8.7265625" style="4"/>
    <col min="4353" max="4353" width="24.7265625" style="4" customWidth="1"/>
    <col min="4354" max="4363" width="8.453125" style="4" customWidth="1"/>
    <col min="4364" max="4608" width="8.7265625" style="4"/>
    <col min="4609" max="4609" width="24.7265625" style="4" customWidth="1"/>
    <col min="4610" max="4619" width="8.453125" style="4" customWidth="1"/>
    <col min="4620" max="4864" width="8.7265625" style="4"/>
    <col min="4865" max="4865" width="24.7265625" style="4" customWidth="1"/>
    <col min="4866" max="4875" width="8.453125" style="4" customWidth="1"/>
    <col min="4876" max="5120" width="8.7265625" style="4"/>
    <col min="5121" max="5121" width="24.7265625" style="4" customWidth="1"/>
    <col min="5122" max="5131" width="8.453125" style="4" customWidth="1"/>
    <col min="5132" max="5376" width="8.7265625" style="4"/>
    <col min="5377" max="5377" width="24.7265625" style="4" customWidth="1"/>
    <col min="5378" max="5387" width="8.453125" style="4" customWidth="1"/>
    <col min="5388" max="5632" width="8.7265625" style="4"/>
    <col min="5633" max="5633" width="24.7265625" style="4" customWidth="1"/>
    <col min="5634" max="5643" width="8.453125" style="4" customWidth="1"/>
    <col min="5644" max="5888" width="8.7265625" style="4"/>
    <col min="5889" max="5889" width="24.7265625" style="4" customWidth="1"/>
    <col min="5890" max="5899" width="8.453125" style="4" customWidth="1"/>
    <col min="5900" max="6144" width="8.7265625" style="4"/>
    <col min="6145" max="6145" width="24.7265625" style="4" customWidth="1"/>
    <col min="6146" max="6155" width="8.453125" style="4" customWidth="1"/>
    <col min="6156" max="6400" width="8.7265625" style="4"/>
    <col min="6401" max="6401" width="24.7265625" style="4" customWidth="1"/>
    <col min="6402" max="6411" width="8.453125" style="4" customWidth="1"/>
    <col min="6412" max="6656" width="8.7265625" style="4"/>
    <col min="6657" max="6657" width="24.7265625" style="4" customWidth="1"/>
    <col min="6658" max="6667" width="8.453125" style="4" customWidth="1"/>
    <col min="6668" max="6912" width="8.7265625" style="4"/>
    <col min="6913" max="6913" width="24.7265625" style="4" customWidth="1"/>
    <col min="6914" max="6923" width="8.453125" style="4" customWidth="1"/>
    <col min="6924" max="7168" width="8.7265625" style="4"/>
    <col min="7169" max="7169" width="24.7265625" style="4" customWidth="1"/>
    <col min="7170" max="7179" width="8.453125" style="4" customWidth="1"/>
    <col min="7180" max="7424" width="8.7265625" style="4"/>
    <col min="7425" max="7425" width="24.7265625" style="4" customWidth="1"/>
    <col min="7426" max="7435" width="8.453125" style="4" customWidth="1"/>
    <col min="7436" max="7680" width="8.7265625" style="4"/>
    <col min="7681" max="7681" width="24.7265625" style="4" customWidth="1"/>
    <col min="7682" max="7691" width="8.453125" style="4" customWidth="1"/>
    <col min="7692" max="7936" width="8.7265625" style="4"/>
    <col min="7937" max="7937" width="24.7265625" style="4" customWidth="1"/>
    <col min="7938" max="7947" width="8.453125" style="4" customWidth="1"/>
    <col min="7948" max="8192" width="8.7265625" style="4"/>
    <col min="8193" max="8193" width="24.7265625" style="4" customWidth="1"/>
    <col min="8194" max="8203" width="8.453125" style="4" customWidth="1"/>
    <col min="8204" max="8448" width="8.7265625" style="4"/>
    <col min="8449" max="8449" width="24.7265625" style="4" customWidth="1"/>
    <col min="8450" max="8459" width="8.453125" style="4" customWidth="1"/>
    <col min="8460" max="8704" width="8.7265625" style="4"/>
    <col min="8705" max="8705" width="24.7265625" style="4" customWidth="1"/>
    <col min="8706" max="8715" width="8.453125" style="4" customWidth="1"/>
    <col min="8716" max="8960" width="8.7265625" style="4"/>
    <col min="8961" max="8961" width="24.7265625" style="4" customWidth="1"/>
    <col min="8962" max="8971" width="8.453125" style="4" customWidth="1"/>
    <col min="8972" max="9216" width="8.7265625" style="4"/>
    <col min="9217" max="9217" width="24.7265625" style="4" customWidth="1"/>
    <col min="9218" max="9227" width="8.453125" style="4" customWidth="1"/>
    <col min="9228" max="9472" width="8.7265625" style="4"/>
    <col min="9473" max="9473" width="24.7265625" style="4" customWidth="1"/>
    <col min="9474" max="9483" width="8.453125" style="4" customWidth="1"/>
    <col min="9484" max="9728" width="8.7265625" style="4"/>
    <col min="9729" max="9729" width="24.7265625" style="4" customWidth="1"/>
    <col min="9730" max="9739" width="8.453125" style="4" customWidth="1"/>
    <col min="9740" max="9984" width="8.7265625" style="4"/>
    <col min="9985" max="9985" width="24.7265625" style="4" customWidth="1"/>
    <col min="9986" max="9995" width="8.453125" style="4" customWidth="1"/>
    <col min="9996" max="10240" width="8.7265625" style="4"/>
    <col min="10241" max="10241" width="24.7265625" style="4" customWidth="1"/>
    <col min="10242" max="10251" width="8.453125" style="4" customWidth="1"/>
    <col min="10252" max="10496" width="8.7265625" style="4"/>
    <col min="10497" max="10497" width="24.7265625" style="4" customWidth="1"/>
    <col min="10498" max="10507" width="8.453125" style="4" customWidth="1"/>
    <col min="10508" max="10752" width="8.7265625" style="4"/>
    <col min="10753" max="10753" width="24.7265625" style="4" customWidth="1"/>
    <col min="10754" max="10763" width="8.453125" style="4" customWidth="1"/>
    <col min="10764" max="11008" width="8.7265625" style="4"/>
    <col min="11009" max="11009" width="24.7265625" style="4" customWidth="1"/>
    <col min="11010" max="11019" width="8.453125" style="4" customWidth="1"/>
    <col min="11020" max="11264" width="8.7265625" style="4"/>
    <col min="11265" max="11265" width="24.7265625" style="4" customWidth="1"/>
    <col min="11266" max="11275" width="8.453125" style="4" customWidth="1"/>
    <col min="11276" max="11520" width="8.7265625" style="4"/>
    <col min="11521" max="11521" width="24.7265625" style="4" customWidth="1"/>
    <col min="11522" max="11531" width="8.453125" style="4" customWidth="1"/>
    <col min="11532" max="11776" width="8.7265625" style="4"/>
    <col min="11777" max="11777" width="24.7265625" style="4" customWidth="1"/>
    <col min="11778" max="11787" width="8.453125" style="4" customWidth="1"/>
    <col min="11788" max="12032" width="8.7265625" style="4"/>
    <col min="12033" max="12033" width="24.7265625" style="4" customWidth="1"/>
    <col min="12034" max="12043" width="8.453125" style="4" customWidth="1"/>
    <col min="12044" max="12288" width="8.7265625" style="4"/>
    <col min="12289" max="12289" width="24.7265625" style="4" customWidth="1"/>
    <col min="12290" max="12299" width="8.453125" style="4" customWidth="1"/>
    <col min="12300" max="12544" width="8.7265625" style="4"/>
    <col min="12545" max="12545" width="24.7265625" style="4" customWidth="1"/>
    <col min="12546" max="12555" width="8.453125" style="4" customWidth="1"/>
    <col min="12556" max="12800" width="8.7265625" style="4"/>
    <col min="12801" max="12801" width="24.7265625" style="4" customWidth="1"/>
    <col min="12802" max="12811" width="8.453125" style="4" customWidth="1"/>
    <col min="12812" max="13056" width="8.7265625" style="4"/>
    <col min="13057" max="13057" width="24.7265625" style="4" customWidth="1"/>
    <col min="13058" max="13067" width="8.453125" style="4" customWidth="1"/>
    <col min="13068" max="13312" width="8.7265625" style="4"/>
    <col min="13313" max="13313" width="24.7265625" style="4" customWidth="1"/>
    <col min="13314" max="13323" width="8.453125" style="4" customWidth="1"/>
    <col min="13324" max="13568" width="8.7265625" style="4"/>
    <col min="13569" max="13569" width="24.7265625" style="4" customWidth="1"/>
    <col min="13570" max="13579" width="8.453125" style="4" customWidth="1"/>
    <col min="13580" max="13824" width="8.7265625" style="4"/>
    <col min="13825" max="13825" width="24.7265625" style="4" customWidth="1"/>
    <col min="13826" max="13835" width="8.453125" style="4" customWidth="1"/>
    <col min="13836" max="14080" width="8.7265625" style="4"/>
    <col min="14081" max="14081" width="24.7265625" style="4" customWidth="1"/>
    <col min="14082" max="14091" width="8.453125" style="4" customWidth="1"/>
    <col min="14092" max="14336" width="8.7265625" style="4"/>
    <col min="14337" max="14337" width="24.7265625" style="4" customWidth="1"/>
    <col min="14338" max="14347" width="8.453125" style="4" customWidth="1"/>
    <col min="14348" max="14592" width="8.7265625" style="4"/>
    <col min="14593" max="14593" width="24.7265625" style="4" customWidth="1"/>
    <col min="14594" max="14603" width="8.453125" style="4" customWidth="1"/>
    <col min="14604" max="14848" width="8.7265625" style="4"/>
    <col min="14849" max="14849" width="24.7265625" style="4" customWidth="1"/>
    <col min="14850" max="14859" width="8.453125" style="4" customWidth="1"/>
    <col min="14860" max="15104" width="8.7265625" style="4"/>
    <col min="15105" max="15105" width="24.7265625" style="4" customWidth="1"/>
    <col min="15106" max="15115" width="8.453125" style="4" customWidth="1"/>
    <col min="15116" max="15360" width="8.7265625" style="4"/>
    <col min="15361" max="15361" width="24.7265625" style="4" customWidth="1"/>
    <col min="15362" max="15371" width="8.453125" style="4" customWidth="1"/>
    <col min="15372" max="15616" width="8.7265625" style="4"/>
    <col min="15617" max="15617" width="24.7265625" style="4" customWidth="1"/>
    <col min="15618" max="15627" width="8.453125" style="4" customWidth="1"/>
    <col min="15628" max="15872" width="8.7265625" style="4"/>
    <col min="15873" max="15873" width="24.7265625" style="4" customWidth="1"/>
    <col min="15874" max="15883" width="8.453125" style="4" customWidth="1"/>
    <col min="15884" max="16128" width="8.7265625" style="4"/>
    <col min="16129" max="16129" width="24.7265625" style="4" customWidth="1"/>
    <col min="16130" max="16139" width="8.453125" style="4" customWidth="1"/>
    <col min="16140" max="16384" width="8.7265625" style="4"/>
  </cols>
  <sheetData>
    <row r="1" spans="1:11" ht="20" x14ac:dyDescent="0.4">
      <c r="A1" s="68" t="s">
        <v>19</v>
      </c>
      <c r="B1" s="69" t="s">
        <v>502</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43"/>
      <c r="B4" s="22" t="s">
        <v>4</v>
      </c>
      <c r="C4" s="25"/>
      <c r="D4" s="25"/>
      <c r="E4" s="23"/>
      <c r="F4" s="22" t="s">
        <v>144</v>
      </c>
      <c r="G4" s="25"/>
      <c r="H4" s="25"/>
      <c r="I4" s="23"/>
      <c r="J4" s="22" t="s">
        <v>145</v>
      </c>
      <c r="K4" s="23"/>
    </row>
    <row r="5" spans="1:11" ht="13" x14ac:dyDescent="0.3">
      <c r="A5" s="26"/>
      <c r="B5" s="22">
        <f>VALUE(RIGHT($B$2, 4))</f>
        <v>2020</v>
      </c>
      <c r="C5" s="23"/>
      <c r="D5" s="22">
        <f>B5-1</f>
        <v>2019</v>
      </c>
      <c r="E5" s="130"/>
      <c r="F5" s="22">
        <f>B5</f>
        <v>2020</v>
      </c>
      <c r="G5" s="130"/>
      <c r="H5" s="22">
        <f>D5</f>
        <v>2019</v>
      </c>
      <c r="I5" s="130"/>
      <c r="J5" s="27" t="s">
        <v>8</v>
      </c>
      <c r="K5" s="28" t="s">
        <v>5</v>
      </c>
    </row>
    <row r="6" spans="1:11" ht="13" x14ac:dyDescent="0.3">
      <c r="A6" s="30"/>
      <c r="B6" s="132" t="s">
        <v>146</v>
      </c>
      <c r="C6" s="133" t="s">
        <v>147</v>
      </c>
      <c r="D6" s="132" t="s">
        <v>146</v>
      </c>
      <c r="E6" s="134" t="s">
        <v>147</v>
      </c>
      <c r="F6" s="144" t="s">
        <v>146</v>
      </c>
      <c r="G6" s="133" t="s">
        <v>147</v>
      </c>
      <c r="H6" s="145" t="s">
        <v>146</v>
      </c>
      <c r="I6" s="134" t="s">
        <v>147</v>
      </c>
      <c r="J6" s="132"/>
      <c r="K6" s="134"/>
    </row>
    <row r="7" spans="1:11" x14ac:dyDescent="0.25">
      <c r="A7" s="34" t="s">
        <v>55</v>
      </c>
      <c r="B7" s="35">
        <v>0</v>
      </c>
      <c r="C7" s="146">
        <f>IF(B18=0, "-", B7/B18)</f>
        <v>0</v>
      </c>
      <c r="D7" s="35">
        <v>0</v>
      </c>
      <c r="E7" s="39">
        <f>IF(D18=0, "-", D7/D18)</f>
        <v>0</v>
      </c>
      <c r="F7" s="136">
        <v>2</v>
      </c>
      <c r="G7" s="146">
        <f>IF(F18=0, "-", F7/F18)</f>
        <v>8.6956521739130432E-2</v>
      </c>
      <c r="H7" s="35">
        <v>2</v>
      </c>
      <c r="I7" s="39">
        <f>IF(H18=0, "-", H7/H18)</f>
        <v>5.8823529411764705E-2</v>
      </c>
      <c r="J7" s="38" t="str">
        <f t="shared" ref="J7:J16" si="0">IF(D7=0, "-", IF((B7-D7)/D7&lt;10, (B7-D7)/D7, "&gt;999%"))</f>
        <v>-</v>
      </c>
      <c r="K7" s="39">
        <f t="shared" ref="K7:K16" si="1">IF(H7=0, "-", IF((F7-H7)/H7&lt;10, (F7-H7)/H7, "&gt;999%"))</f>
        <v>0</v>
      </c>
    </row>
    <row r="8" spans="1:11" x14ac:dyDescent="0.25">
      <c r="A8" s="34" t="s">
        <v>56</v>
      </c>
      <c r="B8" s="35">
        <v>0</v>
      </c>
      <c r="C8" s="146">
        <f>IF(B18=0, "-", B8/B18)</f>
        <v>0</v>
      </c>
      <c r="D8" s="35">
        <v>1</v>
      </c>
      <c r="E8" s="39">
        <f>IF(D18=0, "-", D8/D18)</f>
        <v>9.0909090909090912E-2</v>
      </c>
      <c r="F8" s="136">
        <v>1</v>
      </c>
      <c r="G8" s="146">
        <f>IF(F18=0, "-", F8/F18)</f>
        <v>4.3478260869565216E-2</v>
      </c>
      <c r="H8" s="35">
        <v>1</v>
      </c>
      <c r="I8" s="39">
        <f>IF(H18=0, "-", H8/H18)</f>
        <v>2.9411764705882353E-2</v>
      </c>
      <c r="J8" s="38">
        <f t="shared" si="0"/>
        <v>-1</v>
      </c>
      <c r="K8" s="39">
        <f t="shared" si="1"/>
        <v>0</v>
      </c>
    </row>
    <row r="9" spans="1:11" x14ac:dyDescent="0.25">
      <c r="A9" s="34" t="s">
        <v>90</v>
      </c>
      <c r="B9" s="35">
        <v>0</v>
      </c>
      <c r="C9" s="146">
        <f>IF(B18=0, "-", B9/B18)</f>
        <v>0</v>
      </c>
      <c r="D9" s="35">
        <v>1</v>
      </c>
      <c r="E9" s="39">
        <f>IF(D18=0, "-", D9/D18)</f>
        <v>9.0909090909090912E-2</v>
      </c>
      <c r="F9" s="136">
        <v>2</v>
      </c>
      <c r="G9" s="146">
        <f>IF(F18=0, "-", F9/F18)</f>
        <v>8.6956521739130432E-2</v>
      </c>
      <c r="H9" s="35">
        <v>4</v>
      </c>
      <c r="I9" s="39">
        <f>IF(H18=0, "-", H9/H18)</f>
        <v>0.11764705882352941</v>
      </c>
      <c r="J9" s="38">
        <f t="shared" si="0"/>
        <v>-1</v>
      </c>
      <c r="K9" s="39">
        <f t="shared" si="1"/>
        <v>-0.5</v>
      </c>
    </row>
    <row r="10" spans="1:11" x14ac:dyDescent="0.25">
      <c r="A10" s="34" t="s">
        <v>91</v>
      </c>
      <c r="B10" s="35">
        <v>2</v>
      </c>
      <c r="C10" s="146">
        <f>IF(B18=0, "-", B10/B18)</f>
        <v>0.22222222222222221</v>
      </c>
      <c r="D10" s="35">
        <v>2</v>
      </c>
      <c r="E10" s="39">
        <f>IF(D18=0, "-", D10/D18)</f>
        <v>0.18181818181818182</v>
      </c>
      <c r="F10" s="136">
        <v>2</v>
      </c>
      <c r="G10" s="146">
        <f>IF(F18=0, "-", F10/F18)</f>
        <v>8.6956521739130432E-2</v>
      </c>
      <c r="H10" s="35">
        <v>5</v>
      </c>
      <c r="I10" s="39">
        <f>IF(H18=0, "-", H10/H18)</f>
        <v>0.14705882352941177</v>
      </c>
      <c r="J10" s="38">
        <f t="shared" si="0"/>
        <v>0</v>
      </c>
      <c r="K10" s="39">
        <f t="shared" si="1"/>
        <v>-0.6</v>
      </c>
    </row>
    <row r="11" spans="1:11" x14ac:dyDescent="0.25">
      <c r="A11" s="34" t="s">
        <v>92</v>
      </c>
      <c r="B11" s="35">
        <v>0</v>
      </c>
      <c r="C11" s="146">
        <f>IF(B18=0, "-", B11/B18)</f>
        <v>0</v>
      </c>
      <c r="D11" s="35">
        <v>0</v>
      </c>
      <c r="E11" s="39">
        <f>IF(D18=0, "-", D11/D18)</f>
        <v>0</v>
      </c>
      <c r="F11" s="136">
        <v>0</v>
      </c>
      <c r="G11" s="146">
        <f>IF(F18=0, "-", F11/F18)</f>
        <v>0</v>
      </c>
      <c r="H11" s="35">
        <v>1</v>
      </c>
      <c r="I11" s="39">
        <f>IF(H18=0, "-", H11/H18)</f>
        <v>2.9411764705882353E-2</v>
      </c>
      <c r="J11" s="38" t="str">
        <f t="shared" si="0"/>
        <v>-</v>
      </c>
      <c r="K11" s="39">
        <f t="shared" si="1"/>
        <v>-1</v>
      </c>
    </row>
    <row r="12" spans="1:11" x14ac:dyDescent="0.25">
      <c r="A12" s="34" t="s">
        <v>93</v>
      </c>
      <c r="B12" s="35">
        <v>3</v>
      </c>
      <c r="C12" s="146">
        <f>IF(B18=0, "-", B12/B18)</f>
        <v>0.33333333333333331</v>
      </c>
      <c r="D12" s="35">
        <v>4</v>
      </c>
      <c r="E12" s="39">
        <f>IF(D18=0, "-", D12/D18)</f>
        <v>0.36363636363636365</v>
      </c>
      <c r="F12" s="136">
        <v>6</v>
      </c>
      <c r="G12" s="146">
        <f>IF(F18=0, "-", F12/F18)</f>
        <v>0.2608695652173913</v>
      </c>
      <c r="H12" s="35">
        <v>10</v>
      </c>
      <c r="I12" s="39">
        <f>IF(H18=0, "-", H12/H18)</f>
        <v>0.29411764705882354</v>
      </c>
      <c r="J12" s="38">
        <f t="shared" si="0"/>
        <v>-0.25</v>
      </c>
      <c r="K12" s="39">
        <f t="shared" si="1"/>
        <v>-0.4</v>
      </c>
    </row>
    <row r="13" spans="1:11" x14ac:dyDescent="0.25">
      <c r="A13" s="34" t="s">
        <v>64</v>
      </c>
      <c r="B13" s="35">
        <v>0</v>
      </c>
      <c r="C13" s="146">
        <f>IF(B18=0, "-", B13/B18)</f>
        <v>0</v>
      </c>
      <c r="D13" s="35">
        <v>0</v>
      </c>
      <c r="E13" s="39">
        <f>IF(D18=0, "-", D13/D18)</f>
        <v>0</v>
      </c>
      <c r="F13" s="136">
        <v>0</v>
      </c>
      <c r="G13" s="146">
        <f>IF(F18=0, "-", F13/F18)</f>
        <v>0</v>
      </c>
      <c r="H13" s="35">
        <v>1</v>
      </c>
      <c r="I13" s="39">
        <f>IF(H18=0, "-", H13/H18)</f>
        <v>2.9411764705882353E-2</v>
      </c>
      <c r="J13" s="38" t="str">
        <f t="shared" si="0"/>
        <v>-</v>
      </c>
      <c r="K13" s="39">
        <f t="shared" si="1"/>
        <v>-1</v>
      </c>
    </row>
    <row r="14" spans="1:11" x14ac:dyDescent="0.25">
      <c r="A14" s="34" t="s">
        <v>74</v>
      </c>
      <c r="B14" s="35">
        <v>2</v>
      </c>
      <c r="C14" s="146">
        <f>IF(B18=0, "-", B14/B18)</f>
        <v>0.22222222222222221</v>
      </c>
      <c r="D14" s="35">
        <v>0</v>
      </c>
      <c r="E14" s="39">
        <f>IF(D18=0, "-", D14/D18)</f>
        <v>0</v>
      </c>
      <c r="F14" s="136">
        <v>7</v>
      </c>
      <c r="G14" s="146">
        <f>IF(F18=0, "-", F14/F18)</f>
        <v>0.30434782608695654</v>
      </c>
      <c r="H14" s="35">
        <v>3</v>
      </c>
      <c r="I14" s="39">
        <f>IF(H18=0, "-", H14/H18)</f>
        <v>8.8235294117647065E-2</v>
      </c>
      <c r="J14" s="38" t="str">
        <f t="shared" si="0"/>
        <v>-</v>
      </c>
      <c r="K14" s="39">
        <f t="shared" si="1"/>
        <v>1.3333333333333333</v>
      </c>
    </row>
    <row r="15" spans="1:11" x14ac:dyDescent="0.25">
      <c r="A15" s="34" t="s">
        <v>82</v>
      </c>
      <c r="B15" s="35">
        <v>1</v>
      </c>
      <c r="C15" s="146">
        <f>IF(B18=0, "-", B15/B18)</f>
        <v>0.1111111111111111</v>
      </c>
      <c r="D15" s="35">
        <v>2</v>
      </c>
      <c r="E15" s="39">
        <f>IF(D18=0, "-", D15/D18)</f>
        <v>0.18181818181818182</v>
      </c>
      <c r="F15" s="136">
        <v>2</v>
      </c>
      <c r="G15" s="146">
        <f>IF(F18=0, "-", F15/F18)</f>
        <v>8.6956521739130432E-2</v>
      </c>
      <c r="H15" s="35">
        <v>4</v>
      </c>
      <c r="I15" s="39">
        <f>IF(H18=0, "-", H15/H18)</f>
        <v>0.11764705882352941</v>
      </c>
      <c r="J15" s="38">
        <f t="shared" si="0"/>
        <v>-0.5</v>
      </c>
      <c r="K15" s="39">
        <f t="shared" si="1"/>
        <v>-0.5</v>
      </c>
    </row>
    <row r="16" spans="1:11" x14ac:dyDescent="0.25">
      <c r="A16" s="34" t="s">
        <v>88</v>
      </c>
      <c r="B16" s="35">
        <v>1</v>
      </c>
      <c r="C16" s="146">
        <f>IF(B18=0, "-", B16/B18)</f>
        <v>0.1111111111111111</v>
      </c>
      <c r="D16" s="35">
        <v>1</v>
      </c>
      <c r="E16" s="39">
        <f>IF(D18=0, "-", D16/D18)</f>
        <v>9.0909090909090912E-2</v>
      </c>
      <c r="F16" s="136">
        <v>1</v>
      </c>
      <c r="G16" s="146">
        <f>IF(F18=0, "-", F16/F18)</f>
        <v>4.3478260869565216E-2</v>
      </c>
      <c r="H16" s="35">
        <v>3</v>
      </c>
      <c r="I16" s="39">
        <f>IF(H18=0, "-", H16/H18)</f>
        <v>8.8235294117647065E-2</v>
      </c>
      <c r="J16" s="38">
        <f t="shared" si="0"/>
        <v>0</v>
      </c>
      <c r="K16" s="39">
        <f t="shared" si="1"/>
        <v>-0.66666666666666663</v>
      </c>
    </row>
    <row r="17" spans="1:11" x14ac:dyDescent="0.25">
      <c r="A17" s="137"/>
      <c r="B17" s="40"/>
      <c r="D17" s="40"/>
      <c r="E17" s="44"/>
      <c r="F17" s="138"/>
      <c r="H17" s="40"/>
      <c r="I17" s="44"/>
      <c r="J17" s="43"/>
      <c r="K17" s="44"/>
    </row>
    <row r="18" spans="1:11" s="52" customFormat="1" ht="13" x14ac:dyDescent="0.3">
      <c r="A18" s="139" t="s">
        <v>501</v>
      </c>
      <c r="B18" s="46">
        <f>SUM(B7:B17)</f>
        <v>9</v>
      </c>
      <c r="C18" s="140">
        <v>1</v>
      </c>
      <c r="D18" s="46">
        <f>SUM(D7:D17)</f>
        <v>11</v>
      </c>
      <c r="E18" s="141">
        <v>1</v>
      </c>
      <c r="F18" s="128">
        <f>SUM(F7:F17)</f>
        <v>23</v>
      </c>
      <c r="G18" s="142">
        <v>1</v>
      </c>
      <c r="H18" s="46">
        <f>SUM(H7:H17)</f>
        <v>34</v>
      </c>
      <c r="I18" s="141">
        <v>1</v>
      </c>
      <c r="J18" s="49">
        <f>IF(D18=0, "-", (B18-D18)/D18)</f>
        <v>-0.18181818181818182</v>
      </c>
      <c r="K18" s="50">
        <f>IF(H18=0, "-", (F18-H18)/H18)</f>
        <v>-0.3235294117647059</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7"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5CA28-DB85-43E7-AC78-10FC14B4A257}">
  <sheetPr>
    <pageSetUpPr fitToPage="1"/>
  </sheetPr>
  <dimension ref="A1:J418"/>
  <sheetViews>
    <sheetView view="pageBreakPreview" topLeftCell="A340" zoomScale="60" zoomScaleNormal="100" workbookViewId="0">
      <selection sqref="A1:L1"/>
    </sheetView>
  </sheetViews>
  <sheetFormatPr defaultRowHeight="12.5" x14ac:dyDescent="0.25"/>
  <cols>
    <col min="1" max="1" width="32.08984375" style="4" bestFit="1" customWidth="1"/>
    <col min="2" max="5" width="8.7265625" style="4"/>
    <col min="6" max="6" width="1.7265625" style="4" customWidth="1"/>
    <col min="7" max="256" width="8.7265625" style="4"/>
    <col min="257" max="257" width="30.7265625" style="4" customWidth="1"/>
    <col min="258" max="261" width="8.7265625" style="4"/>
    <col min="262" max="262" width="1.7265625" style="4" customWidth="1"/>
    <col min="263" max="512" width="8.7265625" style="4"/>
    <col min="513" max="513" width="30.7265625" style="4" customWidth="1"/>
    <col min="514" max="517" width="8.7265625" style="4"/>
    <col min="518" max="518" width="1.7265625" style="4" customWidth="1"/>
    <col min="519" max="768" width="8.7265625" style="4"/>
    <col min="769" max="769" width="30.7265625" style="4" customWidth="1"/>
    <col min="770" max="773" width="8.7265625" style="4"/>
    <col min="774" max="774" width="1.7265625" style="4" customWidth="1"/>
    <col min="775" max="1024" width="8.7265625" style="4"/>
    <col min="1025" max="1025" width="30.7265625" style="4" customWidth="1"/>
    <col min="1026" max="1029" width="8.7265625" style="4"/>
    <col min="1030" max="1030" width="1.7265625" style="4" customWidth="1"/>
    <col min="1031" max="1280" width="8.7265625" style="4"/>
    <col min="1281" max="1281" width="30.7265625" style="4" customWidth="1"/>
    <col min="1282" max="1285" width="8.7265625" style="4"/>
    <col min="1286" max="1286" width="1.7265625" style="4" customWidth="1"/>
    <col min="1287" max="1536" width="8.7265625" style="4"/>
    <col min="1537" max="1537" width="30.7265625" style="4" customWidth="1"/>
    <col min="1538" max="1541" width="8.7265625" style="4"/>
    <col min="1542" max="1542" width="1.7265625" style="4" customWidth="1"/>
    <col min="1543" max="1792" width="8.7265625" style="4"/>
    <col min="1793" max="1793" width="30.7265625" style="4" customWidth="1"/>
    <col min="1794" max="1797" width="8.7265625" style="4"/>
    <col min="1798" max="1798" width="1.7265625" style="4" customWidth="1"/>
    <col min="1799" max="2048" width="8.7265625" style="4"/>
    <col min="2049" max="2049" width="30.7265625" style="4" customWidth="1"/>
    <col min="2050" max="2053" width="8.7265625" style="4"/>
    <col min="2054" max="2054" width="1.7265625" style="4" customWidth="1"/>
    <col min="2055" max="2304" width="8.7265625" style="4"/>
    <col min="2305" max="2305" width="30.7265625" style="4" customWidth="1"/>
    <col min="2306" max="2309" width="8.7265625" style="4"/>
    <col min="2310" max="2310" width="1.7265625" style="4" customWidth="1"/>
    <col min="2311" max="2560" width="8.7265625" style="4"/>
    <col min="2561" max="2561" width="30.7265625" style="4" customWidth="1"/>
    <col min="2562" max="2565" width="8.7265625" style="4"/>
    <col min="2566" max="2566" width="1.7265625" style="4" customWidth="1"/>
    <col min="2567" max="2816" width="8.7265625" style="4"/>
    <col min="2817" max="2817" width="30.7265625" style="4" customWidth="1"/>
    <col min="2818" max="2821" width="8.7265625" style="4"/>
    <col min="2822" max="2822" width="1.7265625" style="4" customWidth="1"/>
    <col min="2823" max="3072" width="8.7265625" style="4"/>
    <col min="3073" max="3073" width="30.7265625" style="4" customWidth="1"/>
    <col min="3074" max="3077" width="8.7265625" style="4"/>
    <col min="3078" max="3078" width="1.7265625" style="4" customWidth="1"/>
    <col min="3079" max="3328" width="8.7265625" style="4"/>
    <col min="3329" max="3329" width="30.7265625" style="4" customWidth="1"/>
    <col min="3330" max="3333" width="8.7265625" style="4"/>
    <col min="3334" max="3334" width="1.7265625" style="4" customWidth="1"/>
    <col min="3335" max="3584" width="8.7265625" style="4"/>
    <col min="3585" max="3585" width="30.7265625" style="4" customWidth="1"/>
    <col min="3586" max="3589" width="8.7265625" style="4"/>
    <col min="3590" max="3590" width="1.7265625" style="4" customWidth="1"/>
    <col min="3591" max="3840" width="8.7265625" style="4"/>
    <col min="3841" max="3841" width="30.7265625" style="4" customWidth="1"/>
    <col min="3842" max="3845" width="8.7265625" style="4"/>
    <col min="3846" max="3846" width="1.7265625" style="4" customWidth="1"/>
    <col min="3847" max="4096" width="8.7265625" style="4"/>
    <col min="4097" max="4097" width="30.7265625" style="4" customWidth="1"/>
    <col min="4098" max="4101" width="8.7265625" style="4"/>
    <col min="4102" max="4102" width="1.7265625" style="4" customWidth="1"/>
    <col min="4103" max="4352" width="8.7265625" style="4"/>
    <col min="4353" max="4353" width="30.7265625" style="4" customWidth="1"/>
    <col min="4354" max="4357" width="8.7265625" style="4"/>
    <col min="4358" max="4358" width="1.7265625" style="4" customWidth="1"/>
    <col min="4359" max="4608" width="8.7265625" style="4"/>
    <col min="4609" max="4609" width="30.7265625" style="4" customWidth="1"/>
    <col min="4610" max="4613" width="8.7265625" style="4"/>
    <col min="4614" max="4614" width="1.7265625" style="4" customWidth="1"/>
    <col min="4615" max="4864" width="8.7265625" style="4"/>
    <col min="4865" max="4865" width="30.7265625" style="4" customWidth="1"/>
    <col min="4866" max="4869" width="8.7265625" style="4"/>
    <col min="4870" max="4870" width="1.7265625" style="4" customWidth="1"/>
    <col min="4871" max="5120" width="8.7265625" style="4"/>
    <col min="5121" max="5121" width="30.7265625" style="4" customWidth="1"/>
    <col min="5122" max="5125" width="8.7265625" style="4"/>
    <col min="5126" max="5126" width="1.7265625" style="4" customWidth="1"/>
    <col min="5127" max="5376" width="8.7265625" style="4"/>
    <col min="5377" max="5377" width="30.7265625" style="4" customWidth="1"/>
    <col min="5378" max="5381" width="8.7265625" style="4"/>
    <col min="5382" max="5382" width="1.7265625" style="4" customWidth="1"/>
    <col min="5383" max="5632" width="8.7265625" style="4"/>
    <col min="5633" max="5633" width="30.7265625" style="4" customWidth="1"/>
    <col min="5634" max="5637" width="8.7265625" style="4"/>
    <col min="5638" max="5638" width="1.7265625" style="4" customWidth="1"/>
    <col min="5639" max="5888" width="8.7265625" style="4"/>
    <col min="5889" max="5889" width="30.7265625" style="4" customWidth="1"/>
    <col min="5890" max="5893" width="8.7265625" style="4"/>
    <col min="5894" max="5894" width="1.7265625" style="4" customWidth="1"/>
    <col min="5895" max="6144" width="8.7265625" style="4"/>
    <col min="6145" max="6145" width="30.7265625" style="4" customWidth="1"/>
    <col min="6146" max="6149" width="8.7265625" style="4"/>
    <col min="6150" max="6150" width="1.7265625" style="4" customWidth="1"/>
    <col min="6151" max="6400" width="8.7265625" style="4"/>
    <col min="6401" max="6401" width="30.7265625" style="4" customWidth="1"/>
    <col min="6402" max="6405" width="8.7265625" style="4"/>
    <col min="6406" max="6406" width="1.7265625" style="4" customWidth="1"/>
    <col min="6407" max="6656" width="8.7265625" style="4"/>
    <col min="6657" max="6657" width="30.7265625" style="4" customWidth="1"/>
    <col min="6658" max="6661" width="8.7265625" style="4"/>
    <col min="6662" max="6662" width="1.7265625" style="4" customWidth="1"/>
    <col min="6663" max="6912" width="8.7265625" style="4"/>
    <col min="6913" max="6913" width="30.7265625" style="4" customWidth="1"/>
    <col min="6914" max="6917" width="8.7265625" style="4"/>
    <col min="6918" max="6918" width="1.7265625" style="4" customWidth="1"/>
    <col min="6919" max="7168" width="8.7265625" style="4"/>
    <col min="7169" max="7169" width="30.7265625" style="4" customWidth="1"/>
    <col min="7170" max="7173" width="8.7265625" style="4"/>
    <col min="7174" max="7174" width="1.7265625" style="4" customWidth="1"/>
    <col min="7175" max="7424" width="8.7265625" style="4"/>
    <col min="7425" max="7425" width="30.7265625" style="4" customWidth="1"/>
    <col min="7426" max="7429" width="8.7265625" style="4"/>
    <col min="7430" max="7430" width="1.7265625" style="4" customWidth="1"/>
    <col min="7431" max="7680" width="8.7265625" style="4"/>
    <col min="7681" max="7681" width="30.7265625" style="4" customWidth="1"/>
    <col min="7682" max="7685" width="8.7265625" style="4"/>
    <col min="7686" max="7686" width="1.7265625" style="4" customWidth="1"/>
    <col min="7687" max="7936" width="8.7265625" style="4"/>
    <col min="7937" max="7937" width="30.7265625" style="4" customWidth="1"/>
    <col min="7938" max="7941" width="8.7265625" style="4"/>
    <col min="7942" max="7942" width="1.7265625" style="4" customWidth="1"/>
    <col min="7943" max="8192" width="8.7265625" style="4"/>
    <col min="8193" max="8193" width="30.7265625" style="4" customWidth="1"/>
    <col min="8194" max="8197" width="8.7265625" style="4"/>
    <col min="8198" max="8198" width="1.7265625" style="4" customWidth="1"/>
    <col min="8199" max="8448" width="8.7265625" style="4"/>
    <col min="8449" max="8449" width="30.7265625" style="4" customWidth="1"/>
    <col min="8450" max="8453" width="8.7265625" style="4"/>
    <col min="8454" max="8454" width="1.7265625" style="4" customWidth="1"/>
    <col min="8455" max="8704" width="8.7265625" style="4"/>
    <col min="8705" max="8705" width="30.7265625" style="4" customWidth="1"/>
    <col min="8706" max="8709" width="8.7265625" style="4"/>
    <col min="8710" max="8710" width="1.7265625" style="4" customWidth="1"/>
    <col min="8711" max="8960" width="8.7265625" style="4"/>
    <col min="8961" max="8961" width="30.7265625" style="4" customWidth="1"/>
    <col min="8962" max="8965" width="8.7265625" style="4"/>
    <col min="8966" max="8966" width="1.7265625" style="4" customWidth="1"/>
    <col min="8967" max="9216" width="8.7265625" style="4"/>
    <col min="9217" max="9217" width="30.7265625" style="4" customWidth="1"/>
    <col min="9218" max="9221" width="8.7265625" style="4"/>
    <col min="9222" max="9222" width="1.7265625" style="4" customWidth="1"/>
    <col min="9223" max="9472" width="8.7265625" style="4"/>
    <col min="9473" max="9473" width="30.7265625" style="4" customWidth="1"/>
    <col min="9474" max="9477" width="8.7265625" style="4"/>
    <col min="9478" max="9478" width="1.7265625" style="4" customWidth="1"/>
    <col min="9479" max="9728" width="8.7265625" style="4"/>
    <col min="9729" max="9729" width="30.7265625" style="4" customWidth="1"/>
    <col min="9730" max="9733" width="8.7265625" style="4"/>
    <col min="9734" max="9734" width="1.7265625" style="4" customWidth="1"/>
    <col min="9735" max="9984" width="8.7265625" style="4"/>
    <col min="9985" max="9985" width="30.7265625" style="4" customWidth="1"/>
    <col min="9986" max="9989" width="8.7265625" style="4"/>
    <col min="9990" max="9990" width="1.7265625" style="4" customWidth="1"/>
    <col min="9991" max="10240" width="8.7265625" style="4"/>
    <col min="10241" max="10241" width="30.7265625" style="4" customWidth="1"/>
    <col min="10242" max="10245" width="8.7265625" style="4"/>
    <col min="10246" max="10246" width="1.7265625" style="4" customWidth="1"/>
    <col min="10247" max="10496" width="8.7265625" style="4"/>
    <col min="10497" max="10497" width="30.7265625" style="4" customWidth="1"/>
    <col min="10498" max="10501" width="8.7265625" style="4"/>
    <col min="10502" max="10502" width="1.7265625" style="4" customWidth="1"/>
    <col min="10503" max="10752" width="8.7265625" style="4"/>
    <col min="10753" max="10753" width="30.7265625" style="4" customWidth="1"/>
    <col min="10754" max="10757" width="8.7265625" style="4"/>
    <col min="10758" max="10758" width="1.7265625" style="4" customWidth="1"/>
    <col min="10759" max="11008" width="8.7265625" style="4"/>
    <col min="11009" max="11009" width="30.7265625" style="4" customWidth="1"/>
    <col min="11010" max="11013" width="8.7265625" style="4"/>
    <col min="11014" max="11014" width="1.7265625" style="4" customWidth="1"/>
    <col min="11015" max="11264" width="8.7265625" style="4"/>
    <col min="11265" max="11265" width="30.7265625" style="4" customWidth="1"/>
    <col min="11266" max="11269" width="8.7265625" style="4"/>
    <col min="11270" max="11270" width="1.7265625" style="4" customWidth="1"/>
    <col min="11271" max="11520" width="8.7265625" style="4"/>
    <col min="11521" max="11521" width="30.7265625" style="4" customWidth="1"/>
    <col min="11522" max="11525" width="8.7265625" style="4"/>
    <col min="11526" max="11526" width="1.7265625" style="4" customWidth="1"/>
    <col min="11527" max="11776" width="8.7265625" style="4"/>
    <col min="11777" max="11777" width="30.7265625" style="4" customWidth="1"/>
    <col min="11778" max="11781" width="8.7265625" style="4"/>
    <col min="11782" max="11782" width="1.7265625" style="4" customWidth="1"/>
    <col min="11783" max="12032" width="8.7265625" style="4"/>
    <col min="12033" max="12033" width="30.7265625" style="4" customWidth="1"/>
    <col min="12034" max="12037" width="8.7265625" style="4"/>
    <col min="12038" max="12038" width="1.7265625" style="4" customWidth="1"/>
    <col min="12039" max="12288" width="8.7265625" style="4"/>
    <col min="12289" max="12289" width="30.7265625" style="4" customWidth="1"/>
    <col min="12290" max="12293" width="8.7265625" style="4"/>
    <col min="12294" max="12294" width="1.7265625" style="4" customWidth="1"/>
    <col min="12295" max="12544" width="8.7265625" style="4"/>
    <col min="12545" max="12545" width="30.7265625" style="4" customWidth="1"/>
    <col min="12546" max="12549" width="8.7265625" style="4"/>
    <col min="12550" max="12550" width="1.7265625" style="4" customWidth="1"/>
    <col min="12551" max="12800" width="8.7265625" style="4"/>
    <col min="12801" max="12801" width="30.7265625" style="4" customWidth="1"/>
    <col min="12802" max="12805" width="8.7265625" style="4"/>
    <col min="12806" max="12806" width="1.7265625" style="4" customWidth="1"/>
    <col min="12807" max="13056" width="8.7265625" style="4"/>
    <col min="13057" max="13057" width="30.7265625" style="4" customWidth="1"/>
    <col min="13058" max="13061" width="8.7265625" style="4"/>
    <col min="13062" max="13062" width="1.7265625" style="4" customWidth="1"/>
    <col min="13063" max="13312" width="8.7265625" style="4"/>
    <col min="13313" max="13313" width="30.7265625" style="4" customWidth="1"/>
    <col min="13314" max="13317" width="8.7265625" style="4"/>
    <col min="13318" max="13318" width="1.7265625" style="4" customWidth="1"/>
    <col min="13319" max="13568" width="8.7265625" style="4"/>
    <col min="13569" max="13569" width="30.7265625" style="4" customWidth="1"/>
    <col min="13570" max="13573" width="8.7265625" style="4"/>
    <col min="13574" max="13574" width="1.7265625" style="4" customWidth="1"/>
    <col min="13575" max="13824" width="8.7265625" style="4"/>
    <col min="13825" max="13825" width="30.7265625" style="4" customWidth="1"/>
    <col min="13826" max="13829" width="8.7265625" style="4"/>
    <col min="13830" max="13830" width="1.7265625" style="4" customWidth="1"/>
    <col min="13831" max="14080" width="8.7265625" style="4"/>
    <col min="14081" max="14081" width="30.7265625" style="4" customWidth="1"/>
    <col min="14082" max="14085" width="8.7265625" style="4"/>
    <col min="14086" max="14086" width="1.7265625" style="4" customWidth="1"/>
    <col min="14087" max="14336" width="8.7265625" style="4"/>
    <col min="14337" max="14337" width="30.7265625" style="4" customWidth="1"/>
    <col min="14338" max="14341" width="8.7265625" style="4"/>
    <col min="14342" max="14342" width="1.7265625" style="4" customWidth="1"/>
    <col min="14343" max="14592" width="8.7265625" style="4"/>
    <col min="14593" max="14593" width="30.7265625" style="4" customWidth="1"/>
    <col min="14594" max="14597" width="8.7265625" style="4"/>
    <col min="14598" max="14598" width="1.7265625" style="4" customWidth="1"/>
    <col min="14599" max="14848" width="8.7265625" style="4"/>
    <col min="14849" max="14849" width="30.7265625" style="4" customWidth="1"/>
    <col min="14850" max="14853" width="8.7265625" style="4"/>
    <col min="14854" max="14854" width="1.7265625" style="4" customWidth="1"/>
    <col min="14855" max="15104" width="8.7265625" style="4"/>
    <col min="15105" max="15105" width="30.7265625" style="4" customWidth="1"/>
    <col min="15106" max="15109" width="8.7265625" style="4"/>
    <col min="15110" max="15110" width="1.7265625" style="4" customWidth="1"/>
    <col min="15111" max="15360" width="8.7265625" style="4"/>
    <col min="15361" max="15361" width="30.7265625" style="4" customWidth="1"/>
    <col min="15362" max="15365" width="8.7265625" style="4"/>
    <col min="15366" max="15366" width="1.7265625" style="4" customWidth="1"/>
    <col min="15367" max="15616" width="8.7265625" style="4"/>
    <col min="15617" max="15617" width="30.7265625" style="4" customWidth="1"/>
    <col min="15618" max="15621" width="8.7265625" style="4"/>
    <col min="15622" max="15622" width="1.7265625" style="4" customWidth="1"/>
    <col min="15623" max="15872" width="8.7265625" style="4"/>
    <col min="15873" max="15873" width="30.7265625" style="4" customWidth="1"/>
    <col min="15874" max="15877" width="8.7265625" style="4"/>
    <col min="15878" max="15878" width="1.7265625" style="4" customWidth="1"/>
    <col min="15879" max="16128" width="8.7265625" style="4"/>
    <col min="16129" max="16129" width="30.7265625" style="4" customWidth="1"/>
    <col min="16130" max="16133" width="8.7265625" style="4"/>
    <col min="16134" max="16134" width="1.7265625" style="4" customWidth="1"/>
    <col min="16135" max="16384" width="8.7265625" style="4"/>
  </cols>
  <sheetData>
    <row r="1" spans="1:10" ht="20" x14ac:dyDescent="0.4">
      <c r="A1" s="68" t="s">
        <v>19</v>
      </c>
      <c r="B1" s="69" t="s">
        <v>503</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c r="B5" s="27">
        <f>VALUE(RIGHT(B2, 4))</f>
        <v>2020</v>
      </c>
      <c r="C5" s="28">
        <f>B5-1</f>
        <v>2019</v>
      </c>
      <c r="D5" s="27">
        <f>B5</f>
        <v>2020</v>
      </c>
      <c r="E5" s="28">
        <f>C5</f>
        <v>2019</v>
      </c>
      <c r="F5" s="29"/>
      <c r="G5" s="27" t="s">
        <v>8</v>
      </c>
      <c r="H5" s="28" t="s">
        <v>5</v>
      </c>
      <c r="I5" s="27" t="s">
        <v>8</v>
      </c>
      <c r="J5" s="28" t="s">
        <v>5</v>
      </c>
    </row>
    <row r="6" spans="1:10" x14ac:dyDescent="0.25">
      <c r="A6" s="34"/>
      <c r="B6" s="115"/>
      <c r="C6" s="116"/>
      <c r="D6" s="115"/>
      <c r="E6" s="116"/>
      <c r="F6" s="117"/>
      <c r="G6" s="115"/>
      <c r="H6" s="116"/>
      <c r="I6" s="31"/>
      <c r="J6" s="32"/>
    </row>
    <row r="7" spans="1:10" ht="13" x14ac:dyDescent="0.3">
      <c r="A7" s="118" t="s">
        <v>49</v>
      </c>
      <c r="B7" s="35"/>
      <c r="C7" s="36"/>
      <c r="D7" s="35"/>
      <c r="E7" s="36"/>
      <c r="F7" s="37"/>
      <c r="G7" s="35"/>
      <c r="H7" s="36"/>
      <c r="I7" s="38"/>
      <c r="J7" s="39"/>
    </row>
    <row r="8" spans="1:10" x14ac:dyDescent="0.25">
      <c r="A8" s="147" t="s">
        <v>283</v>
      </c>
      <c r="B8" s="80">
        <v>0</v>
      </c>
      <c r="C8" s="81">
        <v>0</v>
      </c>
      <c r="D8" s="80">
        <v>1</v>
      </c>
      <c r="E8" s="81">
        <v>0</v>
      </c>
      <c r="F8" s="82"/>
      <c r="G8" s="80">
        <f>B8-C8</f>
        <v>0</v>
      </c>
      <c r="H8" s="81">
        <f>D8-E8</f>
        <v>1</v>
      </c>
      <c r="I8" s="94" t="str">
        <f>IF(C8=0, "-", IF(G8/C8&lt;10, G8/C8, "&gt;999%"))</f>
        <v>-</v>
      </c>
      <c r="J8" s="95" t="str">
        <f>IF(E8=0, "-", IF(H8/E8&lt;10, H8/E8, "&gt;999%"))</f>
        <v>-</v>
      </c>
    </row>
    <row r="9" spans="1:10" x14ac:dyDescent="0.25">
      <c r="A9" s="124" t="s">
        <v>220</v>
      </c>
      <c r="B9" s="35">
        <v>1</v>
      </c>
      <c r="C9" s="36">
        <v>5</v>
      </c>
      <c r="D9" s="35">
        <v>2</v>
      </c>
      <c r="E9" s="36">
        <v>6</v>
      </c>
      <c r="F9" s="37"/>
      <c r="G9" s="35">
        <f>B9-C9</f>
        <v>-4</v>
      </c>
      <c r="H9" s="36">
        <f>D9-E9</f>
        <v>-4</v>
      </c>
      <c r="I9" s="38">
        <f>IF(C9=0, "-", IF(G9/C9&lt;10, G9/C9, "&gt;999%"))</f>
        <v>-0.8</v>
      </c>
      <c r="J9" s="39">
        <f>IF(E9=0, "-", IF(H9/E9&lt;10, H9/E9, "&gt;999%"))</f>
        <v>-0.66666666666666663</v>
      </c>
    </row>
    <row r="10" spans="1:10" x14ac:dyDescent="0.25">
      <c r="A10" s="124" t="s">
        <v>175</v>
      </c>
      <c r="B10" s="35">
        <v>0</v>
      </c>
      <c r="C10" s="36">
        <v>1</v>
      </c>
      <c r="D10" s="35">
        <v>0</v>
      </c>
      <c r="E10" s="36">
        <v>2</v>
      </c>
      <c r="F10" s="37"/>
      <c r="G10" s="35">
        <f>B10-C10</f>
        <v>-1</v>
      </c>
      <c r="H10" s="36">
        <f>D10-E10</f>
        <v>-2</v>
      </c>
      <c r="I10" s="38">
        <f>IF(C10=0, "-", IF(G10/C10&lt;10, G10/C10, "&gt;999%"))</f>
        <v>-1</v>
      </c>
      <c r="J10" s="39">
        <f>IF(E10=0, "-", IF(H10/E10&lt;10, H10/E10, "&gt;999%"))</f>
        <v>-1</v>
      </c>
    </row>
    <row r="11" spans="1:10" x14ac:dyDescent="0.25">
      <c r="A11" s="124" t="s">
        <v>368</v>
      </c>
      <c r="B11" s="35">
        <v>2</v>
      </c>
      <c r="C11" s="36">
        <v>0</v>
      </c>
      <c r="D11" s="35">
        <v>8</v>
      </c>
      <c r="E11" s="36">
        <v>1</v>
      </c>
      <c r="F11" s="37"/>
      <c r="G11" s="35">
        <f>B11-C11</f>
        <v>2</v>
      </c>
      <c r="H11" s="36">
        <f>D11-E11</f>
        <v>7</v>
      </c>
      <c r="I11" s="38" t="str">
        <f>IF(C11=0, "-", IF(G11/C11&lt;10, G11/C11, "&gt;999%"))</f>
        <v>-</v>
      </c>
      <c r="J11" s="39">
        <f>IF(E11=0, "-", IF(H11/E11&lt;10, H11/E11, "&gt;999%"))</f>
        <v>7</v>
      </c>
    </row>
    <row r="12" spans="1:10" s="52" customFormat="1" ht="13" x14ac:dyDescent="0.3">
      <c r="A12" s="148" t="s">
        <v>504</v>
      </c>
      <c r="B12" s="46">
        <v>3</v>
      </c>
      <c r="C12" s="47">
        <v>6</v>
      </c>
      <c r="D12" s="46">
        <v>11</v>
      </c>
      <c r="E12" s="47">
        <v>9</v>
      </c>
      <c r="F12" s="48"/>
      <c r="G12" s="46">
        <f>B12-C12</f>
        <v>-3</v>
      </c>
      <c r="H12" s="47">
        <f>D12-E12</f>
        <v>2</v>
      </c>
      <c r="I12" s="49">
        <f>IF(C12=0, "-", IF(G12/C12&lt;10, G12/C12, "&gt;999%"))</f>
        <v>-0.5</v>
      </c>
      <c r="J12" s="50">
        <f>IF(E12=0, "-", IF(H12/E12&lt;10, H12/E12, "&gt;999%"))</f>
        <v>0.22222222222222221</v>
      </c>
    </row>
    <row r="13" spans="1:10" x14ac:dyDescent="0.25">
      <c r="A13" s="147"/>
      <c r="B13" s="80"/>
      <c r="C13" s="81"/>
      <c r="D13" s="80"/>
      <c r="E13" s="81"/>
      <c r="F13" s="82"/>
      <c r="G13" s="80"/>
      <c r="H13" s="81"/>
      <c r="I13" s="94"/>
      <c r="J13" s="95"/>
    </row>
    <row r="14" spans="1:10" ht="13" x14ac:dyDescent="0.3">
      <c r="A14" s="118" t="s">
        <v>50</v>
      </c>
      <c r="B14" s="35"/>
      <c r="C14" s="36"/>
      <c r="D14" s="35"/>
      <c r="E14" s="36"/>
      <c r="F14" s="37"/>
      <c r="G14" s="35"/>
      <c r="H14" s="36"/>
      <c r="I14" s="38"/>
      <c r="J14" s="39"/>
    </row>
    <row r="15" spans="1:10" x14ac:dyDescent="0.25">
      <c r="A15" s="124" t="s">
        <v>168</v>
      </c>
      <c r="B15" s="35">
        <v>1</v>
      </c>
      <c r="C15" s="36">
        <v>1</v>
      </c>
      <c r="D15" s="35">
        <v>5</v>
      </c>
      <c r="E15" s="36">
        <v>4</v>
      </c>
      <c r="F15" s="37"/>
      <c r="G15" s="35">
        <f t="shared" ref="G15:G28" si="0">B15-C15</f>
        <v>0</v>
      </c>
      <c r="H15" s="36">
        <f t="shared" ref="H15:H28" si="1">D15-E15</f>
        <v>1</v>
      </c>
      <c r="I15" s="38">
        <f t="shared" ref="I15:I28" si="2">IF(C15=0, "-", IF(G15/C15&lt;10, G15/C15, "&gt;999%"))</f>
        <v>0</v>
      </c>
      <c r="J15" s="39">
        <f t="shared" ref="J15:J28" si="3">IF(E15=0, "-", IF(H15/E15&lt;10, H15/E15, "&gt;999%"))</f>
        <v>0.25</v>
      </c>
    </row>
    <row r="16" spans="1:10" x14ac:dyDescent="0.25">
      <c r="A16" s="124" t="s">
        <v>196</v>
      </c>
      <c r="B16" s="35">
        <v>19</v>
      </c>
      <c r="C16" s="36">
        <v>11</v>
      </c>
      <c r="D16" s="35">
        <v>28</v>
      </c>
      <c r="E16" s="36">
        <v>30</v>
      </c>
      <c r="F16" s="37"/>
      <c r="G16" s="35">
        <f t="shared" si="0"/>
        <v>8</v>
      </c>
      <c r="H16" s="36">
        <f t="shared" si="1"/>
        <v>-2</v>
      </c>
      <c r="I16" s="38">
        <f t="shared" si="2"/>
        <v>0.72727272727272729</v>
      </c>
      <c r="J16" s="39">
        <f t="shared" si="3"/>
        <v>-6.6666666666666666E-2</v>
      </c>
    </row>
    <row r="17" spans="1:10" x14ac:dyDescent="0.25">
      <c r="A17" s="124" t="s">
        <v>272</v>
      </c>
      <c r="B17" s="35">
        <v>0</v>
      </c>
      <c r="C17" s="36">
        <v>1</v>
      </c>
      <c r="D17" s="35">
        <v>0</v>
      </c>
      <c r="E17" s="36">
        <v>1</v>
      </c>
      <c r="F17" s="37"/>
      <c r="G17" s="35">
        <f t="shared" si="0"/>
        <v>-1</v>
      </c>
      <c r="H17" s="36">
        <f t="shared" si="1"/>
        <v>-1</v>
      </c>
      <c r="I17" s="38">
        <f t="shared" si="2"/>
        <v>-1</v>
      </c>
      <c r="J17" s="39">
        <f t="shared" si="3"/>
        <v>-1</v>
      </c>
    </row>
    <row r="18" spans="1:10" x14ac:dyDescent="0.25">
      <c r="A18" s="124" t="s">
        <v>221</v>
      </c>
      <c r="B18" s="35">
        <v>3</v>
      </c>
      <c r="C18" s="36">
        <v>3</v>
      </c>
      <c r="D18" s="35">
        <v>6</v>
      </c>
      <c r="E18" s="36">
        <v>11</v>
      </c>
      <c r="F18" s="37"/>
      <c r="G18" s="35">
        <f t="shared" si="0"/>
        <v>0</v>
      </c>
      <c r="H18" s="36">
        <f t="shared" si="1"/>
        <v>-5</v>
      </c>
      <c r="I18" s="38">
        <f t="shared" si="2"/>
        <v>0</v>
      </c>
      <c r="J18" s="39">
        <f t="shared" si="3"/>
        <v>-0.45454545454545453</v>
      </c>
    </row>
    <row r="19" spans="1:10" x14ac:dyDescent="0.25">
      <c r="A19" s="124" t="s">
        <v>284</v>
      </c>
      <c r="B19" s="35">
        <v>0</v>
      </c>
      <c r="C19" s="36">
        <v>0</v>
      </c>
      <c r="D19" s="35">
        <v>0</v>
      </c>
      <c r="E19" s="36">
        <v>1</v>
      </c>
      <c r="F19" s="37"/>
      <c r="G19" s="35">
        <f t="shared" si="0"/>
        <v>0</v>
      </c>
      <c r="H19" s="36">
        <f t="shared" si="1"/>
        <v>-1</v>
      </c>
      <c r="I19" s="38" t="str">
        <f t="shared" si="2"/>
        <v>-</v>
      </c>
      <c r="J19" s="39">
        <f t="shared" si="3"/>
        <v>-1</v>
      </c>
    </row>
    <row r="20" spans="1:10" x14ac:dyDescent="0.25">
      <c r="A20" s="124" t="s">
        <v>222</v>
      </c>
      <c r="B20" s="35">
        <v>0</v>
      </c>
      <c r="C20" s="36">
        <v>1</v>
      </c>
      <c r="D20" s="35">
        <v>2</v>
      </c>
      <c r="E20" s="36">
        <v>5</v>
      </c>
      <c r="F20" s="37"/>
      <c r="G20" s="35">
        <f t="shared" si="0"/>
        <v>-1</v>
      </c>
      <c r="H20" s="36">
        <f t="shared" si="1"/>
        <v>-3</v>
      </c>
      <c r="I20" s="38">
        <f t="shared" si="2"/>
        <v>-1</v>
      </c>
      <c r="J20" s="39">
        <f t="shared" si="3"/>
        <v>-0.6</v>
      </c>
    </row>
    <row r="21" spans="1:10" x14ac:dyDescent="0.25">
      <c r="A21" s="124" t="s">
        <v>240</v>
      </c>
      <c r="B21" s="35">
        <v>1</v>
      </c>
      <c r="C21" s="36">
        <v>0</v>
      </c>
      <c r="D21" s="35">
        <v>1</v>
      </c>
      <c r="E21" s="36">
        <v>0</v>
      </c>
      <c r="F21" s="37"/>
      <c r="G21" s="35">
        <f t="shared" si="0"/>
        <v>1</v>
      </c>
      <c r="H21" s="36">
        <f t="shared" si="1"/>
        <v>1</v>
      </c>
      <c r="I21" s="38" t="str">
        <f t="shared" si="2"/>
        <v>-</v>
      </c>
      <c r="J21" s="39" t="str">
        <f t="shared" si="3"/>
        <v>-</v>
      </c>
    </row>
    <row r="22" spans="1:10" x14ac:dyDescent="0.25">
      <c r="A22" s="124" t="s">
        <v>241</v>
      </c>
      <c r="B22" s="35">
        <v>0</v>
      </c>
      <c r="C22" s="36">
        <v>0</v>
      </c>
      <c r="D22" s="35">
        <v>0</v>
      </c>
      <c r="E22" s="36">
        <v>1</v>
      </c>
      <c r="F22" s="37"/>
      <c r="G22" s="35">
        <f t="shared" si="0"/>
        <v>0</v>
      </c>
      <c r="H22" s="36">
        <f t="shared" si="1"/>
        <v>-1</v>
      </c>
      <c r="I22" s="38" t="str">
        <f t="shared" si="2"/>
        <v>-</v>
      </c>
      <c r="J22" s="39">
        <f t="shared" si="3"/>
        <v>-1</v>
      </c>
    </row>
    <row r="23" spans="1:10" x14ac:dyDescent="0.25">
      <c r="A23" s="124" t="s">
        <v>332</v>
      </c>
      <c r="B23" s="35">
        <v>4</v>
      </c>
      <c r="C23" s="36">
        <v>2</v>
      </c>
      <c r="D23" s="35">
        <v>6</v>
      </c>
      <c r="E23" s="36">
        <v>7</v>
      </c>
      <c r="F23" s="37"/>
      <c r="G23" s="35">
        <f t="shared" si="0"/>
        <v>2</v>
      </c>
      <c r="H23" s="36">
        <f t="shared" si="1"/>
        <v>-1</v>
      </c>
      <c r="I23" s="38">
        <f t="shared" si="2"/>
        <v>1</v>
      </c>
      <c r="J23" s="39">
        <f t="shared" si="3"/>
        <v>-0.14285714285714285</v>
      </c>
    </row>
    <row r="24" spans="1:10" x14ac:dyDescent="0.25">
      <c r="A24" s="124" t="s">
        <v>333</v>
      </c>
      <c r="B24" s="35">
        <v>7</v>
      </c>
      <c r="C24" s="36">
        <v>2</v>
      </c>
      <c r="D24" s="35">
        <v>16</v>
      </c>
      <c r="E24" s="36">
        <v>5</v>
      </c>
      <c r="F24" s="37"/>
      <c r="G24" s="35">
        <f t="shared" si="0"/>
        <v>5</v>
      </c>
      <c r="H24" s="36">
        <f t="shared" si="1"/>
        <v>11</v>
      </c>
      <c r="I24" s="38">
        <f t="shared" si="2"/>
        <v>2.5</v>
      </c>
      <c r="J24" s="39">
        <f t="shared" si="3"/>
        <v>2.2000000000000002</v>
      </c>
    </row>
    <row r="25" spans="1:10" x14ac:dyDescent="0.25">
      <c r="A25" s="124" t="s">
        <v>369</v>
      </c>
      <c r="B25" s="35">
        <v>10</v>
      </c>
      <c r="C25" s="36">
        <v>6</v>
      </c>
      <c r="D25" s="35">
        <v>19</v>
      </c>
      <c r="E25" s="36">
        <v>17</v>
      </c>
      <c r="F25" s="37"/>
      <c r="G25" s="35">
        <f t="shared" si="0"/>
        <v>4</v>
      </c>
      <c r="H25" s="36">
        <f t="shared" si="1"/>
        <v>2</v>
      </c>
      <c r="I25" s="38">
        <f t="shared" si="2"/>
        <v>0.66666666666666663</v>
      </c>
      <c r="J25" s="39">
        <f t="shared" si="3"/>
        <v>0.11764705882352941</v>
      </c>
    </row>
    <row r="26" spans="1:10" x14ac:dyDescent="0.25">
      <c r="A26" s="124" t="s">
        <v>408</v>
      </c>
      <c r="B26" s="35">
        <v>6</v>
      </c>
      <c r="C26" s="36">
        <v>0</v>
      </c>
      <c r="D26" s="35">
        <v>7</v>
      </c>
      <c r="E26" s="36">
        <v>1</v>
      </c>
      <c r="F26" s="37"/>
      <c r="G26" s="35">
        <f t="shared" si="0"/>
        <v>6</v>
      </c>
      <c r="H26" s="36">
        <f t="shared" si="1"/>
        <v>6</v>
      </c>
      <c r="I26" s="38" t="str">
        <f t="shared" si="2"/>
        <v>-</v>
      </c>
      <c r="J26" s="39">
        <f t="shared" si="3"/>
        <v>6</v>
      </c>
    </row>
    <row r="27" spans="1:10" x14ac:dyDescent="0.25">
      <c r="A27" s="124" t="s">
        <v>430</v>
      </c>
      <c r="B27" s="35">
        <v>0</v>
      </c>
      <c r="C27" s="36">
        <v>1</v>
      </c>
      <c r="D27" s="35">
        <v>1</v>
      </c>
      <c r="E27" s="36">
        <v>1</v>
      </c>
      <c r="F27" s="37"/>
      <c r="G27" s="35">
        <f t="shared" si="0"/>
        <v>-1</v>
      </c>
      <c r="H27" s="36">
        <f t="shared" si="1"/>
        <v>0</v>
      </c>
      <c r="I27" s="38">
        <f t="shared" si="2"/>
        <v>-1</v>
      </c>
      <c r="J27" s="39">
        <f t="shared" si="3"/>
        <v>0</v>
      </c>
    </row>
    <row r="28" spans="1:10" s="52" customFormat="1" ht="13" x14ac:dyDescent="0.3">
      <c r="A28" s="148" t="s">
        <v>505</v>
      </c>
      <c r="B28" s="46">
        <v>51</v>
      </c>
      <c r="C28" s="47">
        <v>28</v>
      </c>
      <c r="D28" s="46">
        <v>91</v>
      </c>
      <c r="E28" s="47">
        <v>84</v>
      </c>
      <c r="F28" s="48"/>
      <c r="G28" s="46">
        <f t="shared" si="0"/>
        <v>23</v>
      </c>
      <c r="H28" s="47">
        <f t="shared" si="1"/>
        <v>7</v>
      </c>
      <c r="I28" s="49">
        <f t="shared" si="2"/>
        <v>0.8214285714285714</v>
      </c>
      <c r="J28" s="50">
        <f t="shared" si="3"/>
        <v>8.3333333333333329E-2</v>
      </c>
    </row>
    <row r="29" spans="1:10" x14ac:dyDescent="0.25">
      <c r="A29" s="147"/>
      <c r="B29" s="80"/>
      <c r="C29" s="81"/>
      <c r="D29" s="80"/>
      <c r="E29" s="81"/>
      <c r="F29" s="82"/>
      <c r="G29" s="80"/>
      <c r="H29" s="81"/>
      <c r="I29" s="94"/>
      <c r="J29" s="95"/>
    </row>
    <row r="30" spans="1:10" ht="13" x14ac:dyDescent="0.3">
      <c r="A30" s="118" t="s">
        <v>51</v>
      </c>
      <c r="B30" s="35"/>
      <c r="C30" s="36"/>
      <c r="D30" s="35"/>
      <c r="E30" s="36"/>
      <c r="F30" s="37"/>
      <c r="G30" s="35"/>
      <c r="H30" s="36"/>
      <c r="I30" s="38"/>
      <c r="J30" s="39"/>
    </row>
    <row r="31" spans="1:10" x14ac:dyDescent="0.25">
      <c r="A31" s="124" t="s">
        <v>197</v>
      </c>
      <c r="B31" s="35">
        <v>10</v>
      </c>
      <c r="C31" s="36">
        <v>4</v>
      </c>
      <c r="D31" s="35">
        <v>24</v>
      </c>
      <c r="E31" s="36">
        <v>9</v>
      </c>
      <c r="F31" s="37"/>
      <c r="G31" s="35">
        <f t="shared" ref="G31:G49" si="4">B31-C31</f>
        <v>6</v>
      </c>
      <c r="H31" s="36">
        <f t="shared" ref="H31:H49" si="5">D31-E31</f>
        <v>15</v>
      </c>
      <c r="I31" s="38">
        <f t="shared" ref="I31:I49" si="6">IF(C31=0, "-", IF(G31/C31&lt;10, G31/C31, "&gt;999%"))</f>
        <v>1.5</v>
      </c>
      <c r="J31" s="39">
        <f t="shared" ref="J31:J49" si="7">IF(E31=0, "-", IF(H31/E31&lt;10, H31/E31, "&gt;999%"))</f>
        <v>1.6666666666666667</v>
      </c>
    </row>
    <row r="32" spans="1:10" x14ac:dyDescent="0.25">
      <c r="A32" s="124" t="s">
        <v>198</v>
      </c>
      <c r="B32" s="35">
        <v>0</v>
      </c>
      <c r="C32" s="36">
        <v>1</v>
      </c>
      <c r="D32" s="35">
        <v>0</v>
      </c>
      <c r="E32" s="36">
        <v>1</v>
      </c>
      <c r="F32" s="37"/>
      <c r="G32" s="35">
        <f t="shared" si="4"/>
        <v>-1</v>
      </c>
      <c r="H32" s="36">
        <f t="shared" si="5"/>
        <v>-1</v>
      </c>
      <c r="I32" s="38">
        <f t="shared" si="6"/>
        <v>-1</v>
      </c>
      <c r="J32" s="39">
        <f t="shared" si="7"/>
        <v>-1</v>
      </c>
    </row>
    <row r="33" spans="1:10" x14ac:dyDescent="0.25">
      <c r="A33" s="124" t="s">
        <v>273</v>
      </c>
      <c r="B33" s="35">
        <v>2</v>
      </c>
      <c r="C33" s="36">
        <v>2</v>
      </c>
      <c r="D33" s="35">
        <v>5</v>
      </c>
      <c r="E33" s="36">
        <v>4</v>
      </c>
      <c r="F33" s="37"/>
      <c r="G33" s="35">
        <f t="shared" si="4"/>
        <v>0</v>
      </c>
      <c r="H33" s="36">
        <f t="shared" si="5"/>
        <v>1</v>
      </c>
      <c r="I33" s="38">
        <f t="shared" si="6"/>
        <v>0</v>
      </c>
      <c r="J33" s="39">
        <f t="shared" si="7"/>
        <v>0.25</v>
      </c>
    </row>
    <row r="34" spans="1:10" x14ac:dyDescent="0.25">
      <c r="A34" s="124" t="s">
        <v>199</v>
      </c>
      <c r="B34" s="35">
        <v>4</v>
      </c>
      <c r="C34" s="36">
        <v>0</v>
      </c>
      <c r="D34" s="35">
        <v>4</v>
      </c>
      <c r="E34" s="36">
        <v>0</v>
      </c>
      <c r="F34" s="37"/>
      <c r="G34" s="35">
        <f t="shared" si="4"/>
        <v>4</v>
      </c>
      <c r="H34" s="36">
        <f t="shared" si="5"/>
        <v>4</v>
      </c>
      <c r="I34" s="38" t="str">
        <f t="shared" si="6"/>
        <v>-</v>
      </c>
      <c r="J34" s="39" t="str">
        <f t="shared" si="7"/>
        <v>-</v>
      </c>
    </row>
    <row r="35" spans="1:10" x14ac:dyDescent="0.25">
      <c r="A35" s="124" t="s">
        <v>223</v>
      </c>
      <c r="B35" s="35">
        <v>8</v>
      </c>
      <c r="C35" s="36">
        <v>7</v>
      </c>
      <c r="D35" s="35">
        <v>23</v>
      </c>
      <c r="E35" s="36">
        <v>14</v>
      </c>
      <c r="F35" s="37"/>
      <c r="G35" s="35">
        <f t="shared" si="4"/>
        <v>1</v>
      </c>
      <c r="H35" s="36">
        <f t="shared" si="5"/>
        <v>9</v>
      </c>
      <c r="I35" s="38">
        <f t="shared" si="6"/>
        <v>0.14285714285714285</v>
      </c>
      <c r="J35" s="39">
        <f t="shared" si="7"/>
        <v>0.6428571428571429</v>
      </c>
    </row>
    <row r="36" spans="1:10" x14ac:dyDescent="0.25">
      <c r="A36" s="124" t="s">
        <v>285</v>
      </c>
      <c r="B36" s="35">
        <v>0</v>
      </c>
      <c r="C36" s="36">
        <v>0</v>
      </c>
      <c r="D36" s="35">
        <v>1</v>
      </c>
      <c r="E36" s="36">
        <v>0</v>
      </c>
      <c r="F36" s="37"/>
      <c r="G36" s="35">
        <f t="shared" si="4"/>
        <v>0</v>
      </c>
      <c r="H36" s="36">
        <f t="shared" si="5"/>
        <v>1</v>
      </c>
      <c r="I36" s="38" t="str">
        <f t="shared" si="6"/>
        <v>-</v>
      </c>
      <c r="J36" s="39" t="str">
        <f t="shared" si="7"/>
        <v>-</v>
      </c>
    </row>
    <row r="37" spans="1:10" x14ac:dyDescent="0.25">
      <c r="A37" s="124" t="s">
        <v>224</v>
      </c>
      <c r="B37" s="35">
        <v>0</v>
      </c>
      <c r="C37" s="36">
        <v>0</v>
      </c>
      <c r="D37" s="35">
        <v>0</v>
      </c>
      <c r="E37" s="36">
        <v>2</v>
      </c>
      <c r="F37" s="37"/>
      <c r="G37" s="35">
        <f t="shared" si="4"/>
        <v>0</v>
      </c>
      <c r="H37" s="36">
        <f t="shared" si="5"/>
        <v>-2</v>
      </c>
      <c r="I37" s="38" t="str">
        <f t="shared" si="6"/>
        <v>-</v>
      </c>
      <c r="J37" s="39">
        <f t="shared" si="7"/>
        <v>-1</v>
      </c>
    </row>
    <row r="38" spans="1:10" x14ac:dyDescent="0.25">
      <c r="A38" s="124" t="s">
        <v>242</v>
      </c>
      <c r="B38" s="35">
        <v>0</v>
      </c>
      <c r="C38" s="36">
        <v>2</v>
      </c>
      <c r="D38" s="35">
        <v>2</v>
      </c>
      <c r="E38" s="36">
        <v>7</v>
      </c>
      <c r="F38" s="37"/>
      <c r="G38" s="35">
        <f t="shared" si="4"/>
        <v>-2</v>
      </c>
      <c r="H38" s="36">
        <f t="shared" si="5"/>
        <v>-5</v>
      </c>
      <c r="I38" s="38">
        <f t="shared" si="6"/>
        <v>-1</v>
      </c>
      <c r="J38" s="39">
        <f t="shared" si="7"/>
        <v>-0.7142857142857143</v>
      </c>
    </row>
    <row r="39" spans="1:10" x14ac:dyDescent="0.25">
      <c r="A39" s="124" t="s">
        <v>253</v>
      </c>
      <c r="B39" s="35">
        <v>1</v>
      </c>
      <c r="C39" s="36">
        <v>0</v>
      </c>
      <c r="D39" s="35">
        <v>1</v>
      </c>
      <c r="E39" s="36">
        <v>0</v>
      </c>
      <c r="F39" s="37"/>
      <c r="G39" s="35">
        <f t="shared" si="4"/>
        <v>1</v>
      </c>
      <c r="H39" s="36">
        <f t="shared" si="5"/>
        <v>1</v>
      </c>
      <c r="I39" s="38" t="str">
        <f t="shared" si="6"/>
        <v>-</v>
      </c>
      <c r="J39" s="39" t="str">
        <f t="shared" si="7"/>
        <v>-</v>
      </c>
    </row>
    <row r="40" spans="1:10" x14ac:dyDescent="0.25">
      <c r="A40" s="124" t="s">
        <v>294</v>
      </c>
      <c r="B40" s="35">
        <v>1</v>
      </c>
      <c r="C40" s="36">
        <v>0</v>
      </c>
      <c r="D40" s="35">
        <v>1</v>
      </c>
      <c r="E40" s="36">
        <v>0</v>
      </c>
      <c r="F40" s="37"/>
      <c r="G40" s="35">
        <f t="shared" si="4"/>
        <v>1</v>
      </c>
      <c r="H40" s="36">
        <f t="shared" si="5"/>
        <v>1</v>
      </c>
      <c r="I40" s="38" t="str">
        <f t="shared" si="6"/>
        <v>-</v>
      </c>
      <c r="J40" s="39" t="str">
        <f t="shared" si="7"/>
        <v>-</v>
      </c>
    </row>
    <row r="41" spans="1:10" x14ac:dyDescent="0.25">
      <c r="A41" s="124" t="s">
        <v>295</v>
      </c>
      <c r="B41" s="35">
        <v>0</v>
      </c>
      <c r="C41" s="36">
        <v>0</v>
      </c>
      <c r="D41" s="35">
        <v>0</v>
      </c>
      <c r="E41" s="36">
        <v>1</v>
      </c>
      <c r="F41" s="37"/>
      <c r="G41" s="35">
        <f t="shared" si="4"/>
        <v>0</v>
      </c>
      <c r="H41" s="36">
        <f t="shared" si="5"/>
        <v>-1</v>
      </c>
      <c r="I41" s="38" t="str">
        <f t="shared" si="6"/>
        <v>-</v>
      </c>
      <c r="J41" s="39">
        <f t="shared" si="7"/>
        <v>-1</v>
      </c>
    </row>
    <row r="42" spans="1:10" x14ac:dyDescent="0.25">
      <c r="A42" s="124" t="s">
        <v>334</v>
      </c>
      <c r="B42" s="35">
        <v>4</v>
      </c>
      <c r="C42" s="36">
        <v>4</v>
      </c>
      <c r="D42" s="35">
        <v>19</v>
      </c>
      <c r="E42" s="36">
        <v>12</v>
      </c>
      <c r="F42" s="37"/>
      <c r="G42" s="35">
        <f t="shared" si="4"/>
        <v>0</v>
      </c>
      <c r="H42" s="36">
        <f t="shared" si="5"/>
        <v>7</v>
      </c>
      <c r="I42" s="38">
        <f t="shared" si="6"/>
        <v>0</v>
      </c>
      <c r="J42" s="39">
        <f t="shared" si="7"/>
        <v>0.58333333333333337</v>
      </c>
    </row>
    <row r="43" spans="1:10" x14ac:dyDescent="0.25">
      <c r="A43" s="124" t="s">
        <v>335</v>
      </c>
      <c r="B43" s="35">
        <v>2</v>
      </c>
      <c r="C43" s="36">
        <v>4</v>
      </c>
      <c r="D43" s="35">
        <v>7</v>
      </c>
      <c r="E43" s="36">
        <v>4</v>
      </c>
      <c r="F43" s="37"/>
      <c r="G43" s="35">
        <f t="shared" si="4"/>
        <v>-2</v>
      </c>
      <c r="H43" s="36">
        <f t="shared" si="5"/>
        <v>3</v>
      </c>
      <c r="I43" s="38">
        <f t="shared" si="6"/>
        <v>-0.5</v>
      </c>
      <c r="J43" s="39">
        <f t="shared" si="7"/>
        <v>0.75</v>
      </c>
    </row>
    <row r="44" spans="1:10" x14ac:dyDescent="0.25">
      <c r="A44" s="124" t="s">
        <v>370</v>
      </c>
      <c r="B44" s="35">
        <v>7</v>
      </c>
      <c r="C44" s="36">
        <v>6</v>
      </c>
      <c r="D44" s="35">
        <v>22</v>
      </c>
      <c r="E44" s="36">
        <v>28</v>
      </c>
      <c r="F44" s="37"/>
      <c r="G44" s="35">
        <f t="shared" si="4"/>
        <v>1</v>
      </c>
      <c r="H44" s="36">
        <f t="shared" si="5"/>
        <v>-6</v>
      </c>
      <c r="I44" s="38">
        <f t="shared" si="6"/>
        <v>0.16666666666666666</v>
      </c>
      <c r="J44" s="39">
        <f t="shared" si="7"/>
        <v>-0.21428571428571427</v>
      </c>
    </row>
    <row r="45" spans="1:10" x14ac:dyDescent="0.25">
      <c r="A45" s="124" t="s">
        <v>371</v>
      </c>
      <c r="B45" s="35">
        <v>0</v>
      </c>
      <c r="C45" s="36">
        <v>1</v>
      </c>
      <c r="D45" s="35">
        <v>4</v>
      </c>
      <c r="E45" s="36">
        <v>5</v>
      </c>
      <c r="F45" s="37"/>
      <c r="G45" s="35">
        <f t="shared" si="4"/>
        <v>-1</v>
      </c>
      <c r="H45" s="36">
        <f t="shared" si="5"/>
        <v>-1</v>
      </c>
      <c r="I45" s="38">
        <f t="shared" si="6"/>
        <v>-1</v>
      </c>
      <c r="J45" s="39">
        <f t="shared" si="7"/>
        <v>-0.2</v>
      </c>
    </row>
    <row r="46" spans="1:10" x14ac:dyDescent="0.25">
      <c r="A46" s="124" t="s">
        <v>409</v>
      </c>
      <c r="B46" s="35">
        <v>1</v>
      </c>
      <c r="C46" s="36">
        <v>8</v>
      </c>
      <c r="D46" s="35">
        <v>5</v>
      </c>
      <c r="E46" s="36">
        <v>12</v>
      </c>
      <c r="F46" s="37"/>
      <c r="G46" s="35">
        <f t="shared" si="4"/>
        <v>-7</v>
      </c>
      <c r="H46" s="36">
        <f t="shared" si="5"/>
        <v>-7</v>
      </c>
      <c r="I46" s="38">
        <f t="shared" si="6"/>
        <v>-0.875</v>
      </c>
      <c r="J46" s="39">
        <f t="shared" si="7"/>
        <v>-0.58333333333333337</v>
      </c>
    </row>
    <row r="47" spans="1:10" x14ac:dyDescent="0.25">
      <c r="A47" s="124" t="s">
        <v>410</v>
      </c>
      <c r="B47" s="35">
        <v>1</v>
      </c>
      <c r="C47" s="36">
        <v>0</v>
      </c>
      <c r="D47" s="35">
        <v>3</v>
      </c>
      <c r="E47" s="36">
        <v>0</v>
      </c>
      <c r="F47" s="37"/>
      <c r="G47" s="35">
        <f t="shared" si="4"/>
        <v>1</v>
      </c>
      <c r="H47" s="36">
        <f t="shared" si="5"/>
        <v>3</v>
      </c>
      <c r="I47" s="38" t="str">
        <f t="shared" si="6"/>
        <v>-</v>
      </c>
      <c r="J47" s="39" t="str">
        <f t="shared" si="7"/>
        <v>-</v>
      </c>
    </row>
    <row r="48" spans="1:10" x14ac:dyDescent="0.25">
      <c r="A48" s="124" t="s">
        <v>431</v>
      </c>
      <c r="B48" s="35">
        <v>2</v>
      </c>
      <c r="C48" s="36">
        <v>0</v>
      </c>
      <c r="D48" s="35">
        <v>2</v>
      </c>
      <c r="E48" s="36">
        <v>0</v>
      </c>
      <c r="F48" s="37"/>
      <c r="G48" s="35">
        <f t="shared" si="4"/>
        <v>2</v>
      </c>
      <c r="H48" s="36">
        <f t="shared" si="5"/>
        <v>2</v>
      </c>
      <c r="I48" s="38" t="str">
        <f t="shared" si="6"/>
        <v>-</v>
      </c>
      <c r="J48" s="39" t="str">
        <f t="shared" si="7"/>
        <v>-</v>
      </c>
    </row>
    <row r="49" spans="1:10" s="52" customFormat="1" ht="13" x14ac:dyDescent="0.3">
      <c r="A49" s="148" t="s">
        <v>506</v>
      </c>
      <c r="B49" s="46">
        <v>43</v>
      </c>
      <c r="C49" s="47">
        <v>39</v>
      </c>
      <c r="D49" s="46">
        <v>123</v>
      </c>
      <c r="E49" s="47">
        <v>99</v>
      </c>
      <c r="F49" s="48"/>
      <c r="G49" s="46">
        <f t="shared" si="4"/>
        <v>4</v>
      </c>
      <c r="H49" s="47">
        <f t="shared" si="5"/>
        <v>24</v>
      </c>
      <c r="I49" s="49">
        <f t="shared" si="6"/>
        <v>0.10256410256410256</v>
      </c>
      <c r="J49" s="50">
        <f t="shared" si="7"/>
        <v>0.24242424242424243</v>
      </c>
    </row>
    <row r="50" spans="1:10" x14ac:dyDescent="0.25">
      <c r="A50" s="147"/>
      <c r="B50" s="80"/>
      <c r="C50" s="81"/>
      <c r="D50" s="80"/>
      <c r="E50" s="81"/>
      <c r="F50" s="82"/>
      <c r="G50" s="80"/>
      <c r="H50" s="81"/>
      <c r="I50" s="94"/>
      <c r="J50" s="95"/>
    </row>
    <row r="51" spans="1:10" ht="13" x14ac:dyDescent="0.3">
      <c r="A51" s="118" t="s">
        <v>52</v>
      </c>
      <c r="B51" s="35"/>
      <c r="C51" s="36"/>
      <c r="D51" s="35"/>
      <c r="E51" s="36"/>
      <c r="F51" s="37"/>
      <c r="G51" s="35"/>
      <c r="H51" s="36"/>
      <c r="I51" s="38"/>
      <c r="J51" s="39"/>
    </row>
    <row r="52" spans="1:10" x14ac:dyDescent="0.25">
      <c r="A52" s="124" t="s">
        <v>250</v>
      </c>
      <c r="B52" s="35">
        <v>0</v>
      </c>
      <c r="C52" s="36">
        <v>0</v>
      </c>
      <c r="D52" s="35">
        <v>1</v>
      </c>
      <c r="E52" s="36">
        <v>0</v>
      </c>
      <c r="F52" s="37"/>
      <c r="G52" s="35">
        <f>B52-C52</f>
        <v>0</v>
      </c>
      <c r="H52" s="36">
        <f>D52-E52</f>
        <v>1</v>
      </c>
      <c r="I52" s="38" t="str">
        <f>IF(C52=0, "-", IF(G52/C52&lt;10, G52/C52, "&gt;999%"))</f>
        <v>-</v>
      </c>
      <c r="J52" s="39" t="str">
        <f>IF(E52=0, "-", IF(H52/E52&lt;10, H52/E52, "&gt;999%"))</f>
        <v>-</v>
      </c>
    </row>
    <row r="53" spans="1:10" s="52" customFormat="1" ht="13" x14ac:dyDescent="0.3">
      <c r="A53" s="148" t="s">
        <v>507</v>
      </c>
      <c r="B53" s="46">
        <v>0</v>
      </c>
      <c r="C53" s="47">
        <v>0</v>
      </c>
      <c r="D53" s="46">
        <v>1</v>
      </c>
      <c r="E53" s="47">
        <v>0</v>
      </c>
      <c r="F53" s="48"/>
      <c r="G53" s="46">
        <f>B53-C53</f>
        <v>0</v>
      </c>
      <c r="H53" s="47">
        <f>D53-E53</f>
        <v>1</v>
      </c>
      <c r="I53" s="49" t="str">
        <f>IF(C53=0, "-", IF(G53/C53&lt;10, G53/C53, "&gt;999%"))</f>
        <v>-</v>
      </c>
      <c r="J53" s="50" t="str">
        <f>IF(E53=0, "-", IF(H53/E53&lt;10, H53/E53, "&gt;999%"))</f>
        <v>-</v>
      </c>
    </row>
    <row r="54" spans="1:10" x14ac:dyDescent="0.25">
      <c r="A54" s="147"/>
      <c r="B54" s="80"/>
      <c r="C54" s="81"/>
      <c r="D54" s="80"/>
      <c r="E54" s="81"/>
      <c r="F54" s="82"/>
      <c r="G54" s="80"/>
      <c r="H54" s="81"/>
      <c r="I54" s="94"/>
      <c r="J54" s="95"/>
    </row>
    <row r="55" spans="1:10" ht="13" x14ac:dyDescent="0.3">
      <c r="A55" s="118" t="s">
        <v>53</v>
      </c>
      <c r="B55" s="35"/>
      <c r="C55" s="36"/>
      <c r="D55" s="35"/>
      <c r="E55" s="36"/>
      <c r="F55" s="37"/>
      <c r="G55" s="35"/>
      <c r="H55" s="36"/>
      <c r="I55" s="38"/>
      <c r="J55" s="39"/>
    </row>
    <row r="56" spans="1:10" x14ac:dyDescent="0.25">
      <c r="A56" s="124" t="s">
        <v>169</v>
      </c>
      <c r="B56" s="35">
        <v>4</v>
      </c>
      <c r="C56" s="36">
        <v>0</v>
      </c>
      <c r="D56" s="35">
        <v>6</v>
      </c>
      <c r="E56" s="36">
        <v>1</v>
      </c>
      <c r="F56" s="37"/>
      <c r="G56" s="35">
        <f>B56-C56</f>
        <v>4</v>
      </c>
      <c r="H56" s="36">
        <f>D56-E56</f>
        <v>5</v>
      </c>
      <c r="I56" s="38" t="str">
        <f>IF(C56=0, "-", IF(G56/C56&lt;10, G56/C56, "&gt;999%"))</f>
        <v>-</v>
      </c>
      <c r="J56" s="39">
        <f>IF(E56=0, "-", IF(H56/E56&lt;10, H56/E56, "&gt;999%"))</f>
        <v>5</v>
      </c>
    </row>
    <row r="57" spans="1:10" x14ac:dyDescent="0.25">
      <c r="A57" s="124" t="s">
        <v>303</v>
      </c>
      <c r="B57" s="35">
        <v>0</v>
      </c>
      <c r="C57" s="36">
        <v>0</v>
      </c>
      <c r="D57" s="35">
        <v>0</v>
      </c>
      <c r="E57" s="36">
        <v>1</v>
      </c>
      <c r="F57" s="37"/>
      <c r="G57" s="35">
        <f>B57-C57</f>
        <v>0</v>
      </c>
      <c r="H57" s="36">
        <f>D57-E57</f>
        <v>-1</v>
      </c>
      <c r="I57" s="38" t="str">
        <f>IF(C57=0, "-", IF(G57/C57&lt;10, G57/C57, "&gt;999%"))</f>
        <v>-</v>
      </c>
      <c r="J57" s="39">
        <f>IF(E57=0, "-", IF(H57/E57&lt;10, H57/E57, "&gt;999%"))</f>
        <v>-1</v>
      </c>
    </row>
    <row r="58" spans="1:10" x14ac:dyDescent="0.25">
      <c r="A58" s="124" t="s">
        <v>344</v>
      </c>
      <c r="B58" s="35">
        <v>0</v>
      </c>
      <c r="C58" s="36">
        <v>0</v>
      </c>
      <c r="D58" s="35">
        <v>1</v>
      </c>
      <c r="E58" s="36">
        <v>0</v>
      </c>
      <c r="F58" s="37"/>
      <c r="G58" s="35">
        <f>B58-C58</f>
        <v>0</v>
      </c>
      <c r="H58" s="36">
        <f>D58-E58</f>
        <v>1</v>
      </c>
      <c r="I58" s="38" t="str">
        <f>IF(C58=0, "-", IF(G58/C58&lt;10, G58/C58, "&gt;999%"))</f>
        <v>-</v>
      </c>
      <c r="J58" s="39" t="str">
        <f>IF(E58=0, "-", IF(H58/E58&lt;10, H58/E58, "&gt;999%"))</f>
        <v>-</v>
      </c>
    </row>
    <row r="59" spans="1:10" s="52" customFormat="1" ht="13" x14ac:dyDescent="0.3">
      <c r="A59" s="148" t="s">
        <v>508</v>
      </c>
      <c r="B59" s="46">
        <v>4</v>
      </c>
      <c r="C59" s="47">
        <v>0</v>
      </c>
      <c r="D59" s="46">
        <v>7</v>
      </c>
      <c r="E59" s="47">
        <v>2</v>
      </c>
      <c r="F59" s="48"/>
      <c r="G59" s="46">
        <f>B59-C59</f>
        <v>4</v>
      </c>
      <c r="H59" s="47">
        <f>D59-E59</f>
        <v>5</v>
      </c>
      <c r="I59" s="49" t="str">
        <f>IF(C59=0, "-", IF(G59/C59&lt;10, G59/C59, "&gt;999%"))</f>
        <v>-</v>
      </c>
      <c r="J59" s="50">
        <f>IF(E59=0, "-", IF(H59/E59&lt;10, H59/E59, "&gt;999%"))</f>
        <v>2.5</v>
      </c>
    </row>
    <row r="60" spans="1:10" x14ac:dyDescent="0.25">
      <c r="A60" s="147"/>
      <c r="B60" s="80"/>
      <c r="C60" s="81"/>
      <c r="D60" s="80"/>
      <c r="E60" s="81"/>
      <c r="F60" s="82"/>
      <c r="G60" s="80"/>
      <c r="H60" s="81"/>
      <c r="I60" s="94"/>
      <c r="J60" s="95"/>
    </row>
    <row r="61" spans="1:10" ht="13" x14ac:dyDescent="0.3">
      <c r="A61" s="118" t="s">
        <v>54</v>
      </c>
      <c r="B61" s="35"/>
      <c r="C61" s="36"/>
      <c r="D61" s="35"/>
      <c r="E61" s="36"/>
      <c r="F61" s="37"/>
      <c r="G61" s="35"/>
      <c r="H61" s="36"/>
      <c r="I61" s="38"/>
      <c r="J61" s="39"/>
    </row>
    <row r="62" spans="1:10" x14ac:dyDescent="0.25">
      <c r="A62" s="124" t="s">
        <v>271</v>
      </c>
      <c r="B62" s="35">
        <v>1</v>
      </c>
      <c r="C62" s="36">
        <v>1</v>
      </c>
      <c r="D62" s="35">
        <v>1</v>
      </c>
      <c r="E62" s="36">
        <v>1</v>
      </c>
      <c r="F62" s="37"/>
      <c r="G62" s="35">
        <f>B62-C62</f>
        <v>0</v>
      </c>
      <c r="H62" s="36">
        <f>D62-E62</f>
        <v>0</v>
      </c>
      <c r="I62" s="38">
        <f>IF(C62=0, "-", IF(G62/C62&lt;10, G62/C62, "&gt;999%"))</f>
        <v>0</v>
      </c>
      <c r="J62" s="39">
        <f>IF(E62=0, "-", IF(H62/E62&lt;10, H62/E62, "&gt;999%"))</f>
        <v>0</v>
      </c>
    </row>
    <row r="63" spans="1:10" x14ac:dyDescent="0.25">
      <c r="A63" s="124" t="s">
        <v>148</v>
      </c>
      <c r="B63" s="35">
        <v>5</v>
      </c>
      <c r="C63" s="36">
        <v>4</v>
      </c>
      <c r="D63" s="35">
        <v>10</v>
      </c>
      <c r="E63" s="36">
        <v>9</v>
      </c>
      <c r="F63" s="37"/>
      <c r="G63" s="35">
        <f>B63-C63</f>
        <v>1</v>
      </c>
      <c r="H63" s="36">
        <f>D63-E63</f>
        <v>1</v>
      </c>
      <c r="I63" s="38">
        <f>IF(C63=0, "-", IF(G63/C63&lt;10, G63/C63, "&gt;999%"))</f>
        <v>0.25</v>
      </c>
      <c r="J63" s="39">
        <f>IF(E63=0, "-", IF(H63/E63&lt;10, H63/E63, "&gt;999%"))</f>
        <v>0.1111111111111111</v>
      </c>
    </row>
    <row r="64" spans="1:10" x14ac:dyDescent="0.25">
      <c r="A64" s="124" t="s">
        <v>313</v>
      </c>
      <c r="B64" s="35">
        <v>1</v>
      </c>
      <c r="C64" s="36">
        <v>0</v>
      </c>
      <c r="D64" s="35">
        <v>1</v>
      </c>
      <c r="E64" s="36">
        <v>0</v>
      </c>
      <c r="F64" s="37"/>
      <c r="G64" s="35">
        <f>B64-C64</f>
        <v>1</v>
      </c>
      <c r="H64" s="36">
        <f>D64-E64</f>
        <v>1</v>
      </c>
      <c r="I64" s="38" t="str">
        <f>IF(C64=0, "-", IF(G64/C64&lt;10, G64/C64, "&gt;999%"))</f>
        <v>-</v>
      </c>
      <c r="J64" s="39" t="str">
        <f>IF(E64=0, "-", IF(H64/E64&lt;10, H64/E64, "&gt;999%"))</f>
        <v>-</v>
      </c>
    </row>
    <row r="65" spans="1:10" s="52" customFormat="1" ht="13" x14ac:dyDescent="0.3">
      <c r="A65" s="148" t="s">
        <v>509</v>
      </c>
      <c r="B65" s="46">
        <v>7</v>
      </c>
      <c r="C65" s="47">
        <v>5</v>
      </c>
      <c r="D65" s="46">
        <v>12</v>
      </c>
      <c r="E65" s="47">
        <v>10</v>
      </c>
      <c r="F65" s="48"/>
      <c r="G65" s="46">
        <f>B65-C65</f>
        <v>2</v>
      </c>
      <c r="H65" s="47">
        <f>D65-E65</f>
        <v>2</v>
      </c>
      <c r="I65" s="49">
        <f>IF(C65=0, "-", IF(G65/C65&lt;10, G65/C65, "&gt;999%"))</f>
        <v>0.4</v>
      </c>
      <c r="J65" s="50">
        <f>IF(E65=0, "-", IF(H65/E65&lt;10, H65/E65, "&gt;999%"))</f>
        <v>0.2</v>
      </c>
    </row>
    <row r="66" spans="1:10" x14ac:dyDescent="0.25">
      <c r="A66" s="147"/>
      <c r="B66" s="80"/>
      <c r="C66" s="81"/>
      <c r="D66" s="80"/>
      <c r="E66" s="81"/>
      <c r="F66" s="82"/>
      <c r="G66" s="80"/>
      <c r="H66" s="81"/>
      <c r="I66" s="94"/>
      <c r="J66" s="95"/>
    </row>
    <row r="67" spans="1:10" ht="13" x14ac:dyDescent="0.3">
      <c r="A67" s="118" t="s">
        <v>55</v>
      </c>
      <c r="B67" s="35"/>
      <c r="C67" s="36"/>
      <c r="D67" s="35"/>
      <c r="E67" s="36"/>
      <c r="F67" s="37"/>
      <c r="G67" s="35"/>
      <c r="H67" s="36"/>
      <c r="I67" s="38"/>
      <c r="J67" s="39"/>
    </row>
    <row r="68" spans="1:10" x14ac:dyDescent="0.25">
      <c r="A68" s="124" t="s">
        <v>490</v>
      </c>
      <c r="B68" s="35">
        <v>0</v>
      </c>
      <c r="C68" s="36">
        <v>0</v>
      </c>
      <c r="D68" s="35">
        <v>2</v>
      </c>
      <c r="E68" s="36">
        <v>2</v>
      </c>
      <c r="F68" s="37"/>
      <c r="G68" s="35">
        <f>B68-C68</f>
        <v>0</v>
      </c>
      <c r="H68" s="36">
        <f>D68-E68</f>
        <v>0</v>
      </c>
      <c r="I68" s="38" t="str">
        <f>IF(C68=0, "-", IF(G68/C68&lt;10, G68/C68, "&gt;999%"))</f>
        <v>-</v>
      </c>
      <c r="J68" s="39">
        <f>IF(E68=0, "-", IF(H68/E68&lt;10, H68/E68, "&gt;999%"))</f>
        <v>0</v>
      </c>
    </row>
    <row r="69" spans="1:10" s="52" customFormat="1" ht="13" x14ac:dyDescent="0.3">
      <c r="A69" s="148" t="s">
        <v>510</v>
      </c>
      <c r="B69" s="46">
        <v>0</v>
      </c>
      <c r="C69" s="47">
        <v>0</v>
      </c>
      <c r="D69" s="46">
        <v>2</v>
      </c>
      <c r="E69" s="47">
        <v>2</v>
      </c>
      <c r="F69" s="48"/>
      <c r="G69" s="46">
        <f>B69-C69</f>
        <v>0</v>
      </c>
      <c r="H69" s="47">
        <f>D69-E69</f>
        <v>0</v>
      </c>
      <c r="I69" s="49" t="str">
        <f>IF(C69=0, "-", IF(G69/C69&lt;10, G69/C69, "&gt;999%"))</f>
        <v>-</v>
      </c>
      <c r="J69" s="50">
        <f>IF(E69=0, "-", IF(H69/E69&lt;10, H69/E69, "&gt;999%"))</f>
        <v>0</v>
      </c>
    </row>
    <row r="70" spans="1:10" x14ac:dyDescent="0.25">
      <c r="A70" s="147"/>
      <c r="B70" s="80"/>
      <c r="C70" s="81"/>
      <c r="D70" s="80"/>
      <c r="E70" s="81"/>
      <c r="F70" s="82"/>
      <c r="G70" s="80"/>
      <c r="H70" s="81"/>
      <c r="I70" s="94"/>
      <c r="J70" s="95"/>
    </row>
    <row r="71" spans="1:10" ht="13" x14ac:dyDescent="0.3">
      <c r="A71" s="118" t="s">
        <v>56</v>
      </c>
      <c r="B71" s="35"/>
      <c r="C71" s="36"/>
      <c r="D71" s="35"/>
      <c r="E71" s="36"/>
      <c r="F71" s="37"/>
      <c r="G71" s="35"/>
      <c r="H71" s="36"/>
      <c r="I71" s="38"/>
      <c r="J71" s="39"/>
    </row>
    <row r="72" spans="1:10" x14ac:dyDescent="0.25">
      <c r="A72" s="124" t="s">
        <v>304</v>
      </c>
      <c r="B72" s="35">
        <v>0</v>
      </c>
      <c r="C72" s="36">
        <v>0</v>
      </c>
      <c r="D72" s="35">
        <v>0</v>
      </c>
      <c r="E72" s="36">
        <v>1</v>
      </c>
      <c r="F72" s="37"/>
      <c r="G72" s="35">
        <f t="shared" ref="G72:G83" si="8">B72-C72</f>
        <v>0</v>
      </c>
      <c r="H72" s="36">
        <f t="shared" ref="H72:H83" si="9">D72-E72</f>
        <v>-1</v>
      </c>
      <c r="I72" s="38" t="str">
        <f t="shared" ref="I72:I83" si="10">IF(C72=0, "-", IF(G72/C72&lt;10, G72/C72, "&gt;999%"))</f>
        <v>-</v>
      </c>
      <c r="J72" s="39">
        <f t="shared" ref="J72:J83" si="11">IF(E72=0, "-", IF(H72/E72&lt;10, H72/E72, "&gt;999%"))</f>
        <v>-1</v>
      </c>
    </row>
    <row r="73" spans="1:10" x14ac:dyDescent="0.25">
      <c r="A73" s="124" t="s">
        <v>382</v>
      </c>
      <c r="B73" s="35">
        <v>3</v>
      </c>
      <c r="C73" s="36">
        <v>7</v>
      </c>
      <c r="D73" s="35">
        <v>5</v>
      </c>
      <c r="E73" s="36">
        <v>13</v>
      </c>
      <c r="F73" s="37"/>
      <c r="G73" s="35">
        <f t="shared" si="8"/>
        <v>-4</v>
      </c>
      <c r="H73" s="36">
        <f t="shared" si="9"/>
        <v>-8</v>
      </c>
      <c r="I73" s="38">
        <f t="shared" si="10"/>
        <v>-0.5714285714285714</v>
      </c>
      <c r="J73" s="39">
        <f t="shared" si="11"/>
        <v>-0.61538461538461542</v>
      </c>
    </row>
    <row r="74" spans="1:10" x14ac:dyDescent="0.25">
      <c r="A74" s="124" t="s">
        <v>345</v>
      </c>
      <c r="B74" s="35">
        <v>16</v>
      </c>
      <c r="C74" s="36">
        <v>7</v>
      </c>
      <c r="D74" s="35">
        <v>27</v>
      </c>
      <c r="E74" s="36">
        <v>20</v>
      </c>
      <c r="F74" s="37"/>
      <c r="G74" s="35">
        <f t="shared" si="8"/>
        <v>9</v>
      </c>
      <c r="H74" s="36">
        <f t="shared" si="9"/>
        <v>7</v>
      </c>
      <c r="I74" s="38">
        <f t="shared" si="10"/>
        <v>1.2857142857142858</v>
      </c>
      <c r="J74" s="39">
        <f t="shared" si="11"/>
        <v>0.35</v>
      </c>
    </row>
    <row r="75" spans="1:10" x14ac:dyDescent="0.25">
      <c r="A75" s="124" t="s">
        <v>383</v>
      </c>
      <c r="B75" s="35">
        <v>6</v>
      </c>
      <c r="C75" s="36">
        <v>7</v>
      </c>
      <c r="D75" s="35">
        <v>17</v>
      </c>
      <c r="E75" s="36">
        <v>16</v>
      </c>
      <c r="F75" s="37"/>
      <c r="G75" s="35">
        <f t="shared" si="8"/>
        <v>-1</v>
      </c>
      <c r="H75" s="36">
        <f t="shared" si="9"/>
        <v>1</v>
      </c>
      <c r="I75" s="38">
        <f t="shared" si="10"/>
        <v>-0.14285714285714285</v>
      </c>
      <c r="J75" s="39">
        <f t="shared" si="11"/>
        <v>6.25E-2</v>
      </c>
    </row>
    <row r="76" spans="1:10" x14ac:dyDescent="0.25">
      <c r="A76" s="124" t="s">
        <v>176</v>
      </c>
      <c r="B76" s="35">
        <v>8</v>
      </c>
      <c r="C76" s="36">
        <v>8</v>
      </c>
      <c r="D76" s="35">
        <v>18</v>
      </c>
      <c r="E76" s="36">
        <v>15</v>
      </c>
      <c r="F76" s="37"/>
      <c r="G76" s="35">
        <f t="shared" si="8"/>
        <v>0</v>
      </c>
      <c r="H76" s="36">
        <f t="shared" si="9"/>
        <v>3</v>
      </c>
      <c r="I76" s="38">
        <f t="shared" si="10"/>
        <v>0</v>
      </c>
      <c r="J76" s="39">
        <f t="shared" si="11"/>
        <v>0.2</v>
      </c>
    </row>
    <row r="77" spans="1:10" x14ac:dyDescent="0.25">
      <c r="A77" s="124" t="s">
        <v>208</v>
      </c>
      <c r="B77" s="35">
        <v>0</v>
      </c>
      <c r="C77" s="36">
        <v>0</v>
      </c>
      <c r="D77" s="35">
        <v>0</v>
      </c>
      <c r="E77" s="36">
        <v>3</v>
      </c>
      <c r="F77" s="37"/>
      <c r="G77" s="35">
        <f t="shared" si="8"/>
        <v>0</v>
      </c>
      <c r="H77" s="36">
        <f t="shared" si="9"/>
        <v>-3</v>
      </c>
      <c r="I77" s="38" t="str">
        <f t="shared" si="10"/>
        <v>-</v>
      </c>
      <c r="J77" s="39">
        <f t="shared" si="11"/>
        <v>-1</v>
      </c>
    </row>
    <row r="78" spans="1:10" x14ac:dyDescent="0.25">
      <c r="A78" s="124" t="s">
        <v>274</v>
      </c>
      <c r="B78" s="35">
        <v>6</v>
      </c>
      <c r="C78" s="36">
        <v>9</v>
      </c>
      <c r="D78" s="35">
        <v>9</v>
      </c>
      <c r="E78" s="36">
        <v>22</v>
      </c>
      <c r="F78" s="37"/>
      <c r="G78" s="35">
        <f t="shared" si="8"/>
        <v>-3</v>
      </c>
      <c r="H78" s="36">
        <f t="shared" si="9"/>
        <v>-13</v>
      </c>
      <c r="I78" s="38">
        <f t="shared" si="10"/>
        <v>-0.33333333333333331</v>
      </c>
      <c r="J78" s="39">
        <f t="shared" si="11"/>
        <v>-0.59090909090909094</v>
      </c>
    </row>
    <row r="79" spans="1:10" x14ac:dyDescent="0.25">
      <c r="A79" s="124" t="s">
        <v>460</v>
      </c>
      <c r="B79" s="35">
        <v>0</v>
      </c>
      <c r="C79" s="36">
        <v>1</v>
      </c>
      <c r="D79" s="35">
        <v>4</v>
      </c>
      <c r="E79" s="36">
        <v>10</v>
      </c>
      <c r="F79" s="37"/>
      <c r="G79" s="35">
        <f t="shared" si="8"/>
        <v>-1</v>
      </c>
      <c r="H79" s="36">
        <f t="shared" si="9"/>
        <v>-6</v>
      </c>
      <c r="I79" s="38">
        <f t="shared" si="10"/>
        <v>-1</v>
      </c>
      <c r="J79" s="39">
        <f t="shared" si="11"/>
        <v>-0.6</v>
      </c>
    </row>
    <row r="80" spans="1:10" x14ac:dyDescent="0.25">
      <c r="A80" s="124" t="s">
        <v>470</v>
      </c>
      <c r="B80" s="35">
        <v>56</v>
      </c>
      <c r="C80" s="36">
        <v>44</v>
      </c>
      <c r="D80" s="35">
        <v>115</v>
      </c>
      <c r="E80" s="36">
        <v>104</v>
      </c>
      <c r="F80" s="37"/>
      <c r="G80" s="35">
        <f t="shared" si="8"/>
        <v>12</v>
      </c>
      <c r="H80" s="36">
        <f t="shared" si="9"/>
        <v>11</v>
      </c>
      <c r="I80" s="38">
        <f t="shared" si="10"/>
        <v>0.27272727272727271</v>
      </c>
      <c r="J80" s="39">
        <f t="shared" si="11"/>
        <v>0.10576923076923077</v>
      </c>
    </row>
    <row r="81" spans="1:10" x14ac:dyDescent="0.25">
      <c r="A81" s="124" t="s">
        <v>450</v>
      </c>
      <c r="B81" s="35">
        <v>4</v>
      </c>
      <c r="C81" s="36">
        <v>2</v>
      </c>
      <c r="D81" s="35">
        <v>6</v>
      </c>
      <c r="E81" s="36">
        <v>2</v>
      </c>
      <c r="F81" s="37"/>
      <c r="G81" s="35">
        <f t="shared" si="8"/>
        <v>2</v>
      </c>
      <c r="H81" s="36">
        <f t="shared" si="9"/>
        <v>4</v>
      </c>
      <c r="I81" s="38">
        <f t="shared" si="10"/>
        <v>1</v>
      </c>
      <c r="J81" s="39">
        <f t="shared" si="11"/>
        <v>2</v>
      </c>
    </row>
    <row r="82" spans="1:10" x14ac:dyDescent="0.25">
      <c r="A82" s="124" t="s">
        <v>491</v>
      </c>
      <c r="B82" s="35">
        <v>0</v>
      </c>
      <c r="C82" s="36">
        <v>1</v>
      </c>
      <c r="D82" s="35">
        <v>1</v>
      </c>
      <c r="E82" s="36">
        <v>1</v>
      </c>
      <c r="F82" s="37"/>
      <c r="G82" s="35">
        <f t="shared" si="8"/>
        <v>-1</v>
      </c>
      <c r="H82" s="36">
        <f t="shared" si="9"/>
        <v>0</v>
      </c>
      <c r="I82" s="38">
        <f t="shared" si="10"/>
        <v>-1</v>
      </c>
      <c r="J82" s="39">
        <f t="shared" si="11"/>
        <v>0</v>
      </c>
    </row>
    <row r="83" spans="1:10" s="52" customFormat="1" ht="13" x14ac:dyDescent="0.3">
      <c r="A83" s="148" t="s">
        <v>511</v>
      </c>
      <c r="B83" s="46">
        <v>99</v>
      </c>
      <c r="C83" s="47">
        <v>86</v>
      </c>
      <c r="D83" s="46">
        <v>202</v>
      </c>
      <c r="E83" s="47">
        <v>207</v>
      </c>
      <c r="F83" s="48"/>
      <c r="G83" s="46">
        <f t="shared" si="8"/>
        <v>13</v>
      </c>
      <c r="H83" s="47">
        <f t="shared" si="9"/>
        <v>-5</v>
      </c>
      <c r="I83" s="49">
        <f t="shared" si="10"/>
        <v>0.15116279069767441</v>
      </c>
      <c r="J83" s="50">
        <f t="shared" si="11"/>
        <v>-2.4154589371980676E-2</v>
      </c>
    </row>
    <row r="84" spans="1:10" x14ac:dyDescent="0.25">
      <c r="A84" s="147"/>
      <c r="B84" s="80"/>
      <c r="C84" s="81"/>
      <c r="D84" s="80"/>
      <c r="E84" s="81"/>
      <c r="F84" s="82"/>
      <c r="G84" s="80"/>
      <c r="H84" s="81"/>
      <c r="I84" s="94"/>
      <c r="J84" s="95"/>
    </row>
    <row r="85" spans="1:10" ht="13" x14ac:dyDescent="0.3">
      <c r="A85" s="118" t="s">
        <v>90</v>
      </c>
      <c r="B85" s="35"/>
      <c r="C85" s="36"/>
      <c r="D85" s="35"/>
      <c r="E85" s="36"/>
      <c r="F85" s="37"/>
      <c r="G85" s="35"/>
      <c r="H85" s="36"/>
      <c r="I85" s="38"/>
      <c r="J85" s="39"/>
    </row>
    <row r="86" spans="1:10" x14ac:dyDescent="0.25">
      <c r="A86" s="124" t="s">
        <v>492</v>
      </c>
      <c r="B86" s="35">
        <v>0</v>
      </c>
      <c r="C86" s="36">
        <v>1</v>
      </c>
      <c r="D86" s="35">
        <v>2</v>
      </c>
      <c r="E86" s="36">
        <v>4</v>
      </c>
      <c r="F86" s="37"/>
      <c r="G86" s="35">
        <f>B86-C86</f>
        <v>-1</v>
      </c>
      <c r="H86" s="36">
        <f>D86-E86</f>
        <v>-2</v>
      </c>
      <c r="I86" s="38">
        <f>IF(C86=0, "-", IF(G86/C86&lt;10, G86/C86, "&gt;999%"))</f>
        <v>-1</v>
      </c>
      <c r="J86" s="39">
        <f>IF(E86=0, "-", IF(H86/E86&lt;10, H86/E86, "&gt;999%"))</f>
        <v>-0.5</v>
      </c>
    </row>
    <row r="87" spans="1:10" s="52" customFormat="1" ht="13" x14ac:dyDescent="0.3">
      <c r="A87" s="148" t="s">
        <v>512</v>
      </c>
      <c r="B87" s="46">
        <v>0</v>
      </c>
      <c r="C87" s="47">
        <v>1</v>
      </c>
      <c r="D87" s="46">
        <v>2</v>
      </c>
      <c r="E87" s="47">
        <v>4</v>
      </c>
      <c r="F87" s="48"/>
      <c r="G87" s="46">
        <f>B87-C87</f>
        <v>-1</v>
      </c>
      <c r="H87" s="47">
        <f>D87-E87</f>
        <v>-2</v>
      </c>
      <c r="I87" s="49">
        <f>IF(C87=0, "-", IF(G87/C87&lt;10, G87/C87, "&gt;999%"))</f>
        <v>-1</v>
      </c>
      <c r="J87" s="50">
        <f>IF(E87=0, "-", IF(H87/E87&lt;10, H87/E87, "&gt;999%"))</f>
        <v>-0.5</v>
      </c>
    </row>
    <row r="88" spans="1:10" x14ac:dyDescent="0.25">
      <c r="A88" s="147"/>
      <c r="B88" s="80"/>
      <c r="C88" s="81"/>
      <c r="D88" s="80"/>
      <c r="E88" s="81"/>
      <c r="F88" s="82"/>
      <c r="G88" s="80"/>
      <c r="H88" s="81"/>
      <c r="I88" s="94"/>
      <c r="J88" s="95"/>
    </row>
    <row r="89" spans="1:10" ht="13" x14ac:dyDescent="0.3">
      <c r="A89" s="118" t="s">
        <v>57</v>
      </c>
      <c r="B89" s="35"/>
      <c r="C89" s="36"/>
      <c r="D89" s="35"/>
      <c r="E89" s="36"/>
      <c r="F89" s="37"/>
      <c r="G89" s="35"/>
      <c r="H89" s="36"/>
      <c r="I89" s="38"/>
      <c r="J89" s="39"/>
    </row>
    <row r="90" spans="1:10" x14ac:dyDescent="0.25">
      <c r="A90" s="124" t="s">
        <v>461</v>
      </c>
      <c r="B90" s="35">
        <v>3</v>
      </c>
      <c r="C90" s="36">
        <v>1</v>
      </c>
      <c r="D90" s="35">
        <v>4</v>
      </c>
      <c r="E90" s="36">
        <v>1</v>
      </c>
      <c r="F90" s="37"/>
      <c r="G90" s="35">
        <f>B90-C90</f>
        <v>2</v>
      </c>
      <c r="H90" s="36">
        <f>D90-E90</f>
        <v>3</v>
      </c>
      <c r="I90" s="38">
        <f>IF(C90=0, "-", IF(G90/C90&lt;10, G90/C90, "&gt;999%"))</f>
        <v>2</v>
      </c>
      <c r="J90" s="39">
        <f>IF(E90=0, "-", IF(H90/E90&lt;10, H90/E90, "&gt;999%"))</f>
        <v>3</v>
      </c>
    </row>
    <row r="91" spans="1:10" x14ac:dyDescent="0.25">
      <c r="A91" s="124" t="s">
        <v>471</v>
      </c>
      <c r="B91" s="35">
        <v>2</v>
      </c>
      <c r="C91" s="36">
        <v>1</v>
      </c>
      <c r="D91" s="35">
        <v>2</v>
      </c>
      <c r="E91" s="36">
        <v>2</v>
      </c>
      <c r="F91" s="37"/>
      <c r="G91" s="35">
        <f>B91-C91</f>
        <v>1</v>
      </c>
      <c r="H91" s="36">
        <f>D91-E91</f>
        <v>0</v>
      </c>
      <c r="I91" s="38">
        <f>IF(C91=0, "-", IF(G91/C91&lt;10, G91/C91, "&gt;999%"))</f>
        <v>1</v>
      </c>
      <c r="J91" s="39">
        <f>IF(E91=0, "-", IF(H91/E91&lt;10, H91/E91, "&gt;999%"))</f>
        <v>0</v>
      </c>
    </row>
    <row r="92" spans="1:10" s="52" customFormat="1" ht="13" x14ac:dyDescent="0.3">
      <c r="A92" s="148" t="s">
        <v>513</v>
      </c>
      <c r="B92" s="46">
        <v>5</v>
      </c>
      <c r="C92" s="47">
        <v>2</v>
      </c>
      <c r="D92" s="46">
        <v>6</v>
      </c>
      <c r="E92" s="47">
        <v>3</v>
      </c>
      <c r="F92" s="48"/>
      <c r="G92" s="46">
        <f>B92-C92</f>
        <v>3</v>
      </c>
      <c r="H92" s="47">
        <f>D92-E92</f>
        <v>3</v>
      </c>
      <c r="I92" s="49">
        <f>IF(C92=0, "-", IF(G92/C92&lt;10, G92/C92, "&gt;999%"))</f>
        <v>1.5</v>
      </c>
      <c r="J92" s="50">
        <f>IF(E92=0, "-", IF(H92/E92&lt;10, H92/E92, "&gt;999%"))</f>
        <v>1</v>
      </c>
    </row>
    <row r="93" spans="1:10" x14ac:dyDescent="0.25">
      <c r="A93" s="147"/>
      <c r="B93" s="80"/>
      <c r="C93" s="81"/>
      <c r="D93" s="80"/>
      <c r="E93" s="81"/>
      <c r="F93" s="82"/>
      <c r="G93" s="80"/>
      <c r="H93" s="81"/>
      <c r="I93" s="94"/>
      <c r="J93" s="95"/>
    </row>
    <row r="94" spans="1:10" ht="13" x14ac:dyDescent="0.3">
      <c r="A94" s="118" t="s">
        <v>58</v>
      </c>
      <c r="B94" s="35"/>
      <c r="C94" s="36"/>
      <c r="D94" s="35"/>
      <c r="E94" s="36"/>
      <c r="F94" s="37"/>
      <c r="G94" s="35"/>
      <c r="H94" s="36"/>
      <c r="I94" s="38"/>
      <c r="J94" s="39"/>
    </row>
    <row r="95" spans="1:10" x14ac:dyDescent="0.25">
      <c r="A95" s="124" t="s">
        <v>314</v>
      </c>
      <c r="B95" s="35">
        <v>7</v>
      </c>
      <c r="C95" s="36">
        <v>1</v>
      </c>
      <c r="D95" s="35">
        <v>9</v>
      </c>
      <c r="E95" s="36">
        <v>2</v>
      </c>
      <c r="F95" s="37"/>
      <c r="G95" s="35">
        <f>B95-C95</f>
        <v>6</v>
      </c>
      <c r="H95" s="36">
        <f>D95-E95</f>
        <v>7</v>
      </c>
      <c r="I95" s="38">
        <f>IF(C95=0, "-", IF(G95/C95&lt;10, G95/C95, "&gt;999%"))</f>
        <v>6</v>
      </c>
      <c r="J95" s="39">
        <f>IF(E95=0, "-", IF(H95/E95&lt;10, H95/E95, "&gt;999%"))</f>
        <v>3.5</v>
      </c>
    </row>
    <row r="96" spans="1:10" x14ac:dyDescent="0.25">
      <c r="A96" s="124" t="s">
        <v>346</v>
      </c>
      <c r="B96" s="35">
        <v>0</v>
      </c>
      <c r="C96" s="36">
        <v>1</v>
      </c>
      <c r="D96" s="35">
        <v>3</v>
      </c>
      <c r="E96" s="36">
        <v>1</v>
      </c>
      <c r="F96" s="37"/>
      <c r="G96" s="35">
        <f>B96-C96</f>
        <v>-1</v>
      </c>
      <c r="H96" s="36">
        <f>D96-E96</f>
        <v>2</v>
      </c>
      <c r="I96" s="38">
        <f>IF(C96=0, "-", IF(G96/C96&lt;10, G96/C96, "&gt;999%"))</f>
        <v>-1</v>
      </c>
      <c r="J96" s="39">
        <f>IF(E96=0, "-", IF(H96/E96&lt;10, H96/E96, "&gt;999%"))</f>
        <v>2</v>
      </c>
    </row>
    <row r="97" spans="1:10" x14ac:dyDescent="0.25">
      <c r="A97" s="124" t="s">
        <v>384</v>
      </c>
      <c r="B97" s="35">
        <v>1</v>
      </c>
      <c r="C97" s="36">
        <v>3</v>
      </c>
      <c r="D97" s="35">
        <v>3</v>
      </c>
      <c r="E97" s="36">
        <v>4</v>
      </c>
      <c r="F97" s="37"/>
      <c r="G97" s="35">
        <f>B97-C97</f>
        <v>-2</v>
      </c>
      <c r="H97" s="36">
        <f>D97-E97</f>
        <v>-1</v>
      </c>
      <c r="I97" s="38">
        <f>IF(C97=0, "-", IF(G97/C97&lt;10, G97/C97, "&gt;999%"))</f>
        <v>-0.66666666666666663</v>
      </c>
      <c r="J97" s="39">
        <f>IF(E97=0, "-", IF(H97/E97&lt;10, H97/E97, "&gt;999%"))</f>
        <v>-0.25</v>
      </c>
    </row>
    <row r="98" spans="1:10" s="52" customFormat="1" ht="13" x14ac:dyDescent="0.3">
      <c r="A98" s="148" t="s">
        <v>514</v>
      </c>
      <c r="B98" s="46">
        <v>8</v>
      </c>
      <c r="C98" s="47">
        <v>5</v>
      </c>
      <c r="D98" s="46">
        <v>15</v>
      </c>
      <c r="E98" s="47">
        <v>7</v>
      </c>
      <c r="F98" s="48"/>
      <c r="G98" s="46">
        <f>B98-C98</f>
        <v>3</v>
      </c>
      <c r="H98" s="47">
        <f>D98-E98</f>
        <v>8</v>
      </c>
      <c r="I98" s="49">
        <f>IF(C98=0, "-", IF(G98/C98&lt;10, G98/C98, "&gt;999%"))</f>
        <v>0.6</v>
      </c>
      <c r="J98" s="50">
        <f>IF(E98=0, "-", IF(H98/E98&lt;10, H98/E98, "&gt;999%"))</f>
        <v>1.1428571428571428</v>
      </c>
    </row>
    <row r="99" spans="1:10" x14ac:dyDescent="0.25">
      <c r="A99" s="147"/>
      <c r="B99" s="80"/>
      <c r="C99" s="81"/>
      <c r="D99" s="80"/>
      <c r="E99" s="81"/>
      <c r="F99" s="82"/>
      <c r="G99" s="80"/>
      <c r="H99" s="81"/>
      <c r="I99" s="94"/>
      <c r="J99" s="95"/>
    </row>
    <row r="100" spans="1:10" ht="13" x14ac:dyDescent="0.3">
      <c r="A100" s="118" t="s">
        <v>91</v>
      </c>
      <c r="B100" s="35"/>
      <c r="C100" s="36"/>
      <c r="D100" s="35"/>
      <c r="E100" s="36"/>
      <c r="F100" s="37"/>
      <c r="G100" s="35"/>
      <c r="H100" s="36"/>
      <c r="I100" s="38"/>
      <c r="J100" s="39"/>
    </row>
    <row r="101" spans="1:10" x14ac:dyDescent="0.25">
      <c r="A101" s="124" t="s">
        <v>493</v>
      </c>
      <c r="B101" s="35">
        <v>2</v>
      </c>
      <c r="C101" s="36">
        <v>2</v>
      </c>
      <c r="D101" s="35">
        <v>2</v>
      </c>
      <c r="E101" s="36">
        <v>5</v>
      </c>
      <c r="F101" s="37"/>
      <c r="G101" s="35">
        <f>B101-C101</f>
        <v>0</v>
      </c>
      <c r="H101" s="36">
        <f>D101-E101</f>
        <v>-3</v>
      </c>
      <c r="I101" s="38">
        <f>IF(C101=0, "-", IF(G101/C101&lt;10, G101/C101, "&gt;999%"))</f>
        <v>0</v>
      </c>
      <c r="J101" s="39">
        <f>IF(E101=0, "-", IF(H101/E101&lt;10, H101/E101, "&gt;999%"))</f>
        <v>-0.6</v>
      </c>
    </row>
    <row r="102" spans="1:10" s="52" customFormat="1" ht="13" x14ac:dyDescent="0.3">
      <c r="A102" s="148" t="s">
        <v>515</v>
      </c>
      <c r="B102" s="46">
        <v>2</v>
      </c>
      <c r="C102" s="47">
        <v>2</v>
      </c>
      <c r="D102" s="46">
        <v>2</v>
      </c>
      <c r="E102" s="47">
        <v>5</v>
      </c>
      <c r="F102" s="48"/>
      <c r="G102" s="46">
        <f>B102-C102</f>
        <v>0</v>
      </c>
      <c r="H102" s="47">
        <f>D102-E102</f>
        <v>-3</v>
      </c>
      <c r="I102" s="49">
        <f>IF(C102=0, "-", IF(G102/C102&lt;10, G102/C102, "&gt;999%"))</f>
        <v>0</v>
      </c>
      <c r="J102" s="50">
        <f>IF(E102=0, "-", IF(H102/E102&lt;10, H102/E102, "&gt;999%"))</f>
        <v>-0.6</v>
      </c>
    </row>
    <row r="103" spans="1:10" x14ac:dyDescent="0.25">
      <c r="A103" s="147"/>
      <c r="B103" s="80"/>
      <c r="C103" s="81"/>
      <c r="D103" s="80"/>
      <c r="E103" s="81"/>
      <c r="F103" s="82"/>
      <c r="G103" s="80"/>
      <c r="H103" s="81"/>
      <c r="I103" s="94"/>
      <c r="J103" s="95"/>
    </row>
    <row r="104" spans="1:10" ht="13" x14ac:dyDescent="0.3">
      <c r="A104" s="118" t="s">
        <v>59</v>
      </c>
      <c r="B104" s="35"/>
      <c r="C104" s="36"/>
      <c r="D104" s="35"/>
      <c r="E104" s="36"/>
      <c r="F104" s="37"/>
      <c r="G104" s="35"/>
      <c r="H104" s="36"/>
      <c r="I104" s="38"/>
      <c r="J104" s="39"/>
    </row>
    <row r="105" spans="1:10" x14ac:dyDescent="0.25">
      <c r="A105" s="124" t="s">
        <v>385</v>
      </c>
      <c r="B105" s="35">
        <v>9</v>
      </c>
      <c r="C105" s="36">
        <v>2</v>
      </c>
      <c r="D105" s="35">
        <v>15</v>
      </c>
      <c r="E105" s="36">
        <v>8</v>
      </c>
      <c r="F105" s="37"/>
      <c r="G105" s="35">
        <f t="shared" ref="G105:G112" si="12">B105-C105</f>
        <v>7</v>
      </c>
      <c r="H105" s="36">
        <f t="shared" ref="H105:H112" si="13">D105-E105</f>
        <v>7</v>
      </c>
      <c r="I105" s="38">
        <f t="shared" ref="I105:I112" si="14">IF(C105=0, "-", IF(G105/C105&lt;10, G105/C105, "&gt;999%"))</f>
        <v>3.5</v>
      </c>
      <c r="J105" s="39">
        <f t="shared" ref="J105:J112" si="15">IF(E105=0, "-", IF(H105/E105&lt;10, H105/E105, "&gt;999%"))</f>
        <v>0.875</v>
      </c>
    </row>
    <row r="106" spans="1:10" x14ac:dyDescent="0.25">
      <c r="A106" s="124" t="s">
        <v>177</v>
      </c>
      <c r="B106" s="35">
        <v>11</v>
      </c>
      <c r="C106" s="36">
        <v>9</v>
      </c>
      <c r="D106" s="35">
        <v>19</v>
      </c>
      <c r="E106" s="36">
        <v>57</v>
      </c>
      <c r="F106" s="37"/>
      <c r="G106" s="35">
        <f t="shared" si="12"/>
        <v>2</v>
      </c>
      <c r="H106" s="36">
        <f t="shared" si="13"/>
        <v>-38</v>
      </c>
      <c r="I106" s="38">
        <f t="shared" si="14"/>
        <v>0.22222222222222221</v>
      </c>
      <c r="J106" s="39">
        <f t="shared" si="15"/>
        <v>-0.66666666666666663</v>
      </c>
    </row>
    <row r="107" spans="1:10" x14ac:dyDescent="0.25">
      <c r="A107" s="124" t="s">
        <v>472</v>
      </c>
      <c r="B107" s="35">
        <v>30</v>
      </c>
      <c r="C107" s="36">
        <v>35</v>
      </c>
      <c r="D107" s="35">
        <v>50</v>
      </c>
      <c r="E107" s="36">
        <v>74</v>
      </c>
      <c r="F107" s="37"/>
      <c r="G107" s="35">
        <f t="shared" si="12"/>
        <v>-5</v>
      </c>
      <c r="H107" s="36">
        <f t="shared" si="13"/>
        <v>-24</v>
      </c>
      <c r="I107" s="38">
        <f t="shared" si="14"/>
        <v>-0.14285714285714285</v>
      </c>
      <c r="J107" s="39">
        <f t="shared" si="15"/>
        <v>-0.32432432432432434</v>
      </c>
    </row>
    <row r="108" spans="1:10" x14ac:dyDescent="0.25">
      <c r="A108" s="124" t="s">
        <v>235</v>
      </c>
      <c r="B108" s="35">
        <v>4</v>
      </c>
      <c r="C108" s="36">
        <v>3</v>
      </c>
      <c r="D108" s="35">
        <v>8</v>
      </c>
      <c r="E108" s="36">
        <v>13</v>
      </c>
      <c r="F108" s="37"/>
      <c r="G108" s="35">
        <f t="shared" si="12"/>
        <v>1</v>
      </c>
      <c r="H108" s="36">
        <f t="shared" si="13"/>
        <v>-5</v>
      </c>
      <c r="I108" s="38">
        <f t="shared" si="14"/>
        <v>0.33333333333333331</v>
      </c>
      <c r="J108" s="39">
        <f t="shared" si="15"/>
        <v>-0.38461538461538464</v>
      </c>
    </row>
    <row r="109" spans="1:10" x14ac:dyDescent="0.25">
      <c r="A109" s="124" t="s">
        <v>347</v>
      </c>
      <c r="B109" s="35">
        <v>6</v>
      </c>
      <c r="C109" s="36">
        <v>12</v>
      </c>
      <c r="D109" s="35">
        <v>10</v>
      </c>
      <c r="E109" s="36">
        <v>19</v>
      </c>
      <c r="F109" s="37"/>
      <c r="G109" s="35">
        <f t="shared" si="12"/>
        <v>-6</v>
      </c>
      <c r="H109" s="36">
        <f t="shared" si="13"/>
        <v>-9</v>
      </c>
      <c r="I109" s="38">
        <f t="shared" si="14"/>
        <v>-0.5</v>
      </c>
      <c r="J109" s="39">
        <f t="shared" si="15"/>
        <v>-0.47368421052631576</v>
      </c>
    </row>
    <row r="110" spans="1:10" x14ac:dyDescent="0.25">
      <c r="A110" s="124" t="s">
        <v>386</v>
      </c>
      <c r="B110" s="35">
        <v>5</v>
      </c>
      <c r="C110" s="36">
        <v>2</v>
      </c>
      <c r="D110" s="35">
        <v>7</v>
      </c>
      <c r="E110" s="36">
        <v>3</v>
      </c>
      <c r="F110" s="37"/>
      <c r="G110" s="35">
        <f t="shared" si="12"/>
        <v>3</v>
      </c>
      <c r="H110" s="36">
        <f t="shared" si="13"/>
        <v>4</v>
      </c>
      <c r="I110" s="38">
        <f t="shared" si="14"/>
        <v>1.5</v>
      </c>
      <c r="J110" s="39">
        <f t="shared" si="15"/>
        <v>1.3333333333333333</v>
      </c>
    </row>
    <row r="111" spans="1:10" x14ac:dyDescent="0.25">
      <c r="A111" s="124" t="s">
        <v>305</v>
      </c>
      <c r="B111" s="35">
        <v>11</v>
      </c>
      <c r="C111" s="36">
        <v>4</v>
      </c>
      <c r="D111" s="35">
        <v>21</v>
      </c>
      <c r="E111" s="36">
        <v>6</v>
      </c>
      <c r="F111" s="37"/>
      <c r="G111" s="35">
        <f t="shared" si="12"/>
        <v>7</v>
      </c>
      <c r="H111" s="36">
        <f t="shared" si="13"/>
        <v>15</v>
      </c>
      <c r="I111" s="38">
        <f t="shared" si="14"/>
        <v>1.75</v>
      </c>
      <c r="J111" s="39">
        <f t="shared" si="15"/>
        <v>2.5</v>
      </c>
    </row>
    <row r="112" spans="1:10" s="52" customFormat="1" ht="13" x14ac:dyDescent="0.3">
      <c r="A112" s="148" t="s">
        <v>516</v>
      </c>
      <c r="B112" s="46">
        <v>76</v>
      </c>
      <c r="C112" s="47">
        <v>67</v>
      </c>
      <c r="D112" s="46">
        <v>130</v>
      </c>
      <c r="E112" s="47">
        <v>180</v>
      </c>
      <c r="F112" s="48"/>
      <c r="G112" s="46">
        <f t="shared" si="12"/>
        <v>9</v>
      </c>
      <c r="H112" s="47">
        <f t="shared" si="13"/>
        <v>-50</v>
      </c>
      <c r="I112" s="49">
        <f t="shared" si="14"/>
        <v>0.13432835820895522</v>
      </c>
      <c r="J112" s="50">
        <f t="shared" si="15"/>
        <v>-0.27777777777777779</v>
      </c>
    </row>
    <row r="113" spans="1:10" x14ac:dyDescent="0.25">
      <c r="A113" s="147"/>
      <c r="B113" s="80"/>
      <c r="C113" s="81"/>
      <c r="D113" s="80"/>
      <c r="E113" s="81"/>
      <c r="F113" s="82"/>
      <c r="G113" s="80"/>
      <c r="H113" s="81"/>
      <c r="I113" s="94"/>
      <c r="J113" s="95"/>
    </row>
    <row r="114" spans="1:10" ht="13" x14ac:dyDescent="0.3">
      <c r="A114" s="118" t="s">
        <v>60</v>
      </c>
      <c r="B114" s="35"/>
      <c r="C114" s="36"/>
      <c r="D114" s="35"/>
      <c r="E114" s="36"/>
      <c r="F114" s="37"/>
      <c r="G114" s="35"/>
      <c r="H114" s="36"/>
      <c r="I114" s="38"/>
      <c r="J114" s="39"/>
    </row>
    <row r="115" spans="1:10" x14ac:dyDescent="0.25">
      <c r="A115" s="124" t="s">
        <v>209</v>
      </c>
      <c r="B115" s="35">
        <v>1</v>
      </c>
      <c r="C115" s="36">
        <v>0</v>
      </c>
      <c r="D115" s="35">
        <v>4</v>
      </c>
      <c r="E115" s="36">
        <v>1</v>
      </c>
      <c r="F115" s="37"/>
      <c r="G115" s="35">
        <f t="shared" ref="G115:G122" si="16">B115-C115</f>
        <v>1</v>
      </c>
      <c r="H115" s="36">
        <f t="shared" ref="H115:H122" si="17">D115-E115</f>
        <v>3</v>
      </c>
      <c r="I115" s="38" t="str">
        <f t="shared" ref="I115:I122" si="18">IF(C115=0, "-", IF(G115/C115&lt;10, G115/C115, "&gt;999%"))</f>
        <v>-</v>
      </c>
      <c r="J115" s="39">
        <f t="shared" ref="J115:J122" si="19">IF(E115=0, "-", IF(H115/E115&lt;10, H115/E115, "&gt;999%"))</f>
        <v>3</v>
      </c>
    </row>
    <row r="116" spans="1:10" x14ac:dyDescent="0.25">
      <c r="A116" s="124" t="s">
        <v>153</v>
      </c>
      <c r="B116" s="35">
        <v>1</v>
      </c>
      <c r="C116" s="36">
        <v>4</v>
      </c>
      <c r="D116" s="35">
        <v>4</v>
      </c>
      <c r="E116" s="36">
        <v>7</v>
      </c>
      <c r="F116" s="37"/>
      <c r="G116" s="35">
        <f t="shared" si="16"/>
        <v>-3</v>
      </c>
      <c r="H116" s="36">
        <f t="shared" si="17"/>
        <v>-3</v>
      </c>
      <c r="I116" s="38">
        <f t="shared" si="18"/>
        <v>-0.75</v>
      </c>
      <c r="J116" s="39">
        <f t="shared" si="19"/>
        <v>-0.42857142857142855</v>
      </c>
    </row>
    <row r="117" spans="1:10" x14ac:dyDescent="0.25">
      <c r="A117" s="124" t="s">
        <v>178</v>
      </c>
      <c r="B117" s="35">
        <v>74</v>
      </c>
      <c r="C117" s="36">
        <v>26</v>
      </c>
      <c r="D117" s="35">
        <v>171</v>
      </c>
      <c r="E117" s="36">
        <v>68</v>
      </c>
      <c r="F117" s="37"/>
      <c r="G117" s="35">
        <f t="shared" si="16"/>
        <v>48</v>
      </c>
      <c r="H117" s="36">
        <f t="shared" si="17"/>
        <v>103</v>
      </c>
      <c r="I117" s="38">
        <f t="shared" si="18"/>
        <v>1.8461538461538463</v>
      </c>
      <c r="J117" s="39">
        <f t="shared" si="19"/>
        <v>1.5147058823529411</v>
      </c>
    </row>
    <row r="118" spans="1:10" x14ac:dyDescent="0.25">
      <c r="A118" s="124" t="s">
        <v>348</v>
      </c>
      <c r="B118" s="35">
        <v>66</v>
      </c>
      <c r="C118" s="36">
        <v>29</v>
      </c>
      <c r="D118" s="35">
        <v>156</v>
      </c>
      <c r="E118" s="36">
        <v>66</v>
      </c>
      <c r="F118" s="37"/>
      <c r="G118" s="35">
        <f t="shared" si="16"/>
        <v>37</v>
      </c>
      <c r="H118" s="36">
        <f t="shared" si="17"/>
        <v>90</v>
      </c>
      <c r="I118" s="38">
        <f t="shared" si="18"/>
        <v>1.2758620689655173</v>
      </c>
      <c r="J118" s="39">
        <f t="shared" si="19"/>
        <v>1.3636363636363635</v>
      </c>
    </row>
    <row r="119" spans="1:10" x14ac:dyDescent="0.25">
      <c r="A119" s="124" t="s">
        <v>315</v>
      </c>
      <c r="B119" s="35">
        <v>81</v>
      </c>
      <c r="C119" s="36">
        <v>31</v>
      </c>
      <c r="D119" s="35">
        <v>183</v>
      </c>
      <c r="E119" s="36">
        <v>87</v>
      </c>
      <c r="F119" s="37"/>
      <c r="G119" s="35">
        <f t="shared" si="16"/>
        <v>50</v>
      </c>
      <c r="H119" s="36">
        <f t="shared" si="17"/>
        <v>96</v>
      </c>
      <c r="I119" s="38">
        <f t="shared" si="18"/>
        <v>1.6129032258064515</v>
      </c>
      <c r="J119" s="39">
        <f t="shared" si="19"/>
        <v>1.103448275862069</v>
      </c>
    </row>
    <row r="120" spans="1:10" x14ac:dyDescent="0.25">
      <c r="A120" s="124" t="s">
        <v>154</v>
      </c>
      <c r="B120" s="35">
        <v>17</v>
      </c>
      <c r="C120" s="36">
        <v>16</v>
      </c>
      <c r="D120" s="35">
        <v>42</v>
      </c>
      <c r="E120" s="36">
        <v>46</v>
      </c>
      <c r="F120" s="37"/>
      <c r="G120" s="35">
        <f t="shared" si="16"/>
        <v>1</v>
      </c>
      <c r="H120" s="36">
        <f t="shared" si="17"/>
        <v>-4</v>
      </c>
      <c r="I120" s="38">
        <f t="shared" si="18"/>
        <v>6.25E-2</v>
      </c>
      <c r="J120" s="39">
        <f t="shared" si="19"/>
        <v>-8.6956521739130432E-2</v>
      </c>
    </row>
    <row r="121" spans="1:10" x14ac:dyDescent="0.25">
      <c r="A121" s="124" t="s">
        <v>257</v>
      </c>
      <c r="B121" s="35">
        <v>1</v>
      </c>
      <c r="C121" s="36">
        <v>6</v>
      </c>
      <c r="D121" s="35">
        <v>6</v>
      </c>
      <c r="E121" s="36">
        <v>16</v>
      </c>
      <c r="F121" s="37"/>
      <c r="G121" s="35">
        <f t="shared" si="16"/>
        <v>-5</v>
      </c>
      <c r="H121" s="36">
        <f t="shared" si="17"/>
        <v>-10</v>
      </c>
      <c r="I121" s="38">
        <f t="shared" si="18"/>
        <v>-0.83333333333333337</v>
      </c>
      <c r="J121" s="39">
        <f t="shared" si="19"/>
        <v>-0.625</v>
      </c>
    </row>
    <row r="122" spans="1:10" s="52" customFormat="1" ht="13" x14ac:dyDescent="0.3">
      <c r="A122" s="148" t="s">
        <v>517</v>
      </c>
      <c r="B122" s="46">
        <v>241</v>
      </c>
      <c r="C122" s="47">
        <v>112</v>
      </c>
      <c r="D122" s="46">
        <v>566</v>
      </c>
      <c r="E122" s="47">
        <v>291</v>
      </c>
      <c r="F122" s="48"/>
      <c r="G122" s="46">
        <f t="shared" si="16"/>
        <v>129</v>
      </c>
      <c r="H122" s="47">
        <f t="shared" si="17"/>
        <v>275</v>
      </c>
      <c r="I122" s="49">
        <f t="shared" si="18"/>
        <v>1.1517857142857142</v>
      </c>
      <c r="J122" s="50">
        <f t="shared" si="19"/>
        <v>0.94501718213058417</v>
      </c>
    </row>
    <row r="123" spans="1:10" x14ac:dyDescent="0.25">
      <c r="A123" s="147"/>
      <c r="B123" s="80"/>
      <c r="C123" s="81"/>
      <c r="D123" s="80"/>
      <c r="E123" s="81"/>
      <c r="F123" s="82"/>
      <c r="G123" s="80"/>
      <c r="H123" s="81"/>
      <c r="I123" s="94"/>
      <c r="J123" s="95"/>
    </row>
    <row r="124" spans="1:10" ht="13" x14ac:dyDescent="0.3">
      <c r="A124" s="118" t="s">
        <v>61</v>
      </c>
      <c r="B124" s="35"/>
      <c r="C124" s="36"/>
      <c r="D124" s="35"/>
      <c r="E124" s="36"/>
      <c r="F124" s="37"/>
      <c r="G124" s="35"/>
      <c r="H124" s="36"/>
      <c r="I124" s="38"/>
      <c r="J124" s="39"/>
    </row>
    <row r="125" spans="1:10" x14ac:dyDescent="0.25">
      <c r="A125" s="124" t="s">
        <v>155</v>
      </c>
      <c r="B125" s="35">
        <v>0</v>
      </c>
      <c r="C125" s="36">
        <v>5</v>
      </c>
      <c r="D125" s="35">
        <v>3</v>
      </c>
      <c r="E125" s="36">
        <v>42</v>
      </c>
      <c r="F125" s="37"/>
      <c r="G125" s="35">
        <f t="shared" ref="G125:G137" si="20">B125-C125</f>
        <v>-5</v>
      </c>
      <c r="H125" s="36">
        <f t="shared" ref="H125:H137" si="21">D125-E125</f>
        <v>-39</v>
      </c>
      <c r="I125" s="38">
        <f t="shared" ref="I125:I137" si="22">IF(C125=0, "-", IF(G125/C125&lt;10, G125/C125, "&gt;999%"))</f>
        <v>-1</v>
      </c>
      <c r="J125" s="39">
        <f t="shared" ref="J125:J137" si="23">IF(E125=0, "-", IF(H125/E125&lt;10, H125/E125, "&gt;999%"))</f>
        <v>-0.9285714285714286</v>
      </c>
    </row>
    <row r="126" spans="1:10" x14ac:dyDescent="0.25">
      <c r="A126" s="124" t="s">
        <v>179</v>
      </c>
      <c r="B126" s="35">
        <v>9</v>
      </c>
      <c r="C126" s="36">
        <v>4</v>
      </c>
      <c r="D126" s="35">
        <v>14</v>
      </c>
      <c r="E126" s="36">
        <v>19</v>
      </c>
      <c r="F126" s="37"/>
      <c r="G126" s="35">
        <f t="shared" si="20"/>
        <v>5</v>
      </c>
      <c r="H126" s="36">
        <f t="shared" si="21"/>
        <v>-5</v>
      </c>
      <c r="I126" s="38">
        <f t="shared" si="22"/>
        <v>1.25</v>
      </c>
      <c r="J126" s="39">
        <f t="shared" si="23"/>
        <v>-0.26315789473684209</v>
      </c>
    </row>
    <row r="127" spans="1:10" x14ac:dyDescent="0.25">
      <c r="A127" s="124" t="s">
        <v>180</v>
      </c>
      <c r="B127" s="35">
        <v>136</v>
      </c>
      <c r="C127" s="36">
        <v>25</v>
      </c>
      <c r="D127" s="35">
        <v>247</v>
      </c>
      <c r="E127" s="36">
        <v>109</v>
      </c>
      <c r="F127" s="37"/>
      <c r="G127" s="35">
        <f t="shared" si="20"/>
        <v>111</v>
      </c>
      <c r="H127" s="36">
        <f t="shared" si="21"/>
        <v>138</v>
      </c>
      <c r="I127" s="38">
        <f t="shared" si="22"/>
        <v>4.4400000000000004</v>
      </c>
      <c r="J127" s="39">
        <f t="shared" si="23"/>
        <v>1.2660550458715596</v>
      </c>
    </row>
    <row r="128" spans="1:10" x14ac:dyDescent="0.25">
      <c r="A128" s="124" t="s">
        <v>451</v>
      </c>
      <c r="B128" s="35">
        <v>10</v>
      </c>
      <c r="C128" s="36">
        <v>7</v>
      </c>
      <c r="D128" s="35">
        <v>18</v>
      </c>
      <c r="E128" s="36">
        <v>29</v>
      </c>
      <c r="F128" s="37"/>
      <c r="G128" s="35">
        <f t="shared" si="20"/>
        <v>3</v>
      </c>
      <c r="H128" s="36">
        <f t="shared" si="21"/>
        <v>-11</v>
      </c>
      <c r="I128" s="38">
        <f t="shared" si="22"/>
        <v>0.42857142857142855</v>
      </c>
      <c r="J128" s="39">
        <f t="shared" si="23"/>
        <v>-0.37931034482758619</v>
      </c>
    </row>
    <row r="129" spans="1:10" x14ac:dyDescent="0.25">
      <c r="A129" s="124" t="s">
        <v>258</v>
      </c>
      <c r="B129" s="35">
        <v>1</v>
      </c>
      <c r="C129" s="36">
        <v>2</v>
      </c>
      <c r="D129" s="35">
        <v>3</v>
      </c>
      <c r="E129" s="36">
        <v>5</v>
      </c>
      <c r="F129" s="37"/>
      <c r="G129" s="35">
        <f t="shared" si="20"/>
        <v>-1</v>
      </c>
      <c r="H129" s="36">
        <f t="shared" si="21"/>
        <v>-2</v>
      </c>
      <c r="I129" s="38">
        <f t="shared" si="22"/>
        <v>-0.5</v>
      </c>
      <c r="J129" s="39">
        <f t="shared" si="23"/>
        <v>-0.4</v>
      </c>
    </row>
    <row r="130" spans="1:10" x14ac:dyDescent="0.25">
      <c r="A130" s="124" t="s">
        <v>181</v>
      </c>
      <c r="B130" s="35">
        <v>5</v>
      </c>
      <c r="C130" s="36">
        <v>4</v>
      </c>
      <c r="D130" s="35">
        <v>15</v>
      </c>
      <c r="E130" s="36">
        <v>7</v>
      </c>
      <c r="F130" s="37"/>
      <c r="G130" s="35">
        <f t="shared" si="20"/>
        <v>1</v>
      </c>
      <c r="H130" s="36">
        <f t="shared" si="21"/>
        <v>8</v>
      </c>
      <c r="I130" s="38">
        <f t="shared" si="22"/>
        <v>0.25</v>
      </c>
      <c r="J130" s="39">
        <f t="shared" si="23"/>
        <v>1.1428571428571428</v>
      </c>
    </row>
    <row r="131" spans="1:10" x14ac:dyDescent="0.25">
      <c r="A131" s="124" t="s">
        <v>316</v>
      </c>
      <c r="B131" s="35">
        <v>62</v>
      </c>
      <c r="C131" s="36">
        <v>20</v>
      </c>
      <c r="D131" s="35">
        <v>123</v>
      </c>
      <c r="E131" s="36">
        <v>52</v>
      </c>
      <c r="F131" s="37"/>
      <c r="G131" s="35">
        <f t="shared" si="20"/>
        <v>42</v>
      </c>
      <c r="H131" s="36">
        <f t="shared" si="21"/>
        <v>71</v>
      </c>
      <c r="I131" s="38">
        <f t="shared" si="22"/>
        <v>2.1</v>
      </c>
      <c r="J131" s="39">
        <f t="shared" si="23"/>
        <v>1.3653846153846154</v>
      </c>
    </row>
    <row r="132" spans="1:10" x14ac:dyDescent="0.25">
      <c r="A132" s="124" t="s">
        <v>387</v>
      </c>
      <c r="B132" s="35">
        <v>24</v>
      </c>
      <c r="C132" s="36">
        <v>18</v>
      </c>
      <c r="D132" s="35">
        <v>64</v>
      </c>
      <c r="E132" s="36">
        <v>55</v>
      </c>
      <c r="F132" s="37"/>
      <c r="G132" s="35">
        <f t="shared" si="20"/>
        <v>6</v>
      </c>
      <c r="H132" s="36">
        <f t="shared" si="21"/>
        <v>9</v>
      </c>
      <c r="I132" s="38">
        <f t="shared" si="22"/>
        <v>0.33333333333333331</v>
      </c>
      <c r="J132" s="39">
        <f t="shared" si="23"/>
        <v>0.16363636363636364</v>
      </c>
    </row>
    <row r="133" spans="1:10" x14ac:dyDescent="0.25">
      <c r="A133" s="124" t="s">
        <v>210</v>
      </c>
      <c r="B133" s="35">
        <v>0</v>
      </c>
      <c r="C133" s="36">
        <v>0</v>
      </c>
      <c r="D133" s="35">
        <v>0</v>
      </c>
      <c r="E133" s="36">
        <v>1</v>
      </c>
      <c r="F133" s="37"/>
      <c r="G133" s="35">
        <f t="shared" si="20"/>
        <v>0</v>
      </c>
      <c r="H133" s="36">
        <f t="shared" si="21"/>
        <v>-1</v>
      </c>
      <c r="I133" s="38" t="str">
        <f t="shared" si="22"/>
        <v>-</v>
      </c>
      <c r="J133" s="39">
        <f t="shared" si="23"/>
        <v>-1</v>
      </c>
    </row>
    <row r="134" spans="1:10" x14ac:dyDescent="0.25">
      <c r="A134" s="124" t="s">
        <v>349</v>
      </c>
      <c r="B134" s="35">
        <v>37</v>
      </c>
      <c r="C134" s="36">
        <v>29</v>
      </c>
      <c r="D134" s="35">
        <v>96</v>
      </c>
      <c r="E134" s="36">
        <v>80</v>
      </c>
      <c r="F134" s="37"/>
      <c r="G134" s="35">
        <f t="shared" si="20"/>
        <v>8</v>
      </c>
      <c r="H134" s="36">
        <f t="shared" si="21"/>
        <v>16</v>
      </c>
      <c r="I134" s="38">
        <f t="shared" si="22"/>
        <v>0.27586206896551724</v>
      </c>
      <c r="J134" s="39">
        <f t="shared" si="23"/>
        <v>0.2</v>
      </c>
    </row>
    <row r="135" spans="1:10" x14ac:dyDescent="0.25">
      <c r="A135" s="124" t="s">
        <v>275</v>
      </c>
      <c r="B135" s="35">
        <v>1</v>
      </c>
      <c r="C135" s="36">
        <v>0</v>
      </c>
      <c r="D135" s="35">
        <v>3</v>
      </c>
      <c r="E135" s="36">
        <v>0</v>
      </c>
      <c r="F135" s="37"/>
      <c r="G135" s="35">
        <f t="shared" si="20"/>
        <v>1</v>
      </c>
      <c r="H135" s="36">
        <f t="shared" si="21"/>
        <v>3</v>
      </c>
      <c r="I135" s="38" t="str">
        <f t="shared" si="22"/>
        <v>-</v>
      </c>
      <c r="J135" s="39" t="str">
        <f t="shared" si="23"/>
        <v>-</v>
      </c>
    </row>
    <row r="136" spans="1:10" x14ac:dyDescent="0.25">
      <c r="A136" s="124" t="s">
        <v>306</v>
      </c>
      <c r="B136" s="35">
        <v>10</v>
      </c>
      <c r="C136" s="36">
        <v>0</v>
      </c>
      <c r="D136" s="35">
        <v>18</v>
      </c>
      <c r="E136" s="36">
        <v>0</v>
      </c>
      <c r="F136" s="37"/>
      <c r="G136" s="35">
        <f t="shared" si="20"/>
        <v>10</v>
      </c>
      <c r="H136" s="36">
        <f t="shared" si="21"/>
        <v>18</v>
      </c>
      <c r="I136" s="38" t="str">
        <f t="shared" si="22"/>
        <v>-</v>
      </c>
      <c r="J136" s="39" t="str">
        <f t="shared" si="23"/>
        <v>-</v>
      </c>
    </row>
    <row r="137" spans="1:10" s="52" customFormat="1" ht="13" x14ac:dyDescent="0.3">
      <c r="A137" s="148" t="s">
        <v>518</v>
      </c>
      <c r="B137" s="46">
        <v>295</v>
      </c>
      <c r="C137" s="47">
        <v>114</v>
      </c>
      <c r="D137" s="46">
        <v>604</v>
      </c>
      <c r="E137" s="47">
        <v>399</v>
      </c>
      <c r="F137" s="48"/>
      <c r="G137" s="46">
        <f t="shared" si="20"/>
        <v>181</v>
      </c>
      <c r="H137" s="47">
        <f t="shared" si="21"/>
        <v>205</v>
      </c>
      <c r="I137" s="49">
        <f t="shared" si="22"/>
        <v>1.5877192982456141</v>
      </c>
      <c r="J137" s="50">
        <f t="shared" si="23"/>
        <v>0.51378446115288223</v>
      </c>
    </row>
    <row r="138" spans="1:10" x14ac:dyDescent="0.25">
      <c r="A138" s="147"/>
      <c r="B138" s="80"/>
      <c r="C138" s="81"/>
      <c r="D138" s="80"/>
      <c r="E138" s="81"/>
      <c r="F138" s="82"/>
      <c r="G138" s="80"/>
      <c r="H138" s="81"/>
      <c r="I138" s="94"/>
      <c r="J138" s="95"/>
    </row>
    <row r="139" spans="1:10" ht="13" x14ac:dyDescent="0.3">
      <c r="A139" s="118" t="s">
        <v>92</v>
      </c>
      <c r="B139" s="35"/>
      <c r="C139" s="36"/>
      <c r="D139" s="35"/>
      <c r="E139" s="36"/>
      <c r="F139" s="37"/>
      <c r="G139" s="35"/>
      <c r="H139" s="36"/>
      <c r="I139" s="38"/>
      <c r="J139" s="39"/>
    </row>
    <row r="140" spans="1:10" x14ac:dyDescent="0.25">
      <c r="A140" s="124" t="s">
        <v>494</v>
      </c>
      <c r="B140" s="35">
        <v>0</v>
      </c>
      <c r="C140" s="36">
        <v>0</v>
      </c>
      <c r="D140" s="35">
        <v>0</v>
      </c>
      <c r="E140" s="36">
        <v>1</v>
      </c>
      <c r="F140" s="37"/>
      <c r="G140" s="35">
        <f>B140-C140</f>
        <v>0</v>
      </c>
      <c r="H140" s="36">
        <f>D140-E140</f>
        <v>-1</v>
      </c>
      <c r="I140" s="38" t="str">
        <f>IF(C140=0, "-", IF(G140/C140&lt;10, G140/C140, "&gt;999%"))</f>
        <v>-</v>
      </c>
      <c r="J140" s="39">
        <f>IF(E140=0, "-", IF(H140/E140&lt;10, H140/E140, "&gt;999%"))</f>
        <v>-1</v>
      </c>
    </row>
    <row r="141" spans="1:10" s="52" customFormat="1" ht="13" x14ac:dyDescent="0.3">
      <c r="A141" s="148" t="s">
        <v>519</v>
      </c>
      <c r="B141" s="46">
        <v>0</v>
      </c>
      <c r="C141" s="47">
        <v>0</v>
      </c>
      <c r="D141" s="46">
        <v>0</v>
      </c>
      <c r="E141" s="47">
        <v>1</v>
      </c>
      <c r="F141" s="48"/>
      <c r="G141" s="46">
        <f>B141-C141</f>
        <v>0</v>
      </c>
      <c r="H141" s="47">
        <f>D141-E141</f>
        <v>-1</v>
      </c>
      <c r="I141" s="49" t="str">
        <f>IF(C141=0, "-", IF(G141/C141&lt;10, G141/C141, "&gt;999%"))</f>
        <v>-</v>
      </c>
      <c r="J141" s="50">
        <f>IF(E141=0, "-", IF(H141/E141&lt;10, H141/E141, "&gt;999%"))</f>
        <v>-1</v>
      </c>
    </row>
    <row r="142" spans="1:10" x14ac:dyDescent="0.25">
      <c r="A142" s="147"/>
      <c r="B142" s="80"/>
      <c r="C142" s="81"/>
      <c r="D142" s="80"/>
      <c r="E142" s="81"/>
      <c r="F142" s="82"/>
      <c r="G142" s="80"/>
      <c r="H142" s="81"/>
      <c r="I142" s="94"/>
      <c r="J142" s="95"/>
    </row>
    <row r="143" spans="1:10" ht="13" x14ac:dyDescent="0.3">
      <c r="A143" s="118" t="s">
        <v>62</v>
      </c>
      <c r="B143" s="35"/>
      <c r="C143" s="36"/>
      <c r="D143" s="35"/>
      <c r="E143" s="36"/>
      <c r="F143" s="37"/>
      <c r="G143" s="35"/>
      <c r="H143" s="36"/>
      <c r="I143" s="38"/>
      <c r="J143" s="39"/>
    </row>
    <row r="144" spans="1:10" x14ac:dyDescent="0.25">
      <c r="A144" s="124" t="s">
        <v>286</v>
      </c>
      <c r="B144" s="35">
        <v>0</v>
      </c>
      <c r="C144" s="36">
        <v>0</v>
      </c>
      <c r="D144" s="35">
        <v>0</v>
      </c>
      <c r="E144" s="36">
        <v>1</v>
      </c>
      <c r="F144" s="37"/>
      <c r="G144" s="35">
        <f>B144-C144</f>
        <v>0</v>
      </c>
      <c r="H144" s="36">
        <f>D144-E144</f>
        <v>-1</v>
      </c>
      <c r="I144" s="38" t="str">
        <f>IF(C144=0, "-", IF(G144/C144&lt;10, G144/C144, "&gt;999%"))</f>
        <v>-</v>
      </c>
      <c r="J144" s="39">
        <f>IF(E144=0, "-", IF(H144/E144&lt;10, H144/E144, "&gt;999%"))</f>
        <v>-1</v>
      </c>
    </row>
    <row r="145" spans="1:10" s="52" customFormat="1" ht="13" x14ac:dyDescent="0.3">
      <c r="A145" s="148" t="s">
        <v>520</v>
      </c>
      <c r="B145" s="46">
        <v>0</v>
      </c>
      <c r="C145" s="47">
        <v>0</v>
      </c>
      <c r="D145" s="46">
        <v>0</v>
      </c>
      <c r="E145" s="47">
        <v>1</v>
      </c>
      <c r="F145" s="48"/>
      <c r="G145" s="46">
        <f>B145-C145</f>
        <v>0</v>
      </c>
      <c r="H145" s="47">
        <f>D145-E145</f>
        <v>-1</v>
      </c>
      <c r="I145" s="49" t="str">
        <f>IF(C145=0, "-", IF(G145/C145&lt;10, G145/C145, "&gt;999%"))</f>
        <v>-</v>
      </c>
      <c r="J145" s="50">
        <f>IF(E145=0, "-", IF(H145/E145&lt;10, H145/E145, "&gt;999%"))</f>
        <v>-1</v>
      </c>
    </row>
    <row r="146" spans="1:10" x14ac:dyDescent="0.25">
      <c r="A146" s="147"/>
      <c r="B146" s="80"/>
      <c r="C146" s="81"/>
      <c r="D146" s="80"/>
      <c r="E146" s="81"/>
      <c r="F146" s="82"/>
      <c r="G146" s="80"/>
      <c r="H146" s="81"/>
      <c r="I146" s="94"/>
      <c r="J146" s="95"/>
    </row>
    <row r="147" spans="1:10" ht="13" x14ac:dyDescent="0.3">
      <c r="A147" s="118" t="s">
        <v>93</v>
      </c>
      <c r="B147" s="35"/>
      <c r="C147" s="36"/>
      <c r="D147" s="35"/>
      <c r="E147" s="36"/>
      <c r="F147" s="37"/>
      <c r="G147" s="35"/>
      <c r="H147" s="36"/>
      <c r="I147" s="38"/>
      <c r="J147" s="39"/>
    </row>
    <row r="148" spans="1:10" x14ac:dyDescent="0.25">
      <c r="A148" s="124" t="s">
        <v>495</v>
      </c>
      <c r="B148" s="35">
        <v>3</v>
      </c>
      <c r="C148" s="36">
        <v>4</v>
      </c>
      <c r="D148" s="35">
        <v>6</v>
      </c>
      <c r="E148" s="36">
        <v>10</v>
      </c>
      <c r="F148" s="37"/>
      <c r="G148" s="35">
        <f>B148-C148</f>
        <v>-1</v>
      </c>
      <c r="H148" s="36">
        <f>D148-E148</f>
        <v>-4</v>
      </c>
      <c r="I148" s="38">
        <f>IF(C148=0, "-", IF(G148/C148&lt;10, G148/C148, "&gt;999%"))</f>
        <v>-0.25</v>
      </c>
      <c r="J148" s="39">
        <f>IF(E148=0, "-", IF(H148/E148&lt;10, H148/E148, "&gt;999%"))</f>
        <v>-0.4</v>
      </c>
    </row>
    <row r="149" spans="1:10" s="52" customFormat="1" ht="13" x14ac:dyDescent="0.3">
      <c r="A149" s="148" t="s">
        <v>521</v>
      </c>
      <c r="B149" s="46">
        <v>3</v>
      </c>
      <c r="C149" s="47">
        <v>4</v>
      </c>
      <c r="D149" s="46">
        <v>6</v>
      </c>
      <c r="E149" s="47">
        <v>10</v>
      </c>
      <c r="F149" s="48"/>
      <c r="G149" s="46">
        <f>B149-C149</f>
        <v>-1</v>
      </c>
      <c r="H149" s="47">
        <f>D149-E149</f>
        <v>-4</v>
      </c>
      <c r="I149" s="49">
        <f>IF(C149=0, "-", IF(G149/C149&lt;10, G149/C149, "&gt;999%"))</f>
        <v>-0.25</v>
      </c>
      <c r="J149" s="50">
        <f>IF(E149=0, "-", IF(H149/E149&lt;10, H149/E149, "&gt;999%"))</f>
        <v>-0.4</v>
      </c>
    </row>
    <row r="150" spans="1:10" x14ac:dyDescent="0.25">
      <c r="A150" s="147"/>
      <c r="B150" s="80"/>
      <c r="C150" s="81"/>
      <c r="D150" s="80"/>
      <c r="E150" s="81"/>
      <c r="F150" s="82"/>
      <c r="G150" s="80"/>
      <c r="H150" s="81"/>
      <c r="I150" s="94"/>
      <c r="J150" s="95"/>
    </row>
    <row r="151" spans="1:10" ht="13" x14ac:dyDescent="0.3">
      <c r="A151" s="118" t="s">
        <v>63</v>
      </c>
      <c r="B151" s="35"/>
      <c r="C151" s="36"/>
      <c r="D151" s="35"/>
      <c r="E151" s="36"/>
      <c r="F151" s="37"/>
      <c r="G151" s="35"/>
      <c r="H151" s="36"/>
      <c r="I151" s="38"/>
      <c r="J151" s="39"/>
    </row>
    <row r="152" spans="1:10" x14ac:dyDescent="0.25">
      <c r="A152" s="124" t="s">
        <v>462</v>
      </c>
      <c r="B152" s="35">
        <v>1</v>
      </c>
      <c r="C152" s="36">
        <v>12</v>
      </c>
      <c r="D152" s="35">
        <v>13</v>
      </c>
      <c r="E152" s="36">
        <v>21</v>
      </c>
      <c r="F152" s="37"/>
      <c r="G152" s="35">
        <f>B152-C152</f>
        <v>-11</v>
      </c>
      <c r="H152" s="36">
        <f>D152-E152</f>
        <v>-8</v>
      </c>
      <c r="I152" s="38">
        <f>IF(C152=0, "-", IF(G152/C152&lt;10, G152/C152, "&gt;999%"))</f>
        <v>-0.91666666666666663</v>
      </c>
      <c r="J152" s="39">
        <f>IF(E152=0, "-", IF(H152/E152&lt;10, H152/E152, "&gt;999%"))</f>
        <v>-0.38095238095238093</v>
      </c>
    </row>
    <row r="153" spans="1:10" x14ac:dyDescent="0.25">
      <c r="A153" s="124" t="s">
        <v>473</v>
      </c>
      <c r="B153" s="35">
        <v>15</v>
      </c>
      <c r="C153" s="36">
        <v>3</v>
      </c>
      <c r="D153" s="35">
        <v>30</v>
      </c>
      <c r="E153" s="36">
        <v>8</v>
      </c>
      <c r="F153" s="37"/>
      <c r="G153" s="35">
        <f>B153-C153</f>
        <v>12</v>
      </c>
      <c r="H153" s="36">
        <f>D153-E153</f>
        <v>22</v>
      </c>
      <c r="I153" s="38">
        <f>IF(C153=0, "-", IF(G153/C153&lt;10, G153/C153, "&gt;999%"))</f>
        <v>4</v>
      </c>
      <c r="J153" s="39">
        <f>IF(E153=0, "-", IF(H153/E153&lt;10, H153/E153, "&gt;999%"))</f>
        <v>2.75</v>
      </c>
    </row>
    <row r="154" spans="1:10" x14ac:dyDescent="0.25">
      <c r="A154" s="124" t="s">
        <v>388</v>
      </c>
      <c r="B154" s="35">
        <v>12</v>
      </c>
      <c r="C154" s="36">
        <v>14</v>
      </c>
      <c r="D154" s="35">
        <v>19</v>
      </c>
      <c r="E154" s="36">
        <v>26</v>
      </c>
      <c r="F154" s="37"/>
      <c r="G154" s="35">
        <f>B154-C154</f>
        <v>-2</v>
      </c>
      <c r="H154" s="36">
        <f>D154-E154</f>
        <v>-7</v>
      </c>
      <c r="I154" s="38">
        <f>IF(C154=0, "-", IF(G154/C154&lt;10, G154/C154, "&gt;999%"))</f>
        <v>-0.14285714285714285</v>
      </c>
      <c r="J154" s="39">
        <f>IF(E154=0, "-", IF(H154/E154&lt;10, H154/E154, "&gt;999%"))</f>
        <v>-0.26923076923076922</v>
      </c>
    </row>
    <row r="155" spans="1:10" s="52" customFormat="1" ht="13" x14ac:dyDescent="0.3">
      <c r="A155" s="148" t="s">
        <v>522</v>
      </c>
      <c r="B155" s="46">
        <v>28</v>
      </c>
      <c r="C155" s="47">
        <v>29</v>
      </c>
      <c r="D155" s="46">
        <v>62</v>
      </c>
      <c r="E155" s="47">
        <v>55</v>
      </c>
      <c r="F155" s="48"/>
      <c r="G155" s="46">
        <f>B155-C155</f>
        <v>-1</v>
      </c>
      <c r="H155" s="47">
        <f>D155-E155</f>
        <v>7</v>
      </c>
      <c r="I155" s="49">
        <f>IF(C155=0, "-", IF(G155/C155&lt;10, G155/C155, "&gt;999%"))</f>
        <v>-3.4482758620689655E-2</v>
      </c>
      <c r="J155" s="50">
        <f>IF(E155=0, "-", IF(H155/E155&lt;10, H155/E155, "&gt;999%"))</f>
        <v>0.12727272727272726</v>
      </c>
    </row>
    <row r="156" spans="1:10" x14ac:dyDescent="0.25">
      <c r="A156" s="147"/>
      <c r="B156" s="80"/>
      <c r="C156" s="81"/>
      <c r="D156" s="80"/>
      <c r="E156" s="81"/>
      <c r="F156" s="82"/>
      <c r="G156" s="80"/>
      <c r="H156" s="81"/>
      <c r="I156" s="94"/>
      <c r="J156" s="95"/>
    </row>
    <row r="157" spans="1:10" ht="13" x14ac:dyDescent="0.3">
      <c r="A157" s="118" t="s">
        <v>64</v>
      </c>
      <c r="B157" s="35"/>
      <c r="C157" s="36"/>
      <c r="D157" s="35"/>
      <c r="E157" s="36"/>
      <c r="F157" s="37"/>
      <c r="G157" s="35"/>
      <c r="H157" s="36"/>
      <c r="I157" s="38"/>
      <c r="J157" s="39"/>
    </row>
    <row r="158" spans="1:10" x14ac:dyDescent="0.25">
      <c r="A158" s="124" t="s">
        <v>496</v>
      </c>
      <c r="B158" s="35">
        <v>0</v>
      </c>
      <c r="C158" s="36">
        <v>0</v>
      </c>
      <c r="D158" s="35">
        <v>0</v>
      </c>
      <c r="E158" s="36">
        <v>1</v>
      </c>
      <c r="F158" s="37"/>
      <c r="G158" s="35">
        <f>B158-C158</f>
        <v>0</v>
      </c>
      <c r="H158" s="36">
        <f>D158-E158</f>
        <v>-1</v>
      </c>
      <c r="I158" s="38" t="str">
        <f>IF(C158=0, "-", IF(G158/C158&lt;10, G158/C158, "&gt;999%"))</f>
        <v>-</v>
      </c>
      <c r="J158" s="39">
        <f>IF(E158=0, "-", IF(H158/E158&lt;10, H158/E158, "&gt;999%"))</f>
        <v>-1</v>
      </c>
    </row>
    <row r="159" spans="1:10" s="52" customFormat="1" ht="13" x14ac:dyDescent="0.3">
      <c r="A159" s="148" t="s">
        <v>523</v>
      </c>
      <c r="B159" s="46">
        <v>0</v>
      </c>
      <c r="C159" s="47">
        <v>0</v>
      </c>
      <c r="D159" s="46">
        <v>0</v>
      </c>
      <c r="E159" s="47">
        <v>1</v>
      </c>
      <c r="F159" s="48"/>
      <c r="G159" s="46">
        <f>B159-C159</f>
        <v>0</v>
      </c>
      <c r="H159" s="47">
        <f>D159-E159</f>
        <v>-1</v>
      </c>
      <c r="I159" s="49" t="str">
        <f>IF(C159=0, "-", IF(G159/C159&lt;10, G159/C159, "&gt;999%"))</f>
        <v>-</v>
      </c>
      <c r="J159" s="50">
        <f>IF(E159=0, "-", IF(H159/E159&lt;10, H159/E159, "&gt;999%"))</f>
        <v>-1</v>
      </c>
    </row>
    <row r="160" spans="1:10" x14ac:dyDescent="0.25">
      <c r="A160" s="147"/>
      <c r="B160" s="80"/>
      <c r="C160" s="81"/>
      <c r="D160" s="80"/>
      <c r="E160" s="81"/>
      <c r="F160" s="82"/>
      <c r="G160" s="80"/>
      <c r="H160" s="81"/>
      <c r="I160" s="94"/>
      <c r="J160" s="95"/>
    </row>
    <row r="161" spans="1:10" ht="13" x14ac:dyDescent="0.3">
      <c r="A161" s="118" t="s">
        <v>65</v>
      </c>
      <c r="B161" s="35"/>
      <c r="C161" s="36"/>
      <c r="D161" s="35"/>
      <c r="E161" s="36"/>
      <c r="F161" s="37"/>
      <c r="G161" s="35"/>
      <c r="H161" s="36"/>
      <c r="I161" s="38"/>
      <c r="J161" s="39"/>
    </row>
    <row r="162" spans="1:10" x14ac:dyDescent="0.25">
      <c r="A162" s="124" t="s">
        <v>336</v>
      </c>
      <c r="B162" s="35">
        <v>6</v>
      </c>
      <c r="C162" s="36">
        <v>5</v>
      </c>
      <c r="D162" s="35">
        <v>10</v>
      </c>
      <c r="E162" s="36">
        <v>7</v>
      </c>
      <c r="F162" s="37"/>
      <c r="G162" s="35">
        <f t="shared" ref="G162:G167" si="24">B162-C162</f>
        <v>1</v>
      </c>
      <c r="H162" s="36">
        <f t="shared" ref="H162:H167" si="25">D162-E162</f>
        <v>3</v>
      </c>
      <c r="I162" s="38">
        <f t="shared" ref="I162:I167" si="26">IF(C162=0, "-", IF(G162/C162&lt;10, G162/C162, "&gt;999%"))</f>
        <v>0.2</v>
      </c>
      <c r="J162" s="39">
        <f t="shared" ref="J162:J167" si="27">IF(E162=0, "-", IF(H162/E162&lt;10, H162/E162, "&gt;999%"))</f>
        <v>0.42857142857142855</v>
      </c>
    </row>
    <row r="163" spans="1:10" x14ac:dyDescent="0.25">
      <c r="A163" s="124" t="s">
        <v>411</v>
      </c>
      <c r="B163" s="35">
        <v>1</v>
      </c>
      <c r="C163" s="36">
        <v>7</v>
      </c>
      <c r="D163" s="35">
        <v>2</v>
      </c>
      <c r="E163" s="36">
        <v>8</v>
      </c>
      <c r="F163" s="37"/>
      <c r="G163" s="35">
        <f t="shared" si="24"/>
        <v>-6</v>
      </c>
      <c r="H163" s="36">
        <f t="shared" si="25"/>
        <v>-6</v>
      </c>
      <c r="I163" s="38">
        <f t="shared" si="26"/>
        <v>-0.8571428571428571</v>
      </c>
      <c r="J163" s="39">
        <f t="shared" si="27"/>
        <v>-0.75</v>
      </c>
    </row>
    <row r="164" spans="1:10" x14ac:dyDescent="0.25">
      <c r="A164" s="124" t="s">
        <v>287</v>
      </c>
      <c r="B164" s="35">
        <v>0</v>
      </c>
      <c r="C164" s="36">
        <v>1</v>
      </c>
      <c r="D164" s="35">
        <v>0</v>
      </c>
      <c r="E164" s="36">
        <v>1</v>
      </c>
      <c r="F164" s="37"/>
      <c r="G164" s="35">
        <f t="shared" si="24"/>
        <v>-1</v>
      </c>
      <c r="H164" s="36">
        <f t="shared" si="25"/>
        <v>-1</v>
      </c>
      <c r="I164" s="38">
        <f t="shared" si="26"/>
        <v>-1</v>
      </c>
      <c r="J164" s="39">
        <f t="shared" si="27"/>
        <v>-1</v>
      </c>
    </row>
    <row r="165" spans="1:10" x14ac:dyDescent="0.25">
      <c r="A165" s="124" t="s">
        <v>412</v>
      </c>
      <c r="B165" s="35">
        <v>0</v>
      </c>
      <c r="C165" s="36">
        <v>1</v>
      </c>
      <c r="D165" s="35">
        <v>0</v>
      </c>
      <c r="E165" s="36">
        <v>1</v>
      </c>
      <c r="F165" s="37"/>
      <c r="G165" s="35">
        <f t="shared" si="24"/>
        <v>-1</v>
      </c>
      <c r="H165" s="36">
        <f t="shared" si="25"/>
        <v>-1</v>
      </c>
      <c r="I165" s="38">
        <f t="shared" si="26"/>
        <v>-1</v>
      </c>
      <c r="J165" s="39">
        <f t="shared" si="27"/>
        <v>-1</v>
      </c>
    </row>
    <row r="166" spans="1:10" x14ac:dyDescent="0.25">
      <c r="A166" s="124" t="s">
        <v>225</v>
      </c>
      <c r="B166" s="35">
        <v>3</v>
      </c>
      <c r="C166" s="36">
        <v>0</v>
      </c>
      <c r="D166" s="35">
        <v>5</v>
      </c>
      <c r="E166" s="36">
        <v>1</v>
      </c>
      <c r="F166" s="37"/>
      <c r="G166" s="35">
        <f t="shared" si="24"/>
        <v>3</v>
      </c>
      <c r="H166" s="36">
        <f t="shared" si="25"/>
        <v>4</v>
      </c>
      <c r="I166" s="38" t="str">
        <f t="shared" si="26"/>
        <v>-</v>
      </c>
      <c r="J166" s="39">
        <f t="shared" si="27"/>
        <v>4</v>
      </c>
    </row>
    <row r="167" spans="1:10" s="52" customFormat="1" ht="13" x14ac:dyDescent="0.3">
      <c r="A167" s="148" t="s">
        <v>524</v>
      </c>
      <c r="B167" s="46">
        <v>10</v>
      </c>
      <c r="C167" s="47">
        <v>14</v>
      </c>
      <c r="D167" s="46">
        <v>17</v>
      </c>
      <c r="E167" s="47">
        <v>18</v>
      </c>
      <c r="F167" s="48"/>
      <c r="G167" s="46">
        <f t="shared" si="24"/>
        <v>-4</v>
      </c>
      <c r="H167" s="47">
        <f t="shared" si="25"/>
        <v>-1</v>
      </c>
      <c r="I167" s="49">
        <f t="shared" si="26"/>
        <v>-0.2857142857142857</v>
      </c>
      <c r="J167" s="50">
        <f t="shared" si="27"/>
        <v>-5.5555555555555552E-2</v>
      </c>
    </row>
    <row r="168" spans="1:10" x14ac:dyDescent="0.25">
      <c r="A168" s="147"/>
      <c r="B168" s="80"/>
      <c r="C168" s="81"/>
      <c r="D168" s="80"/>
      <c r="E168" s="81"/>
      <c r="F168" s="82"/>
      <c r="G168" s="80"/>
      <c r="H168" s="81"/>
      <c r="I168" s="94"/>
      <c r="J168" s="95"/>
    </row>
    <row r="169" spans="1:10" ht="13" x14ac:dyDescent="0.3">
      <c r="A169" s="118" t="s">
        <v>66</v>
      </c>
      <c r="B169" s="35"/>
      <c r="C169" s="36"/>
      <c r="D169" s="35"/>
      <c r="E169" s="36"/>
      <c r="F169" s="37"/>
      <c r="G169" s="35"/>
      <c r="H169" s="36"/>
      <c r="I169" s="38"/>
      <c r="J169" s="39"/>
    </row>
    <row r="170" spans="1:10" x14ac:dyDescent="0.25">
      <c r="A170" s="124" t="s">
        <v>350</v>
      </c>
      <c r="B170" s="35">
        <v>1</v>
      </c>
      <c r="C170" s="36">
        <v>4</v>
      </c>
      <c r="D170" s="35">
        <v>2</v>
      </c>
      <c r="E170" s="36">
        <v>6</v>
      </c>
      <c r="F170" s="37"/>
      <c r="G170" s="35">
        <f t="shared" ref="G170:G175" si="28">B170-C170</f>
        <v>-3</v>
      </c>
      <c r="H170" s="36">
        <f t="shared" ref="H170:H175" si="29">D170-E170</f>
        <v>-4</v>
      </c>
      <c r="I170" s="38">
        <f t="shared" ref="I170:I175" si="30">IF(C170=0, "-", IF(G170/C170&lt;10, G170/C170, "&gt;999%"))</f>
        <v>-0.75</v>
      </c>
      <c r="J170" s="39">
        <f t="shared" ref="J170:J175" si="31">IF(E170=0, "-", IF(H170/E170&lt;10, H170/E170, "&gt;999%"))</f>
        <v>-0.66666666666666663</v>
      </c>
    </row>
    <row r="171" spans="1:10" x14ac:dyDescent="0.25">
      <c r="A171" s="124" t="s">
        <v>317</v>
      </c>
      <c r="B171" s="35">
        <v>4</v>
      </c>
      <c r="C171" s="36">
        <v>3</v>
      </c>
      <c r="D171" s="35">
        <v>8</v>
      </c>
      <c r="E171" s="36">
        <v>10</v>
      </c>
      <c r="F171" s="37"/>
      <c r="G171" s="35">
        <f t="shared" si="28"/>
        <v>1</v>
      </c>
      <c r="H171" s="36">
        <f t="shared" si="29"/>
        <v>-2</v>
      </c>
      <c r="I171" s="38">
        <f t="shared" si="30"/>
        <v>0.33333333333333331</v>
      </c>
      <c r="J171" s="39">
        <f t="shared" si="31"/>
        <v>-0.2</v>
      </c>
    </row>
    <row r="172" spans="1:10" x14ac:dyDescent="0.25">
      <c r="A172" s="124" t="s">
        <v>389</v>
      </c>
      <c r="B172" s="35">
        <v>6</v>
      </c>
      <c r="C172" s="36">
        <v>4</v>
      </c>
      <c r="D172" s="35">
        <v>13</v>
      </c>
      <c r="E172" s="36">
        <v>15</v>
      </c>
      <c r="F172" s="37"/>
      <c r="G172" s="35">
        <f t="shared" si="28"/>
        <v>2</v>
      </c>
      <c r="H172" s="36">
        <f t="shared" si="29"/>
        <v>-2</v>
      </c>
      <c r="I172" s="38">
        <f t="shared" si="30"/>
        <v>0.5</v>
      </c>
      <c r="J172" s="39">
        <f t="shared" si="31"/>
        <v>-0.13333333333333333</v>
      </c>
    </row>
    <row r="173" spans="1:10" x14ac:dyDescent="0.25">
      <c r="A173" s="124" t="s">
        <v>318</v>
      </c>
      <c r="B173" s="35">
        <v>0</v>
      </c>
      <c r="C173" s="36">
        <v>1</v>
      </c>
      <c r="D173" s="35">
        <v>0</v>
      </c>
      <c r="E173" s="36">
        <v>1</v>
      </c>
      <c r="F173" s="37"/>
      <c r="G173" s="35">
        <f t="shared" si="28"/>
        <v>-1</v>
      </c>
      <c r="H173" s="36">
        <f t="shared" si="29"/>
        <v>-1</v>
      </c>
      <c r="I173" s="38">
        <f t="shared" si="30"/>
        <v>-1</v>
      </c>
      <c r="J173" s="39">
        <f t="shared" si="31"/>
        <v>-1</v>
      </c>
    </row>
    <row r="174" spans="1:10" x14ac:dyDescent="0.25">
      <c r="A174" s="124" t="s">
        <v>390</v>
      </c>
      <c r="B174" s="35">
        <v>0</v>
      </c>
      <c r="C174" s="36">
        <v>1</v>
      </c>
      <c r="D174" s="35">
        <v>2</v>
      </c>
      <c r="E174" s="36">
        <v>4</v>
      </c>
      <c r="F174" s="37"/>
      <c r="G174" s="35">
        <f t="shared" si="28"/>
        <v>-1</v>
      </c>
      <c r="H174" s="36">
        <f t="shared" si="29"/>
        <v>-2</v>
      </c>
      <c r="I174" s="38">
        <f t="shared" si="30"/>
        <v>-1</v>
      </c>
      <c r="J174" s="39">
        <f t="shared" si="31"/>
        <v>-0.5</v>
      </c>
    </row>
    <row r="175" spans="1:10" s="52" customFormat="1" ht="13" x14ac:dyDescent="0.3">
      <c r="A175" s="148" t="s">
        <v>525</v>
      </c>
      <c r="B175" s="46">
        <v>11</v>
      </c>
      <c r="C175" s="47">
        <v>13</v>
      </c>
      <c r="D175" s="46">
        <v>25</v>
      </c>
      <c r="E175" s="47">
        <v>36</v>
      </c>
      <c r="F175" s="48"/>
      <c r="G175" s="46">
        <f t="shared" si="28"/>
        <v>-2</v>
      </c>
      <c r="H175" s="47">
        <f t="shared" si="29"/>
        <v>-11</v>
      </c>
      <c r="I175" s="49">
        <f t="shared" si="30"/>
        <v>-0.15384615384615385</v>
      </c>
      <c r="J175" s="50">
        <f t="shared" si="31"/>
        <v>-0.30555555555555558</v>
      </c>
    </row>
    <row r="176" spans="1:10" x14ac:dyDescent="0.25">
      <c r="A176" s="147"/>
      <c r="B176" s="80"/>
      <c r="C176" s="81"/>
      <c r="D176" s="80"/>
      <c r="E176" s="81"/>
      <c r="F176" s="82"/>
      <c r="G176" s="80"/>
      <c r="H176" s="81"/>
      <c r="I176" s="94"/>
      <c r="J176" s="95"/>
    </row>
    <row r="177" spans="1:10" ht="13" x14ac:dyDescent="0.3">
      <c r="A177" s="118" t="s">
        <v>67</v>
      </c>
      <c r="B177" s="35"/>
      <c r="C177" s="36"/>
      <c r="D177" s="35"/>
      <c r="E177" s="36"/>
      <c r="F177" s="37"/>
      <c r="G177" s="35"/>
      <c r="H177" s="36"/>
      <c r="I177" s="38"/>
      <c r="J177" s="39"/>
    </row>
    <row r="178" spans="1:10" x14ac:dyDescent="0.25">
      <c r="A178" s="124" t="s">
        <v>259</v>
      </c>
      <c r="B178" s="35">
        <v>8</v>
      </c>
      <c r="C178" s="36">
        <v>6</v>
      </c>
      <c r="D178" s="35">
        <v>14</v>
      </c>
      <c r="E178" s="36">
        <v>16</v>
      </c>
      <c r="F178" s="37"/>
      <c r="G178" s="35">
        <f t="shared" ref="G178:G186" si="32">B178-C178</f>
        <v>2</v>
      </c>
      <c r="H178" s="36">
        <f t="shared" ref="H178:H186" si="33">D178-E178</f>
        <v>-2</v>
      </c>
      <c r="I178" s="38">
        <f t="shared" ref="I178:I186" si="34">IF(C178=0, "-", IF(G178/C178&lt;10, G178/C178, "&gt;999%"))</f>
        <v>0.33333333333333331</v>
      </c>
      <c r="J178" s="39">
        <f t="shared" ref="J178:J186" si="35">IF(E178=0, "-", IF(H178/E178&lt;10, H178/E178, "&gt;999%"))</f>
        <v>-0.125</v>
      </c>
    </row>
    <row r="179" spans="1:10" x14ac:dyDescent="0.25">
      <c r="A179" s="124" t="s">
        <v>182</v>
      </c>
      <c r="B179" s="35">
        <v>114</v>
      </c>
      <c r="C179" s="36">
        <v>34</v>
      </c>
      <c r="D179" s="35">
        <v>176</v>
      </c>
      <c r="E179" s="36">
        <v>101</v>
      </c>
      <c r="F179" s="37"/>
      <c r="G179" s="35">
        <f t="shared" si="32"/>
        <v>80</v>
      </c>
      <c r="H179" s="36">
        <f t="shared" si="33"/>
        <v>75</v>
      </c>
      <c r="I179" s="38">
        <f t="shared" si="34"/>
        <v>2.3529411764705883</v>
      </c>
      <c r="J179" s="39">
        <f t="shared" si="35"/>
        <v>0.74257425742574257</v>
      </c>
    </row>
    <row r="180" spans="1:10" x14ac:dyDescent="0.25">
      <c r="A180" s="124" t="s">
        <v>149</v>
      </c>
      <c r="B180" s="35">
        <v>26</v>
      </c>
      <c r="C180" s="36">
        <v>15</v>
      </c>
      <c r="D180" s="35">
        <v>49</v>
      </c>
      <c r="E180" s="36">
        <v>30</v>
      </c>
      <c r="F180" s="37"/>
      <c r="G180" s="35">
        <f t="shared" si="32"/>
        <v>11</v>
      </c>
      <c r="H180" s="36">
        <f t="shared" si="33"/>
        <v>19</v>
      </c>
      <c r="I180" s="38">
        <f t="shared" si="34"/>
        <v>0.73333333333333328</v>
      </c>
      <c r="J180" s="39">
        <f t="shared" si="35"/>
        <v>0.6333333333333333</v>
      </c>
    </row>
    <row r="181" spans="1:10" x14ac:dyDescent="0.25">
      <c r="A181" s="124" t="s">
        <v>156</v>
      </c>
      <c r="B181" s="35">
        <v>18</v>
      </c>
      <c r="C181" s="36">
        <v>9</v>
      </c>
      <c r="D181" s="35">
        <v>35</v>
      </c>
      <c r="E181" s="36">
        <v>13</v>
      </c>
      <c r="F181" s="37"/>
      <c r="G181" s="35">
        <f t="shared" si="32"/>
        <v>9</v>
      </c>
      <c r="H181" s="36">
        <f t="shared" si="33"/>
        <v>22</v>
      </c>
      <c r="I181" s="38">
        <f t="shared" si="34"/>
        <v>1</v>
      </c>
      <c r="J181" s="39">
        <f t="shared" si="35"/>
        <v>1.6923076923076923</v>
      </c>
    </row>
    <row r="182" spans="1:10" x14ac:dyDescent="0.25">
      <c r="A182" s="124" t="s">
        <v>319</v>
      </c>
      <c r="B182" s="35">
        <v>22</v>
      </c>
      <c r="C182" s="36">
        <v>0</v>
      </c>
      <c r="D182" s="35">
        <v>47</v>
      </c>
      <c r="E182" s="36">
        <v>0</v>
      </c>
      <c r="F182" s="37"/>
      <c r="G182" s="35">
        <f t="shared" si="32"/>
        <v>22</v>
      </c>
      <c r="H182" s="36">
        <f t="shared" si="33"/>
        <v>47</v>
      </c>
      <c r="I182" s="38" t="str">
        <f t="shared" si="34"/>
        <v>-</v>
      </c>
      <c r="J182" s="39" t="str">
        <f t="shared" si="35"/>
        <v>-</v>
      </c>
    </row>
    <row r="183" spans="1:10" x14ac:dyDescent="0.25">
      <c r="A183" s="124" t="s">
        <v>391</v>
      </c>
      <c r="B183" s="35">
        <v>7</v>
      </c>
      <c r="C183" s="36">
        <v>8</v>
      </c>
      <c r="D183" s="35">
        <v>15</v>
      </c>
      <c r="E183" s="36">
        <v>16</v>
      </c>
      <c r="F183" s="37"/>
      <c r="G183" s="35">
        <f t="shared" si="32"/>
        <v>-1</v>
      </c>
      <c r="H183" s="36">
        <f t="shared" si="33"/>
        <v>-1</v>
      </c>
      <c r="I183" s="38">
        <f t="shared" si="34"/>
        <v>-0.125</v>
      </c>
      <c r="J183" s="39">
        <f t="shared" si="35"/>
        <v>-6.25E-2</v>
      </c>
    </row>
    <row r="184" spans="1:10" x14ac:dyDescent="0.25">
      <c r="A184" s="124" t="s">
        <v>351</v>
      </c>
      <c r="B184" s="35">
        <v>25</v>
      </c>
      <c r="C184" s="36">
        <v>17</v>
      </c>
      <c r="D184" s="35">
        <v>38</v>
      </c>
      <c r="E184" s="36">
        <v>48</v>
      </c>
      <c r="F184" s="37"/>
      <c r="G184" s="35">
        <f t="shared" si="32"/>
        <v>8</v>
      </c>
      <c r="H184" s="36">
        <f t="shared" si="33"/>
        <v>-10</v>
      </c>
      <c r="I184" s="38">
        <f t="shared" si="34"/>
        <v>0.47058823529411764</v>
      </c>
      <c r="J184" s="39">
        <f t="shared" si="35"/>
        <v>-0.20833333333333334</v>
      </c>
    </row>
    <row r="185" spans="1:10" x14ac:dyDescent="0.25">
      <c r="A185" s="124" t="s">
        <v>236</v>
      </c>
      <c r="B185" s="35">
        <v>8</v>
      </c>
      <c r="C185" s="36">
        <v>8</v>
      </c>
      <c r="D185" s="35">
        <v>14</v>
      </c>
      <c r="E185" s="36">
        <v>18</v>
      </c>
      <c r="F185" s="37"/>
      <c r="G185" s="35">
        <f t="shared" si="32"/>
        <v>0</v>
      </c>
      <c r="H185" s="36">
        <f t="shared" si="33"/>
        <v>-4</v>
      </c>
      <c r="I185" s="38">
        <f t="shared" si="34"/>
        <v>0</v>
      </c>
      <c r="J185" s="39">
        <f t="shared" si="35"/>
        <v>-0.22222222222222221</v>
      </c>
    </row>
    <row r="186" spans="1:10" s="52" customFormat="1" ht="13" x14ac:dyDescent="0.3">
      <c r="A186" s="148" t="s">
        <v>526</v>
      </c>
      <c r="B186" s="46">
        <v>228</v>
      </c>
      <c r="C186" s="47">
        <v>97</v>
      </c>
      <c r="D186" s="46">
        <v>388</v>
      </c>
      <c r="E186" s="47">
        <v>242</v>
      </c>
      <c r="F186" s="48"/>
      <c r="G186" s="46">
        <f t="shared" si="32"/>
        <v>131</v>
      </c>
      <c r="H186" s="47">
        <f t="shared" si="33"/>
        <v>146</v>
      </c>
      <c r="I186" s="49">
        <f t="shared" si="34"/>
        <v>1.3505154639175259</v>
      </c>
      <c r="J186" s="50">
        <f t="shared" si="35"/>
        <v>0.60330578512396693</v>
      </c>
    </row>
    <row r="187" spans="1:10" x14ac:dyDescent="0.25">
      <c r="A187" s="147"/>
      <c r="B187" s="80"/>
      <c r="C187" s="81"/>
      <c r="D187" s="80"/>
      <c r="E187" s="81"/>
      <c r="F187" s="82"/>
      <c r="G187" s="80"/>
      <c r="H187" s="81"/>
      <c r="I187" s="94"/>
      <c r="J187" s="95"/>
    </row>
    <row r="188" spans="1:10" ht="13" x14ac:dyDescent="0.3">
      <c r="A188" s="118" t="s">
        <v>68</v>
      </c>
      <c r="B188" s="35"/>
      <c r="C188" s="36"/>
      <c r="D188" s="35"/>
      <c r="E188" s="36"/>
      <c r="F188" s="37"/>
      <c r="G188" s="35"/>
      <c r="H188" s="36"/>
      <c r="I188" s="38"/>
      <c r="J188" s="39"/>
    </row>
    <row r="189" spans="1:10" x14ac:dyDescent="0.25">
      <c r="A189" s="124" t="s">
        <v>432</v>
      </c>
      <c r="B189" s="35">
        <v>0</v>
      </c>
      <c r="C189" s="36">
        <v>0</v>
      </c>
      <c r="D189" s="35">
        <v>0</v>
      </c>
      <c r="E189" s="36">
        <v>2</v>
      </c>
      <c r="F189" s="37"/>
      <c r="G189" s="35">
        <f t="shared" ref="G189:G195" si="36">B189-C189</f>
        <v>0</v>
      </c>
      <c r="H189" s="36">
        <f t="shared" ref="H189:H195" si="37">D189-E189</f>
        <v>-2</v>
      </c>
      <c r="I189" s="38" t="str">
        <f t="shared" ref="I189:I195" si="38">IF(C189=0, "-", IF(G189/C189&lt;10, G189/C189, "&gt;999%"))</f>
        <v>-</v>
      </c>
      <c r="J189" s="39">
        <f t="shared" ref="J189:J195" si="39">IF(E189=0, "-", IF(H189/E189&lt;10, H189/E189, "&gt;999%"))</f>
        <v>-1</v>
      </c>
    </row>
    <row r="190" spans="1:10" x14ac:dyDescent="0.25">
      <c r="A190" s="124" t="s">
        <v>372</v>
      </c>
      <c r="B190" s="35">
        <v>14</v>
      </c>
      <c r="C190" s="36">
        <v>12</v>
      </c>
      <c r="D190" s="35">
        <v>34</v>
      </c>
      <c r="E190" s="36">
        <v>16</v>
      </c>
      <c r="F190" s="37"/>
      <c r="G190" s="35">
        <f t="shared" si="36"/>
        <v>2</v>
      </c>
      <c r="H190" s="36">
        <f t="shared" si="37"/>
        <v>18</v>
      </c>
      <c r="I190" s="38">
        <f t="shared" si="38"/>
        <v>0.16666666666666666</v>
      </c>
      <c r="J190" s="39">
        <f t="shared" si="39"/>
        <v>1.125</v>
      </c>
    </row>
    <row r="191" spans="1:10" x14ac:dyDescent="0.25">
      <c r="A191" s="124" t="s">
        <v>433</v>
      </c>
      <c r="B191" s="35">
        <v>0</v>
      </c>
      <c r="C191" s="36">
        <v>0</v>
      </c>
      <c r="D191" s="35">
        <v>1</v>
      </c>
      <c r="E191" s="36">
        <v>0</v>
      </c>
      <c r="F191" s="37"/>
      <c r="G191" s="35">
        <f t="shared" si="36"/>
        <v>0</v>
      </c>
      <c r="H191" s="36">
        <f t="shared" si="37"/>
        <v>1</v>
      </c>
      <c r="I191" s="38" t="str">
        <f t="shared" si="38"/>
        <v>-</v>
      </c>
      <c r="J191" s="39" t="str">
        <f t="shared" si="39"/>
        <v>-</v>
      </c>
    </row>
    <row r="192" spans="1:10" x14ac:dyDescent="0.25">
      <c r="A192" s="124" t="s">
        <v>373</v>
      </c>
      <c r="B192" s="35">
        <v>6</v>
      </c>
      <c r="C192" s="36">
        <v>5</v>
      </c>
      <c r="D192" s="35">
        <v>14</v>
      </c>
      <c r="E192" s="36">
        <v>6</v>
      </c>
      <c r="F192" s="37"/>
      <c r="G192" s="35">
        <f t="shared" si="36"/>
        <v>1</v>
      </c>
      <c r="H192" s="36">
        <f t="shared" si="37"/>
        <v>8</v>
      </c>
      <c r="I192" s="38">
        <f t="shared" si="38"/>
        <v>0.2</v>
      </c>
      <c r="J192" s="39">
        <f t="shared" si="39"/>
        <v>1.3333333333333333</v>
      </c>
    </row>
    <row r="193" spans="1:10" x14ac:dyDescent="0.25">
      <c r="A193" s="124" t="s">
        <v>413</v>
      </c>
      <c r="B193" s="35">
        <v>1</v>
      </c>
      <c r="C193" s="36">
        <v>2</v>
      </c>
      <c r="D193" s="35">
        <v>6</v>
      </c>
      <c r="E193" s="36">
        <v>9</v>
      </c>
      <c r="F193" s="37"/>
      <c r="G193" s="35">
        <f t="shared" si="36"/>
        <v>-1</v>
      </c>
      <c r="H193" s="36">
        <f t="shared" si="37"/>
        <v>-3</v>
      </c>
      <c r="I193" s="38">
        <f t="shared" si="38"/>
        <v>-0.5</v>
      </c>
      <c r="J193" s="39">
        <f t="shared" si="39"/>
        <v>-0.33333333333333331</v>
      </c>
    </row>
    <row r="194" spans="1:10" x14ac:dyDescent="0.25">
      <c r="A194" s="124" t="s">
        <v>414</v>
      </c>
      <c r="B194" s="35">
        <v>2</v>
      </c>
      <c r="C194" s="36">
        <v>3</v>
      </c>
      <c r="D194" s="35">
        <v>6</v>
      </c>
      <c r="E194" s="36">
        <v>4</v>
      </c>
      <c r="F194" s="37"/>
      <c r="G194" s="35">
        <f t="shared" si="36"/>
        <v>-1</v>
      </c>
      <c r="H194" s="36">
        <f t="shared" si="37"/>
        <v>2</v>
      </c>
      <c r="I194" s="38">
        <f t="shared" si="38"/>
        <v>-0.33333333333333331</v>
      </c>
      <c r="J194" s="39">
        <f t="shared" si="39"/>
        <v>0.5</v>
      </c>
    </row>
    <row r="195" spans="1:10" s="52" customFormat="1" ht="13" x14ac:dyDescent="0.3">
      <c r="A195" s="148" t="s">
        <v>527</v>
      </c>
      <c r="B195" s="46">
        <v>23</v>
      </c>
      <c r="C195" s="47">
        <v>22</v>
      </c>
      <c r="D195" s="46">
        <v>61</v>
      </c>
      <c r="E195" s="47">
        <v>37</v>
      </c>
      <c r="F195" s="48"/>
      <c r="G195" s="46">
        <f t="shared" si="36"/>
        <v>1</v>
      </c>
      <c r="H195" s="47">
        <f t="shared" si="37"/>
        <v>24</v>
      </c>
      <c r="I195" s="49">
        <f t="shared" si="38"/>
        <v>4.5454545454545456E-2</v>
      </c>
      <c r="J195" s="50">
        <f t="shared" si="39"/>
        <v>0.64864864864864868</v>
      </c>
    </row>
    <row r="196" spans="1:10" x14ac:dyDescent="0.25">
      <c r="A196" s="147"/>
      <c r="B196" s="80"/>
      <c r="C196" s="81"/>
      <c r="D196" s="80"/>
      <c r="E196" s="81"/>
      <c r="F196" s="82"/>
      <c r="G196" s="80"/>
      <c r="H196" s="81"/>
      <c r="I196" s="94"/>
      <c r="J196" s="95"/>
    </row>
    <row r="197" spans="1:10" ht="13" x14ac:dyDescent="0.3">
      <c r="A197" s="118" t="s">
        <v>69</v>
      </c>
      <c r="B197" s="35"/>
      <c r="C197" s="36"/>
      <c r="D197" s="35"/>
      <c r="E197" s="36"/>
      <c r="F197" s="37"/>
      <c r="G197" s="35"/>
      <c r="H197" s="36"/>
      <c r="I197" s="38"/>
      <c r="J197" s="39"/>
    </row>
    <row r="198" spans="1:10" x14ac:dyDescent="0.25">
      <c r="A198" s="124" t="s">
        <v>392</v>
      </c>
      <c r="B198" s="35">
        <v>1</v>
      </c>
      <c r="C198" s="36">
        <v>0</v>
      </c>
      <c r="D198" s="35">
        <v>1</v>
      </c>
      <c r="E198" s="36">
        <v>0</v>
      </c>
      <c r="F198" s="37"/>
      <c r="G198" s="35">
        <f t="shared" ref="G198:G203" si="40">B198-C198</f>
        <v>1</v>
      </c>
      <c r="H198" s="36">
        <f t="shared" ref="H198:H203" si="41">D198-E198</f>
        <v>1</v>
      </c>
      <c r="I198" s="38" t="str">
        <f t="shared" ref="I198:I203" si="42">IF(C198=0, "-", IF(G198/C198&lt;10, G198/C198, "&gt;999%"))</f>
        <v>-</v>
      </c>
      <c r="J198" s="39" t="str">
        <f t="shared" ref="J198:J203" si="43">IF(E198=0, "-", IF(H198/E198&lt;10, H198/E198, "&gt;999%"))</f>
        <v>-</v>
      </c>
    </row>
    <row r="199" spans="1:10" x14ac:dyDescent="0.25">
      <c r="A199" s="124" t="s">
        <v>452</v>
      </c>
      <c r="B199" s="35">
        <v>1</v>
      </c>
      <c r="C199" s="36">
        <v>2</v>
      </c>
      <c r="D199" s="35">
        <v>2</v>
      </c>
      <c r="E199" s="36">
        <v>3</v>
      </c>
      <c r="F199" s="37"/>
      <c r="G199" s="35">
        <f t="shared" si="40"/>
        <v>-1</v>
      </c>
      <c r="H199" s="36">
        <f t="shared" si="41"/>
        <v>-1</v>
      </c>
      <c r="I199" s="38">
        <f t="shared" si="42"/>
        <v>-0.5</v>
      </c>
      <c r="J199" s="39">
        <f t="shared" si="43"/>
        <v>-0.33333333333333331</v>
      </c>
    </row>
    <row r="200" spans="1:10" x14ac:dyDescent="0.25">
      <c r="A200" s="124" t="s">
        <v>260</v>
      </c>
      <c r="B200" s="35">
        <v>0</v>
      </c>
      <c r="C200" s="36">
        <v>2</v>
      </c>
      <c r="D200" s="35">
        <v>0</v>
      </c>
      <c r="E200" s="36">
        <v>3</v>
      </c>
      <c r="F200" s="37"/>
      <c r="G200" s="35">
        <f t="shared" si="40"/>
        <v>-2</v>
      </c>
      <c r="H200" s="36">
        <f t="shared" si="41"/>
        <v>-3</v>
      </c>
      <c r="I200" s="38">
        <f t="shared" si="42"/>
        <v>-1</v>
      </c>
      <c r="J200" s="39">
        <f t="shared" si="43"/>
        <v>-1</v>
      </c>
    </row>
    <row r="201" spans="1:10" x14ac:dyDescent="0.25">
      <c r="A201" s="124" t="s">
        <v>474</v>
      </c>
      <c r="B201" s="35">
        <v>4</v>
      </c>
      <c r="C201" s="36">
        <v>5</v>
      </c>
      <c r="D201" s="35">
        <v>12</v>
      </c>
      <c r="E201" s="36">
        <v>7</v>
      </c>
      <c r="F201" s="37"/>
      <c r="G201" s="35">
        <f t="shared" si="40"/>
        <v>-1</v>
      </c>
      <c r="H201" s="36">
        <f t="shared" si="41"/>
        <v>5</v>
      </c>
      <c r="I201" s="38">
        <f t="shared" si="42"/>
        <v>-0.2</v>
      </c>
      <c r="J201" s="39">
        <f t="shared" si="43"/>
        <v>0.7142857142857143</v>
      </c>
    </row>
    <row r="202" spans="1:10" x14ac:dyDescent="0.25">
      <c r="A202" s="124" t="s">
        <v>453</v>
      </c>
      <c r="B202" s="35">
        <v>0</v>
      </c>
      <c r="C202" s="36">
        <v>1</v>
      </c>
      <c r="D202" s="35">
        <v>1</v>
      </c>
      <c r="E202" s="36">
        <v>3</v>
      </c>
      <c r="F202" s="37"/>
      <c r="G202" s="35">
        <f t="shared" si="40"/>
        <v>-1</v>
      </c>
      <c r="H202" s="36">
        <f t="shared" si="41"/>
        <v>-2</v>
      </c>
      <c r="I202" s="38">
        <f t="shared" si="42"/>
        <v>-1</v>
      </c>
      <c r="J202" s="39">
        <f t="shared" si="43"/>
        <v>-0.66666666666666663</v>
      </c>
    </row>
    <row r="203" spans="1:10" s="52" customFormat="1" ht="13" x14ac:dyDescent="0.3">
      <c r="A203" s="148" t="s">
        <v>528</v>
      </c>
      <c r="B203" s="46">
        <v>6</v>
      </c>
      <c r="C203" s="47">
        <v>10</v>
      </c>
      <c r="D203" s="46">
        <v>16</v>
      </c>
      <c r="E203" s="47">
        <v>16</v>
      </c>
      <c r="F203" s="48"/>
      <c r="G203" s="46">
        <f t="shared" si="40"/>
        <v>-4</v>
      </c>
      <c r="H203" s="47">
        <f t="shared" si="41"/>
        <v>0</v>
      </c>
      <c r="I203" s="49">
        <f t="shared" si="42"/>
        <v>-0.4</v>
      </c>
      <c r="J203" s="50">
        <f t="shared" si="43"/>
        <v>0</v>
      </c>
    </row>
    <row r="204" spans="1:10" x14ac:dyDescent="0.25">
      <c r="A204" s="147"/>
      <c r="B204" s="80"/>
      <c r="C204" s="81"/>
      <c r="D204" s="80"/>
      <c r="E204" s="81"/>
      <c r="F204" s="82"/>
      <c r="G204" s="80"/>
      <c r="H204" s="81"/>
      <c r="I204" s="94"/>
      <c r="J204" s="95"/>
    </row>
    <row r="205" spans="1:10" ht="13" x14ac:dyDescent="0.3">
      <c r="A205" s="118" t="s">
        <v>70</v>
      </c>
      <c r="B205" s="35"/>
      <c r="C205" s="36"/>
      <c r="D205" s="35"/>
      <c r="E205" s="36"/>
      <c r="F205" s="37"/>
      <c r="G205" s="35"/>
      <c r="H205" s="36"/>
      <c r="I205" s="38"/>
      <c r="J205" s="39"/>
    </row>
    <row r="206" spans="1:10" x14ac:dyDescent="0.25">
      <c r="A206" s="124" t="s">
        <v>200</v>
      </c>
      <c r="B206" s="35">
        <v>1</v>
      </c>
      <c r="C206" s="36">
        <v>0</v>
      </c>
      <c r="D206" s="35">
        <v>1</v>
      </c>
      <c r="E206" s="36">
        <v>0</v>
      </c>
      <c r="F206" s="37"/>
      <c r="G206" s="35">
        <f t="shared" ref="G206:G214" si="44">B206-C206</f>
        <v>1</v>
      </c>
      <c r="H206" s="36">
        <f t="shared" ref="H206:H214" si="45">D206-E206</f>
        <v>1</v>
      </c>
      <c r="I206" s="38" t="str">
        <f t="shared" ref="I206:I214" si="46">IF(C206=0, "-", IF(G206/C206&lt;10, G206/C206, "&gt;999%"))</f>
        <v>-</v>
      </c>
      <c r="J206" s="39" t="str">
        <f t="shared" ref="J206:J214" si="47">IF(E206=0, "-", IF(H206/E206&lt;10, H206/E206, "&gt;999%"))</f>
        <v>-</v>
      </c>
    </row>
    <row r="207" spans="1:10" x14ac:dyDescent="0.25">
      <c r="A207" s="124" t="s">
        <v>226</v>
      </c>
      <c r="B207" s="35">
        <v>5</v>
      </c>
      <c r="C207" s="36">
        <v>1</v>
      </c>
      <c r="D207" s="35">
        <v>7</v>
      </c>
      <c r="E207" s="36">
        <v>1</v>
      </c>
      <c r="F207" s="37"/>
      <c r="G207" s="35">
        <f t="shared" si="44"/>
        <v>4</v>
      </c>
      <c r="H207" s="36">
        <f t="shared" si="45"/>
        <v>6</v>
      </c>
      <c r="I207" s="38">
        <f t="shared" si="46"/>
        <v>4</v>
      </c>
      <c r="J207" s="39">
        <f t="shared" si="47"/>
        <v>6</v>
      </c>
    </row>
    <row r="208" spans="1:10" x14ac:dyDescent="0.25">
      <c r="A208" s="124" t="s">
        <v>243</v>
      </c>
      <c r="B208" s="35">
        <v>1</v>
      </c>
      <c r="C208" s="36">
        <v>0</v>
      </c>
      <c r="D208" s="35">
        <v>1</v>
      </c>
      <c r="E208" s="36">
        <v>0</v>
      </c>
      <c r="F208" s="37"/>
      <c r="G208" s="35">
        <f t="shared" si="44"/>
        <v>1</v>
      </c>
      <c r="H208" s="36">
        <f t="shared" si="45"/>
        <v>1</v>
      </c>
      <c r="I208" s="38" t="str">
        <f t="shared" si="46"/>
        <v>-</v>
      </c>
      <c r="J208" s="39" t="str">
        <f t="shared" si="47"/>
        <v>-</v>
      </c>
    </row>
    <row r="209" spans="1:10" x14ac:dyDescent="0.25">
      <c r="A209" s="124" t="s">
        <v>227</v>
      </c>
      <c r="B209" s="35">
        <v>2</v>
      </c>
      <c r="C209" s="36">
        <v>1</v>
      </c>
      <c r="D209" s="35">
        <v>3</v>
      </c>
      <c r="E209" s="36">
        <v>2</v>
      </c>
      <c r="F209" s="37"/>
      <c r="G209" s="35">
        <f t="shared" si="44"/>
        <v>1</v>
      </c>
      <c r="H209" s="36">
        <f t="shared" si="45"/>
        <v>1</v>
      </c>
      <c r="I209" s="38">
        <f t="shared" si="46"/>
        <v>1</v>
      </c>
      <c r="J209" s="39">
        <f t="shared" si="47"/>
        <v>0.5</v>
      </c>
    </row>
    <row r="210" spans="1:10" x14ac:dyDescent="0.25">
      <c r="A210" s="124" t="s">
        <v>374</v>
      </c>
      <c r="B210" s="35">
        <v>11</v>
      </c>
      <c r="C210" s="36">
        <v>2</v>
      </c>
      <c r="D210" s="35">
        <v>20</v>
      </c>
      <c r="E210" s="36">
        <v>5</v>
      </c>
      <c r="F210" s="37"/>
      <c r="G210" s="35">
        <f t="shared" si="44"/>
        <v>9</v>
      </c>
      <c r="H210" s="36">
        <f t="shared" si="45"/>
        <v>15</v>
      </c>
      <c r="I210" s="38">
        <f t="shared" si="46"/>
        <v>4.5</v>
      </c>
      <c r="J210" s="39">
        <f t="shared" si="47"/>
        <v>3</v>
      </c>
    </row>
    <row r="211" spans="1:10" x14ac:dyDescent="0.25">
      <c r="A211" s="124" t="s">
        <v>288</v>
      </c>
      <c r="B211" s="35">
        <v>2</v>
      </c>
      <c r="C211" s="36">
        <v>0</v>
      </c>
      <c r="D211" s="35">
        <v>2</v>
      </c>
      <c r="E211" s="36">
        <v>0</v>
      </c>
      <c r="F211" s="37"/>
      <c r="G211" s="35">
        <f t="shared" si="44"/>
        <v>2</v>
      </c>
      <c r="H211" s="36">
        <f t="shared" si="45"/>
        <v>2</v>
      </c>
      <c r="I211" s="38" t="str">
        <f t="shared" si="46"/>
        <v>-</v>
      </c>
      <c r="J211" s="39" t="str">
        <f t="shared" si="47"/>
        <v>-</v>
      </c>
    </row>
    <row r="212" spans="1:10" x14ac:dyDescent="0.25">
      <c r="A212" s="124" t="s">
        <v>415</v>
      </c>
      <c r="B212" s="35">
        <v>2</v>
      </c>
      <c r="C212" s="36">
        <v>2</v>
      </c>
      <c r="D212" s="35">
        <v>9</v>
      </c>
      <c r="E212" s="36">
        <v>3</v>
      </c>
      <c r="F212" s="37"/>
      <c r="G212" s="35">
        <f t="shared" si="44"/>
        <v>0</v>
      </c>
      <c r="H212" s="36">
        <f t="shared" si="45"/>
        <v>6</v>
      </c>
      <c r="I212" s="38">
        <f t="shared" si="46"/>
        <v>0</v>
      </c>
      <c r="J212" s="39">
        <f t="shared" si="47"/>
        <v>2</v>
      </c>
    </row>
    <row r="213" spans="1:10" x14ac:dyDescent="0.25">
      <c r="A213" s="124" t="s">
        <v>337</v>
      </c>
      <c r="B213" s="35">
        <v>3</v>
      </c>
      <c r="C213" s="36">
        <v>4</v>
      </c>
      <c r="D213" s="35">
        <v>10</v>
      </c>
      <c r="E213" s="36">
        <v>5</v>
      </c>
      <c r="F213" s="37"/>
      <c r="G213" s="35">
        <f t="shared" si="44"/>
        <v>-1</v>
      </c>
      <c r="H213" s="36">
        <f t="shared" si="45"/>
        <v>5</v>
      </c>
      <c r="I213" s="38">
        <f t="shared" si="46"/>
        <v>-0.25</v>
      </c>
      <c r="J213" s="39">
        <f t="shared" si="47"/>
        <v>1</v>
      </c>
    </row>
    <row r="214" spans="1:10" s="52" customFormat="1" ht="13" x14ac:dyDescent="0.3">
      <c r="A214" s="148" t="s">
        <v>529</v>
      </c>
      <c r="B214" s="46">
        <v>27</v>
      </c>
      <c r="C214" s="47">
        <v>10</v>
      </c>
      <c r="D214" s="46">
        <v>53</v>
      </c>
      <c r="E214" s="47">
        <v>16</v>
      </c>
      <c r="F214" s="48"/>
      <c r="G214" s="46">
        <f t="shared" si="44"/>
        <v>17</v>
      </c>
      <c r="H214" s="47">
        <f t="shared" si="45"/>
        <v>37</v>
      </c>
      <c r="I214" s="49">
        <f t="shared" si="46"/>
        <v>1.7</v>
      </c>
      <c r="J214" s="50">
        <f t="shared" si="47"/>
        <v>2.3125</v>
      </c>
    </row>
    <row r="215" spans="1:10" x14ac:dyDescent="0.25">
      <c r="A215" s="147"/>
      <c r="B215" s="80"/>
      <c r="C215" s="81"/>
      <c r="D215" s="80"/>
      <c r="E215" s="81"/>
      <c r="F215" s="82"/>
      <c r="G215" s="80"/>
      <c r="H215" s="81"/>
      <c r="I215" s="94"/>
      <c r="J215" s="95"/>
    </row>
    <row r="216" spans="1:10" ht="13" x14ac:dyDescent="0.3">
      <c r="A216" s="118" t="s">
        <v>71</v>
      </c>
      <c r="B216" s="35"/>
      <c r="C216" s="36"/>
      <c r="D216" s="35"/>
      <c r="E216" s="36"/>
      <c r="F216" s="37"/>
      <c r="G216" s="35"/>
      <c r="H216" s="36"/>
      <c r="I216" s="38"/>
      <c r="J216" s="39"/>
    </row>
    <row r="217" spans="1:10" x14ac:dyDescent="0.25">
      <c r="A217" s="124" t="s">
        <v>244</v>
      </c>
      <c r="B217" s="35">
        <v>1</v>
      </c>
      <c r="C217" s="36">
        <v>1</v>
      </c>
      <c r="D217" s="35">
        <v>3</v>
      </c>
      <c r="E217" s="36">
        <v>1</v>
      </c>
      <c r="F217" s="37"/>
      <c r="G217" s="35">
        <f>B217-C217</f>
        <v>0</v>
      </c>
      <c r="H217" s="36">
        <f>D217-E217</f>
        <v>2</v>
      </c>
      <c r="I217" s="38">
        <f>IF(C217=0, "-", IF(G217/C217&lt;10, G217/C217, "&gt;999%"))</f>
        <v>0</v>
      </c>
      <c r="J217" s="39">
        <f>IF(E217=0, "-", IF(H217/E217&lt;10, H217/E217, "&gt;999%"))</f>
        <v>2</v>
      </c>
    </row>
    <row r="218" spans="1:10" x14ac:dyDescent="0.25">
      <c r="A218" s="124" t="s">
        <v>416</v>
      </c>
      <c r="B218" s="35">
        <v>1</v>
      </c>
      <c r="C218" s="36">
        <v>0</v>
      </c>
      <c r="D218" s="35">
        <v>2</v>
      </c>
      <c r="E218" s="36">
        <v>0</v>
      </c>
      <c r="F218" s="37"/>
      <c r="G218" s="35">
        <f>B218-C218</f>
        <v>1</v>
      </c>
      <c r="H218" s="36">
        <f>D218-E218</f>
        <v>2</v>
      </c>
      <c r="I218" s="38" t="str">
        <f>IF(C218=0, "-", IF(G218/C218&lt;10, G218/C218, "&gt;999%"))</f>
        <v>-</v>
      </c>
      <c r="J218" s="39" t="str">
        <f>IF(E218=0, "-", IF(H218/E218&lt;10, H218/E218, "&gt;999%"))</f>
        <v>-</v>
      </c>
    </row>
    <row r="219" spans="1:10" s="52" customFormat="1" ht="13" x14ac:dyDescent="0.3">
      <c r="A219" s="148" t="s">
        <v>530</v>
      </c>
      <c r="B219" s="46">
        <v>2</v>
      </c>
      <c r="C219" s="47">
        <v>1</v>
      </c>
      <c r="D219" s="46">
        <v>5</v>
      </c>
      <c r="E219" s="47">
        <v>1</v>
      </c>
      <c r="F219" s="48"/>
      <c r="G219" s="46">
        <f>B219-C219</f>
        <v>1</v>
      </c>
      <c r="H219" s="47">
        <f>D219-E219</f>
        <v>4</v>
      </c>
      <c r="I219" s="49">
        <f>IF(C219=0, "-", IF(G219/C219&lt;10, G219/C219, "&gt;999%"))</f>
        <v>1</v>
      </c>
      <c r="J219" s="50">
        <f>IF(E219=0, "-", IF(H219/E219&lt;10, H219/E219, "&gt;999%"))</f>
        <v>4</v>
      </c>
    </row>
    <row r="220" spans="1:10" x14ac:dyDescent="0.25">
      <c r="A220" s="147"/>
      <c r="B220" s="80"/>
      <c r="C220" s="81"/>
      <c r="D220" s="80"/>
      <c r="E220" s="81"/>
      <c r="F220" s="82"/>
      <c r="G220" s="80"/>
      <c r="H220" s="81"/>
      <c r="I220" s="94"/>
      <c r="J220" s="95"/>
    </row>
    <row r="221" spans="1:10" ht="13" x14ac:dyDescent="0.3">
      <c r="A221" s="118" t="s">
        <v>72</v>
      </c>
      <c r="B221" s="35"/>
      <c r="C221" s="36"/>
      <c r="D221" s="35"/>
      <c r="E221" s="36"/>
      <c r="F221" s="37"/>
      <c r="G221" s="35"/>
      <c r="H221" s="36"/>
      <c r="I221" s="38"/>
      <c r="J221" s="39"/>
    </row>
    <row r="222" spans="1:10" x14ac:dyDescent="0.25">
      <c r="A222" s="124" t="s">
        <v>463</v>
      </c>
      <c r="B222" s="35">
        <v>7</v>
      </c>
      <c r="C222" s="36">
        <v>2</v>
      </c>
      <c r="D222" s="35">
        <v>12</v>
      </c>
      <c r="E222" s="36">
        <v>9</v>
      </c>
      <c r="F222" s="37"/>
      <c r="G222" s="35">
        <f t="shared" ref="G222:G233" si="48">B222-C222</f>
        <v>5</v>
      </c>
      <c r="H222" s="36">
        <f t="shared" ref="H222:H233" si="49">D222-E222</f>
        <v>3</v>
      </c>
      <c r="I222" s="38">
        <f t="shared" ref="I222:I233" si="50">IF(C222=0, "-", IF(G222/C222&lt;10, G222/C222, "&gt;999%"))</f>
        <v>2.5</v>
      </c>
      <c r="J222" s="39">
        <f t="shared" ref="J222:J233" si="51">IF(E222=0, "-", IF(H222/E222&lt;10, H222/E222, "&gt;999%"))</f>
        <v>0.33333333333333331</v>
      </c>
    </row>
    <row r="223" spans="1:10" x14ac:dyDescent="0.25">
      <c r="A223" s="124" t="s">
        <v>475</v>
      </c>
      <c r="B223" s="35">
        <v>9</v>
      </c>
      <c r="C223" s="36">
        <v>10</v>
      </c>
      <c r="D223" s="35">
        <v>16</v>
      </c>
      <c r="E223" s="36">
        <v>26</v>
      </c>
      <c r="F223" s="37"/>
      <c r="G223" s="35">
        <f t="shared" si="48"/>
        <v>-1</v>
      </c>
      <c r="H223" s="36">
        <f t="shared" si="49"/>
        <v>-10</v>
      </c>
      <c r="I223" s="38">
        <f t="shared" si="50"/>
        <v>-0.1</v>
      </c>
      <c r="J223" s="39">
        <f t="shared" si="51"/>
        <v>-0.38461538461538464</v>
      </c>
    </row>
    <row r="224" spans="1:10" x14ac:dyDescent="0.25">
      <c r="A224" s="124" t="s">
        <v>307</v>
      </c>
      <c r="B224" s="35">
        <v>48</v>
      </c>
      <c r="C224" s="36">
        <v>15</v>
      </c>
      <c r="D224" s="35">
        <v>134</v>
      </c>
      <c r="E224" s="36">
        <v>51</v>
      </c>
      <c r="F224" s="37"/>
      <c r="G224" s="35">
        <f t="shared" si="48"/>
        <v>33</v>
      </c>
      <c r="H224" s="36">
        <f t="shared" si="49"/>
        <v>83</v>
      </c>
      <c r="I224" s="38">
        <f t="shared" si="50"/>
        <v>2.2000000000000002</v>
      </c>
      <c r="J224" s="39">
        <f t="shared" si="51"/>
        <v>1.6274509803921569</v>
      </c>
    </row>
    <row r="225" spans="1:10" x14ac:dyDescent="0.25">
      <c r="A225" s="124" t="s">
        <v>320</v>
      </c>
      <c r="B225" s="35">
        <v>46</v>
      </c>
      <c r="C225" s="36">
        <v>0</v>
      </c>
      <c r="D225" s="35">
        <v>68</v>
      </c>
      <c r="E225" s="36">
        <v>0</v>
      </c>
      <c r="F225" s="37"/>
      <c r="G225" s="35">
        <f t="shared" si="48"/>
        <v>46</v>
      </c>
      <c r="H225" s="36">
        <f t="shared" si="49"/>
        <v>68</v>
      </c>
      <c r="I225" s="38" t="str">
        <f t="shared" si="50"/>
        <v>-</v>
      </c>
      <c r="J225" s="39" t="str">
        <f t="shared" si="51"/>
        <v>-</v>
      </c>
    </row>
    <row r="226" spans="1:10" x14ac:dyDescent="0.25">
      <c r="A226" s="124" t="s">
        <v>352</v>
      </c>
      <c r="B226" s="35">
        <v>105</v>
      </c>
      <c r="C226" s="36">
        <v>56</v>
      </c>
      <c r="D226" s="35">
        <v>208</v>
      </c>
      <c r="E226" s="36">
        <v>157</v>
      </c>
      <c r="F226" s="37"/>
      <c r="G226" s="35">
        <f t="shared" si="48"/>
        <v>49</v>
      </c>
      <c r="H226" s="36">
        <f t="shared" si="49"/>
        <v>51</v>
      </c>
      <c r="I226" s="38">
        <f t="shared" si="50"/>
        <v>0.875</v>
      </c>
      <c r="J226" s="39">
        <f t="shared" si="51"/>
        <v>0.32484076433121017</v>
      </c>
    </row>
    <row r="227" spans="1:10" x14ac:dyDescent="0.25">
      <c r="A227" s="124" t="s">
        <v>393</v>
      </c>
      <c r="B227" s="35">
        <v>7</v>
      </c>
      <c r="C227" s="36">
        <v>7</v>
      </c>
      <c r="D227" s="35">
        <v>15</v>
      </c>
      <c r="E227" s="36">
        <v>11</v>
      </c>
      <c r="F227" s="37"/>
      <c r="G227" s="35">
        <f t="shared" si="48"/>
        <v>0</v>
      </c>
      <c r="H227" s="36">
        <f t="shared" si="49"/>
        <v>4</v>
      </c>
      <c r="I227" s="38">
        <f t="shared" si="50"/>
        <v>0</v>
      </c>
      <c r="J227" s="39">
        <f t="shared" si="51"/>
        <v>0.36363636363636365</v>
      </c>
    </row>
    <row r="228" spans="1:10" x14ac:dyDescent="0.25">
      <c r="A228" s="124" t="s">
        <v>394</v>
      </c>
      <c r="B228" s="35">
        <v>26</v>
      </c>
      <c r="C228" s="36">
        <v>15</v>
      </c>
      <c r="D228" s="35">
        <v>50</v>
      </c>
      <c r="E228" s="36">
        <v>30</v>
      </c>
      <c r="F228" s="37"/>
      <c r="G228" s="35">
        <f t="shared" si="48"/>
        <v>11</v>
      </c>
      <c r="H228" s="36">
        <f t="shared" si="49"/>
        <v>20</v>
      </c>
      <c r="I228" s="38">
        <f t="shared" si="50"/>
        <v>0.73333333333333328</v>
      </c>
      <c r="J228" s="39">
        <f t="shared" si="51"/>
        <v>0.66666666666666663</v>
      </c>
    </row>
    <row r="229" spans="1:10" x14ac:dyDescent="0.25">
      <c r="A229" s="124" t="s">
        <v>276</v>
      </c>
      <c r="B229" s="35">
        <v>2</v>
      </c>
      <c r="C229" s="36">
        <v>2</v>
      </c>
      <c r="D229" s="35">
        <v>2</v>
      </c>
      <c r="E229" s="36">
        <v>3</v>
      </c>
      <c r="F229" s="37"/>
      <c r="G229" s="35">
        <f t="shared" si="48"/>
        <v>0</v>
      </c>
      <c r="H229" s="36">
        <f t="shared" si="49"/>
        <v>-1</v>
      </c>
      <c r="I229" s="38">
        <f t="shared" si="50"/>
        <v>0</v>
      </c>
      <c r="J229" s="39">
        <f t="shared" si="51"/>
        <v>-0.33333333333333331</v>
      </c>
    </row>
    <row r="230" spans="1:10" x14ac:dyDescent="0.25">
      <c r="A230" s="124" t="s">
        <v>157</v>
      </c>
      <c r="B230" s="35">
        <v>15</v>
      </c>
      <c r="C230" s="36">
        <v>15</v>
      </c>
      <c r="D230" s="35">
        <v>35</v>
      </c>
      <c r="E230" s="36">
        <v>52</v>
      </c>
      <c r="F230" s="37"/>
      <c r="G230" s="35">
        <f t="shared" si="48"/>
        <v>0</v>
      </c>
      <c r="H230" s="36">
        <f t="shared" si="49"/>
        <v>-17</v>
      </c>
      <c r="I230" s="38">
        <f t="shared" si="50"/>
        <v>0</v>
      </c>
      <c r="J230" s="39">
        <f t="shared" si="51"/>
        <v>-0.32692307692307693</v>
      </c>
    </row>
    <row r="231" spans="1:10" x14ac:dyDescent="0.25">
      <c r="A231" s="124" t="s">
        <v>183</v>
      </c>
      <c r="B231" s="35">
        <v>105</v>
      </c>
      <c r="C231" s="36">
        <v>63</v>
      </c>
      <c r="D231" s="35">
        <v>241</v>
      </c>
      <c r="E231" s="36">
        <v>193</v>
      </c>
      <c r="F231" s="37"/>
      <c r="G231" s="35">
        <f t="shared" si="48"/>
        <v>42</v>
      </c>
      <c r="H231" s="36">
        <f t="shared" si="49"/>
        <v>48</v>
      </c>
      <c r="I231" s="38">
        <f t="shared" si="50"/>
        <v>0.66666666666666663</v>
      </c>
      <c r="J231" s="39">
        <f t="shared" si="51"/>
        <v>0.24870466321243523</v>
      </c>
    </row>
    <row r="232" spans="1:10" x14ac:dyDescent="0.25">
      <c r="A232" s="124" t="s">
        <v>211</v>
      </c>
      <c r="B232" s="35">
        <v>13</v>
      </c>
      <c r="C232" s="36">
        <v>2</v>
      </c>
      <c r="D232" s="35">
        <v>28</v>
      </c>
      <c r="E232" s="36">
        <v>18</v>
      </c>
      <c r="F232" s="37"/>
      <c r="G232" s="35">
        <f t="shared" si="48"/>
        <v>11</v>
      </c>
      <c r="H232" s="36">
        <f t="shared" si="49"/>
        <v>10</v>
      </c>
      <c r="I232" s="38">
        <f t="shared" si="50"/>
        <v>5.5</v>
      </c>
      <c r="J232" s="39">
        <f t="shared" si="51"/>
        <v>0.55555555555555558</v>
      </c>
    </row>
    <row r="233" spans="1:10" s="52" customFormat="1" ht="13" x14ac:dyDescent="0.3">
      <c r="A233" s="148" t="s">
        <v>531</v>
      </c>
      <c r="B233" s="46">
        <v>383</v>
      </c>
      <c r="C233" s="47">
        <v>187</v>
      </c>
      <c r="D233" s="46">
        <v>809</v>
      </c>
      <c r="E233" s="47">
        <v>550</v>
      </c>
      <c r="F233" s="48"/>
      <c r="G233" s="46">
        <f t="shared" si="48"/>
        <v>196</v>
      </c>
      <c r="H233" s="47">
        <f t="shared" si="49"/>
        <v>259</v>
      </c>
      <c r="I233" s="49">
        <f t="shared" si="50"/>
        <v>1.0481283422459893</v>
      </c>
      <c r="J233" s="50">
        <f t="shared" si="51"/>
        <v>0.47090909090909089</v>
      </c>
    </row>
    <row r="234" spans="1:10" x14ac:dyDescent="0.25">
      <c r="A234" s="147"/>
      <c r="B234" s="80"/>
      <c r="C234" s="81"/>
      <c r="D234" s="80"/>
      <c r="E234" s="81"/>
      <c r="F234" s="82"/>
      <c r="G234" s="80"/>
      <c r="H234" s="81"/>
      <c r="I234" s="94"/>
      <c r="J234" s="95"/>
    </row>
    <row r="235" spans="1:10" ht="13" x14ac:dyDescent="0.3">
      <c r="A235" s="118" t="s">
        <v>73</v>
      </c>
      <c r="B235" s="35"/>
      <c r="C235" s="36"/>
      <c r="D235" s="35"/>
      <c r="E235" s="36"/>
      <c r="F235" s="37"/>
      <c r="G235" s="35"/>
      <c r="H235" s="36"/>
      <c r="I235" s="38"/>
      <c r="J235" s="39"/>
    </row>
    <row r="236" spans="1:10" x14ac:dyDescent="0.25">
      <c r="A236" s="124" t="s">
        <v>201</v>
      </c>
      <c r="B236" s="35">
        <v>15</v>
      </c>
      <c r="C236" s="36">
        <v>7</v>
      </c>
      <c r="D236" s="35">
        <v>33</v>
      </c>
      <c r="E236" s="36">
        <v>24</v>
      </c>
      <c r="F236" s="37"/>
      <c r="G236" s="35">
        <f t="shared" ref="G236:G249" si="52">B236-C236</f>
        <v>8</v>
      </c>
      <c r="H236" s="36">
        <f t="shared" ref="H236:H249" si="53">D236-E236</f>
        <v>9</v>
      </c>
      <c r="I236" s="38">
        <f t="shared" ref="I236:I249" si="54">IF(C236=0, "-", IF(G236/C236&lt;10, G236/C236, "&gt;999%"))</f>
        <v>1.1428571428571428</v>
      </c>
      <c r="J236" s="39">
        <f t="shared" ref="J236:J249" si="55">IF(E236=0, "-", IF(H236/E236&lt;10, H236/E236, "&gt;999%"))</f>
        <v>0.375</v>
      </c>
    </row>
    <row r="237" spans="1:10" x14ac:dyDescent="0.25">
      <c r="A237" s="124" t="s">
        <v>202</v>
      </c>
      <c r="B237" s="35">
        <v>0</v>
      </c>
      <c r="C237" s="36">
        <v>0</v>
      </c>
      <c r="D237" s="35">
        <v>1</v>
      </c>
      <c r="E237" s="36">
        <v>1</v>
      </c>
      <c r="F237" s="37"/>
      <c r="G237" s="35">
        <f t="shared" si="52"/>
        <v>0</v>
      </c>
      <c r="H237" s="36">
        <f t="shared" si="53"/>
        <v>0</v>
      </c>
      <c r="I237" s="38" t="str">
        <f t="shared" si="54"/>
        <v>-</v>
      </c>
      <c r="J237" s="39">
        <f t="shared" si="55"/>
        <v>0</v>
      </c>
    </row>
    <row r="238" spans="1:10" x14ac:dyDescent="0.25">
      <c r="A238" s="124" t="s">
        <v>228</v>
      </c>
      <c r="B238" s="35">
        <v>0</v>
      </c>
      <c r="C238" s="36">
        <v>7</v>
      </c>
      <c r="D238" s="35">
        <v>7</v>
      </c>
      <c r="E238" s="36">
        <v>26</v>
      </c>
      <c r="F238" s="37"/>
      <c r="G238" s="35">
        <f t="shared" si="52"/>
        <v>-7</v>
      </c>
      <c r="H238" s="36">
        <f t="shared" si="53"/>
        <v>-19</v>
      </c>
      <c r="I238" s="38">
        <f t="shared" si="54"/>
        <v>-1</v>
      </c>
      <c r="J238" s="39">
        <f t="shared" si="55"/>
        <v>-0.73076923076923073</v>
      </c>
    </row>
    <row r="239" spans="1:10" x14ac:dyDescent="0.25">
      <c r="A239" s="124" t="s">
        <v>289</v>
      </c>
      <c r="B239" s="35">
        <v>3</v>
      </c>
      <c r="C239" s="36">
        <v>4</v>
      </c>
      <c r="D239" s="35">
        <v>5</v>
      </c>
      <c r="E239" s="36">
        <v>9</v>
      </c>
      <c r="F239" s="37"/>
      <c r="G239" s="35">
        <f t="shared" si="52"/>
        <v>-1</v>
      </c>
      <c r="H239" s="36">
        <f t="shared" si="53"/>
        <v>-4</v>
      </c>
      <c r="I239" s="38">
        <f t="shared" si="54"/>
        <v>-0.25</v>
      </c>
      <c r="J239" s="39">
        <f t="shared" si="55"/>
        <v>-0.44444444444444442</v>
      </c>
    </row>
    <row r="240" spans="1:10" x14ac:dyDescent="0.25">
      <c r="A240" s="124" t="s">
        <v>229</v>
      </c>
      <c r="B240" s="35">
        <v>1</v>
      </c>
      <c r="C240" s="36">
        <v>4</v>
      </c>
      <c r="D240" s="35">
        <v>2</v>
      </c>
      <c r="E240" s="36">
        <v>8</v>
      </c>
      <c r="F240" s="37"/>
      <c r="G240" s="35">
        <f t="shared" si="52"/>
        <v>-3</v>
      </c>
      <c r="H240" s="36">
        <f t="shared" si="53"/>
        <v>-6</v>
      </c>
      <c r="I240" s="38">
        <f t="shared" si="54"/>
        <v>-0.75</v>
      </c>
      <c r="J240" s="39">
        <f t="shared" si="55"/>
        <v>-0.75</v>
      </c>
    </row>
    <row r="241" spans="1:10" x14ac:dyDescent="0.25">
      <c r="A241" s="124" t="s">
        <v>245</v>
      </c>
      <c r="B241" s="35">
        <v>0</v>
      </c>
      <c r="C241" s="36">
        <v>0</v>
      </c>
      <c r="D241" s="35">
        <v>0</v>
      </c>
      <c r="E241" s="36">
        <v>2</v>
      </c>
      <c r="F241" s="37"/>
      <c r="G241" s="35">
        <f t="shared" si="52"/>
        <v>0</v>
      </c>
      <c r="H241" s="36">
        <f t="shared" si="53"/>
        <v>-2</v>
      </c>
      <c r="I241" s="38" t="str">
        <f t="shared" si="54"/>
        <v>-</v>
      </c>
      <c r="J241" s="39">
        <f t="shared" si="55"/>
        <v>-1</v>
      </c>
    </row>
    <row r="242" spans="1:10" x14ac:dyDescent="0.25">
      <c r="A242" s="124" t="s">
        <v>246</v>
      </c>
      <c r="B242" s="35">
        <v>3</v>
      </c>
      <c r="C242" s="36">
        <v>2</v>
      </c>
      <c r="D242" s="35">
        <v>3</v>
      </c>
      <c r="E242" s="36">
        <v>4</v>
      </c>
      <c r="F242" s="37"/>
      <c r="G242" s="35">
        <f t="shared" si="52"/>
        <v>1</v>
      </c>
      <c r="H242" s="36">
        <f t="shared" si="53"/>
        <v>-1</v>
      </c>
      <c r="I242" s="38">
        <f t="shared" si="54"/>
        <v>0.5</v>
      </c>
      <c r="J242" s="39">
        <f t="shared" si="55"/>
        <v>-0.25</v>
      </c>
    </row>
    <row r="243" spans="1:10" x14ac:dyDescent="0.25">
      <c r="A243" s="124" t="s">
        <v>338</v>
      </c>
      <c r="B243" s="35">
        <v>3</v>
      </c>
      <c r="C243" s="36">
        <v>3</v>
      </c>
      <c r="D243" s="35">
        <v>13</v>
      </c>
      <c r="E243" s="36">
        <v>5</v>
      </c>
      <c r="F243" s="37"/>
      <c r="G243" s="35">
        <f t="shared" si="52"/>
        <v>0</v>
      </c>
      <c r="H243" s="36">
        <f t="shared" si="53"/>
        <v>8</v>
      </c>
      <c r="I243" s="38">
        <f t="shared" si="54"/>
        <v>0</v>
      </c>
      <c r="J243" s="39">
        <f t="shared" si="55"/>
        <v>1.6</v>
      </c>
    </row>
    <row r="244" spans="1:10" x14ac:dyDescent="0.25">
      <c r="A244" s="124" t="s">
        <v>375</v>
      </c>
      <c r="B244" s="35">
        <v>5</v>
      </c>
      <c r="C244" s="36">
        <v>3</v>
      </c>
      <c r="D244" s="35">
        <v>11</v>
      </c>
      <c r="E244" s="36">
        <v>9</v>
      </c>
      <c r="F244" s="37"/>
      <c r="G244" s="35">
        <f t="shared" si="52"/>
        <v>2</v>
      </c>
      <c r="H244" s="36">
        <f t="shared" si="53"/>
        <v>2</v>
      </c>
      <c r="I244" s="38">
        <f t="shared" si="54"/>
        <v>0.66666666666666663</v>
      </c>
      <c r="J244" s="39">
        <f t="shared" si="55"/>
        <v>0.22222222222222221</v>
      </c>
    </row>
    <row r="245" spans="1:10" x14ac:dyDescent="0.25">
      <c r="A245" s="124" t="s">
        <v>376</v>
      </c>
      <c r="B245" s="35">
        <v>1</v>
      </c>
      <c r="C245" s="36">
        <v>0</v>
      </c>
      <c r="D245" s="35">
        <v>3</v>
      </c>
      <c r="E245" s="36">
        <v>1</v>
      </c>
      <c r="F245" s="37"/>
      <c r="G245" s="35">
        <f t="shared" si="52"/>
        <v>1</v>
      </c>
      <c r="H245" s="36">
        <f t="shared" si="53"/>
        <v>2</v>
      </c>
      <c r="I245" s="38" t="str">
        <f t="shared" si="54"/>
        <v>-</v>
      </c>
      <c r="J245" s="39">
        <f t="shared" si="55"/>
        <v>2</v>
      </c>
    </row>
    <row r="246" spans="1:10" x14ac:dyDescent="0.25">
      <c r="A246" s="124" t="s">
        <v>417</v>
      </c>
      <c r="B246" s="35">
        <v>4</v>
      </c>
      <c r="C246" s="36">
        <v>2</v>
      </c>
      <c r="D246" s="35">
        <v>10</v>
      </c>
      <c r="E246" s="36">
        <v>3</v>
      </c>
      <c r="F246" s="37"/>
      <c r="G246" s="35">
        <f t="shared" si="52"/>
        <v>2</v>
      </c>
      <c r="H246" s="36">
        <f t="shared" si="53"/>
        <v>7</v>
      </c>
      <c r="I246" s="38">
        <f t="shared" si="54"/>
        <v>1</v>
      </c>
      <c r="J246" s="39">
        <f t="shared" si="55"/>
        <v>2.3333333333333335</v>
      </c>
    </row>
    <row r="247" spans="1:10" x14ac:dyDescent="0.25">
      <c r="A247" s="124" t="s">
        <v>418</v>
      </c>
      <c r="B247" s="35">
        <v>0</v>
      </c>
      <c r="C247" s="36">
        <v>0</v>
      </c>
      <c r="D247" s="35">
        <v>0</v>
      </c>
      <c r="E247" s="36">
        <v>1</v>
      </c>
      <c r="F247" s="37"/>
      <c r="G247" s="35">
        <f t="shared" si="52"/>
        <v>0</v>
      </c>
      <c r="H247" s="36">
        <f t="shared" si="53"/>
        <v>-1</v>
      </c>
      <c r="I247" s="38" t="str">
        <f t="shared" si="54"/>
        <v>-</v>
      </c>
      <c r="J247" s="39">
        <f t="shared" si="55"/>
        <v>-1</v>
      </c>
    </row>
    <row r="248" spans="1:10" x14ac:dyDescent="0.25">
      <c r="A248" s="124" t="s">
        <v>434</v>
      </c>
      <c r="B248" s="35">
        <v>1</v>
      </c>
      <c r="C248" s="36">
        <v>0</v>
      </c>
      <c r="D248" s="35">
        <v>3</v>
      </c>
      <c r="E248" s="36">
        <v>1</v>
      </c>
      <c r="F248" s="37"/>
      <c r="G248" s="35">
        <f t="shared" si="52"/>
        <v>1</v>
      </c>
      <c r="H248" s="36">
        <f t="shared" si="53"/>
        <v>2</v>
      </c>
      <c r="I248" s="38" t="str">
        <f t="shared" si="54"/>
        <v>-</v>
      </c>
      <c r="J248" s="39">
        <f t="shared" si="55"/>
        <v>2</v>
      </c>
    </row>
    <row r="249" spans="1:10" s="52" customFormat="1" ht="13" x14ac:dyDescent="0.3">
      <c r="A249" s="148" t="s">
        <v>532</v>
      </c>
      <c r="B249" s="46">
        <v>36</v>
      </c>
      <c r="C249" s="47">
        <v>32</v>
      </c>
      <c r="D249" s="46">
        <v>91</v>
      </c>
      <c r="E249" s="47">
        <v>94</v>
      </c>
      <c r="F249" s="48"/>
      <c r="G249" s="46">
        <f t="shared" si="52"/>
        <v>4</v>
      </c>
      <c r="H249" s="47">
        <f t="shared" si="53"/>
        <v>-3</v>
      </c>
      <c r="I249" s="49">
        <f t="shared" si="54"/>
        <v>0.125</v>
      </c>
      <c r="J249" s="50">
        <f t="shared" si="55"/>
        <v>-3.1914893617021274E-2</v>
      </c>
    </row>
    <row r="250" spans="1:10" x14ac:dyDescent="0.25">
      <c r="A250" s="147"/>
      <c r="B250" s="80"/>
      <c r="C250" s="81"/>
      <c r="D250" s="80"/>
      <c r="E250" s="81"/>
      <c r="F250" s="82"/>
      <c r="G250" s="80"/>
      <c r="H250" s="81"/>
      <c r="I250" s="94"/>
      <c r="J250" s="95"/>
    </row>
    <row r="251" spans="1:10" ht="13" x14ac:dyDescent="0.3">
      <c r="A251" s="118" t="s">
        <v>74</v>
      </c>
      <c r="B251" s="35"/>
      <c r="C251" s="36"/>
      <c r="D251" s="35"/>
      <c r="E251" s="36"/>
      <c r="F251" s="37"/>
      <c r="G251" s="35"/>
      <c r="H251" s="36"/>
      <c r="I251" s="38"/>
      <c r="J251" s="39"/>
    </row>
    <row r="252" spans="1:10" x14ac:dyDescent="0.25">
      <c r="A252" s="124" t="s">
        <v>497</v>
      </c>
      <c r="B252" s="35">
        <v>2</v>
      </c>
      <c r="C252" s="36">
        <v>0</v>
      </c>
      <c r="D252" s="35">
        <v>7</v>
      </c>
      <c r="E252" s="36">
        <v>3</v>
      </c>
      <c r="F252" s="37"/>
      <c r="G252" s="35">
        <f t="shared" ref="G252:G258" si="56">B252-C252</f>
        <v>2</v>
      </c>
      <c r="H252" s="36">
        <f t="shared" ref="H252:H258" si="57">D252-E252</f>
        <v>4</v>
      </c>
      <c r="I252" s="38" t="str">
        <f t="shared" ref="I252:I258" si="58">IF(C252=0, "-", IF(G252/C252&lt;10, G252/C252, "&gt;999%"))</f>
        <v>-</v>
      </c>
      <c r="J252" s="39">
        <f t="shared" ref="J252:J258" si="59">IF(E252=0, "-", IF(H252/E252&lt;10, H252/E252, "&gt;999%"))</f>
        <v>1.3333333333333333</v>
      </c>
    </row>
    <row r="253" spans="1:10" x14ac:dyDescent="0.25">
      <c r="A253" s="124" t="s">
        <v>441</v>
      </c>
      <c r="B253" s="35">
        <v>0</v>
      </c>
      <c r="C253" s="36">
        <v>0</v>
      </c>
      <c r="D253" s="35">
        <v>1</v>
      </c>
      <c r="E253" s="36">
        <v>0</v>
      </c>
      <c r="F253" s="37"/>
      <c r="G253" s="35">
        <f t="shared" si="56"/>
        <v>0</v>
      </c>
      <c r="H253" s="36">
        <f t="shared" si="57"/>
        <v>1</v>
      </c>
      <c r="I253" s="38" t="str">
        <f t="shared" si="58"/>
        <v>-</v>
      </c>
      <c r="J253" s="39" t="str">
        <f t="shared" si="59"/>
        <v>-</v>
      </c>
    </row>
    <row r="254" spans="1:10" x14ac:dyDescent="0.25">
      <c r="A254" s="124" t="s">
        <v>266</v>
      </c>
      <c r="B254" s="35">
        <v>0</v>
      </c>
      <c r="C254" s="36">
        <v>1</v>
      </c>
      <c r="D254" s="35">
        <v>1</v>
      </c>
      <c r="E254" s="36">
        <v>1</v>
      </c>
      <c r="F254" s="37"/>
      <c r="G254" s="35">
        <f t="shared" si="56"/>
        <v>-1</v>
      </c>
      <c r="H254" s="36">
        <f t="shared" si="57"/>
        <v>0</v>
      </c>
      <c r="I254" s="38">
        <f t="shared" si="58"/>
        <v>-1</v>
      </c>
      <c r="J254" s="39">
        <f t="shared" si="59"/>
        <v>0</v>
      </c>
    </row>
    <row r="255" spans="1:10" x14ac:dyDescent="0.25">
      <c r="A255" s="124" t="s">
        <v>454</v>
      </c>
      <c r="B255" s="35">
        <v>0</v>
      </c>
      <c r="C255" s="36">
        <v>0</v>
      </c>
      <c r="D255" s="35">
        <v>2</v>
      </c>
      <c r="E255" s="36">
        <v>2</v>
      </c>
      <c r="F255" s="37"/>
      <c r="G255" s="35">
        <f t="shared" si="56"/>
        <v>0</v>
      </c>
      <c r="H255" s="36">
        <f t="shared" si="57"/>
        <v>0</v>
      </c>
      <c r="I255" s="38" t="str">
        <f t="shared" si="58"/>
        <v>-</v>
      </c>
      <c r="J255" s="39">
        <f t="shared" si="59"/>
        <v>0</v>
      </c>
    </row>
    <row r="256" spans="1:10" x14ac:dyDescent="0.25">
      <c r="A256" s="124" t="s">
        <v>464</v>
      </c>
      <c r="B256" s="35">
        <v>1</v>
      </c>
      <c r="C256" s="36">
        <v>0</v>
      </c>
      <c r="D256" s="35">
        <v>2</v>
      </c>
      <c r="E256" s="36">
        <v>1</v>
      </c>
      <c r="F256" s="37"/>
      <c r="G256" s="35">
        <f t="shared" si="56"/>
        <v>1</v>
      </c>
      <c r="H256" s="36">
        <f t="shared" si="57"/>
        <v>1</v>
      </c>
      <c r="I256" s="38" t="str">
        <f t="shared" si="58"/>
        <v>-</v>
      </c>
      <c r="J256" s="39">
        <f t="shared" si="59"/>
        <v>1</v>
      </c>
    </row>
    <row r="257" spans="1:10" x14ac:dyDescent="0.25">
      <c r="A257" s="124" t="s">
        <v>476</v>
      </c>
      <c r="B257" s="35">
        <v>6</v>
      </c>
      <c r="C257" s="36">
        <v>0</v>
      </c>
      <c r="D257" s="35">
        <v>8</v>
      </c>
      <c r="E257" s="36">
        <v>6</v>
      </c>
      <c r="F257" s="37"/>
      <c r="G257" s="35">
        <f t="shared" si="56"/>
        <v>6</v>
      </c>
      <c r="H257" s="36">
        <f t="shared" si="57"/>
        <v>2</v>
      </c>
      <c r="I257" s="38" t="str">
        <f t="shared" si="58"/>
        <v>-</v>
      </c>
      <c r="J257" s="39">
        <f t="shared" si="59"/>
        <v>0.33333333333333331</v>
      </c>
    </row>
    <row r="258" spans="1:10" s="52" customFormat="1" ht="13" x14ac:dyDescent="0.3">
      <c r="A258" s="148" t="s">
        <v>533</v>
      </c>
      <c r="B258" s="46">
        <v>9</v>
      </c>
      <c r="C258" s="47">
        <v>1</v>
      </c>
      <c r="D258" s="46">
        <v>21</v>
      </c>
      <c r="E258" s="47">
        <v>13</v>
      </c>
      <c r="F258" s="48"/>
      <c r="G258" s="46">
        <f t="shared" si="56"/>
        <v>8</v>
      </c>
      <c r="H258" s="47">
        <f t="shared" si="57"/>
        <v>8</v>
      </c>
      <c r="I258" s="49">
        <f t="shared" si="58"/>
        <v>8</v>
      </c>
      <c r="J258" s="50">
        <f t="shared" si="59"/>
        <v>0.61538461538461542</v>
      </c>
    </row>
    <row r="259" spans="1:10" x14ac:dyDescent="0.25">
      <c r="A259" s="147"/>
      <c r="B259" s="80"/>
      <c r="C259" s="81"/>
      <c r="D259" s="80"/>
      <c r="E259" s="81"/>
      <c r="F259" s="82"/>
      <c r="G259" s="80"/>
      <c r="H259" s="81"/>
      <c r="I259" s="94"/>
      <c r="J259" s="95"/>
    </row>
    <row r="260" spans="1:10" ht="13" x14ac:dyDescent="0.3">
      <c r="A260" s="118" t="s">
        <v>75</v>
      </c>
      <c r="B260" s="35"/>
      <c r="C260" s="36"/>
      <c r="D260" s="35"/>
      <c r="E260" s="36"/>
      <c r="F260" s="37"/>
      <c r="G260" s="35"/>
      <c r="H260" s="36"/>
      <c r="I260" s="38"/>
      <c r="J260" s="39"/>
    </row>
    <row r="261" spans="1:10" x14ac:dyDescent="0.25">
      <c r="A261" s="124" t="s">
        <v>353</v>
      </c>
      <c r="B261" s="35">
        <v>0</v>
      </c>
      <c r="C261" s="36">
        <v>0</v>
      </c>
      <c r="D261" s="35">
        <v>0</v>
      </c>
      <c r="E261" s="36">
        <v>5</v>
      </c>
      <c r="F261" s="37"/>
      <c r="G261" s="35">
        <f>B261-C261</f>
        <v>0</v>
      </c>
      <c r="H261" s="36">
        <f>D261-E261</f>
        <v>-5</v>
      </c>
      <c r="I261" s="38" t="str">
        <f>IF(C261=0, "-", IF(G261/C261&lt;10, G261/C261, "&gt;999%"))</f>
        <v>-</v>
      </c>
      <c r="J261" s="39">
        <f>IF(E261=0, "-", IF(H261/E261&lt;10, H261/E261, "&gt;999%"))</f>
        <v>-1</v>
      </c>
    </row>
    <row r="262" spans="1:10" x14ac:dyDescent="0.25">
      <c r="A262" s="124" t="s">
        <v>354</v>
      </c>
      <c r="B262" s="35">
        <v>13</v>
      </c>
      <c r="C262" s="36">
        <v>0</v>
      </c>
      <c r="D262" s="35">
        <v>24</v>
      </c>
      <c r="E262" s="36">
        <v>0</v>
      </c>
      <c r="F262" s="37"/>
      <c r="G262" s="35">
        <f>B262-C262</f>
        <v>13</v>
      </c>
      <c r="H262" s="36">
        <f>D262-E262</f>
        <v>24</v>
      </c>
      <c r="I262" s="38" t="str">
        <f>IF(C262=0, "-", IF(G262/C262&lt;10, G262/C262, "&gt;999%"))</f>
        <v>-</v>
      </c>
      <c r="J262" s="39" t="str">
        <f>IF(E262=0, "-", IF(H262/E262&lt;10, H262/E262, "&gt;999%"))</f>
        <v>-</v>
      </c>
    </row>
    <row r="263" spans="1:10" x14ac:dyDescent="0.25">
      <c r="A263" s="124" t="s">
        <v>158</v>
      </c>
      <c r="B263" s="35">
        <v>28</v>
      </c>
      <c r="C263" s="36">
        <v>10</v>
      </c>
      <c r="D263" s="35">
        <v>93</v>
      </c>
      <c r="E263" s="36">
        <v>26</v>
      </c>
      <c r="F263" s="37"/>
      <c r="G263" s="35">
        <f>B263-C263</f>
        <v>18</v>
      </c>
      <c r="H263" s="36">
        <f>D263-E263</f>
        <v>67</v>
      </c>
      <c r="I263" s="38">
        <f>IF(C263=0, "-", IF(G263/C263&lt;10, G263/C263, "&gt;999%"))</f>
        <v>1.8</v>
      </c>
      <c r="J263" s="39">
        <f>IF(E263=0, "-", IF(H263/E263&lt;10, H263/E263, "&gt;999%"))</f>
        <v>2.5769230769230771</v>
      </c>
    </row>
    <row r="264" spans="1:10" x14ac:dyDescent="0.25">
      <c r="A264" s="124" t="s">
        <v>321</v>
      </c>
      <c r="B264" s="35">
        <v>13</v>
      </c>
      <c r="C264" s="36">
        <v>6</v>
      </c>
      <c r="D264" s="35">
        <v>52</v>
      </c>
      <c r="E264" s="36">
        <v>21</v>
      </c>
      <c r="F264" s="37"/>
      <c r="G264" s="35">
        <f>B264-C264</f>
        <v>7</v>
      </c>
      <c r="H264" s="36">
        <f>D264-E264</f>
        <v>31</v>
      </c>
      <c r="I264" s="38">
        <f>IF(C264=0, "-", IF(G264/C264&lt;10, G264/C264, "&gt;999%"))</f>
        <v>1.1666666666666667</v>
      </c>
      <c r="J264" s="39">
        <f>IF(E264=0, "-", IF(H264/E264&lt;10, H264/E264, "&gt;999%"))</f>
        <v>1.4761904761904763</v>
      </c>
    </row>
    <row r="265" spans="1:10" s="52" customFormat="1" ht="13" x14ac:dyDescent="0.3">
      <c r="A265" s="148" t="s">
        <v>534</v>
      </c>
      <c r="B265" s="46">
        <v>54</v>
      </c>
      <c r="C265" s="47">
        <v>16</v>
      </c>
      <c r="D265" s="46">
        <v>169</v>
      </c>
      <c r="E265" s="47">
        <v>52</v>
      </c>
      <c r="F265" s="48"/>
      <c r="G265" s="46">
        <f>B265-C265</f>
        <v>38</v>
      </c>
      <c r="H265" s="47">
        <f>D265-E265</f>
        <v>117</v>
      </c>
      <c r="I265" s="49">
        <f>IF(C265=0, "-", IF(G265/C265&lt;10, G265/C265, "&gt;999%"))</f>
        <v>2.375</v>
      </c>
      <c r="J265" s="50">
        <f>IF(E265=0, "-", IF(H265/E265&lt;10, H265/E265, "&gt;999%"))</f>
        <v>2.25</v>
      </c>
    </row>
    <row r="266" spans="1:10" x14ac:dyDescent="0.25">
      <c r="A266" s="147"/>
      <c r="B266" s="80"/>
      <c r="C266" s="81"/>
      <c r="D266" s="80"/>
      <c r="E266" s="81"/>
      <c r="F266" s="82"/>
      <c r="G266" s="80"/>
      <c r="H266" s="81"/>
      <c r="I266" s="94"/>
      <c r="J266" s="95"/>
    </row>
    <row r="267" spans="1:10" ht="13" x14ac:dyDescent="0.3">
      <c r="A267" s="118" t="s">
        <v>76</v>
      </c>
      <c r="B267" s="35"/>
      <c r="C267" s="36"/>
      <c r="D267" s="35"/>
      <c r="E267" s="36"/>
      <c r="F267" s="37"/>
      <c r="G267" s="35"/>
      <c r="H267" s="36"/>
      <c r="I267" s="38"/>
      <c r="J267" s="39"/>
    </row>
    <row r="268" spans="1:10" x14ac:dyDescent="0.25">
      <c r="A268" s="124" t="s">
        <v>277</v>
      </c>
      <c r="B268" s="35">
        <v>0</v>
      </c>
      <c r="C268" s="36">
        <v>0</v>
      </c>
      <c r="D268" s="35">
        <v>2</v>
      </c>
      <c r="E268" s="36">
        <v>1</v>
      </c>
      <c r="F268" s="37"/>
      <c r="G268" s="35">
        <f>B268-C268</f>
        <v>0</v>
      </c>
      <c r="H268" s="36">
        <f>D268-E268</f>
        <v>1</v>
      </c>
      <c r="I268" s="38" t="str">
        <f>IF(C268=0, "-", IF(G268/C268&lt;10, G268/C268, "&gt;999%"))</f>
        <v>-</v>
      </c>
      <c r="J268" s="39">
        <f>IF(E268=0, "-", IF(H268/E268&lt;10, H268/E268, "&gt;999%"))</f>
        <v>1</v>
      </c>
    </row>
    <row r="269" spans="1:10" x14ac:dyDescent="0.25">
      <c r="A269" s="124" t="s">
        <v>203</v>
      </c>
      <c r="B269" s="35">
        <v>1</v>
      </c>
      <c r="C269" s="36">
        <v>1</v>
      </c>
      <c r="D269" s="35">
        <v>3</v>
      </c>
      <c r="E269" s="36">
        <v>2</v>
      </c>
      <c r="F269" s="37"/>
      <c r="G269" s="35">
        <f>B269-C269</f>
        <v>0</v>
      </c>
      <c r="H269" s="36">
        <f>D269-E269</f>
        <v>1</v>
      </c>
      <c r="I269" s="38">
        <f>IF(C269=0, "-", IF(G269/C269&lt;10, G269/C269, "&gt;999%"))</f>
        <v>0</v>
      </c>
      <c r="J269" s="39">
        <f>IF(E269=0, "-", IF(H269/E269&lt;10, H269/E269, "&gt;999%"))</f>
        <v>0.5</v>
      </c>
    </row>
    <row r="270" spans="1:10" x14ac:dyDescent="0.25">
      <c r="A270" s="124" t="s">
        <v>339</v>
      </c>
      <c r="B270" s="35">
        <v>1</v>
      </c>
      <c r="C270" s="36">
        <v>1</v>
      </c>
      <c r="D270" s="35">
        <v>4</v>
      </c>
      <c r="E270" s="36">
        <v>2</v>
      </c>
      <c r="F270" s="37"/>
      <c r="G270" s="35">
        <f>B270-C270</f>
        <v>0</v>
      </c>
      <c r="H270" s="36">
        <f>D270-E270</f>
        <v>2</v>
      </c>
      <c r="I270" s="38">
        <f>IF(C270=0, "-", IF(G270/C270&lt;10, G270/C270, "&gt;999%"))</f>
        <v>0</v>
      </c>
      <c r="J270" s="39">
        <f>IF(E270=0, "-", IF(H270/E270&lt;10, H270/E270, "&gt;999%"))</f>
        <v>1</v>
      </c>
    </row>
    <row r="271" spans="1:10" x14ac:dyDescent="0.25">
      <c r="A271" s="124" t="s">
        <v>170</v>
      </c>
      <c r="B271" s="35">
        <v>4</v>
      </c>
      <c r="C271" s="36">
        <v>5</v>
      </c>
      <c r="D271" s="35">
        <v>12</v>
      </c>
      <c r="E271" s="36">
        <v>12</v>
      </c>
      <c r="F271" s="37"/>
      <c r="G271" s="35">
        <f>B271-C271</f>
        <v>-1</v>
      </c>
      <c r="H271" s="36">
        <f>D271-E271</f>
        <v>0</v>
      </c>
      <c r="I271" s="38">
        <f>IF(C271=0, "-", IF(G271/C271&lt;10, G271/C271, "&gt;999%"))</f>
        <v>-0.2</v>
      </c>
      <c r="J271" s="39">
        <f>IF(E271=0, "-", IF(H271/E271&lt;10, H271/E271, "&gt;999%"))</f>
        <v>0</v>
      </c>
    </row>
    <row r="272" spans="1:10" s="52" customFormat="1" ht="13" x14ac:dyDescent="0.3">
      <c r="A272" s="148" t="s">
        <v>535</v>
      </c>
      <c r="B272" s="46">
        <v>6</v>
      </c>
      <c r="C272" s="47">
        <v>7</v>
      </c>
      <c r="D272" s="46">
        <v>21</v>
      </c>
      <c r="E272" s="47">
        <v>17</v>
      </c>
      <c r="F272" s="48"/>
      <c r="G272" s="46">
        <f>B272-C272</f>
        <v>-1</v>
      </c>
      <c r="H272" s="47">
        <f>D272-E272</f>
        <v>4</v>
      </c>
      <c r="I272" s="49">
        <f>IF(C272=0, "-", IF(G272/C272&lt;10, G272/C272, "&gt;999%"))</f>
        <v>-0.14285714285714285</v>
      </c>
      <c r="J272" s="50">
        <f>IF(E272=0, "-", IF(H272/E272&lt;10, H272/E272, "&gt;999%"))</f>
        <v>0.23529411764705882</v>
      </c>
    </row>
    <row r="273" spans="1:10" x14ac:dyDescent="0.25">
      <c r="A273" s="147"/>
      <c r="B273" s="80"/>
      <c r="C273" s="81"/>
      <c r="D273" s="80"/>
      <c r="E273" s="81"/>
      <c r="F273" s="82"/>
      <c r="G273" s="80"/>
      <c r="H273" s="81"/>
      <c r="I273" s="94"/>
      <c r="J273" s="95"/>
    </row>
    <row r="274" spans="1:10" ht="13" x14ac:dyDescent="0.3">
      <c r="A274" s="118" t="s">
        <v>77</v>
      </c>
      <c r="B274" s="35"/>
      <c r="C274" s="36"/>
      <c r="D274" s="35"/>
      <c r="E274" s="36"/>
      <c r="F274" s="37"/>
      <c r="G274" s="35"/>
      <c r="H274" s="36"/>
      <c r="I274" s="38"/>
      <c r="J274" s="39"/>
    </row>
    <row r="275" spans="1:10" x14ac:dyDescent="0.25">
      <c r="A275" s="124" t="s">
        <v>322</v>
      </c>
      <c r="B275" s="35">
        <v>40</v>
      </c>
      <c r="C275" s="36">
        <v>29</v>
      </c>
      <c r="D275" s="35">
        <v>78</v>
      </c>
      <c r="E275" s="36">
        <v>119</v>
      </c>
      <c r="F275" s="37"/>
      <c r="G275" s="35">
        <f t="shared" ref="G275:G284" si="60">B275-C275</f>
        <v>11</v>
      </c>
      <c r="H275" s="36">
        <f t="shared" ref="H275:H284" si="61">D275-E275</f>
        <v>-41</v>
      </c>
      <c r="I275" s="38">
        <f t="shared" ref="I275:I284" si="62">IF(C275=0, "-", IF(G275/C275&lt;10, G275/C275, "&gt;999%"))</f>
        <v>0.37931034482758619</v>
      </c>
      <c r="J275" s="39">
        <f t="shared" ref="J275:J284" si="63">IF(E275=0, "-", IF(H275/E275&lt;10, H275/E275, "&gt;999%"))</f>
        <v>-0.34453781512605042</v>
      </c>
    </row>
    <row r="276" spans="1:10" x14ac:dyDescent="0.25">
      <c r="A276" s="124" t="s">
        <v>323</v>
      </c>
      <c r="B276" s="35">
        <v>7</v>
      </c>
      <c r="C276" s="36">
        <v>15</v>
      </c>
      <c r="D276" s="35">
        <v>13</v>
      </c>
      <c r="E276" s="36">
        <v>33</v>
      </c>
      <c r="F276" s="37"/>
      <c r="G276" s="35">
        <f t="shared" si="60"/>
        <v>-8</v>
      </c>
      <c r="H276" s="36">
        <f t="shared" si="61"/>
        <v>-20</v>
      </c>
      <c r="I276" s="38">
        <f t="shared" si="62"/>
        <v>-0.53333333333333333</v>
      </c>
      <c r="J276" s="39">
        <f t="shared" si="63"/>
        <v>-0.60606060606060608</v>
      </c>
    </row>
    <row r="277" spans="1:10" x14ac:dyDescent="0.25">
      <c r="A277" s="124" t="s">
        <v>184</v>
      </c>
      <c r="B277" s="35">
        <v>0</v>
      </c>
      <c r="C277" s="36">
        <v>0</v>
      </c>
      <c r="D277" s="35">
        <v>0</v>
      </c>
      <c r="E277" s="36">
        <v>7</v>
      </c>
      <c r="F277" s="37"/>
      <c r="G277" s="35">
        <f t="shared" si="60"/>
        <v>0</v>
      </c>
      <c r="H277" s="36">
        <f t="shared" si="61"/>
        <v>-7</v>
      </c>
      <c r="I277" s="38" t="str">
        <f t="shared" si="62"/>
        <v>-</v>
      </c>
      <c r="J277" s="39">
        <f t="shared" si="63"/>
        <v>-1</v>
      </c>
    </row>
    <row r="278" spans="1:10" x14ac:dyDescent="0.25">
      <c r="A278" s="124" t="s">
        <v>150</v>
      </c>
      <c r="B278" s="35">
        <v>0</v>
      </c>
      <c r="C278" s="36">
        <v>0</v>
      </c>
      <c r="D278" s="35">
        <v>4</v>
      </c>
      <c r="E278" s="36">
        <v>1</v>
      </c>
      <c r="F278" s="37"/>
      <c r="G278" s="35">
        <f t="shared" si="60"/>
        <v>0</v>
      </c>
      <c r="H278" s="36">
        <f t="shared" si="61"/>
        <v>3</v>
      </c>
      <c r="I278" s="38" t="str">
        <f t="shared" si="62"/>
        <v>-</v>
      </c>
      <c r="J278" s="39">
        <f t="shared" si="63"/>
        <v>3</v>
      </c>
    </row>
    <row r="279" spans="1:10" x14ac:dyDescent="0.25">
      <c r="A279" s="124" t="s">
        <v>355</v>
      </c>
      <c r="B279" s="35">
        <v>34</v>
      </c>
      <c r="C279" s="36">
        <v>35</v>
      </c>
      <c r="D279" s="35">
        <v>63</v>
      </c>
      <c r="E279" s="36">
        <v>59</v>
      </c>
      <c r="F279" s="37"/>
      <c r="G279" s="35">
        <f t="shared" si="60"/>
        <v>-1</v>
      </c>
      <c r="H279" s="36">
        <f t="shared" si="61"/>
        <v>4</v>
      </c>
      <c r="I279" s="38">
        <f t="shared" si="62"/>
        <v>-2.8571428571428571E-2</v>
      </c>
      <c r="J279" s="39">
        <f t="shared" si="63"/>
        <v>6.7796610169491525E-2</v>
      </c>
    </row>
    <row r="280" spans="1:10" x14ac:dyDescent="0.25">
      <c r="A280" s="124" t="s">
        <v>395</v>
      </c>
      <c r="B280" s="35">
        <v>1</v>
      </c>
      <c r="C280" s="36">
        <v>5</v>
      </c>
      <c r="D280" s="35">
        <v>3</v>
      </c>
      <c r="E280" s="36">
        <v>9</v>
      </c>
      <c r="F280" s="37"/>
      <c r="G280" s="35">
        <f t="shared" si="60"/>
        <v>-4</v>
      </c>
      <c r="H280" s="36">
        <f t="shared" si="61"/>
        <v>-6</v>
      </c>
      <c r="I280" s="38">
        <f t="shared" si="62"/>
        <v>-0.8</v>
      </c>
      <c r="J280" s="39">
        <f t="shared" si="63"/>
        <v>-0.66666666666666663</v>
      </c>
    </row>
    <row r="281" spans="1:10" x14ac:dyDescent="0.25">
      <c r="A281" s="124" t="s">
        <v>396</v>
      </c>
      <c r="B281" s="35">
        <v>11</v>
      </c>
      <c r="C281" s="36">
        <v>21</v>
      </c>
      <c r="D281" s="35">
        <v>21</v>
      </c>
      <c r="E281" s="36">
        <v>40</v>
      </c>
      <c r="F281" s="37"/>
      <c r="G281" s="35">
        <f t="shared" si="60"/>
        <v>-10</v>
      </c>
      <c r="H281" s="36">
        <f t="shared" si="61"/>
        <v>-19</v>
      </c>
      <c r="I281" s="38">
        <f t="shared" si="62"/>
        <v>-0.47619047619047616</v>
      </c>
      <c r="J281" s="39">
        <f t="shared" si="63"/>
        <v>-0.47499999999999998</v>
      </c>
    </row>
    <row r="282" spans="1:10" x14ac:dyDescent="0.25">
      <c r="A282" s="124" t="s">
        <v>465</v>
      </c>
      <c r="B282" s="35">
        <v>2</v>
      </c>
      <c r="C282" s="36">
        <v>6</v>
      </c>
      <c r="D282" s="35">
        <v>3</v>
      </c>
      <c r="E282" s="36">
        <v>9</v>
      </c>
      <c r="F282" s="37"/>
      <c r="G282" s="35">
        <f t="shared" si="60"/>
        <v>-4</v>
      </c>
      <c r="H282" s="36">
        <f t="shared" si="61"/>
        <v>-6</v>
      </c>
      <c r="I282" s="38">
        <f t="shared" si="62"/>
        <v>-0.66666666666666663</v>
      </c>
      <c r="J282" s="39">
        <f t="shared" si="63"/>
        <v>-0.66666666666666663</v>
      </c>
    </row>
    <row r="283" spans="1:10" x14ac:dyDescent="0.25">
      <c r="A283" s="124" t="s">
        <v>477</v>
      </c>
      <c r="B283" s="35">
        <v>17</v>
      </c>
      <c r="C283" s="36">
        <v>63</v>
      </c>
      <c r="D283" s="35">
        <v>40</v>
      </c>
      <c r="E283" s="36">
        <v>130</v>
      </c>
      <c r="F283" s="37"/>
      <c r="G283" s="35">
        <f t="shared" si="60"/>
        <v>-46</v>
      </c>
      <c r="H283" s="36">
        <f t="shared" si="61"/>
        <v>-90</v>
      </c>
      <c r="I283" s="38">
        <f t="shared" si="62"/>
        <v>-0.73015873015873012</v>
      </c>
      <c r="J283" s="39">
        <f t="shared" si="63"/>
        <v>-0.69230769230769229</v>
      </c>
    </row>
    <row r="284" spans="1:10" s="52" customFormat="1" ht="13" x14ac:dyDescent="0.3">
      <c r="A284" s="148" t="s">
        <v>536</v>
      </c>
      <c r="B284" s="46">
        <v>112</v>
      </c>
      <c r="C284" s="47">
        <v>174</v>
      </c>
      <c r="D284" s="46">
        <v>225</v>
      </c>
      <c r="E284" s="47">
        <v>407</v>
      </c>
      <c r="F284" s="48"/>
      <c r="G284" s="46">
        <f t="shared" si="60"/>
        <v>-62</v>
      </c>
      <c r="H284" s="47">
        <f t="shared" si="61"/>
        <v>-182</v>
      </c>
      <c r="I284" s="49">
        <f t="shared" si="62"/>
        <v>-0.35632183908045978</v>
      </c>
      <c r="J284" s="50">
        <f t="shared" si="63"/>
        <v>-0.44717444717444715</v>
      </c>
    </row>
    <row r="285" spans="1:10" x14ac:dyDescent="0.25">
      <c r="A285" s="147"/>
      <c r="B285" s="80"/>
      <c r="C285" s="81"/>
      <c r="D285" s="80"/>
      <c r="E285" s="81"/>
      <c r="F285" s="82"/>
      <c r="G285" s="80"/>
      <c r="H285" s="81"/>
      <c r="I285" s="94"/>
      <c r="J285" s="95"/>
    </row>
    <row r="286" spans="1:10" ht="13" x14ac:dyDescent="0.3">
      <c r="A286" s="118" t="s">
        <v>78</v>
      </c>
      <c r="B286" s="35"/>
      <c r="C286" s="36"/>
      <c r="D286" s="35"/>
      <c r="E286" s="36"/>
      <c r="F286" s="37"/>
      <c r="G286" s="35"/>
      <c r="H286" s="36"/>
      <c r="I286" s="38"/>
      <c r="J286" s="39"/>
    </row>
    <row r="287" spans="1:10" x14ac:dyDescent="0.25">
      <c r="A287" s="124" t="s">
        <v>278</v>
      </c>
      <c r="B287" s="35">
        <v>0</v>
      </c>
      <c r="C287" s="36">
        <v>1</v>
      </c>
      <c r="D287" s="35">
        <v>0</v>
      </c>
      <c r="E287" s="36">
        <v>2</v>
      </c>
      <c r="F287" s="37"/>
      <c r="G287" s="35">
        <f t="shared" ref="G287:G296" si="64">B287-C287</f>
        <v>-1</v>
      </c>
      <c r="H287" s="36">
        <f t="shared" ref="H287:H296" si="65">D287-E287</f>
        <v>-2</v>
      </c>
      <c r="I287" s="38">
        <f t="shared" ref="I287:I296" si="66">IF(C287=0, "-", IF(G287/C287&lt;10, G287/C287, "&gt;999%"))</f>
        <v>-1</v>
      </c>
      <c r="J287" s="39">
        <f t="shared" ref="J287:J296" si="67">IF(E287=0, "-", IF(H287/E287&lt;10, H287/E287, "&gt;999%"))</f>
        <v>-1</v>
      </c>
    </row>
    <row r="288" spans="1:10" x14ac:dyDescent="0.25">
      <c r="A288" s="124" t="s">
        <v>308</v>
      </c>
      <c r="B288" s="35">
        <v>0</v>
      </c>
      <c r="C288" s="36">
        <v>0</v>
      </c>
      <c r="D288" s="35">
        <v>1</v>
      </c>
      <c r="E288" s="36">
        <v>0</v>
      </c>
      <c r="F288" s="37"/>
      <c r="G288" s="35">
        <f t="shared" si="64"/>
        <v>0</v>
      </c>
      <c r="H288" s="36">
        <f t="shared" si="65"/>
        <v>1</v>
      </c>
      <c r="I288" s="38" t="str">
        <f t="shared" si="66"/>
        <v>-</v>
      </c>
      <c r="J288" s="39" t="str">
        <f t="shared" si="67"/>
        <v>-</v>
      </c>
    </row>
    <row r="289" spans="1:10" x14ac:dyDescent="0.25">
      <c r="A289" s="124" t="s">
        <v>204</v>
      </c>
      <c r="B289" s="35">
        <v>5</v>
      </c>
      <c r="C289" s="36">
        <v>0</v>
      </c>
      <c r="D289" s="35">
        <v>11</v>
      </c>
      <c r="E289" s="36">
        <v>0</v>
      </c>
      <c r="F289" s="37"/>
      <c r="G289" s="35">
        <f t="shared" si="64"/>
        <v>5</v>
      </c>
      <c r="H289" s="36">
        <f t="shared" si="65"/>
        <v>11</v>
      </c>
      <c r="I289" s="38" t="str">
        <f t="shared" si="66"/>
        <v>-</v>
      </c>
      <c r="J289" s="39" t="str">
        <f t="shared" si="67"/>
        <v>-</v>
      </c>
    </row>
    <row r="290" spans="1:10" x14ac:dyDescent="0.25">
      <c r="A290" s="124" t="s">
        <v>466</v>
      </c>
      <c r="B290" s="35">
        <v>0</v>
      </c>
      <c r="C290" s="36">
        <v>2</v>
      </c>
      <c r="D290" s="35">
        <v>1</v>
      </c>
      <c r="E290" s="36">
        <v>4</v>
      </c>
      <c r="F290" s="37"/>
      <c r="G290" s="35">
        <f t="shared" si="64"/>
        <v>-2</v>
      </c>
      <c r="H290" s="36">
        <f t="shared" si="65"/>
        <v>-3</v>
      </c>
      <c r="I290" s="38">
        <f t="shared" si="66"/>
        <v>-1</v>
      </c>
      <c r="J290" s="39">
        <f t="shared" si="67"/>
        <v>-0.75</v>
      </c>
    </row>
    <row r="291" spans="1:10" x14ac:dyDescent="0.25">
      <c r="A291" s="124" t="s">
        <v>478</v>
      </c>
      <c r="B291" s="35">
        <v>18</v>
      </c>
      <c r="C291" s="36">
        <v>9</v>
      </c>
      <c r="D291" s="35">
        <v>40</v>
      </c>
      <c r="E291" s="36">
        <v>42</v>
      </c>
      <c r="F291" s="37"/>
      <c r="G291" s="35">
        <f t="shared" si="64"/>
        <v>9</v>
      </c>
      <c r="H291" s="36">
        <f t="shared" si="65"/>
        <v>-2</v>
      </c>
      <c r="I291" s="38">
        <f t="shared" si="66"/>
        <v>1</v>
      </c>
      <c r="J291" s="39">
        <f t="shared" si="67"/>
        <v>-4.7619047619047616E-2</v>
      </c>
    </row>
    <row r="292" spans="1:10" x14ac:dyDescent="0.25">
      <c r="A292" s="124" t="s">
        <v>397</v>
      </c>
      <c r="B292" s="35">
        <v>6</v>
      </c>
      <c r="C292" s="36">
        <v>2</v>
      </c>
      <c r="D292" s="35">
        <v>13</v>
      </c>
      <c r="E292" s="36">
        <v>7</v>
      </c>
      <c r="F292" s="37"/>
      <c r="G292" s="35">
        <f t="shared" si="64"/>
        <v>4</v>
      </c>
      <c r="H292" s="36">
        <f t="shared" si="65"/>
        <v>6</v>
      </c>
      <c r="I292" s="38">
        <f t="shared" si="66"/>
        <v>2</v>
      </c>
      <c r="J292" s="39">
        <f t="shared" si="67"/>
        <v>0.8571428571428571</v>
      </c>
    </row>
    <row r="293" spans="1:10" x14ac:dyDescent="0.25">
      <c r="A293" s="124" t="s">
        <v>426</v>
      </c>
      <c r="B293" s="35">
        <v>3</v>
      </c>
      <c r="C293" s="36">
        <v>3</v>
      </c>
      <c r="D293" s="35">
        <v>4</v>
      </c>
      <c r="E293" s="36">
        <v>7</v>
      </c>
      <c r="F293" s="37"/>
      <c r="G293" s="35">
        <f t="shared" si="64"/>
        <v>0</v>
      </c>
      <c r="H293" s="36">
        <f t="shared" si="65"/>
        <v>-3</v>
      </c>
      <c r="I293" s="38">
        <f t="shared" si="66"/>
        <v>0</v>
      </c>
      <c r="J293" s="39">
        <f t="shared" si="67"/>
        <v>-0.42857142857142855</v>
      </c>
    </row>
    <row r="294" spans="1:10" x14ac:dyDescent="0.25">
      <c r="A294" s="124" t="s">
        <v>324</v>
      </c>
      <c r="B294" s="35">
        <v>37</v>
      </c>
      <c r="C294" s="36">
        <v>30</v>
      </c>
      <c r="D294" s="35">
        <v>88</v>
      </c>
      <c r="E294" s="36">
        <v>63</v>
      </c>
      <c r="F294" s="37"/>
      <c r="G294" s="35">
        <f t="shared" si="64"/>
        <v>7</v>
      </c>
      <c r="H294" s="36">
        <f t="shared" si="65"/>
        <v>25</v>
      </c>
      <c r="I294" s="38">
        <f t="shared" si="66"/>
        <v>0.23333333333333334</v>
      </c>
      <c r="J294" s="39">
        <f t="shared" si="67"/>
        <v>0.3968253968253968</v>
      </c>
    </row>
    <row r="295" spans="1:10" x14ac:dyDescent="0.25">
      <c r="A295" s="124" t="s">
        <v>356</v>
      </c>
      <c r="B295" s="35">
        <v>36</v>
      </c>
      <c r="C295" s="36">
        <v>34</v>
      </c>
      <c r="D295" s="35">
        <v>76</v>
      </c>
      <c r="E295" s="36">
        <v>77</v>
      </c>
      <c r="F295" s="37"/>
      <c r="G295" s="35">
        <f t="shared" si="64"/>
        <v>2</v>
      </c>
      <c r="H295" s="36">
        <f t="shared" si="65"/>
        <v>-1</v>
      </c>
      <c r="I295" s="38">
        <f t="shared" si="66"/>
        <v>5.8823529411764705E-2</v>
      </c>
      <c r="J295" s="39">
        <f t="shared" si="67"/>
        <v>-1.2987012987012988E-2</v>
      </c>
    </row>
    <row r="296" spans="1:10" s="52" customFormat="1" ht="13" x14ac:dyDescent="0.3">
      <c r="A296" s="148" t="s">
        <v>537</v>
      </c>
      <c r="B296" s="46">
        <v>105</v>
      </c>
      <c r="C296" s="47">
        <v>81</v>
      </c>
      <c r="D296" s="46">
        <v>234</v>
      </c>
      <c r="E296" s="47">
        <v>202</v>
      </c>
      <c r="F296" s="48"/>
      <c r="G296" s="46">
        <f t="shared" si="64"/>
        <v>24</v>
      </c>
      <c r="H296" s="47">
        <f t="shared" si="65"/>
        <v>32</v>
      </c>
      <c r="I296" s="49">
        <f t="shared" si="66"/>
        <v>0.29629629629629628</v>
      </c>
      <c r="J296" s="50">
        <f t="shared" si="67"/>
        <v>0.15841584158415842</v>
      </c>
    </row>
    <row r="297" spans="1:10" x14ac:dyDescent="0.25">
      <c r="A297" s="147"/>
      <c r="B297" s="80"/>
      <c r="C297" s="81"/>
      <c r="D297" s="80"/>
      <c r="E297" s="81"/>
      <c r="F297" s="82"/>
      <c r="G297" s="80"/>
      <c r="H297" s="81"/>
      <c r="I297" s="94"/>
      <c r="J297" s="95"/>
    </row>
    <row r="298" spans="1:10" ht="13" x14ac:dyDescent="0.3">
      <c r="A298" s="118" t="s">
        <v>79</v>
      </c>
      <c r="B298" s="35"/>
      <c r="C298" s="36"/>
      <c r="D298" s="35"/>
      <c r="E298" s="36"/>
      <c r="F298" s="37"/>
      <c r="G298" s="35"/>
      <c r="H298" s="36"/>
      <c r="I298" s="38"/>
      <c r="J298" s="39"/>
    </row>
    <row r="299" spans="1:10" x14ac:dyDescent="0.25">
      <c r="A299" s="124" t="s">
        <v>171</v>
      </c>
      <c r="B299" s="35">
        <v>0</v>
      </c>
      <c r="C299" s="36">
        <v>1</v>
      </c>
      <c r="D299" s="35">
        <v>0</v>
      </c>
      <c r="E299" s="36">
        <v>1</v>
      </c>
      <c r="F299" s="37"/>
      <c r="G299" s="35">
        <f t="shared" ref="G299:G306" si="68">B299-C299</f>
        <v>-1</v>
      </c>
      <c r="H299" s="36">
        <f t="shared" ref="H299:H306" si="69">D299-E299</f>
        <v>-1</v>
      </c>
      <c r="I299" s="38">
        <f t="shared" ref="I299:I306" si="70">IF(C299=0, "-", IF(G299/C299&lt;10, G299/C299, "&gt;999%"))</f>
        <v>-1</v>
      </c>
      <c r="J299" s="39">
        <f t="shared" ref="J299:J306" si="71">IF(E299=0, "-", IF(H299/E299&lt;10, H299/E299, "&gt;999%"))</f>
        <v>-1</v>
      </c>
    </row>
    <row r="300" spans="1:10" x14ac:dyDescent="0.25">
      <c r="A300" s="124" t="s">
        <v>357</v>
      </c>
      <c r="B300" s="35">
        <v>7</v>
      </c>
      <c r="C300" s="36">
        <v>0</v>
      </c>
      <c r="D300" s="35">
        <v>11</v>
      </c>
      <c r="E300" s="36">
        <v>1</v>
      </c>
      <c r="F300" s="37"/>
      <c r="G300" s="35">
        <f t="shared" si="68"/>
        <v>7</v>
      </c>
      <c r="H300" s="36">
        <f t="shared" si="69"/>
        <v>10</v>
      </c>
      <c r="I300" s="38" t="str">
        <f t="shared" si="70"/>
        <v>-</v>
      </c>
      <c r="J300" s="39" t="str">
        <f t="shared" si="71"/>
        <v>&gt;999%</v>
      </c>
    </row>
    <row r="301" spans="1:10" x14ac:dyDescent="0.25">
      <c r="A301" s="124" t="s">
        <v>185</v>
      </c>
      <c r="B301" s="35">
        <v>1</v>
      </c>
      <c r="C301" s="36">
        <v>0</v>
      </c>
      <c r="D301" s="35">
        <v>4</v>
      </c>
      <c r="E301" s="36">
        <v>2</v>
      </c>
      <c r="F301" s="37"/>
      <c r="G301" s="35">
        <f t="shared" si="68"/>
        <v>1</v>
      </c>
      <c r="H301" s="36">
        <f t="shared" si="69"/>
        <v>2</v>
      </c>
      <c r="I301" s="38" t="str">
        <f t="shared" si="70"/>
        <v>-</v>
      </c>
      <c r="J301" s="39">
        <f t="shared" si="71"/>
        <v>1</v>
      </c>
    </row>
    <row r="302" spans="1:10" x14ac:dyDescent="0.25">
      <c r="A302" s="124" t="s">
        <v>358</v>
      </c>
      <c r="B302" s="35">
        <v>1</v>
      </c>
      <c r="C302" s="36">
        <v>1</v>
      </c>
      <c r="D302" s="35">
        <v>3</v>
      </c>
      <c r="E302" s="36">
        <v>2</v>
      </c>
      <c r="F302" s="37"/>
      <c r="G302" s="35">
        <f t="shared" si="68"/>
        <v>0</v>
      </c>
      <c r="H302" s="36">
        <f t="shared" si="69"/>
        <v>1</v>
      </c>
      <c r="I302" s="38">
        <f t="shared" si="70"/>
        <v>0</v>
      </c>
      <c r="J302" s="39">
        <f t="shared" si="71"/>
        <v>0.5</v>
      </c>
    </row>
    <row r="303" spans="1:10" x14ac:dyDescent="0.25">
      <c r="A303" s="124" t="s">
        <v>212</v>
      </c>
      <c r="B303" s="35">
        <v>1</v>
      </c>
      <c r="C303" s="36">
        <v>0</v>
      </c>
      <c r="D303" s="35">
        <v>3</v>
      </c>
      <c r="E303" s="36">
        <v>0</v>
      </c>
      <c r="F303" s="37"/>
      <c r="G303" s="35">
        <f t="shared" si="68"/>
        <v>1</v>
      </c>
      <c r="H303" s="36">
        <f t="shared" si="69"/>
        <v>3</v>
      </c>
      <c r="I303" s="38" t="str">
        <f t="shared" si="70"/>
        <v>-</v>
      </c>
      <c r="J303" s="39" t="str">
        <f t="shared" si="71"/>
        <v>-</v>
      </c>
    </row>
    <row r="304" spans="1:10" x14ac:dyDescent="0.25">
      <c r="A304" s="124" t="s">
        <v>455</v>
      </c>
      <c r="B304" s="35">
        <v>1</v>
      </c>
      <c r="C304" s="36">
        <v>0</v>
      </c>
      <c r="D304" s="35">
        <v>2</v>
      </c>
      <c r="E304" s="36">
        <v>0</v>
      </c>
      <c r="F304" s="37"/>
      <c r="G304" s="35">
        <f t="shared" si="68"/>
        <v>1</v>
      </c>
      <c r="H304" s="36">
        <f t="shared" si="69"/>
        <v>2</v>
      </c>
      <c r="I304" s="38" t="str">
        <f t="shared" si="70"/>
        <v>-</v>
      </c>
      <c r="J304" s="39" t="str">
        <f t="shared" si="71"/>
        <v>-</v>
      </c>
    </row>
    <row r="305" spans="1:10" x14ac:dyDescent="0.25">
      <c r="A305" s="124" t="s">
        <v>446</v>
      </c>
      <c r="B305" s="35">
        <v>2</v>
      </c>
      <c r="C305" s="36">
        <v>0</v>
      </c>
      <c r="D305" s="35">
        <v>2</v>
      </c>
      <c r="E305" s="36">
        <v>0</v>
      </c>
      <c r="F305" s="37"/>
      <c r="G305" s="35">
        <f t="shared" si="68"/>
        <v>2</v>
      </c>
      <c r="H305" s="36">
        <f t="shared" si="69"/>
        <v>2</v>
      </c>
      <c r="I305" s="38" t="str">
        <f t="shared" si="70"/>
        <v>-</v>
      </c>
      <c r="J305" s="39" t="str">
        <f t="shared" si="71"/>
        <v>-</v>
      </c>
    </row>
    <row r="306" spans="1:10" s="52" customFormat="1" ht="13" x14ac:dyDescent="0.3">
      <c r="A306" s="148" t="s">
        <v>538</v>
      </c>
      <c r="B306" s="46">
        <v>13</v>
      </c>
      <c r="C306" s="47">
        <v>2</v>
      </c>
      <c r="D306" s="46">
        <v>25</v>
      </c>
      <c r="E306" s="47">
        <v>6</v>
      </c>
      <c r="F306" s="48"/>
      <c r="G306" s="46">
        <f t="shared" si="68"/>
        <v>11</v>
      </c>
      <c r="H306" s="47">
        <f t="shared" si="69"/>
        <v>19</v>
      </c>
      <c r="I306" s="49">
        <f t="shared" si="70"/>
        <v>5.5</v>
      </c>
      <c r="J306" s="50">
        <f t="shared" si="71"/>
        <v>3.1666666666666665</v>
      </c>
    </row>
    <row r="307" spans="1:10" x14ac:dyDescent="0.25">
      <c r="A307" s="147"/>
      <c r="B307" s="80"/>
      <c r="C307" s="81"/>
      <c r="D307" s="80"/>
      <c r="E307" s="81"/>
      <c r="F307" s="82"/>
      <c r="G307" s="80"/>
      <c r="H307" s="81"/>
      <c r="I307" s="94"/>
      <c r="J307" s="95"/>
    </row>
    <row r="308" spans="1:10" ht="13" x14ac:dyDescent="0.3">
      <c r="A308" s="118" t="s">
        <v>80</v>
      </c>
      <c r="B308" s="35"/>
      <c r="C308" s="36"/>
      <c r="D308" s="35"/>
      <c r="E308" s="36"/>
      <c r="F308" s="37"/>
      <c r="G308" s="35"/>
      <c r="H308" s="36"/>
      <c r="I308" s="38"/>
      <c r="J308" s="39"/>
    </row>
    <row r="309" spans="1:10" x14ac:dyDescent="0.25">
      <c r="A309" s="124" t="s">
        <v>296</v>
      </c>
      <c r="B309" s="35">
        <v>1</v>
      </c>
      <c r="C309" s="36">
        <v>0</v>
      </c>
      <c r="D309" s="35">
        <v>1</v>
      </c>
      <c r="E309" s="36">
        <v>2</v>
      </c>
      <c r="F309" s="37"/>
      <c r="G309" s="35">
        <f t="shared" ref="G309:G314" si="72">B309-C309</f>
        <v>1</v>
      </c>
      <c r="H309" s="36">
        <f t="shared" ref="H309:H314" si="73">D309-E309</f>
        <v>-1</v>
      </c>
      <c r="I309" s="38" t="str">
        <f t="shared" ref="I309:I314" si="74">IF(C309=0, "-", IF(G309/C309&lt;10, G309/C309, "&gt;999%"))</f>
        <v>-</v>
      </c>
      <c r="J309" s="39">
        <f t="shared" ref="J309:J314" si="75">IF(E309=0, "-", IF(H309/E309&lt;10, H309/E309, "&gt;999%"))</f>
        <v>-0.5</v>
      </c>
    </row>
    <row r="310" spans="1:10" x14ac:dyDescent="0.25">
      <c r="A310" s="124" t="s">
        <v>290</v>
      </c>
      <c r="B310" s="35">
        <v>0</v>
      </c>
      <c r="C310" s="36">
        <v>0</v>
      </c>
      <c r="D310" s="35">
        <v>2</v>
      </c>
      <c r="E310" s="36">
        <v>0</v>
      </c>
      <c r="F310" s="37"/>
      <c r="G310" s="35">
        <f t="shared" si="72"/>
        <v>0</v>
      </c>
      <c r="H310" s="36">
        <f t="shared" si="73"/>
        <v>2</v>
      </c>
      <c r="I310" s="38" t="str">
        <f t="shared" si="74"/>
        <v>-</v>
      </c>
      <c r="J310" s="39" t="str">
        <f t="shared" si="75"/>
        <v>-</v>
      </c>
    </row>
    <row r="311" spans="1:10" x14ac:dyDescent="0.25">
      <c r="A311" s="124" t="s">
        <v>419</v>
      </c>
      <c r="B311" s="35">
        <v>2</v>
      </c>
      <c r="C311" s="36">
        <v>7</v>
      </c>
      <c r="D311" s="35">
        <v>8</v>
      </c>
      <c r="E311" s="36">
        <v>10</v>
      </c>
      <c r="F311" s="37"/>
      <c r="G311" s="35">
        <f t="shared" si="72"/>
        <v>-5</v>
      </c>
      <c r="H311" s="36">
        <f t="shared" si="73"/>
        <v>-2</v>
      </c>
      <c r="I311" s="38">
        <f t="shared" si="74"/>
        <v>-0.7142857142857143</v>
      </c>
      <c r="J311" s="39">
        <f t="shared" si="75"/>
        <v>-0.2</v>
      </c>
    </row>
    <row r="312" spans="1:10" x14ac:dyDescent="0.25">
      <c r="A312" s="124" t="s">
        <v>291</v>
      </c>
      <c r="B312" s="35">
        <v>0</v>
      </c>
      <c r="C312" s="36">
        <v>1</v>
      </c>
      <c r="D312" s="35">
        <v>1</v>
      </c>
      <c r="E312" s="36">
        <v>1</v>
      </c>
      <c r="F312" s="37"/>
      <c r="G312" s="35">
        <f t="shared" si="72"/>
        <v>-1</v>
      </c>
      <c r="H312" s="36">
        <f t="shared" si="73"/>
        <v>0</v>
      </c>
      <c r="I312" s="38">
        <f t="shared" si="74"/>
        <v>-1</v>
      </c>
      <c r="J312" s="39">
        <f t="shared" si="75"/>
        <v>0</v>
      </c>
    </row>
    <row r="313" spans="1:10" x14ac:dyDescent="0.25">
      <c r="A313" s="124" t="s">
        <v>377</v>
      </c>
      <c r="B313" s="35">
        <v>6</v>
      </c>
      <c r="C313" s="36">
        <v>5</v>
      </c>
      <c r="D313" s="35">
        <v>11</v>
      </c>
      <c r="E313" s="36">
        <v>9</v>
      </c>
      <c r="F313" s="37"/>
      <c r="G313" s="35">
        <f t="shared" si="72"/>
        <v>1</v>
      </c>
      <c r="H313" s="36">
        <f t="shared" si="73"/>
        <v>2</v>
      </c>
      <c r="I313" s="38">
        <f t="shared" si="74"/>
        <v>0.2</v>
      </c>
      <c r="J313" s="39">
        <f t="shared" si="75"/>
        <v>0.22222222222222221</v>
      </c>
    </row>
    <row r="314" spans="1:10" s="52" customFormat="1" ht="13" x14ac:dyDescent="0.3">
      <c r="A314" s="148" t="s">
        <v>539</v>
      </c>
      <c r="B314" s="46">
        <v>9</v>
      </c>
      <c r="C314" s="47">
        <v>13</v>
      </c>
      <c r="D314" s="46">
        <v>23</v>
      </c>
      <c r="E314" s="47">
        <v>22</v>
      </c>
      <c r="F314" s="48"/>
      <c r="G314" s="46">
        <f t="shared" si="72"/>
        <v>-4</v>
      </c>
      <c r="H314" s="47">
        <f t="shared" si="73"/>
        <v>1</v>
      </c>
      <c r="I314" s="49">
        <f t="shared" si="74"/>
        <v>-0.30769230769230771</v>
      </c>
      <c r="J314" s="50">
        <f t="shared" si="75"/>
        <v>4.5454545454545456E-2</v>
      </c>
    </row>
    <row r="315" spans="1:10" x14ac:dyDescent="0.25">
      <c r="A315" s="147"/>
      <c r="B315" s="80"/>
      <c r="C315" s="81"/>
      <c r="D315" s="80"/>
      <c r="E315" s="81"/>
      <c r="F315" s="82"/>
      <c r="G315" s="80"/>
      <c r="H315" s="81"/>
      <c r="I315" s="94"/>
      <c r="J315" s="95"/>
    </row>
    <row r="316" spans="1:10" ht="13" x14ac:dyDescent="0.3">
      <c r="A316" s="118" t="s">
        <v>81</v>
      </c>
      <c r="B316" s="35"/>
      <c r="C316" s="36"/>
      <c r="D316" s="35"/>
      <c r="E316" s="36"/>
      <c r="F316" s="37"/>
      <c r="G316" s="35"/>
      <c r="H316" s="36"/>
      <c r="I316" s="38"/>
      <c r="J316" s="39"/>
    </row>
    <row r="317" spans="1:10" x14ac:dyDescent="0.25">
      <c r="A317" s="124" t="s">
        <v>479</v>
      </c>
      <c r="B317" s="35">
        <v>3</v>
      </c>
      <c r="C317" s="36">
        <v>0</v>
      </c>
      <c r="D317" s="35">
        <v>7</v>
      </c>
      <c r="E317" s="36">
        <v>0</v>
      </c>
      <c r="F317" s="37"/>
      <c r="G317" s="35">
        <f>B317-C317</f>
        <v>3</v>
      </c>
      <c r="H317" s="36">
        <f>D317-E317</f>
        <v>7</v>
      </c>
      <c r="I317" s="38" t="str">
        <f>IF(C317=0, "-", IF(G317/C317&lt;10, G317/C317, "&gt;999%"))</f>
        <v>-</v>
      </c>
      <c r="J317" s="39" t="str">
        <f>IF(E317=0, "-", IF(H317/E317&lt;10, H317/E317, "&gt;999%"))</f>
        <v>-</v>
      </c>
    </row>
    <row r="318" spans="1:10" x14ac:dyDescent="0.25">
      <c r="A318" s="124" t="s">
        <v>480</v>
      </c>
      <c r="B318" s="35">
        <v>4</v>
      </c>
      <c r="C318" s="36">
        <v>1</v>
      </c>
      <c r="D318" s="35">
        <v>7</v>
      </c>
      <c r="E318" s="36">
        <v>5</v>
      </c>
      <c r="F318" s="37"/>
      <c r="G318" s="35">
        <f>B318-C318</f>
        <v>3</v>
      </c>
      <c r="H318" s="36">
        <f>D318-E318</f>
        <v>2</v>
      </c>
      <c r="I318" s="38">
        <f>IF(C318=0, "-", IF(G318/C318&lt;10, G318/C318, "&gt;999%"))</f>
        <v>3</v>
      </c>
      <c r="J318" s="39">
        <f>IF(E318=0, "-", IF(H318/E318&lt;10, H318/E318, "&gt;999%"))</f>
        <v>0.4</v>
      </c>
    </row>
    <row r="319" spans="1:10" x14ac:dyDescent="0.25">
      <c r="A319" s="124" t="s">
        <v>481</v>
      </c>
      <c r="B319" s="35">
        <v>0</v>
      </c>
      <c r="C319" s="36">
        <v>1</v>
      </c>
      <c r="D319" s="35">
        <v>0</v>
      </c>
      <c r="E319" s="36">
        <v>3</v>
      </c>
      <c r="F319" s="37"/>
      <c r="G319" s="35">
        <f>B319-C319</f>
        <v>-1</v>
      </c>
      <c r="H319" s="36">
        <f>D319-E319</f>
        <v>-3</v>
      </c>
      <c r="I319" s="38">
        <f>IF(C319=0, "-", IF(G319/C319&lt;10, G319/C319, "&gt;999%"))</f>
        <v>-1</v>
      </c>
      <c r="J319" s="39">
        <f>IF(E319=0, "-", IF(H319/E319&lt;10, H319/E319, "&gt;999%"))</f>
        <v>-1</v>
      </c>
    </row>
    <row r="320" spans="1:10" s="52" customFormat="1" ht="13" x14ac:dyDescent="0.3">
      <c r="A320" s="148" t="s">
        <v>540</v>
      </c>
      <c r="B320" s="46">
        <v>7</v>
      </c>
      <c r="C320" s="47">
        <v>2</v>
      </c>
      <c r="D320" s="46">
        <v>14</v>
      </c>
      <c r="E320" s="47">
        <v>8</v>
      </c>
      <c r="F320" s="48"/>
      <c r="G320" s="46">
        <f>B320-C320</f>
        <v>5</v>
      </c>
      <c r="H320" s="47">
        <f>D320-E320</f>
        <v>6</v>
      </c>
      <c r="I320" s="49">
        <f>IF(C320=0, "-", IF(G320/C320&lt;10, G320/C320, "&gt;999%"))</f>
        <v>2.5</v>
      </c>
      <c r="J320" s="50">
        <f>IF(E320=0, "-", IF(H320/E320&lt;10, H320/E320, "&gt;999%"))</f>
        <v>0.75</v>
      </c>
    </row>
    <row r="321" spans="1:10" x14ac:dyDescent="0.25">
      <c r="A321" s="147"/>
      <c r="B321" s="80"/>
      <c r="C321" s="81"/>
      <c r="D321" s="80"/>
      <c r="E321" s="81"/>
      <c r="F321" s="82"/>
      <c r="G321" s="80"/>
      <c r="H321" s="81"/>
      <c r="I321" s="94"/>
      <c r="J321" s="95"/>
    </row>
    <row r="322" spans="1:10" ht="13" x14ac:dyDescent="0.3">
      <c r="A322" s="118" t="s">
        <v>82</v>
      </c>
      <c r="B322" s="35"/>
      <c r="C322" s="36"/>
      <c r="D322" s="35"/>
      <c r="E322" s="36"/>
      <c r="F322" s="37"/>
      <c r="G322" s="35"/>
      <c r="H322" s="36"/>
      <c r="I322" s="38"/>
      <c r="J322" s="39"/>
    </row>
    <row r="323" spans="1:10" x14ac:dyDescent="0.25">
      <c r="A323" s="124" t="s">
        <v>159</v>
      </c>
      <c r="B323" s="35">
        <v>0</v>
      </c>
      <c r="C323" s="36">
        <v>1</v>
      </c>
      <c r="D323" s="35">
        <v>0</v>
      </c>
      <c r="E323" s="36">
        <v>1</v>
      </c>
      <c r="F323" s="37"/>
      <c r="G323" s="35">
        <f t="shared" ref="G323:G330" si="76">B323-C323</f>
        <v>-1</v>
      </c>
      <c r="H323" s="36">
        <f t="shared" ref="H323:H330" si="77">D323-E323</f>
        <v>-1</v>
      </c>
      <c r="I323" s="38">
        <f t="shared" ref="I323:I330" si="78">IF(C323=0, "-", IF(G323/C323&lt;10, G323/C323, "&gt;999%"))</f>
        <v>-1</v>
      </c>
      <c r="J323" s="39">
        <f t="shared" ref="J323:J330" si="79">IF(E323=0, "-", IF(H323/E323&lt;10, H323/E323, "&gt;999%"))</f>
        <v>-1</v>
      </c>
    </row>
    <row r="324" spans="1:10" x14ac:dyDescent="0.25">
      <c r="A324" s="124" t="s">
        <v>325</v>
      </c>
      <c r="B324" s="35">
        <v>1</v>
      </c>
      <c r="C324" s="36">
        <v>0</v>
      </c>
      <c r="D324" s="35">
        <v>2</v>
      </c>
      <c r="E324" s="36">
        <v>0</v>
      </c>
      <c r="F324" s="37"/>
      <c r="G324" s="35">
        <f t="shared" si="76"/>
        <v>1</v>
      </c>
      <c r="H324" s="36">
        <f t="shared" si="77"/>
        <v>2</v>
      </c>
      <c r="I324" s="38" t="str">
        <f t="shared" si="78"/>
        <v>-</v>
      </c>
      <c r="J324" s="39" t="str">
        <f t="shared" si="79"/>
        <v>-</v>
      </c>
    </row>
    <row r="325" spans="1:10" x14ac:dyDescent="0.25">
      <c r="A325" s="124" t="s">
        <v>447</v>
      </c>
      <c r="B325" s="35">
        <v>2</v>
      </c>
      <c r="C325" s="36">
        <v>0</v>
      </c>
      <c r="D325" s="35">
        <v>3</v>
      </c>
      <c r="E325" s="36">
        <v>2</v>
      </c>
      <c r="F325" s="37"/>
      <c r="G325" s="35">
        <f t="shared" si="76"/>
        <v>2</v>
      </c>
      <c r="H325" s="36">
        <f t="shared" si="77"/>
        <v>1</v>
      </c>
      <c r="I325" s="38" t="str">
        <f t="shared" si="78"/>
        <v>-</v>
      </c>
      <c r="J325" s="39">
        <f t="shared" si="79"/>
        <v>0.5</v>
      </c>
    </row>
    <row r="326" spans="1:10" x14ac:dyDescent="0.25">
      <c r="A326" s="124" t="s">
        <v>359</v>
      </c>
      <c r="B326" s="35">
        <v>1</v>
      </c>
      <c r="C326" s="36">
        <v>4</v>
      </c>
      <c r="D326" s="35">
        <v>2</v>
      </c>
      <c r="E326" s="36">
        <v>7</v>
      </c>
      <c r="F326" s="37"/>
      <c r="G326" s="35">
        <f t="shared" si="76"/>
        <v>-3</v>
      </c>
      <c r="H326" s="36">
        <f t="shared" si="77"/>
        <v>-5</v>
      </c>
      <c r="I326" s="38">
        <f t="shared" si="78"/>
        <v>-0.75</v>
      </c>
      <c r="J326" s="39">
        <f t="shared" si="79"/>
        <v>-0.7142857142857143</v>
      </c>
    </row>
    <row r="327" spans="1:10" x14ac:dyDescent="0.25">
      <c r="A327" s="124" t="s">
        <v>498</v>
      </c>
      <c r="B327" s="35">
        <v>1</v>
      </c>
      <c r="C327" s="36">
        <v>2</v>
      </c>
      <c r="D327" s="35">
        <v>2</v>
      </c>
      <c r="E327" s="36">
        <v>4</v>
      </c>
      <c r="F327" s="37"/>
      <c r="G327" s="35">
        <f t="shared" si="76"/>
        <v>-1</v>
      </c>
      <c r="H327" s="36">
        <f t="shared" si="77"/>
        <v>-2</v>
      </c>
      <c r="I327" s="38">
        <f t="shared" si="78"/>
        <v>-0.5</v>
      </c>
      <c r="J327" s="39">
        <f t="shared" si="79"/>
        <v>-0.5</v>
      </c>
    </row>
    <row r="328" spans="1:10" x14ac:dyDescent="0.25">
      <c r="A328" s="124" t="s">
        <v>186</v>
      </c>
      <c r="B328" s="35">
        <v>0</v>
      </c>
      <c r="C328" s="36">
        <v>0</v>
      </c>
      <c r="D328" s="35">
        <v>2</v>
      </c>
      <c r="E328" s="36">
        <v>1</v>
      </c>
      <c r="F328" s="37"/>
      <c r="G328" s="35">
        <f t="shared" si="76"/>
        <v>0</v>
      </c>
      <c r="H328" s="36">
        <f t="shared" si="77"/>
        <v>1</v>
      </c>
      <c r="I328" s="38" t="str">
        <f t="shared" si="78"/>
        <v>-</v>
      </c>
      <c r="J328" s="39">
        <f t="shared" si="79"/>
        <v>1</v>
      </c>
    </row>
    <row r="329" spans="1:10" x14ac:dyDescent="0.25">
      <c r="A329" s="124" t="s">
        <v>456</v>
      </c>
      <c r="B329" s="35">
        <v>5</v>
      </c>
      <c r="C329" s="36">
        <v>2</v>
      </c>
      <c r="D329" s="35">
        <v>8</v>
      </c>
      <c r="E329" s="36">
        <v>10</v>
      </c>
      <c r="F329" s="37"/>
      <c r="G329" s="35">
        <f t="shared" si="76"/>
        <v>3</v>
      </c>
      <c r="H329" s="36">
        <f t="shared" si="77"/>
        <v>-2</v>
      </c>
      <c r="I329" s="38">
        <f t="shared" si="78"/>
        <v>1.5</v>
      </c>
      <c r="J329" s="39">
        <f t="shared" si="79"/>
        <v>-0.2</v>
      </c>
    </row>
    <row r="330" spans="1:10" s="52" customFormat="1" ht="13" x14ac:dyDescent="0.3">
      <c r="A330" s="148" t="s">
        <v>541</v>
      </c>
      <c r="B330" s="46">
        <v>10</v>
      </c>
      <c r="C330" s="47">
        <v>9</v>
      </c>
      <c r="D330" s="46">
        <v>19</v>
      </c>
      <c r="E330" s="47">
        <v>25</v>
      </c>
      <c r="F330" s="48"/>
      <c r="G330" s="46">
        <f t="shared" si="76"/>
        <v>1</v>
      </c>
      <c r="H330" s="47">
        <f t="shared" si="77"/>
        <v>-6</v>
      </c>
      <c r="I330" s="49">
        <f t="shared" si="78"/>
        <v>0.1111111111111111</v>
      </c>
      <c r="J330" s="50">
        <f t="shared" si="79"/>
        <v>-0.24</v>
      </c>
    </row>
    <row r="331" spans="1:10" x14ac:dyDescent="0.25">
      <c r="A331" s="147"/>
      <c r="B331" s="80"/>
      <c r="C331" s="81"/>
      <c r="D331" s="80"/>
      <c r="E331" s="81"/>
      <c r="F331" s="82"/>
      <c r="G331" s="80"/>
      <c r="H331" s="81"/>
      <c r="I331" s="94"/>
      <c r="J331" s="95"/>
    </row>
    <row r="332" spans="1:10" ht="13" x14ac:dyDescent="0.3">
      <c r="A332" s="118" t="s">
        <v>83</v>
      </c>
      <c r="B332" s="35"/>
      <c r="C332" s="36"/>
      <c r="D332" s="35"/>
      <c r="E332" s="36"/>
      <c r="F332" s="37"/>
      <c r="G332" s="35"/>
      <c r="H332" s="36"/>
      <c r="I332" s="38"/>
      <c r="J332" s="39"/>
    </row>
    <row r="333" spans="1:10" x14ac:dyDescent="0.25">
      <c r="A333" s="124" t="s">
        <v>160</v>
      </c>
      <c r="B333" s="35">
        <v>28</v>
      </c>
      <c r="C333" s="36">
        <v>2</v>
      </c>
      <c r="D333" s="35">
        <v>43</v>
      </c>
      <c r="E333" s="36">
        <v>6</v>
      </c>
      <c r="F333" s="37"/>
      <c r="G333" s="35">
        <f t="shared" ref="G333:G339" si="80">B333-C333</f>
        <v>26</v>
      </c>
      <c r="H333" s="36">
        <f t="shared" ref="H333:H339" si="81">D333-E333</f>
        <v>37</v>
      </c>
      <c r="I333" s="38" t="str">
        <f t="shared" ref="I333:I339" si="82">IF(C333=0, "-", IF(G333/C333&lt;10, G333/C333, "&gt;999%"))</f>
        <v>&gt;999%</v>
      </c>
      <c r="J333" s="39">
        <f t="shared" ref="J333:J339" si="83">IF(E333=0, "-", IF(H333/E333&lt;10, H333/E333, "&gt;999%"))</f>
        <v>6.166666666666667</v>
      </c>
    </row>
    <row r="334" spans="1:10" x14ac:dyDescent="0.25">
      <c r="A334" s="124" t="s">
        <v>360</v>
      </c>
      <c r="B334" s="35">
        <v>6</v>
      </c>
      <c r="C334" s="36">
        <v>8</v>
      </c>
      <c r="D334" s="35">
        <v>21</v>
      </c>
      <c r="E334" s="36">
        <v>14</v>
      </c>
      <c r="F334" s="37"/>
      <c r="G334" s="35">
        <f t="shared" si="80"/>
        <v>-2</v>
      </c>
      <c r="H334" s="36">
        <f t="shared" si="81"/>
        <v>7</v>
      </c>
      <c r="I334" s="38">
        <f t="shared" si="82"/>
        <v>-0.25</v>
      </c>
      <c r="J334" s="39">
        <f t="shared" si="83"/>
        <v>0.5</v>
      </c>
    </row>
    <row r="335" spans="1:10" x14ac:dyDescent="0.25">
      <c r="A335" s="124" t="s">
        <v>398</v>
      </c>
      <c r="B335" s="35">
        <v>9</v>
      </c>
      <c r="C335" s="36">
        <v>7</v>
      </c>
      <c r="D335" s="35">
        <v>23</v>
      </c>
      <c r="E335" s="36">
        <v>18</v>
      </c>
      <c r="F335" s="37"/>
      <c r="G335" s="35">
        <f t="shared" si="80"/>
        <v>2</v>
      </c>
      <c r="H335" s="36">
        <f t="shared" si="81"/>
        <v>5</v>
      </c>
      <c r="I335" s="38">
        <f t="shared" si="82"/>
        <v>0.2857142857142857</v>
      </c>
      <c r="J335" s="39">
        <f t="shared" si="83"/>
        <v>0.27777777777777779</v>
      </c>
    </row>
    <row r="336" spans="1:10" x14ac:dyDescent="0.25">
      <c r="A336" s="124" t="s">
        <v>213</v>
      </c>
      <c r="B336" s="35">
        <v>37</v>
      </c>
      <c r="C336" s="36">
        <v>4</v>
      </c>
      <c r="D336" s="35">
        <v>59</v>
      </c>
      <c r="E336" s="36">
        <v>10</v>
      </c>
      <c r="F336" s="37"/>
      <c r="G336" s="35">
        <f t="shared" si="80"/>
        <v>33</v>
      </c>
      <c r="H336" s="36">
        <f t="shared" si="81"/>
        <v>49</v>
      </c>
      <c r="I336" s="38">
        <f t="shared" si="82"/>
        <v>8.25</v>
      </c>
      <c r="J336" s="39">
        <f t="shared" si="83"/>
        <v>4.9000000000000004</v>
      </c>
    </row>
    <row r="337" spans="1:10" x14ac:dyDescent="0.25">
      <c r="A337" s="124" t="s">
        <v>187</v>
      </c>
      <c r="B337" s="35">
        <v>1</v>
      </c>
      <c r="C337" s="36">
        <v>4</v>
      </c>
      <c r="D337" s="35">
        <v>4</v>
      </c>
      <c r="E337" s="36">
        <v>5</v>
      </c>
      <c r="F337" s="37"/>
      <c r="G337" s="35">
        <f t="shared" si="80"/>
        <v>-3</v>
      </c>
      <c r="H337" s="36">
        <f t="shared" si="81"/>
        <v>-1</v>
      </c>
      <c r="I337" s="38">
        <f t="shared" si="82"/>
        <v>-0.75</v>
      </c>
      <c r="J337" s="39">
        <f t="shared" si="83"/>
        <v>-0.2</v>
      </c>
    </row>
    <row r="338" spans="1:10" x14ac:dyDescent="0.25">
      <c r="A338" s="124" t="s">
        <v>237</v>
      </c>
      <c r="B338" s="35">
        <v>1</v>
      </c>
      <c r="C338" s="36">
        <v>7</v>
      </c>
      <c r="D338" s="35">
        <v>6</v>
      </c>
      <c r="E338" s="36">
        <v>16</v>
      </c>
      <c r="F338" s="37"/>
      <c r="G338" s="35">
        <f t="shared" si="80"/>
        <v>-6</v>
      </c>
      <c r="H338" s="36">
        <f t="shared" si="81"/>
        <v>-10</v>
      </c>
      <c r="I338" s="38">
        <f t="shared" si="82"/>
        <v>-0.8571428571428571</v>
      </c>
      <c r="J338" s="39">
        <f t="shared" si="83"/>
        <v>-0.625</v>
      </c>
    </row>
    <row r="339" spans="1:10" s="52" customFormat="1" ht="13" x14ac:dyDescent="0.3">
      <c r="A339" s="148" t="s">
        <v>542</v>
      </c>
      <c r="B339" s="46">
        <v>82</v>
      </c>
      <c r="C339" s="47">
        <v>32</v>
      </c>
      <c r="D339" s="46">
        <v>156</v>
      </c>
      <c r="E339" s="47">
        <v>69</v>
      </c>
      <c r="F339" s="48"/>
      <c r="G339" s="46">
        <f t="shared" si="80"/>
        <v>50</v>
      </c>
      <c r="H339" s="47">
        <f t="shared" si="81"/>
        <v>87</v>
      </c>
      <c r="I339" s="49">
        <f t="shared" si="82"/>
        <v>1.5625</v>
      </c>
      <c r="J339" s="50">
        <f t="shared" si="83"/>
        <v>1.2608695652173914</v>
      </c>
    </row>
    <row r="340" spans="1:10" x14ac:dyDescent="0.25">
      <c r="A340" s="147"/>
      <c r="B340" s="80"/>
      <c r="C340" s="81"/>
      <c r="D340" s="80"/>
      <c r="E340" s="81"/>
      <c r="F340" s="82"/>
      <c r="G340" s="80"/>
      <c r="H340" s="81"/>
      <c r="I340" s="94"/>
      <c r="J340" s="95"/>
    </row>
    <row r="341" spans="1:10" ht="13" x14ac:dyDescent="0.3">
      <c r="A341" s="118" t="s">
        <v>84</v>
      </c>
      <c r="B341" s="35"/>
      <c r="C341" s="36"/>
      <c r="D341" s="35"/>
      <c r="E341" s="36"/>
      <c r="F341" s="37"/>
      <c r="G341" s="35"/>
      <c r="H341" s="36"/>
      <c r="I341" s="38"/>
      <c r="J341" s="39"/>
    </row>
    <row r="342" spans="1:10" x14ac:dyDescent="0.25">
      <c r="A342" s="124" t="s">
        <v>361</v>
      </c>
      <c r="B342" s="35">
        <v>0</v>
      </c>
      <c r="C342" s="36">
        <v>0</v>
      </c>
      <c r="D342" s="35">
        <v>1</v>
      </c>
      <c r="E342" s="36">
        <v>0</v>
      </c>
      <c r="F342" s="37"/>
      <c r="G342" s="35">
        <f>B342-C342</f>
        <v>0</v>
      </c>
      <c r="H342" s="36">
        <f>D342-E342</f>
        <v>1</v>
      </c>
      <c r="I342" s="38" t="str">
        <f>IF(C342=0, "-", IF(G342/C342&lt;10, G342/C342, "&gt;999%"))</f>
        <v>-</v>
      </c>
      <c r="J342" s="39" t="str">
        <f>IF(E342=0, "-", IF(H342/E342&lt;10, H342/E342, "&gt;999%"))</f>
        <v>-</v>
      </c>
    </row>
    <row r="343" spans="1:10" x14ac:dyDescent="0.25">
      <c r="A343" s="124" t="s">
        <v>482</v>
      </c>
      <c r="B343" s="35">
        <v>2</v>
      </c>
      <c r="C343" s="36">
        <v>0</v>
      </c>
      <c r="D343" s="35">
        <v>2</v>
      </c>
      <c r="E343" s="36">
        <v>0</v>
      </c>
      <c r="F343" s="37"/>
      <c r="G343" s="35">
        <f>B343-C343</f>
        <v>2</v>
      </c>
      <c r="H343" s="36">
        <f>D343-E343</f>
        <v>2</v>
      </c>
      <c r="I343" s="38" t="str">
        <f>IF(C343=0, "-", IF(G343/C343&lt;10, G343/C343, "&gt;999%"))</f>
        <v>-</v>
      </c>
      <c r="J343" s="39" t="str">
        <f>IF(E343=0, "-", IF(H343/E343&lt;10, H343/E343, "&gt;999%"))</f>
        <v>-</v>
      </c>
    </row>
    <row r="344" spans="1:10" x14ac:dyDescent="0.25">
      <c r="A344" s="124" t="s">
        <v>399</v>
      </c>
      <c r="B344" s="35">
        <v>1</v>
      </c>
      <c r="C344" s="36">
        <v>0</v>
      </c>
      <c r="D344" s="35">
        <v>1</v>
      </c>
      <c r="E344" s="36">
        <v>0</v>
      </c>
      <c r="F344" s="37"/>
      <c r="G344" s="35">
        <f>B344-C344</f>
        <v>1</v>
      </c>
      <c r="H344" s="36">
        <f>D344-E344</f>
        <v>1</v>
      </c>
      <c r="I344" s="38" t="str">
        <f>IF(C344=0, "-", IF(G344/C344&lt;10, G344/C344, "&gt;999%"))</f>
        <v>-</v>
      </c>
      <c r="J344" s="39" t="str">
        <f>IF(E344=0, "-", IF(H344/E344&lt;10, H344/E344, "&gt;999%"))</f>
        <v>-</v>
      </c>
    </row>
    <row r="345" spans="1:10" s="52" customFormat="1" ht="13" x14ac:dyDescent="0.3">
      <c r="A345" s="148" t="s">
        <v>543</v>
      </c>
      <c r="B345" s="46">
        <v>3</v>
      </c>
      <c r="C345" s="47">
        <v>0</v>
      </c>
      <c r="D345" s="46">
        <v>4</v>
      </c>
      <c r="E345" s="47">
        <v>0</v>
      </c>
      <c r="F345" s="48"/>
      <c r="G345" s="46">
        <f>B345-C345</f>
        <v>3</v>
      </c>
      <c r="H345" s="47">
        <f>D345-E345</f>
        <v>4</v>
      </c>
      <c r="I345" s="49" t="str">
        <f>IF(C345=0, "-", IF(G345/C345&lt;10, G345/C345, "&gt;999%"))</f>
        <v>-</v>
      </c>
      <c r="J345" s="50" t="str">
        <f>IF(E345=0, "-", IF(H345/E345&lt;10, H345/E345, "&gt;999%"))</f>
        <v>-</v>
      </c>
    </row>
    <row r="346" spans="1:10" x14ac:dyDescent="0.25">
      <c r="A346" s="147"/>
      <c r="B346" s="80"/>
      <c r="C346" s="81"/>
      <c r="D346" s="80"/>
      <c r="E346" s="81"/>
      <c r="F346" s="82"/>
      <c r="G346" s="80"/>
      <c r="H346" s="81"/>
      <c r="I346" s="94"/>
      <c r="J346" s="95"/>
    </row>
    <row r="347" spans="1:10" ht="13" x14ac:dyDescent="0.3">
      <c r="A347" s="118" t="s">
        <v>85</v>
      </c>
      <c r="B347" s="35"/>
      <c r="C347" s="36"/>
      <c r="D347" s="35"/>
      <c r="E347" s="36"/>
      <c r="F347" s="37"/>
      <c r="G347" s="35"/>
      <c r="H347" s="36"/>
      <c r="I347" s="38"/>
      <c r="J347" s="39"/>
    </row>
    <row r="348" spans="1:10" x14ac:dyDescent="0.25">
      <c r="A348" s="124" t="s">
        <v>279</v>
      </c>
      <c r="B348" s="35">
        <v>1</v>
      </c>
      <c r="C348" s="36">
        <v>0</v>
      </c>
      <c r="D348" s="35">
        <v>2</v>
      </c>
      <c r="E348" s="36">
        <v>1</v>
      </c>
      <c r="F348" s="37"/>
      <c r="G348" s="35">
        <f t="shared" ref="G348:G356" si="84">B348-C348</f>
        <v>1</v>
      </c>
      <c r="H348" s="36">
        <f t="shared" ref="H348:H356" si="85">D348-E348</f>
        <v>1</v>
      </c>
      <c r="I348" s="38" t="str">
        <f t="shared" ref="I348:I356" si="86">IF(C348=0, "-", IF(G348/C348&lt;10, G348/C348, "&gt;999%"))</f>
        <v>-</v>
      </c>
      <c r="J348" s="39">
        <f t="shared" ref="J348:J356" si="87">IF(E348=0, "-", IF(H348/E348&lt;10, H348/E348, "&gt;999%"))</f>
        <v>1</v>
      </c>
    </row>
    <row r="349" spans="1:10" x14ac:dyDescent="0.25">
      <c r="A349" s="124" t="s">
        <v>362</v>
      </c>
      <c r="B349" s="35">
        <v>75</v>
      </c>
      <c r="C349" s="36">
        <v>22</v>
      </c>
      <c r="D349" s="35">
        <v>193</v>
      </c>
      <c r="E349" s="36">
        <v>60</v>
      </c>
      <c r="F349" s="37"/>
      <c r="G349" s="35">
        <f t="shared" si="84"/>
        <v>53</v>
      </c>
      <c r="H349" s="36">
        <f t="shared" si="85"/>
        <v>133</v>
      </c>
      <c r="I349" s="38">
        <f t="shared" si="86"/>
        <v>2.4090909090909092</v>
      </c>
      <c r="J349" s="39">
        <f t="shared" si="87"/>
        <v>2.2166666666666668</v>
      </c>
    </row>
    <row r="350" spans="1:10" x14ac:dyDescent="0.25">
      <c r="A350" s="124" t="s">
        <v>188</v>
      </c>
      <c r="B350" s="35">
        <v>33</v>
      </c>
      <c r="C350" s="36">
        <v>5</v>
      </c>
      <c r="D350" s="35">
        <v>59</v>
      </c>
      <c r="E350" s="36">
        <v>30</v>
      </c>
      <c r="F350" s="37"/>
      <c r="G350" s="35">
        <f t="shared" si="84"/>
        <v>28</v>
      </c>
      <c r="H350" s="36">
        <f t="shared" si="85"/>
        <v>29</v>
      </c>
      <c r="I350" s="38">
        <f t="shared" si="86"/>
        <v>5.6</v>
      </c>
      <c r="J350" s="39">
        <f t="shared" si="87"/>
        <v>0.96666666666666667</v>
      </c>
    </row>
    <row r="351" spans="1:10" x14ac:dyDescent="0.25">
      <c r="A351" s="124" t="s">
        <v>214</v>
      </c>
      <c r="B351" s="35">
        <v>1</v>
      </c>
      <c r="C351" s="36">
        <v>0</v>
      </c>
      <c r="D351" s="35">
        <v>3</v>
      </c>
      <c r="E351" s="36">
        <v>0</v>
      </c>
      <c r="F351" s="37"/>
      <c r="G351" s="35">
        <f t="shared" si="84"/>
        <v>1</v>
      </c>
      <c r="H351" s="36">
        <f t="shared" si="85"/>
        <v>3</v>
      </c>
      <c r="I351" s="38" t="str">
        <f t="shared" si="86"/>
        <v>-</v>
      </c>
      <c r="J351" s="39" t="str">
        <f t="shared" si="87"/>
        <v>-</v>
      </c>
    </row>
    <row r="352" spans="1:10" x14ac:dyDescent="0.25">
      <c r="A352" s="124" t="s">
        <v>215</v>
      </c>
      <c r="B352" s="35">
        <v>6</v>
      </c>
      <c r="C352" s="36">
        <v>1</v>
      </c>
      <c r="D352" s="35">
        <v>10</v>
      </c>
      <c r="E352" s="36">
        <v>4</v>
      </c>
      <c r="F352" s="37"/>
      <c r="G352" s="35">
        <f t="shared" si="84"/>
        <v>5</v>
      </c>
      <c r="H352" s="36">
        <f t="shared" si="85"/>
        <v>6</v>
      </c>
      <c r="I352" s="38">
        <f t="shared" si="86"/>
        <v>5</v>
      </c>
      <c r="J352" s="39">
        <f t="shared" si="87"/>
        <v>1.5</v>
      </c>
    </row>
    <row r="353" spans="1:10" x14ac:dyDescent="0.25">
      <c r="A353" s="124" t="s">
        <v>400</v>
      </c>
      <c r="B353" s="35">
        <v>32</v>
      </c>
      <c r="C353" s="36">
        <v>30</v>
      </c>
      <c r="D353" s="35">
        <v>64</v>
      </c>
      <c r="E353" s="36">
        <v>54</v>
      </c>
      <c r="F353" s="37"/>
      <c r="G353" s="35">
        <f t="shared" si="84"/>
        <v>2</v>
      </c>
      <c r="H353" s="36">
        <f t="shared" si="85"/>
        <v>10</v>
      </c>
      <c r="I353" s="38">
        <f t="shared" si="86"/>
        <v>6.6666666666666666E-2</v>
      </c>
      <c r="J353" s="39">
        <f t="shared" si="87"/>
        <v>0.18518518518518517</v>
      </c>
    </row>
    <row r="354" spans="1:10" x14ac:dyDescent="0.25">
      <c r="A354" s="124" t="s">
        <v>189</v>
      </c>
      <c r="B354" s="35">
        <v>4</v>
      </c>
      <c r="C354" s="36">
        <v>0</v>
      </c>
      <c r="D354" s="35">
        <v>5</v>
      </c>
      <c r="E354" s="36">
        <v>3</v>
      </c>
      <c r="F354" s="37"/>
      <c r="G354" s="35">
        <f t="shared" si="84"/>
        <v>4</v>
      </c>
      <c r="H354" s="36">
        <f t="shared" si="85"/>
        <v>2</v>
      </c>
      <c r="I354" s="38" t="str">
        <f t="shared" si="86"/>
        <v>-</v>
      </c>
      <c r="J354" s="39">
        <f t="shared" si="87"/>
        <v>0.66666666666666663</v>
      </c>
    </row>
    <row r="355" spans="1:10" x14ac:dyDescent="0.25">
      <c r="A355" s="124" t="s">
        <v>326</v>
      </c>
      <c r="B355" s="35">
        <v>49</v>
      </c>
      <c r="C355" s="36">
        <v>20</v>
      </c>
      <c r="D355" s="35">
        <v>105</v>
      </c>
      <c r="E355" s="36">
        <v>48</v>
      </c>
      <c r="F355" s="37"/>
      <c r="G355" s="35">
        <f t="shared" si="84"/>
        <v>29</v>
      </c>
      <c r="H355" s="36">
        <f t="shared" si="85"/>
        <v>57</v>
      </c>
      <c r="I355" s="38">
        <f t="shared" si="86"/>
        <v>1.45</v>
      </c>
      <c r="J355" s="39">
        <f t="shared" si="87"/>
        <v>1.1875</v>
      </c>
    </row>
    <row r="356" spans="1:10" s="52" customFormat="1" ht="13" x14ac:dyDescent="0.3">
      <c r="A356" s="148" t="s">
        <v>544</v>
      </c>
      <c r="B356" s="46">
        <v>201</v>
      </c>
      <c r="C356" s="47">
        <v>78</v>
      </c>
      <c r="D356" s="46">
        <v>441</v>
      </c>
      <c r="E356" s="47">
        <v>200</v>
      </c>
      <c r="F356" s="48"/>
      <c r="G356" s="46">
        <f t="shared" si="84"/>
        <v>123</v>
      </c>
      <c r="H356" s="47">
        <f t="shared" si="85"/>
        <v>241</v>
      </c>
      <c r="I356" s="49">
        <f t="shared" si="86"/>
        <v>1.5769230769230769</v>
      </c>
      <c r="J356" s="50">
        <f t="shared" si="87"/>
        <v>1.2050000000000001</v>
      </c>
    </row>
    <row r="357" spans="1:10" x14ac:dyDescent="0.25">
      <c r="A357" s="147"/>
      <c r="B357" s="80"/>
      <c r="C357" s="81"/>
      <c r="D357" s="80"/>
      <c r="E357" s="81"/>
      <c r="F357" s="82"/>
      <c r="G357" s="80"/>
      <c r="H357" s="81"/>
      <c r="I357" s="94"/>
      <c r="J357" s="95"/>
    </row>
    <row r="358" spans="1:10" ht="13" x14ac:dyDescent="0.3">
      <c r="A358" s="118" t="s">
        <v>86</v>
      </c>
      <c r="B358" s="35"/>
      <c r="C358" s="36"/>
      <c r="D358" s="35"/>
      <c r="E358" s="36"/>
      <c r="F358" s="37"/>
      <c r="G358" s="35"/>
      <c r="H358" s="36"/>
      <c r="I358" s="38"/>
      <c r="J358" s="39"/>
    </row>
    <row r="359" spans="1:10" x14ac:dyDescent="0.25">
      <c r="A359" s="124" t="s">
        <v>161</v>
      </c>
      <c r="B359" s="35">
        <v>18</v>
      </c>
      <c r="C359" s="36">
        <v>2</v>
      </c>
      <c r="D359" s="35">
        <v>44</v>
      </c>
      <c r="E359" s="36">
        <v>7</v>
      </c>
      <c r="F359" s="37"/>
      <c r="G359" s="35">
        <f t="shared" ref="G359:G365" si="88">B359-C359</f>
        <v>16</v>
      </c>
      <c r="H359" s="36">
        <f t="shared" ref="H359:H365" si="89">D359-E359</f>
        <v>37</v>
      </c>
      <c r="I359" s="38">
        <f t="shared" ref="I359:I365" si="90">IF(C359=0, "-", IF(G359/C359&lt;10, G359/C359, "&gt;999%"))</f>
        <v>8</v>
      </c>
      <c r="J359" s="39">
        <f t="shared" ref="J359:J365" si="91">IF(E359=0, "-", IF(H359/E359&lt;10, H359/E359, "&gt;999%"))</f>
        <v>5.2857142857142856</v>
      </c>
    </row>
    <row r="360" spans="1:10" x14ac:dyDescent="0.25">
      <c r="A360" s="124" t="s">
        <v>309</v>
      </c>
      <c r="B360" s="35">
        <v>3</v>
      </c>
      <c r="C360" s="36">
        <v>1</v>
      </c>
      <c r="D360" s="35">
        <v>6</v>
      </c>
      <c r="E360" s="36">
        <v>11</v>
      </c>
      <c r="F360" s="37"/>
      <c r="G360" s="35">
        <f t="shared" si="88"/>
        <v>2</v>
      </c>
      <c r="H360" s="36">
        <f t="shared" si="89"/>
        <v>-5</v>
      </c>
      <c r="I360" s="38">
        <f t="shared" si="90"/>
        <v>2</v>
      </c>
      <c r="J360" s="39">
        <f t="shared" si="91"/>
        <v>-0.45454545454545453</v>
      </c>
    </row>
    <row r="361" spans="1:10" x14ac:dyDescent="0.25">
      <c r="A361" s="124" t="s">
        <v>310</v>
      </c>
      <c r="B361" s="35">
        <v>3</v>
      </c>
      <c r="C361" s="36">
        <v>0</v>
      </c>
      <c r="D361" s="35">
        <v>6</v>
      </c>
      <c r="E361" s="36">
        <v>7</v>
      </c>
      <c r="F361" s="37"/>
      <c r="G361" s="35">
        <f t="shared" si="88"/>
        <v>3</v>
      </c>
      <c r="H361" s="36">
        <f t="shared" si="89"/>
        <v>-1</v>
      </c>
      <c r="I361" s="38" t="str">
        <f t="shared" si="90"/>
        <v>-</v>
      </c>
      <c r="J361" s="39">
        <f t="shared" si="91"/>
        <v>-0.14285714285714285</v>
      </c>
    </row>
    <row r="362" spans="1:10" x14ac:dyDescent="0.25">
      <c r="A362" s="124" t="s">
        <v>327</v>
      </c>
      <c r="B362" s="35">
        <v>1</v>
      </c>
      <c r="C362" s="36">
        <v>4</v>
      </c>
      <c r="D362" s="35">
        <v>4</v>
      </c>
      <c r="E362" s="36">
        <v>5</v>
      </c>
      <c r="F362" s="37"/>
      <c r="G362" s="35">
        <f t="shared" si="88"/>
        <v>-3</v>
      </c>
      <c r="H362" s="36">
        <f t="shared" si="89"/>
        <v>-1</v>
      </c>
      <c r="I362" s="38">
        <f t="shared" si="90"/>
        <v>-0.75</v>
      </c>
      <c r="J362" s="39">
        <f t="shared" si="91"/>
        <v>-0.2</v>
      </c>
    </row>
    <row r="363" spans="1:10" x14ac:dyDescent="0.25">
      <c r="A363" s="124" t="s">
        <v>162</v>
      </c>
      <c r="B363" s="35">
        <v>23</v>
      </c>
      <c r="C363" s="36">
        <v>8</v>
      </c>
      <c r="D363" s="35">
        <v>43</v>
      </c>
      <c r="E363" s="36">
        <v>25</v>
      </c>
      <c r="F363" s="37"/>
      <c r="G363" s="35">
        <f t="shared" si="88"/>
        <v>15</v>
      </c>
      <c r="H363" s="36">
        <f t="shared" si="89"/>
        <v>18</v>
      </c>
      <c r="I363" s="38">
        <f t="shared" si="90"/>
        <v>1.875</v>
      </c>
      <c r="J363" s="39">
        <f t="shared" si="91"/>
        <v>0.72</v>
      </c>
    </row>
    <row r="364" spans="1:10" x14ac:dyDescent="0.25">
      <c r="A364" s="124" t="s">
        <v>328</v>
      </c>
      <c r="B364" s="35">
        <v>15</v>
      </c>
      <c r="C364" s="36">
        <v>5</v>
      </c>
      <c r="D364" s="35">
        <v>37</v>
      </c>
      <c r="E364" s="36">
        <v>14</v>
      </c>
      <c r="F364" s="37"/>
      <c r="G364" s="35">
        <f t="shared" si="88"/>
        <v>10</v>
      </c>
      <c r="H364" s="36">
        <f t="shared" si="89"/>
        <v>23</v>
      </c>
      <c r="I364" s="38">
        <f t="shared" si="90"/>
        <v>2</v>
      </c>
      <c r="J364" s="39">
        <f t="shared" si="91"/>
        <v>1.6428571428571428</v>
      </c>
    </row>
    <row r="365" spans="1:10" s="52" customFormat="1" ht="13" x14ac:dyDescent="0.3">
      <c r="A365" s="148" t="s">
        <v>545</v>
      </c>
      <c r="B365" s="46">
        <v>63</v>
      </c>
      <c r="C365" s="47">
        <v>20</v>
      </c>
      <c r="D365" s="46">
        <v>140</v>
      </c>
      <c r="E365" s="47">
        <v>69</v>
      </c>
      <c r="F365" s="48"/>
      <c r="G365" s="46">
        <f t="shared" si="88"/>
        <v>43</v>
      </c>
      <c r="H365" s="47">
        <f t="shared" si="89"/>
        <v>71</v>
      </c>
      <c r="I365" s="49">
        <f t="shared" si="90"/>
        <v>2.15</v>
      </c>
      <c r="J365" s="50">
        <f t="shared" si="91"/>
        <v>1.0289855072463767</v>
      </c>
    </row>
    <row r="366" spans="1:10" x14ac:dyDescent="0.25">
      <c r="A366" s="147"/>
      <c r="B366" s="80"/>
      <c r="C366" s="81"/>
      <c r="D366" s="80"/>
      <c r="E366" s="81"/>
      <c r="F366" s="82"/>
      <c r="G366" s="80"/>
      <c r="H366" s="81"/>
      <c r="I366" s="94"/>
      <c r="J366" s="95"/>
    </row>
    <row r="367" spans="1:10" ht="13" x14ac:dyDescent="0.3">
      <c r="A367" s="118" t="s">
        <v>87</v>
      </c>
      <c r="B367" s="35"/>
      <c r="C367" s="36"/>
      <c r="D367" s="35"/>
      <c r="E367" s="36"/>
      <c r="F367" s="37"/>
      <c r="G367" s="35"/>
      <c r="H367" s="36"/>
      <c r="I367" s="38"/>
      <c r="J367" s="39"/>
    </row>
    <row r="368" spans="1:10" x14ac:dyDescent="0.25">
      <c r="A368" s="124" t="s">
        <v>280</v>
      </c>
      <c r="B368" s="35">
        <v>2</v>
      </c>
      <c r="C368" s="36">
        <v>0</v>
      </c>
      <c r="D368" s="35">
        <v>3</v>
      </c>
      <c r="E368" s="36">
        <v>2</v>
      </c>
      <c r="F368" s="37"/>
      <c r="G368" s="35">
        <f t="shared" ref="G368:G389" si="92">B368-C368</f>
        <v>2</v>
      </c>
      <c r="H368" s="36">
        <f t="shared" ref="H368:H389" si="93">D368-E368</f>
        <v>1</v>
      </c>
      <c r="I368" s="38" t="str">
        <f t="shared" ref="I368:I389" si="94">IF(C368=0, "-", IF(G368/C368&lt;10, G368/C368, "&gt;999%"))</f>
        <v>-</v>
      </c>
      <c r="J368" s="39">
        <f t="shared" ref="J368:J389" si="95">IF(E368=0, "-", IF(H368/E368&lt;10, H368/E368, "&gt;999%"))</f>
        <v>0.5</v>
      </c>
    </row>
    <row r="369" spans="1:10" x14ac:dyDescent="0.25">
      <c r="A369" s="124" t="s">
        <v>216</v>
      </c>
      <c r="B369" s="35">
        <v>27</v>
      </c>
      <c r="C369" s="36">
        <v>13</v>
      </c>
      <c r="D369" s="35">
        <v>74</v>
      </c>
      <c r="E369" s="36">
        <v>45</v>
      </c>
      <c r="F369" s="37"/>
      <c r="G369" s="35">
        <f t="shared" si="92"/>
        <v>14</v>
      </c>
      <c r="H369" s="36">
        <f t="shared" si="93"/>
        <v>29</v>
      </c>
      <c r="I369" s="38">
        <f t="shared" si="94"/>
        <v>1.0769230769230769</v>
      </c>
      <c r="J369" s="39">
        <f t="shared" si="95"/>
        <v>0.64444444444444449</v>
      </c>
    </row>
    <row r="370" spans="1:10" x14ac:dyDescent="0.25">
      <c r="A370" s="124" t="s">
        <v>329</v>
      </c>
      <c r="B370" s="35">
        <v>25</v>
      </c>
      <c r="C370" s="36">
        <v>8</v>
      </c>
      <c r="D370" s="35">
        <v>53</v>
      </c>
      <c r="E370" s="36">
        <v>32</v>
      </c>
      <c r="F370" s="37"/>
      <c r="G370" s="35">
        <f t="shared" si="92"/>
        <v>17</v>
      </c>
      <c r="H370" s="36">
        <f t="shared" si="93"/>
        <v>21</v>
      </c>
      <c r="I370" s="38">
        <f t="shared" si="94"/>
        <v>2.125</v>
      </c>
      <c r="J370" s="39">
        <f t="shared" si="95"/>
        <v>0.65625</v>
      </c>
    </row>
    <row r="371" spans="1:10" x14ac:dyDescent="0.25">
      <c r="A371" s="124" t="s">
        <v>444</v>
      </c>
      <c r="B371" s="35">
        <v>0</v>
      </c>
      <c r="C371" s="36">
        <v>2</v>
      </c>
      <c r="D371" s="35">
        <v>0</v>
      </c>
      <c r="E371" s="36">
        <v>2</v>
      </c>
      <c r="F371" s="37"/>
      <c r="G371" s="35">
        <f t="shared" si="92"/>
        <v>-2</v>
      </c>
      <c r="H371" s="36">
        <f t="shared" si="93"/>
        <v>-2</v>
      </c>
      <c r="I371" s="38">
        <f t="shared" si="94"/>
        <v>-1</v>
      </c>
      <c r="J371" s="39">
        <f t="shared" si="95"/>
        <v>-1</v>
      </c>
    </row>
    <row r="372" spans="1:10" x14ac:dyDescent="0.25">
      <c r="A372" s="124" t="s">
        <v>190</v>
      </c>
      <c r="B372" s="35">
        <v>141</v>
      </c>
      <c r="C372" s="36">
        <v>44</v>
      </c>
      <c r="D372" s="35">
        <v>286</v>
      </c>
      <c r="E372" s="36">
        <v>118</v>
      </c>
      <c r="F372" s="37"/>
      <c r="G372" s="35">
        <f t="shared" si="92"/>
        <v>97</v>
      </c>
      <c r="H372" s="36">
        <f t="shared" si="93"/>
        <v>168</v>
      </c>
      <c r="I372" s="38">
        <f t="shared" si="94"/>
        <v>2.2045454545454546</v>
      </c>
      <c r="J372" s="39">
        <f t="shared" si="95"/>
        <v>1.423728813559322</v>
      </c>
    </row>
    <row r="373" spans="1:10" x14ac:dyDescent="0.25">
      <c r="A373" s="124" t="s">
        <v>401</v>
      </c>
      <c r="B373" s="35">
        <v>4</v>
      </c>
      <c r="C373" s="36">
        <v>1</v>
      </c>
      <c r="D373" s="35">
        <v>12</v>
      </c>
      <c r="E373" s="36">
        <v>6</v>
      </c>
      <c r="F373" s="37"/>
      <c r="G373" s="35">
        <f t="shared" si="92"/>
        <v>3</v>
      </c>
      <c r="H373" s="36">
        <f t="shared" si="93"/>
        <v>6</v>
      </c>
      <c r="I373" s="38">
        <f t="shared" si="94"/>
        <v>3</v>
      </c>
      <c r="J373" s="39">
        <f t="shared" si="95"/>
        <v>1</v>
      </c>
    </row>
    <row r="374" spans="1:10" x14ac:dyDescent="0.25">
      <c r="A374" s="124" t="s">
        <v>267</v>
      </c>
      <c r="B374" s="35">
        <v>0</v>
      </c>
      <c r="C374" s="36">
        <v>0</v>
      </c>
      <c r="D374" s="35">
        <v>4</v>
      </c>
      <c r="E374" s="36">
        <v>0</v>
      </c>
      <c r="F374" s="37"/>
      <c r="G374" s="35">
        <f t="shared" si="92"/>
        <v>0</v>
      </c>
      <c r="H374" s="36">
        <f t="shared" si="93"/>
        <v>4</v>
      </c>
      <c r="I374" s="38" t="str">
        <f t="shared" si="94"/>
        <v>-</v>
      </c>
      <c r="J374" s="39" t="str">
        <f t="shared" si="95"/>
        <v>-</v>
      </c>
    </row>
    <row r="375" spans="1:10" x14ac:dyDescent="0.25">
      <c r="A375" s="124" t="s">
        <v>442</v>
      </c>
      <c r="B375" s="35">
        <v>3</v>
      </c>
      <c r="C375" s="36">
        <v>3</v>
      </c>
      <c r="D375" s="35">
        <v>4</v>
      </c>
      <c r="E375" s="36">
        <v>6</v>
      </c>
      <c r="F375" s="37"/>
      <c r="G375" s="35">
        <f t="shared" si="92"/>
        <v>0</v>
      </c>
      <c r="H375" s="36">
        <f t="shared" si="93"/>
        <v>-2</v>
      </c>
      <c r="I375" s="38">
        <f t="shared" si="94"/>
        <v>0</v>
      </c>
      <c r="J375" s="39">
        <f t="shared" si="95"/>
        <v>-0.33333333333333331</v>
      </c>
    </row>
    <row r="376" spans="1:10" x14ac:dyDescent="0.25">
      <c r="A376" s="124" t="s">
        <v>457</v>
      </c>
      <c r="B376" s="35">
        <v>8</v>
      </c>
      <c r="C376" s="36">
        <v>5</v>
      </c>
      <c r="D376" s="35">
        <v>17</v>
      </c>
      <c r="E376" s="36">
        <v>10</v>
      </c>
      <c r="F376" s="37"/>
      <c r="G376" s="35">
        <f t="shared" si="92"/>
        <v>3</v>
      </c>
      <c r="H376" s="36">
        <f t="shared" si="93"/>
        <v>7</v>
      </c>
      <c r="I376" s="38">
        <f t="shared" si="94"/>
        <v>0.6</v>
      </c>
      <c r="J376" s="39">
        <f t="shared" si="95"/>
        <v>0.7</v>
      </c>
    </row>
    <row r="377" spans="1:10" x14ac:dyDescent="0.25">
      <c r="A377" s="124" t="s">
        <v>467</v>
      </c>
      <c r="B377" s="35">
        <v>16</v>
      </c>
      <c r="C377" s="36">
        <v>20</v>
      </c>
      <c r="D377" s="35">
        <v>30</v>
      </c>
      <c r="E377" s="36">
        <v>43</v>
      </c>
      <c r="F377" s="37"/>
      <c r="G377" s="35">
        <f t="shared" si="92"/>
        <v>-4</v>
      </c>
      <c r="H377" s="36">
        <f t="shared" si="93"/>
        <v>-13</v>
      </c>
      <c r="I377" s="38">
        <f t="shared" si="94"/>
        <v>-0.2</v>
      </c>
      <c r="J377" s="39">
        <f t="shared" si="95"/>
        <v>-0.30232558139534882</v>
      </c>
    </row>
    <row r="378" spans="1:10" x14ac:dyDescent="0.25">
      <c r="A378" s="124" t="s">
        <v>483</v>
      </c>
      <c r="B378" s="35">
        <v>33</v>
      </c>
      <c r="C378" s="36">
        <v>34</v>
      </c>
      <c r="D378" s="35">
        <v>89</v>
      </c>
      <c r="E378" s="36">
        <v>85</v>
      </c>
      <c r="F378" s="37"/>
      <c r="G378" s="35">
        <f t="shared" si="92"/>
        <v>-1</v>
      </c>
      <c r="H378" s="36">
        <f t="shared" si="93"/>
        <v>4</v>
      </c>
      <c r="I378" s="38">
        <f t="shared" si="94"/>
        <v>-2.9411764705882353E-2</v>
      </c>
      <c r="J378" s="39">
        <f t="shared" si="95"/>
        <v>4.7058823529411764E-2</v>
      </c>
    </row>
    <row r="379" spans="1:10" x14ac:dyDescent="0.25">
      <c r="A379" s="124" t="s">
        <v>402</v>
      </c>
      <c r="B379" s="35">
        <v>24</v>
      </c>
      <c r="C379" s="36">
        <v>9</v>
      </c>
      <c r="D379" s="35">
        <v>57</v>
      </c>
      <c r="E379" s="36">
        <v>33</v>
      </c>
      <c r="F379" s="37"/>
      <c r="G379" s="35">
        <f t="shared" si="92"/>
        <v>15</v>
      </c>
      <c r="H379" s="36">
        <f t="shared" si="93"/>
        <v>24</v>
      </c>
      <c r="I379" s="38">
        <f t="shared" si="94"/>
        <v>1.6666666666666667</v>
      </c>
      <c r="J379" s="39">
        <f t="shared" si="95"/>
        <v>0.72727272727272729</v>
      </c>
    </row>
    <row r="380" spans="1:10" x14ac:dyDescent="0.25">
      <c r="A380" s="124" t="s">
        <v>484</v>
      </c>
      <c r="B380" s="35">
        <v>4</v>
      </c>
      <c r="C380" s="36">
        <v>4</v>
      </c>
      <c r="D380" s="35">
        <v>9</v>
      </c>
      <c r="E380" s="36">
        <v>9</v>
      </c>
      <c r="F380" s="37"/>
      <c r="G380" s="35">
        <f t="shared" si="92"/>
        <v>0</v>
      </c>
      <c r="H380" s="36">
        <f t="shared" si="93"/>
        <v>0</v>
      </c>
      <c r="I380" s="38">
        <f t="shared" si="94"/>
        <v>0</v>
      </c>
      <c r="J380" s="39">
        <f t="shared" si="95"/>
        <v>0</v>
      </c>
    </row>
    <row r="381" spans="1:10" x14ac:dyDescent="0.25">
      <c r="A381" s="124" t="s">
        <v>427</v>
      </c>
      <c r="B381" s="35">
        <v>9</v>
      </c>
      <c r="C381" s="36">
        <v>12</v>
      </c>
      <c r="D381" s="35">
        <v>22</v>
      </c>
      <c r="E381" s="36">
        <v>27</v>
      </c>
      <c r="F381" s="37"/>
      <c r="G381" s="35">
        <f t="shared" si="92"/>
        <v>-3</v>
      </c>
      <c r="H381" s="36">
        <f t="shared" si="93"/>
        <v>-5</v>
      </c>
      <c r="I381" s="38">
        <f t="shared" si="94"/>
        <v>-0.25</v>
      </c>
      <c r="J381" s="39">
        <f t="shared" si="95"/>
        <v>-0.18518518518518517</v>
      </c>
    </row>
    <row r="382" spans="1:10" x14ac:dyDescent="0.25">
      <c r="A382" s="124" t="s">
        <v>403</v>
      </c>
      <c r="B382" s="35">
        <v>20</v>
      </c>
      <c r="C382" s="36">
        <v>11</v>
      </c>
      <c r="D382" s="35">
        <v>50</v>
      </c>
      <c r="E382" s="36">
        <v>42</v>
      </c>
      <c r="F382" s="37"/>
      <c r="G382" s="35">
        <f t="shared" si="92"/>
        <v>9</v>
      </c>
      <c r="H382" s="36">
        <f t="shared" si="93"/>
        <v>8</v>
      </c>
      <c r="I382" s="38">
        <f t="shared" si="94"/>
        <v>0.81818181818181823</v>
      </c>
      <c r="J382" s="39">
        <f t="shared" si="95"/>
        <v>0.19047619047619047</v>
      </c>
    </row>
    <row r="383" spans="1:10" x14ac:dyDescent="0.25">
      <c r="A383" s="124" t="s">
        <v>191</v>
      </c>
      <c r="B383" s="35">
        <v>1</v>
      </c>
      <c r="C383" s="36">
        <v>0</v>
      </c>
      <c r="D383" s="35">
        <v>2</v>
      </c>
      <c r="E383" s="36">
        <v>2</v>
      </c>
      <c r="F383" s="37"/>
      <c r="G383" s="35">
        <f t="shared" si="92"/>
        <v>1</v>
      </c>
      <c r="H383" s="36">
        <f t="shared" si="93"/>
        <v>0</v>
      </c>
      <c r="I383" s="38" t="str">
        <f t="shared" si="94"/>
        <v>-</v>
      </c>
      <c r="J383" s="39">
        <f t="shared" si="95"/>
        <v>0</v>
      </c>
    </row>
    <row r="384" spans="1:10" x14ac:dyDescent="0.25">
      <c r="A384" s="124" t="s">
        <v>163</v>
      </c>
      <c r="B384" s="35">
        <v>0</v>
      </c>
      <c r="C384" s="36">
        <v>1</v>
      </c>
      <c r="D384" s="35">
        <v>0</v>
      </c>
      <c r="E384" s="36">
        <v>11</v>
      </c>
      <c r="F384" s="37"/>
      <c r="G384" s="35">
        <f t="shared" si="92"/>
        <v>-1</v>
      </c>
      <c r="H384" s="36">
        <f t="shared" si="93"/>
        <v>-11</v>
      </c>
      <c r="I384" s="38">
        <f t="shared" si="94"/>
        <v>-1</v>
      </c>
      <c r="J384" s="39">
        <f t="shared" si="95"/>
        <v>-1</v>
      </c>
    </row>
    <row r="385" spans="1:10" x14ac:dyDescent="0.25">
      <c r="A385" s="124" t="s">
        <v>192</v>
      </c>
      <c r="B385" s="35">
        <v>1</v>
      </c>
      <c r="C385" s="36">
        <v>0</v>
      </c>
      <c r="D385" s="35">
        <v>1</v>
      </c>
      <c r="E385" s="36">
        <v>0</v>
      </c>
      <c r="F385" s="37"/>
      <c r="G385" s="35">
        <f t="shared" si="92"/>
        <v>1</v>
      </c>
      <c r="H385" s="36">
        <f t="shared" si="93"/>
        <v>1</v>
      </c>
      <c r="I385" s="38" t="str">
        <f t="shared" si="94"/>
        <v>-</v>
      </c>
      <c r="J385" s="39" t="str">
        <f t="shared" si="95"/>
        <v>-</v>
      </c>
    </row>
    <row r="386" spans="1:10" x14ac:dyDescent="0.25">
      <c r="A386" s="124" t="s">
        <v>363</v>
      </c>
      <c r="B386" s="35">
        <v>65</v>
      </c>
      <c r="C386" s="36">
        <v>15</v>
      </c>
      <c r="D386" s="35">
        <v>157</v>
      </c>
      <c r="E386" s="36">
        <v>60</v>
      </c>
      <c r="F386" s="37"/>
      <c r="G386" s="35">
        <f t="shared" si="92"/>
        <v>50</v>
      </c>
      <c r="H386" s="36">
        <f t="shared" si="93"/>
        <v>97</v>
      </c>
      <c r="I386" s="38">
        <f t="shared" si="94"/>
        <v>3.3333333333333335</v>
      </c>
      <c r="J386" s="39">
        <f t="shared" si="95"/>
        <v>1.6166666666666667</v>
      </c>
    </row>
    <row r="387" spans="1:10" x14ac:dyDescent="0.25">
      <c r="A387" s="124" t="s">
        <v>261</v>
      </c>
      <c r="B387" s="35">
        <v>0</v>
      </c>
      <c r="C387" s="36">
        <v>0</v>
      </c>
      <c r="D387" s="35">
        <v>1</v>
      </c>
      <c r="E387" s="36">
        <v>1</v>
      </c>
      <c r="F387" s="37"/>
      <c r="G387" s="35">
        <f t="shared" si="92"/>
        <v>0</v>
      </c>
      <c r="H387" s="36">
        <f t="shared" si="93"/>
        <v>0</v>
      </c>
      <c r="I387" s="38" t="str">
        <f t="shared" si="94"/>
        <v>-</v>
      </c>
      <c r="J387" s="39">
        <f t="shared" si="95"/>
        <v>0</v>
      </c>
    </row>
    <row r="388" spans="1:10" x14ac:dyDescent="0.25">
      <c r="A388" s="124" t="s">
        <v>164</v>
      </c>
      <c r="B388" s="35">
        <v>27</v>
      </c>
      <c r="C388" s="36">
        <v>11</v>
      </c>
      <c r="D388" s="35">
        <v>81</v>
      </c>
      <c r="E388" s="36">
        <v>46</v>
      </c>
      <c r="F388" s="37"/>
      <c r="G388" s="35">
        <f t="shared" si="92"/>
        <v>16</v>
      </c>
      <c r="H388" s="36">
        <f t="shared" si="93"/>
        <v>35</v>
      </c>
      <c r="I388" s="38">
        <f t="shared" si="94"/>
        <v>1.4545454545454546</v>
      </c>
      <c r="J388" s="39">
        <f t="shared" si="95"/>
        <v>0.76086956521739135</v>
      </c>
    </row>
    <row r="389" spans="1:10" s="52" customFormat="1" ht="13" x14ac:dyDescent="0.3">
      <c r="A389" s="148" t="s">
        <v>546</v>
      </c>
      <c r="B389" s="46">
        <v>410</v>
      </c>
      <c r="C389" s="47">
        <v>193</v>
      </c>
      <c r="D389" s="46">
        <v>952</v>
      </c>
      <c r="E389" s="47">
        <v>580</v>
      </c>
      <c r="F389" s="48"/>
      <c r="G389" s="46">
        <f t="shared" si="92"/>
        <v>217</v>
      </c>
      <c r="H389" s="47">
        <f t="shared" si="93"/>
        <v>372</v>
      </c>
      <c r="I389" s="49">
        <f t="shared" si="94"/>
        <v>1.1243523316062176</v>
      </c>
      <c r="J389" s="50">
        <f t="shared" si="95"/>
        <v>0.64137931034482754</v>
      </c>
    </row>
    <row r="390" spans="1:10" x14ac:dyDescent="0.25">
      <c r="A390" s="147"/>
      <c r="B390" s="80"/>
      <c r="C390" s="81"/>
      <c r="D390" s="80"/>
      <c r="E390" s="81"/>
      <c r="F390" s="82"/>
      <c r="G390" s="80"/>
      <c r="H390" s="81"/>
      <c r="I390" s="94"/>
      <c r="J390" s="95"/>
    </row>
    <row r="391" spans="1:10" ht="13" x14ac:dyDescent="0.3">
      <c r="A391" s="118" t="s">
        <v>88</v>
      </c>
      <c r="B391" s="35"/>
      <c r="C391" s="36"/>
      <c r="D391" s="35"/>
      <c r="E391" s="36"/>
      <c r="F391" s="37"/>
      <c r="G391" s="35"/>
      <c r="H391" s="36"/>
      <c r="I391" s="38"/>
      <c r="J391" s="39"/>
    </row>
    <row r="392" spans="1:10" x14ac:dyDescent="0.25">
      <c r="A392" s="124" t="s">
        <v>468</v>
      </c>
      <c r="B392" s="35">
        <v>0</v>
      </c>
      <c r="C392" s="36">
        <v>0</v>
      </c>
      <c r="D392" s="35">
        <v>0</v>
      </c>
      <c r="E392" s="36">
        <v>1</v>
      </c>
      <c r="F392" s="37"/>
      <c r="G392" s="35">
        <f t="shared" ref="G392:G408" si="96">B392-C392</f>
        <v>0</v>
      </c>
      <c r="H392" s="36">
        <f t="shared" ref="H392:H408" si="97">D392-E392</f>
        <v>-1</v>
      </c>
      <c r="I392" s="38" t="str">
        <f t="shared" ref="I392:I408" si="98">IF(C392=0, "-", IF(G392/C392&lt;10, G392/C392, "&gt;999%"))</f>
        <v>-</v>
      </c>
      <c r="J392" s="39">
        <f t="shared" ref="J392:J408" si="99">IF(E392=0, "-", IF(H392/E392&lt;10, H392/E392, "&gt;999%"))</f>
        <v>-1</v>
      </c>
    </row>
    <row r="393" spans="1:10" x14ac:dyDescent="0.25">
      <c r="A393" s="124" t="s">
        <v>485</v>
      </c>
      <c r="B393" s="35">
        <v>22</v>
      </c>
      <c r="C393" s="36">
        <v>16</v>
      </c>
      <c r="D393" s="35">
        <v>54</v>
      </c>
      <c r="E393" s="36">
        <v>44</v>
      </c>
      <c r="F393" s="37"/>
      <c r="G393" s="35">
        <f t="shared" si="96"/>
        <v>6</v>
      </c>
      <c r="H393" s="36">
        <f t="shared" si="97"/>
        <v>10</v>
      </c>
      <c r="I393" s="38">
        <f t="shared" si="98"/>
        <v>0.375</v>
      </c>
      <c r="J393" s="39">
        <f t="shared" si="99"/>
        <v>0.22727272727272727</v>
      </c>
    </row>
    <row r="394" spans="1:10" x14ac:dyDescent="0.25">
      <c r="A394" s="124" t="s">
        <v>230</v>
      </c>
      <c r="B394" s="35">
        <v>0</v>
      </c>
      <c r="C394" s="36">
        <v>1</v>
      </c>
      <c r="D394" s="35">
        <v>1</v>
      </c>
      <c r="E394" s="36">
        <v>5</v>
      </c>
      <c r="F394" s="37"/>
      <c r="G394" s="35">
        <f t="shared" si="96"/>
        <v>-1</v>
      </c>
      <c r="H394" s="36">
        <f t="shared" si="97"/>
        <v>-4</v>
      </c>
      <c r="I394" s="38">
        <f t="shared" si="98"/>
        <v>-1</v>
      </c>
      <c r="J394" s="39">
        <f t="shared" si="99"/>
        <v>-0.8</v>
      </c>
    </row>
    <row r="395" spans="1:10" x14ac:dyDescent="0.25">
      <c r="A395" s="124" t="s">
        <v>262</v>
      </c>
      <c r="B395" s="35">
        <v>1</v>
      </c>
      <c r="C395" s="36">
        <v>0</v>
      </c>
      <c r="D395" s="35">
        <v>1</v>
      </c>
      <c r="E395" s="36">
        <v>4</v>
      </c>
      <c r="F395" s="37"/>
      <c r="G395" s="35">
        <f t="shared" si="96"/>
        <v>1</v>
      </c>
      <c r="H395" s="36">
        <f t="shared" si="97"/>
        <v>-3</v>
      </c>
      <c r="I395" s="38" t="str">
        <f t="shared" si="98"/>
        <v>-</v>
      </c>
      <c r="J395" s="39">
        <f t="shared" si="99"/>
        <v>-0.75</v>
      </c>
    </row>
    <row r="396" spans="1:10" x14ac:dyDescent="0.25">
      <c r="A396" s="124" t="s">
        <v>448</v>
      </c>
      <c r="B396" s="35">
        <v>3</v>
      </c>
      <c r="C396" s="36">
        <v>9</v>
      </c>
      <c r="D396" s="35">
        <v>9</v>
      </c>
      <c r="E396" s="36">
        <v>12</v>
      </c>
      <c r="F396" s="37"/>
      <c r="G396" s="35">
        <f t="shared" si="96"/>
        <v>-6</v>
      </c>
      <c r="H396" s="36">
        <f t="shared" si="97"/>
        <v>-3</v>
      </c>
      <c r="I396" s="38">
        <f t="shared" si="98"/>
        <v>-0.66666666666666663</v>
      </c>
      <c r="J396" s="39">
        <f t="shared" si="99"/>
        <v>-0.25</v>
      </c>
    </row>
    <row r="397" spans="1:10" x14ac:dyDescent="0.25">
      <c r="A397" s="124" t="s">
        <v>499</v>
      </c>
      <c r="B397" s="35">
        <v>1</v>
      </c>
      <c r="C397" s="36">
        <v>1</v>
      </c>
      <c r="D397" s="35">
        <v>1</v>
      </c>
      <c r="E397" s="36">
        <v>3</v>
      </c>
      <c r="F397" s="37"/>
      <c r="G397" s="35">
        <f t="shared" si="96"/>
        <v>0</v>
      </c>
      <c r="H397" s="36">
        <f t="shared" si="97"/>
        <v>-2</v>
      </c>
      <c r="I397" s="38">
        <f t="shared" si="98"/>
        <v>0</v>
      </c>
      <c r="J397" s="39">
        <f t="shared" si="99"/>
        <v>-0.66666666666666663</v>
      </c>
    </row>
    <row r="398" spans="1:10" x14ac:dyDescent="0.25">
      <c r="A398" s="124" t="s">
        <v>193</v>
      </c>
      <c r="B398" s="35">
        <v>126</v>
      </c>
      <c r="C398" s="36">
        <v>47</v>
      </c>
      <c r="D398" s="35">
        <v>241</v>
      </c>
      <c r="E398" s="36">
        <v>117</v>
      </c>
      <c r="F398" s="37"/>
      <c r="G398" s="35">
        <f t="shared" si="96"/>
        <v>79</v>
      </c>
      <c r="H398" s="36">
        <f t="shared" si="97"/>
        <v>124</v>
      </c>
      <c r="I398" s="38">
        <f t="shared" si="98"/>
        <v>1.6808510638297873</v>
      </c>
      <c r="J398" s="39">
        <f t="shared" si="99"/>
        <v>1.0598290598290598</v>
      </c>
    </row>
    <row r="399" spans="1:10" x14ac:dyDescent="0.25">
      <c r="A399" s="124" t="s">
        <v>364</v>
      </c>
      <c r="B399" s="35">
        <v>5</v>
      </c>
      <c r="C399" s="36">
        <v>3</v>
      </c>
      <c r="D399" s="35">
        <v>9</v>
      </c>
      <c r="E399" s="36">
        <v>7</v>
      </c>
      <c r="F399" s="37"/>
      <c r="G399" s="35">
        <f t="shared" si="96"/>
        <v>2</v>
      </c>
      <c r="H399" s="36">
        <f t="shared" si="97"/>
        <v>2</v>
      </c>
      <c r="I399" s="38">
        <f t="shared" si="98"/>
        <v>0.66666666666666663</v>
      </c>
      <c r="J399" s="39">
        <f t="shared" si="99"/>
        <v>0.2857142857142857</v>
      </c>
    </row>
    <row r="400" spans="1:10" x14ac:dyDescent="0.25">
      <c r="A400" s="124" t="s">
        <v>263</v>
      </c>
      <c r="B400" s="35">
        <v>1</v>
      </c>
      <c r="C400" s="36">
        <v>5</v>
      </c>
      <c r="D400" s="35">
        <v>3</v>
      </c>
      <c r="E400" s="36">
        <v>8</v>
      </c>
      <c r="F400" s="37"/>
      <c r="G400" s="35">
        <f t="shared" si="96"/>
        <v>-4</v>
      </c>
      <c r="H400" s="36">
        <f t="shared" si="97"/>
        <v>-5</v>
      </c>
      <c r="I400" s="38">
        <f t="shared" si="98"/>
        <v>-0.8</v>
      </c>
      <c r="J400" s="39">
        <f t="shared" si="99"/>
        <v>-0.625</v>
      </c>
    </row>
    <row r="401" spans="1:10" x14ac:dyDescent="0.25">
      <c r="A401" s="124" t="s">
        <v>217</v>
      </c>
      <c r="B401" s="35">
        <v>2</v>
      </c>
      <c r="C401" s="36">
        <v>3</v>
      </c>
      <c r="D401" s="35">
        <v>6</v>
      </c>
      <c r="E401" s="36">
        <v>6</v>
      </c>
      <c r="F401" s="37"/>
      <c r="G401" s="35">
        <f t="shared" si="96"/>
        <v>-1</v>
      </c>
      <c r="H401" s="36">
        <f t="shared" si="97"/>
        <v>0</v>
      </c>
      <c r="I401" s="38">
        <f t="shared" si="98"/>
        <v>-0.33333333333333331</v>
      </c>
      <c r="J401" s="39">
        <f t="shared" si="99"/>
        <v>0</v>
      </c>
    </row>
    <row r="402" spans="1:10" x14ac:dyDescent="0.25">
      <c r="A402" s="124" t="s">
        <v>404</v>
      </c>
      <c r="B402" s="35">
        <v>0</v>
      </c>
      <c r="C402" s="36">
        <v>0</v>
      </c>
      <c r="D402" s="35">
        <v>0</v>
      </c>
      <c r="E402" s="36">
        <v>4</v>
      </c>
      <c r="F402" s="37"/>
      <c r="G402" s="35">
        <f t="shared" si="96"/>
        <v>0</v>
      </c>
      <c r="H402" s="36">
        <f t="shared" si="97"/>
        <v>-4</v>
      </c>
      <c r="I402" s="38" t="str">
        <f t="shared" si="98"/>
        <v>-</v>
      </c>
      <c r="J402" s="39">
        <f t="shared" si="99"/>
        <v>-1</v>
      </c>
    </row>
    <row r="403" spans="1:10" x14ac:dyDescent="0.25">
      <c r="A403" s="124" t="s">
        <v>165</v>
      </c>
      <c r="B403" s="35">
        <v>49</v>
      </c>
      <c r="C403" s="36">
        <v>15</v>
      </c>
      <c r="D403" s="35">
        <v>92</v>
      </c>
      <c r="E403" s="36">
        <v>40</v>
      </c>
      <c r="F403" s="37"/>
      <c r="G403" s="35">
        <f t="shared" si="96"/>
        <v>34</v>
      </c>
      <c r="H403" s="36">
        <f t="shared" si="97"/>
        <v>52</v>
      </c>
      <c r="I403" s="38">
        <f t="shared" si="98"/>
        <v>2.2666666666666666</v>
      </c>
      <c r="J403" s="39">
        <f t="shared" si="99"/>
        <v>1.3</v>
      </c>
    </row>
    <row r="404" spans="1:10" x14ac:dyDescent="0.25">
      <c r="A404" s="124" t="s">
        <v>365</v>
      </c>
      <c r="B404" s="35">
        <v>28</v>
      </c>
      <c r="C404" s="36">
        <v>20</v>
      </c>
      <c r="D404" s="35">
        <v>66</v>
      </c>
      <c r="E404" s="36">
        <v>57</v>
      </c>
      <c r="F404" s="37"/>
      <c r="G404" s="35">
        <f t="shared" si="96"/>
        <v>8</v>
      </c>
      <c r="H404" s="36">
        <f t="shared" si="97"/>
        <v>9</v>
      </c>
      <c r="I404" s="38">
        <f t="shared" si="98"/>
        <v>0.4</v>
      </c>
      <c r="J404" s="39">
        <f t="shared" si="99"/>
        <v>0.15789473684210525</v>
      </c>
    </row>
    <row r="405" spans="1:10" x14ac:dyDescent="0.25">
      <c r="A405" s="124" t="s">
        <v>405</v>
      </c>
      <c r="B405" s="35">
        <v>12</v>
      </c>
      <c r="C405" s="36">
        <v>15</v>
      </c>
      <c r="D405" s="35">
        <v>28</v>
      </c>
      <c r="E405" s="36">
        <v>28</v>
      </c>
      <c r="F405" s="37"/>
      <c r="G405" s="35">
        <f t="shared" si="96"/>
        <v>-3</v>
      </c>
      <c r="H405" s="36">
        <f t="shared" si="97"/>
        <v>0</v>
      </c>
      <c r="I405" s="38">
        <f t="shared" si="98"/>
        <v>-0.2</v>
      </c>
      <c r="J405" s="39">
        <f t="shared" si="99"/>
        <v>0</v>
      </c>
    </row>
    <row r="406" spans="1:10" x14ac:dyDescent="0.25">
      <c r="A406" s="124" t="s">
        <v>420</v>
      </c>
      <c r="B406" s="35">
        <v>7</v>
      </c>
      <c r="C406" s="36">
        <v>1</v>
      </c>
      <c r="D406" s="35">
        <v>11</v>
      </c>
      <c r="E406" s="36">
        <v>2</v>
      </c>
      <c r="F406" s="37"/>
      <c r="G406" s="35">
        <f t="shared" si="96"/>
        <v>6</v>
      </c>
      <c r="H406" s="36">
        <f t="shared" si="97"/>
        <v>9</v>
      </c>
      <c r="I406" s="38">
        <f t="shared" si="98"/>
        <v>6</v>
      </c>
      <c r="J406" s="39">
        <f t="shared" si="99"/>
        <v>4.5</v>
      </c>
    </row>
    <row r="407" spans="1:10" x14ac:dyDescent="0.25">
      <c r="A407" s="124" t="s">
        <v>458</v>
      </c>
      <c r="B407" s="35">
        <v>4</v>
      </c>
      <c r="C407" s="36">
        <v>5</v>
      </c>
      <c r="D407" s="35">
        <v>6</v>
      </c>
      <c r="E407" s="36">
        <v>8</v>
      </c>
      <c r="F407" s="37"/>
      <c r="G407" s="35">
        <f t="shared" si="96"/>
        <v>-1</v>
      </c>
      <c r="H407" s="36">
        <f t="shared" si="97"/>
        <v>-2</v>
      </c>
      <c r="I407" s="38">
        <f t="shared" si="98"/>
        <v>-0.2</v>
      </c>
      <c r="J407" s="39">
        <f t="shared" si="99"/>
        <v>-0.25</v>
      </c>
    </row>
    <row r="408" spans="1:10" s="52" customFormat="1" ht="13" x14ac:dyDescent="0.3">
      <c r="A408" s="148" t="s">
        <v>547</v>
      </c>
      <c r="B408" s="46">
        <v>261</v>
      </c>
      <c r="C408" s="47">
        <v>141</v>
      </c>
      <c r="D408" s="46">
        <v>528</v>
      </c>
      <c r="E408" s="47">
        <v>346</v>
      </c>
      <c r="F408" s="48"/>
      <c r="G408" s="46">
        <f t="shared" si="96"/>
        <v>120</v>
      </c>
      <c r="H408" s="47">
        <f t="shared" si="97"/>
        <v>182</v>
      </c>
      <c r="I408" s="49">
        <f t="shared" si="98"/>
        <v>0.85106382978723405</v>
      </c>
      <c r="J408" s="50">
        <f t="shared" si="99"/>
        <v>0.52601156069364163</v>
      </c>
    </row>
    <row r="409" spans="1:10" x14ac:dyDescent="0.25">
      <c r="A409" s="147"/>
      <c r="B409" s="80"/>
      <c r="C409" s="81"/>
      <c r="D409" s="80"/>
      <c r="E409" s="81"/>
      <c r="F409" s="82"/>
      <c r="G409" s="80"/>
      <c r="H409" s="81"/>
      <c r="I409" s="94"/>
      <c r="J409" s="95"/>
    </row>
    <row r="410" spans="1:10" ht="13" x14ac:dyDescent="0.3">
      <c r="A410" s="118" t="s">
        <v>89</v>
      </c>
      <c r="B410" s="35"/>
      <c r="C410" s="36"/>
      <c r="D410" s="35"/>
      <c r="E410" s="36"/>
      <c r="F410" s="37"/>
      <c r="G410" s="35"/>
      <c r="H410" s="36"/>
      <c r="I410" s="38"/>
      <c r="J410" s="39"/>
    </row>
    <row r="411" spans="1:10" x14ac:dyDescent="0.25">
      <c r="A411" s="124" t="s">
        <v>231</v>
      </c>
      <c r="B411" s="35">
        <v>1</v>
      </c>
      <c r="C411" s="36">
        <v>0</v>
      </c>
      <c r="D411" s="35">
        <v>1</v>
      </c>
      <c r="E411" s="36">
        <v>0</v>
      </c>
      <c r="F411" s="37"/>
      <c r="G411" s="35">
        <f t="shared" ref="G411:G416" si="100">B411-C411</f>
        <v>1</v>
      </c>
      <c r="H411" s="36">
        <f t="shared" ref="H411:H416" si="101">D411-E411</f>
        <v>1</v>
      </c>
      <c r="I411" s="38" t="str">
        <f t="shared" ref="I411:I416" si="102">IF(C411=0, "-", IF(G411/C411&lt;10, G411/C411, "&gt;999%"))</f>
        <v>-</v>
      </c>
      <c r="J411" s="39" t="str">
        <f t="shared" ref="J411:J416" si="103">IF(E411=0, "-", IF(H411/E411&lt;10, H411/E411, "&gt;999%"))</f>
        <v>-</v>
      </c>
    </row>
    <row r="412" spans="1:10" x14ac:dyDescent="0.25">
      <c r="A412" s="124" t="s">
        <v>421</v>
      </c>
      <c r="B412" s="35">
        <v>0</v>
      </c>
      <c r="C412" s="36">
        <v>0</v>
      </c>
      <c r="D412" s="35">
        <v>1</v>
      </c>
      <c r="E412" s="36">
        <v>0</v>
      </c>
      <c r="F412" s="37"/>
      <c r="G412" s="35">
        <f t="shared" si="100"/>
        <v>0</v>
      </c>
      <c r="H412" s="36">
        <f t="shared" si="101"/>
        <v>1</v>
      </c>
      <c r="I412" s="38" t="str">
        <f t="shared" si="102"/>
        <v>-</v>
      </c>
      <c r="J412" s="39" t="str">
        <f t="shared" si="103"/>
        <v>-</v>
      </c>
    </row>
    <row r="413" spans="1:10" x14ac:dyDescent="0.25">
      <c r="A413" s="124" t="s">
        <v>340</v>
      </c>
      <c r="B413" s="35">
        <v>8</v>
      </c>
      <c r="C413" s="36">
        <v>9</v>
      </c>
      <c r="D413" s="35">
        <v>21</v>
      </c>
      <c r="E413" s="36">
        <v>22</v>
      </c>
      <c r="F413" s="37"/>
      <c r="G413" s="35">
        <f t="shared" si="100"/>
        <v>-1</v>
      </c>
      <c r="H413" s="36">
        <f t="shared" si="101"/>
        <v>-1</v>
      </c>
      <c r="I413" s="38">
        <f t="shared" si="102"/>
        <v>-0.1111111111111111</v>
      </c>
      <c r="J413" s="39">
        <f t="shared" si="103"/>
        <v>-4.5454545454545456E-2</v>
      </c>
    </row>
    <row r="414" spans="1:10" x14ac:dyDescent="0.25">
      <c r="A414" s="124" t="s">
        <v>378</v>
      </c>
      <c r="B414" s="35">
        <v>12</v>
      </c>
      <c r="C414" s="36">
        <v>7</v>
      </c>
      <c r="D414" s="35">
        <v>24</v>
      </c>
      <c r="E414" s="36">
        <v>22</v>
      </c>
      <c r="F414" s="37"/>
      <c r="G414" s="35">
        <f t="shared" si="100"/>
        <v>5</v>
      </c>
      <c r="H414" s="36">
        <f t="shared" si="101"/>
        <v>2</v>
      </c>
      <c r="I414" s="38">
        <f t="shared" si="102"/>
        <v>0.7142857142857143</v>
      </c>
      <c r="J414" s="39">
        <f t="shared" si="103"/>
        <v>9.0909090909090912E-2</v>
      </c>
    </row>
    <row r="415" spans="1:10" x14ac:dyDescent="0.25">
      <c r="A415" s="124" t="s">
        <v>422</v>
      </c>
      <c r="B415" s="35">
        <v>2</v>
      </c>
      <c r="C415" s="36">
        <v>1</v>
      </c>
      <c r="D415" s="35">
        <v>5</v>
      </c>
      <c r="E415" s="36">
        <v>6</v>
      </c>
      <c r="F415" s="37"/>
      <c r="G415" s="35">
        <f t="shared" si="100"/>
        <v>1</v>
      </c>
      <c r="H415" s="36">
        <f t="shared" si="101"/>
        <v>-1</v>
      </c>
      <c r="I415" s="38">
        <f t="shared" si="102"/>
        <v>1</v>
      </c>
      <c r="J415" s="39">
        <f t="shared" si="103"/>
        <v>-0.16666666666666666</v>
      </c>
    </row>
    <row r="416" spans="1:10" s="52" customFormat="1" ht="13" x14ac:dyDescent="0.3">
      <c r="A416" s="149" t="s">
        <v>548</v>
      </c>
      <c r="B416" s="150">
        <v>23</v>
      </c>
      <c r="C416" s="151">
        <v>17</v>
      </c>
      <c r="D416" s="150">
        <v>52</v>
      </c>
      <c r="E416" s="151">
        <v>50</v>
      </c>
      <c r="F416" s="152"/>
      <c r="G416" s="150">
        <f t="shared" si="100"/>
        <v>6</v>
      </c>
      <c r="H416" s="151">
        <f t="shared" si="101"/>
        <v>2</v>
      </c>
      <c r="I416" s="153">
        <f t="shared" si="102"/>
        <v>0.35294117647058826</v>
      </c>
      <c r="J416" s="154">
        <f t="shared" si="103"/>
        <v>0.04</v>
      </c>
    </row>
    <row r="417" spans="1:10" x14ac:dyDescent="0.25">
      <c r="A417" s="155"/>
      <c r="B417" s="156"/>
      <c r="C417" s="157"/>
      <c r="D417" s="156"/>
      <c r="E417" s="157"/>
      <c r="F417" s="158"/>
      <c r="G417" s="156"/>
      <c r="H417" s="157"/>
      <c r="I417" s="159"/>
      <c r="J417" s="160"/>
    </row>
    <row r="418" spans="1:10" ht="13" x14ac:dyDescent="0.3">
      <c r="A418" s="26" t="s">
        <v>549</v>
      </c>
      <c r="B418" s="46">
        <f>SUM(B7:B417)/2</f>
        <v>2959</v>
      </c>
      <c r="C418" s="128">
        <f>SUM(C7:C417)/2</f>
        <v>1672</v>
      </c>
      <c r="D418" s="46">
        <f>SUM(D7:D417)/2</f>
        <v>6331</v>
      </c>
      <c r="E418" s="128">
        <f>SUM(E7:E417)/2</f>
        <v>4446</v>
      </c>
      <c r="F418" s="48"/>
      <c r="G418" s="46">
        <f>B418-C418</f>
        <v>1287</v>
      </c>
      <c r="H418" s="47">
        <f>D418-E418</f>
        <v>1885</v>
      </c>
      <c r="I418" s="49">
        <f>IF(C418=0, 0, G418/C418)</f>
        <v>0.76973684210526316</v>
      </c>
      <c r="J418" s="50">
        <f>IF(E418=0, 0, H418/E418)</f>
        <v>0.42397660818713451</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91"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9" manualBreakCount="9">
    <brk id="49" max="16383" man="1"/>
    <brk id="98" max="16383" man="1"/>
    <brk id="149" max="16383" man="1"/>
    <brk id="195" max="16383" man="1"/>
    <brk id="233" max="16383" man="1"/>
    <brk id="284" max="16383" man="1"/>
    <brk id="320" max="16383" man="1"/>
    <brk id="356" max="16383" man="1"/>
    <brk id="38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BBA36-EC10-4FD4-AF58-FA7283FC9B49}">
  <sheetPr>
    <pageSetUpPr fitToPage="1"/>
  </sheetPr>
  <dimension ref="A1:J66"/>
  <sheetViews>
    <sheetView workbookViewId="0">
      <selection sqref="A1:L1"/>
    </sheetView>
  </sheetViews>
  <sheetFormatPr defaultRowHeight="12.5" x14ac:dyDescent="0.25"/>
  <cols>
    <col min="1" max="1" width="20.7265625" style="4" bestFit="1" customWidth="1"/>
    <col min="2" max="5" width="8.7265625" style="4"/>
    <col min="6" max="6" width="1.7265625" style="4" customWidth="1"/>
    <col min="7" max="256" width="8.7265625" style="4"/>
    <col min="257" max="257" width="19.7265625" style="4" customWidth="1"/>
    <col min="258" max="261" width="8.7265625" style="4"/>
    <col min="262" max="262" width="1.7265625" style="4" customWidth="1"/>
    <col min="263" max="512" width="8.7265625" style="4"/>
    <col min="513" max="513" width="19.7265625" style="4" customWidth="1"/>
    <col min="514" max="517" width="8.7265625" style="4"/>
    <col min="518" max="518" width="1.7265625" style="4" customWidth="1"/>
    <col min="519" max="768" width="8.7265625" style="4"/>
    <col min="769" max="769" width="19.7265625" style="4" customWidth="1"/>
    <col min="770" max="773" width="8.7265625" style="4"/>
    <col min="774" max="774" width="1.7265625" style="4" customWidth="1"/>
    <col min="775" max="1024" width="8.7265625" style="4"/>
    <col min="1025" max="1025" width="19.7265625" style="4" customWidth="1"/>
    <col min="1026" max="1029" width="8.7265625" style="4"/>
    <col min="1030" max="1030" width="1.7265625" style="4" customWidth="1"/>
    <col min="1031" max="1280" width="8.7265625" style="4"/>
    <col min="1281" max="1281" width="19.7265625" style="4" customWidth="1"/>
    <col min="1282" max="1285" width="8.7265625" style="4"/>
    <col min="1286" max="1286" width="1.7265625" style="4" customWidth="1"/>
    <col min="1287" max="1536" width="8.7265625" style="4"/>
    <col min="1537" max="1537" width="19.7265625" style="4" customWidth="1"/>
    <col min="1538" max="1541" width="8.7265625" style="4"/>
    <col min="1542" max="1542" width="1.7265625" style="4" customWidth="1"/>
    <col min="1543" max="1792" width="8.7265625" style="4"/>
    <col min="1793" max="1793" width="19.7265625" style="4" customWidth="1"/>
    <col min="1794" max="1797" width="8.7265625" style="4"/>
    <col min="1798" max="1798" width="1.7265625" style="4" customWidth="1"/>
    <col min="1799" max="2048" width="8.7265625" style="4"/>
    <col min="2049" max="2049" width="19.7265625" style="4" customWidth="1"/>
    <col min="2050" max="2053" width="8.7265625" style="4"/>
    <col min="2054" max="2054" width="1.7265625" style="4" customWidth="1"/>
    <col min="2055" max="2304" width="8.7265625" style="4"/>
    <col min="2305" max="2305" width="19.7265625" style="4" customWidth="1"/>
    <col min="2306" max="2309" width="8.7265625" style="4"/>
    <col min="2310" max="2310" width="1.7265625" style="4" customWidth="1"/>
    <col min="2311" max="2560" width="8.7265625" style="4"/>
    <col min="2561" max="2561" width="19.7265625" style="4" customWidth="1"/>
    <col min="2562" max="2565" width="8.7265625" style="4"/>
    <col min="2566" max="2566" width="1.7265625" style="4" customWidth="1"/>
    <col min="2567" max="2816" width="8.7265625" style="4"/>
    <col min="2817" max="2817" width="19.7265625" style="4" customWidth="1"/>
    <col min="2818" max="2821" width="8.7265625" style="4"/>
    <col min="2822" max="2822" width="1.7265625" style="4" customWidth="1"/>
    <col min="2823" max="3072" width="8.7265625" style="4"/>
    <col min="3073" max="3073" width="19.7265625" style="4" customWidth="1"/>
    <col min="3074" max="3077" width="8.7265625" style="4"/>
    <col min="3078" max="3078" width="1.7265625" style="4" customWidth="1"/>
    <col min="3079" max="3328" width="8.7265625" style="4"/>
    <col min="3329" max="3329" width="19.7265625" style="4" customWidth="1"/>
    <col min="3330" max="3333" width="8.7265625" style="4"/>
    <col min="3334" max="3334" width="1.7265625" style="4" customWidth="1"/>
    <col min="3335" max="3584" width="8.7265625" style="4"/>
    <col min="3585" max="3585" width="19.7265625" style="4" customWidth="1"/>
    <col min="3586" max="3589" width="8.7265625" style="4"/>
    <col min="3590" max="3590" width="1.7265625" style="4" customWidth="1"/>
    <col min="3591" max="3840" width="8.7265625" style="4"/>
    <col min="3841" max="3841" width="19.7265625" style="4" customWidth="1"/>
    <col min="3842" max="3845" width="8.7265625" style="4"/>
    <col min="3846" max="3846" width="1.7265625" style="4" customWidth="1"/>
    <col min="3847" max="4096" width="8.7265625" style="4"/>
    <col min="4097" max="4097" width="19.7265625" style="4" customWidth="1"/>
    <col min="4098" max="4101" width="8.7265625" style="4"/>
    <col min="4102" max="4102" width="1.7265625" style="4" customWidth="1"/>
    <col min="4103" max="4352" width="8.7265625" style="4"/>
    <col min="4353" max="4353" width="19.7265625" style="4" customWidth="1"/>
    <col min="4354" max="4357" width="8.7265625" style="4"/>
    <col min="4358" max="4358" width="1.7265625" style="4" customWidth="1"/>
    <col min="4359" max="4608" width="8.7265625" style="4"/>
    <col min="4609" max="4609" width="19.7265625" style="4" customWidth="1"/>
    <col min="4610" max="4613" width="8.7265625" style="4"/>
    <col min="4614" max="4614" width="1.7265625" style="4" customWidth="1"/>
    <col min="4615" max="4864" width="8.7265625" style="4"/>
    <col min="4865" max="4865" width="19.7265625" style="4" customWidth="1"/>
    <col min="4866" max="4869" width="8.7265625" style="4"/>
    <col min="4870" max="4870" width="1.7265625" style="4" customWidth="1"/>
    <col min="4871" max="5120" width="8.7265625" style="4"/>
    <col min="5121" max="5121" width="19.7265625" style="4" customWidth="1"/>
    <col min="5122" max="5125" width="8.7265625" style="4"/>
    <col min="5126" max="5126" width="1.7265625" style="4" customWidth="1"/>
    <col min="5127" max="5376" width="8.7265625" style="4"/>
    <col min="5377" max="5377" width="19.7265625" style="4" customWidth="1"/>
    <col min="5378" max="5381" width="8.7265625" style="4"/>
    <col min="5382" max="5382" width="1.7265625" style="4" customWidth="1"/>
    <col min="5383" max="5632" width="8.7265625" style="4"/>
    <col min="5633" max="5633" width="19.7265625" style="4" customWidth="1"/>
    <col min="5634" max="5637" width="8.7265625" style="4"/>
    <col min="5638" max="5638" width="1.7265625" style="4" customWidth="1"/>
    <col min="5639" max="5888" width="8.7265625" style="4"/>
    <col min="5889" max="5889" width="19.7265625" style="4" customWidth="1"/>
    <col min="5890" max="5893" width="8.7265625" style="4"/>
    <col min="5894" max="5894" width="1.7265625" style="4" customWidth="1"/>
    <col min="5895" max="6144" width="8.7265625" style="4"/>
    <col min="6145" max="6145" width="19.7265625" style="4" customWidth="1"/>
    <col min="6146" max="6149" width="8.7265625" style="4"/>
    <col min="6150" max="6150" width="1.7265625" style="4" customWidth="1"/>
    <col min="6151" max="6400" width="8.7265625" style="4"/>
    <col min="6401" max="6401" width="19.7265625" style="4" customWidth="1"/>
    <col min="6402" max="6405" width="8.7265625" style="4"/>
    <col min="6406" max="6406" width="1.7265625" style="4" customWidth="1"/>
    <col min="6407" max="6656" width="8.7265625" style="4"/>
    <col min="6657" max="6657" width="19.7265625" style="4" customWidth="1"/>
    <col min="6658" max="6661" width="8.7265625" style="4"/>
    <col min="6662" max="6662" width="1.7265625" style="4" customWidth="1"/>
    <col min="6663" max="6912" width="8.7265625" style="4"/>
    <col min="6913" max="6913" width="19.7265625" style="4" customWidth="1"/>
    <col min="6914" max="6917" width="8.7265625" style="4"/>
    <col min="6918" max="6918" width="1.7265625" style="4" customWidth="1"/>
    <col min="6919" max="7168" width="8.7265625" style="4"/>
    <col min="7169" max="7169" width="19.7265625" style="4" customWidth="1"/>
    <col min="7170" max="7173" width="8.7265625" style="4"/>
    <col min="7174" max="7174" width="1.7265625" style="4" customWidth="1"/>
    <col min="7175" max="7424" width="8.7265625" style="4"/>
    <col min="7425" max="7425" width="19.7265625" style="4" customWidth="1"/>
    <col min="7426" max="7429" width="8.7265625" style="4"/>
    <col min="7430" max="7430" width="1.7265625" style="4" customWidth="1"/>
    <col min="7431" max="7680" width="8.7265625" style="4"/>
    <col min="7681" max="7681" width="19.7265625" style="4" customWidth="1"/>
    <col min="7682" max="7685" width="8.7265625" style="4"/>
    <col min="7686" max="7686" width="1.7265625" style="4" customWidth="1"/>
    <col min="7687" max="7936" width="8.7265625" style="4"/>
    <col min="7937" max="7937" width="19.7265625" style="4" customWidth="1"/>
    <col min="7938" max="7941" width="8.7265625" style="4"/>
    <col min="7942" max="7942" width="1.7265625" style="4" customWidth="1"/>
    <col min="7943" max="8192" width="8.7265625" style="4"/>
    <col min="8193" max="8193" width="19.7265625" style="4" customWidth="1"/>
    <col min="8194" max="8197" width="8.7265625" style="4"/>
    <col min="8198" max="8198" width="1.7265625" style="4" customWidth="1"/>
    <col min="8199" max="8448" width="8.7265625" style="4"/>
    <col min="8449" max="8449" width="19.7265625" style="4" customWidth="1"/>
    <col min="8450" max="8453" width="8.7265625" style="4"/>
    <col min="8454" max="8454" width="1.7265625" style="4" customWidth="1"/>
    <col min="8455" max="8704" width="8.7265625" style="4"/>
    <col min="8705" max="8705" width="19.7265625" style="4" customWidth="1"/>
    <col min="8706" max="8709" width="8.7265625" style="4"/>
    <col min="8710" max="8710" width="1.7265625" style="4" customWidth="1"/>
    <col min="8711" max="8960" width="8.7265625" style="4"/>
    <col min="8961" max="8961" width="19.7265625" style="4" customWidth="1"/>
    <col min="8962" max="8965" width="8.7265625" style="4"/>
    <col min="8966" max="8966" width="1.7265625" style="4" customWidth="1"/>
    <col min="8967" max="9216" width="8.7265625" style="4"/>
    <col min="9217" max="9217" width="19.7265625" style="4" customWidth="1"/>
    <col min="9218" max="9221" width="8.7265625" style="4"/>
    <col min="9222" max="9222" width="1.7265625" style="4" customWidth="1"/>
    <col min="9223" max="9472" width="8.7265625" style="4"/>
    <col min="9473" max="9473" width="19.7265625" style="4" customWidth="1"/>
    <col min="9474" max="9477" width="8.7265625" style="4"/>
    <col min="9478" max="9478" width="1.7265625" style="4" customWidth="1"/>
    <col min="9479" max="9728" width="8.7265625" style="4"/>
    <col min="9729" max="9729" width="19.7265625" style="4" customWidth="1"/>
    <col min="9730" max="9733" width="8.7265625" style="4"/>
    <col min="9734" max="9734" width="1.7265625" style="4" customWidth="1"/>
    <col min="9735" max="9984" width="8.7265625" style="4"/>
    <col min="9985" max="9985" width="19.7265625" style="4" customWidth="1"/>
    <col min="9986" max="9989" width="8.7265625" style="4"/>
    <col min="9990" max="9990" width="1.7265625" style="4" customWidth="1"/>
    <col min="9991" max="10240" width="8.7265625" style="4"/>
    <col min="10241" max="10241" width="19.7265625" style="4" customWidth="1"/>
    <col min="10242" max="10245" width="8.7265625" style="4"/>
    <col min="10246" max="10246" width="1.7265625" style="4" customWidth="1"/>
    <col min="10247" max="10496" width="8.7265625" style="4"/>
    <col min="10497" max="10497" width="19.7265625" style="4" customWidth="1"/>
    <col min="10498" max="10501" width="8.7265625" style="4"/>
    <col min="10502" max="10502" width="1.7265625" style="4" customWidth="1"/>
    <col min="10503" max="10752" width="8.7265625" style="4"/>
    <col min="10753" max="10753" width="19.7265625" style="4" customWidth="1"/>
    <col min="10754" max="10757" width="8.7265625" style="4"/>
    <col min="10758" max="10758" width="1.7265625" style="4" customWidth="1"/>
    <col min="10759" max="11008" width="8.7265625" style="4"/>
    <col min="11009" max="11009" width="19.7265625" style="4" customWidth="1"/>
    <col min="11010" max="11013" width="8.7265625" style="4"/>
    <col min="11014" max="11014" width="1.7265625" style="4" customWidth="1"/>
    <col min="11015" max="11264" width="8.7265625" style="4"/>
    <col min="11265" max="11265" width="19.7265625" style="4" customWidth="1"/>
    <col min="11266" max="11269" width="8.7265625" style="4"/>
    <col min="11270" max="11270" width="1.7265625" style="4" customWidth="1"/>
    <col min="11271" max="11520" width="8.7265625" style="4"/>
    <col min="11521" max="11521" width="19.7265625" style="4" customWidth="1"/>
    <col min="11522" max="11525" width="8.7265625" style="4"/>
    <col min="11526" max="11526" width="1.7265625" style="4" customWidth="1"/>
    <col min="11527" max="11776" width="8.7265625" style="4"/>
    <col min="11777" max="11777" width="19.7265625" style="4" customWidth="1"/>
    <col min="11778" max="11781" width="8.7265625" style="4"/>
    <col min="11782" max="11782" width="1.7265625" style="4" customWidth="1"/>
    <col min="11783" max="12032" width="8.7265625" style="4"/>
    <col min="12033" max="12033" width="19.7265625" style="4" customWidth="1"/>
    <col min="12034" max="12037" width="8.7265625" style="4"/>
    <col min="12038" max="12038" width="1.7265625" style="4" customWidth="1"/>
    <col min="12039" max="12288" width="8.7265625" style="4"/>
    <col min="12289" max="12289" width="19.7265625" style="4" customWidth="1"/>
    <col min="12290" max="12293" width="8.7265625" style="4"/>
    <col min="12294" max="12294" width="1.7265625" style="4" customWidth="1"/>
    <col min="12295" max="12544" width="8.7265625" style="4"/>
    <col min="12545" max="12545" width="19.7265625" style="4" customWidth="1"/>
    <col min="12546" max="12549" width="8.7265625" style="4"/>
    <col min="12550" max="12550" width="1.7265625" style="4" customWidth="1"/>
    <col min="12551" max="12800" width="8.7265625" style="4"/>
    <col min="12801" max="12801" width="19.7265625" style="4" customWidth="1"/>
    <col min="12802" max="12805" width="8.7265625" style="4"/>
    <col min="12806" max="12806" width="1.7265625" style="4" customWidth="1"/>
    <col min="12807" max="13056" width="8.7265625" style="4"/>
    <col min="13057" max="13057" width="19.7265625" style="4" customWidth="1"/>
    <col min="13058" max="13061" width="8.7265625" style="4"/>
    <col min="13062" max="13062" width="1.7265625" style="4" customWidth="1"/>
    <col min="13063" max="13312" width="8.7265625" style="4"/>
    <col min="13313" max="13313" width="19.7265625" style="4" customWidth="1"/>
    <col min="13314" max="13317" width="8.7265625" style="4"/>
    <col min="13318" max="13318" width="1.7265625" style="4" customWidth="1"/>
    <col min="13319" max="13568" width="8.7265625" style="4"/>
    <col min="13569" max="13569" width="19.7265625" style="4" customWidth="1"/>
    <col min="13570" max="13573" width="8.7265625" style="4"/>
    <col min="13574" max="13574" width="1.7265625" style="4" customWidth="1"/>
    <col min="13575" max="13824" width="8.7265625" style="4"/>
    <col min="13825" max="13825" width="19.7265625" style="4" customWidth="1"/>
    <col min="13826" max="13829" width="8.7265625" style="4"/>
    <col min="13830" max="13830" width="1.7265625" style="4" customWidth="1"/>
    <col min="13831" max="14080" width="8.7265625" style="4"/>
    <col min="14081" max="14081" width="19.7265625" style="4" customWidth="1"/>
    <col min="14082" max="14085" width="8.7265625" style="4"/>
    <col min="14086" max="14086" width="1.7265625" style="4" customWidth="1"/>
    <col min="14087" max="14336" width="8.7265625" style="4"/>
    <col min="14337" max="14337" width="19.7265625" style="4" customWidth="1"/>
    <col min="14338" max="14341" width="8.7265625" style="4"/>
    <col min="14342" max="14342" width="1.7265625" style="4" customWidth="1"/>
    <col min="14343" max="14592" width="8.7265625" style="4"/>
    <col min="14593" max="14593" width="19.7265625" style="4" customWidth="1"/>
    <col min="14594" max="14597" width="8.7265625" style="4"/>
    <col min="14598" max="14598" width="1.7265625" style="4" customWidth="1"/>
    <col min="14599" max="14848" width="8.7265625" style="4"/>
    <col min="14849" max="14849" width="19.7265625" style="4" customWidth="1"/>
    <col min="14850" max="14853" width="8.7265625" style="4"/>
    <col min="14854" max="14854" width="1.7265625" style="4" customWidth="1"/>
    <col min="14855" max="15104" width="8.7265625" style="4"/>
    <col min="15105" max="15105" width="19.7265625" style="4" customWidth="1"/>
    <col min="15106" max="15109" width="8.7265625" style="4"/>
    <col min="15110" max="15110" width="1.7265625" style="4" customWidth="1"/>
    <col min="15111" max="15360" width="8.7265625" style="4"/>
    <col min="15361" max="15361" width="19.7265625" style="4" customWidth="1"/>
    <col min="15362" max="15365" width="8.7265625" style="4"/>
    <col min="15366" max="15366" width="1.7265625" style="4" customWidth="1"/>
    <col min="15367" max="15616" width="8.7265625" style="4"/>
    <col min="15617" max="15617" width="19.7265625" style="4" customWidth="1"/>
    <col min="15618" max="15621" width="8.7265625" style="4"/>
    <col min="15622" max="15622" width="1.7265625" style="4" customWidth="1"/>
    <col min="15623" max="15872" width="8.7265625" style="4"/>
    <col min="15873" max="15873" width="19.7265625" style="4" customWidth="1"/>
    <col min="15874" max="15877" width="8.7265625" style="4"/>
    <col min="15878" max="15878" width="1.7265625" style="4" customWidth="1"/>
    <col min="15879" max="16128" width="8.7265625" style="4"/>
    <col min="16129" max="16129" width="19.7265625" style="4" customWidth="1"/>
    <col min="16130" max="16133" width="8.7265625" style="4"/>
    <col min="16134" max="16134" width="1.7265625" style="4" customWidth="1"/>
    <col min="16135" max="16384" width="8.7265625" style="4"/>
  </cols>
  <sheetData>
    <row r="1" spans="1:10" ht="20" x14ac:dyDescent="0.4">
      <c r="A1" s="68" t="s">
        <v>19</v>
      </c>
      <c r="B1" s="69" t="s">
        <v>20</v>
      </c>
      <c r="C1" s="70"/>
      <c r="D1" s="70"/>
      <c r="E1" s="70"/>
      <c r="F1" s="70"/>
      <c r="G1" s="70"/>
      <c r="H1" s="70"/>
      <c r="I1" s="70"/>
      <c r="J1" s="70"/>
    </row>
    <row r="2" spans="1:10" ht="20" x14ac:dyDescent="0.4">
      <c r="A2" s="68" t="s">
        <v>21</v>
      </c>
      <c r="B2" s="71" t="s">
        <v>3</v>
      </c>
      <c r="C2" s="5"/>
      <c r="D2" s="5"/>
      <c r="E2" s="5"/>
      <c r="F2" s="5"/>
      <c r="G2" s="5"/>
      <c r="H2" s="5"/>
      <c r="I2" s="5"/>
      <c r="J2" s="5"/>
    </row>
    <row r="3" spans="1:10" ht="12.75" customHeight="1" x14ac:dyDescent="0.4">
      <c r="A3" s="68"/>
      <c r="B3" s="72"/>
      <c r="C3" s="73"/>
      <c r="D3" s="73"/>
      <c r="E3" s="73"/>
      <c r="F3" s="73"/>
      <c r="G3" s="73"/>
      <c r="H3" s="73"/>
      <c r="I3" s="73"/>
      <c r="J3" s="73"/>
    </row>
    <row r="4" spans="1:10" ht="13" x14ac:dyDescent="0.3">
      <c r="E4" s="74" t="s">
        <v>22</v>
      </c>
      <c r="F4" s="74"/>
      <c r="G4" s="74"/>
    </row>
    <row r="5" spans="1:10" ht="13" x14ac:dyDescent="0.3">
      <c r="A5" s="21"/>
      <c r="B5" s="22" t="s">
        <v>4</v>
      </c>
      <c r="C5" s="23"/>
      <c r="D5" s="22" t="s">
        <v>5</v>
      </c>
      <c r="E5" s="23"/>
      <c r="F5" s="24"/>
      <c r="G5" s="22" t="s">
        <v>6</v>
      </c>
      <c r="H5" s="25"/>
      <c r="I5" s="25"/>
      <c r="J5" s="23"/>
    </row>
    <row r="6" spans="1:10" ht="13" x14ac:dyDescent="0.3">
      <c r="A6" s="26"/>
      <c r="B6" s="27">
        <f>VALUE(RIGHT(B2, 4))</f>
        <v>2020</v>
      </c>
      <c r="C6" s="28">
        <f>B6-1</f>
        <v>2019</v>
      </c>
      <c r="D6" s="27">
        <f>B6</f>
        <v>2020</v>
      </c>
      <c r="E6" s="28">
        <f>C6</f>
        <v>2019</v>
      </c>
      <c r="F6" s="29"/>
      <c r="G6" s="27" t="s">
        <v>8</v>
      </c>
      <c r="H6" s="28" t="s">
        <v>5</v>
      </c>
      <c r="I6" s="27" t="s">
        <v>8</v>
      </c>
      <c r="J6" s="28" t="s">
        <v>5</v>
      </c>
    </row>
    <row r="7" spans="1:10" x14ac:dyDescent="0.25">
      <c r="A7" s="34" t="s">
        <v>23</v>
      </c>
      <c r="B7" s="35">
        <v>1255</v>
      </c>
      <c r="C7" s="36">
        <v>543</v>
      </c>
      <c r="D7" s="35">
        <v>2571</v>
      </c>
      <c r="E7" s="36">
        <v>1641</v>
      </c>
      <c r="F7" s="37"/>
      <c r="G7" s="35">
        <f>B7-C7</f>
        <v>712</v>
      </c>
      <c r="H7" s="36">
        <f>D7-E7</f>
        <v>930</v>
      </c>
      <c r="I7" s="75">
        <f>IF(C7=0, "-", IF(G7/C7&lt;10, G7/C7*100, "&gt;999"))</f>
        <v>131.12338858195213</v>
      </c>
      <c r="J7" s="76">
        <f>IF(E7=0, "-", IF(H7/E7&lt;10, H7/E7*100, "&gt;999"))</f>
        <v>56.672760511883006</v>
      </c>
    </row>
    <row r="8" spans="1:10" x14ac:dyDescent="0.25">
      <c r="A8" s="34" t="s">
        <v>24</v>
      </c>
      <c r="B8" s="35">
        <v>1397</v>
      </c>
      <c r="C8" s="36">
        <v>810</v>
      </c>
      <c r="D8" s="35">
        <v>3106</v>
      </c>
      <c r="E8" s="36">
        <v>2038</v>
      </c>
      <c r="F8" s="37"/>
      <c r="G8" s="35">
        <f>B8-C8</f>
        <v>587</v>
      </c>
      <c r="H8" s="36">
        <f>D8-E8</f>
        <v>1068</v>
      </c>
      <c r="I8" s="75">
        <f>IF(C8=0, "-", IF(G8/C8&lt;10, G8/C8*100, "&gt;999"))</f>
        <v>72.469135802469125</v>
      </c>
      <c r="J8" s="76">
        <f>IF(E8=0, "-", IF(H8/E8&lt;10, H8/E8*100, "&gt;999"))</f>
        <v>52.404317958783118</v>
      </c>
    </row>
    <row r="9" spans="1:10" x14ac:dyDescent="0.25">
      <c r="A9" s="34" t="s">
        <v>25</v>
      </c>
      <c r="B9" s="35">
        <v>298</v>
      </c>
      <c r="C9" s="36">
        <v>308</v>
      </c>
      <c r="D9" s="35">
        <v>631</v>
      </c>
      <c r="E9" s="36">
        <v>733</v>
      </c>
      <c r="F9" s="37"/>
      <c r="G9" s="35">
        <f>B9-C9</f>
        <v>-10</v>
      </c>
      <c r="H9" s="36">
        <f>D9-E9</f>
        <v>-102</v>
      </c>
      <c r="I9" s="75">
        <f>IF(C9=0, "-", IF(G9/C9&lt;10, G9/C9*100, "&gt;999"))</f>
        <v>-3.2467532467532463</v>
      </c>
      <c r="J9" s="76">
        <f>IF(E9=0, "-", IF(H9/E9&lt;10, H9/E9*100, "&gt;999"))</f>
        <v>-13.915416098226466</v>
      </c>
    </row>
    <row r="10" spans="1:10" x14ac:dyDescent="0.25">
      <c r="A10" s="34" t="s">
        <v>26</v>
      </c>
      <c r="B10" s="35">
        <v>9</v>
      </c>
      <c r="C10" s="36">
        <v>11</v>
      </c>
      <c r="D10" s="35">
        <v>23</v>
      </c>
      <c r="E10" s="36">
        <v>34</v>
      </c>
      <c r="F10" s="37"/>
      <c r="G10" s="35">
        <f>B10-C10</f>
        <v>-2</v>
      </c>
      <c r="H10" s="36">
        <f>D10-E10</f>
        <v>-11</v>
      </c>
      <c r="I10" s="75">
        <f>IF(C10=0, "-", IF(G10/C10&lt;10, G10/C10*100, "&gt;999"))</f>
        <v>-18.181818181818183</v>
      </c>
      <c r="J10" s="76">
        <f>IF(E10=0, "-", IF(H10/E10&lt;10, H10/E10*100, "&gt;999"))</f>
        <v>-32.352941176470587</v>
      </c>
    </row>
    <row r="11" spans="1:10" s="52" customFormat="1" ht="13" x14ac:dyDescent="0.3">
      <c r="A11" s="26" t="s">
        <v>7</v>
      </c>
      <c r="B11" s="46">
        <f>SUM(B7:B10)</f>
        <v>2959</v>
      </c>
      <c r="C11" s="47">
        <f>SUM(C7:C10)</f>
        <v>1672</v>
      </c>
      <c r="D11" s="46">
        <f>SUM(D7:D10)</f>
        <v>6331</v>
      </c>
      <c r="E11" s="47">
        <f>SUM(E7:E10)</f>
        <v>4446</v>
      </c>
      <c r="F11" s="48"/>
      <c r="G11" s="46">
        <f>B11-C11</f>
        <v>1287</v>
      </c>
      <c r="H11" s="47">
        <f>D11-E11</f>
        <v>1885</v>
      </c>
      <c r="I11" s="77">
        <f>IF(C11=0, 0, G11/C11*100)</f>
        <v>76.973684210526315</v>
      </c>
      <c r="J11" s="78">
        <f>IF(E11=0, 0, H11/E11*100)</f>
        <v>42.397660818713447</v>
      </c>
    </row>
    <row r="13" spans="1:10" ht="13" x14ac:dyDescent="0.3">
      <c r="A13" s="21"/>
      <c r="B13" s="22" t="s">
        <v>4</v>
      </c>
      <c r="C13" s="23"/>
      <c r="D13" s="22" t="s">
        <v>5</v>
      </c>
      <c r="E13" s="23"/>
      <c r="F13" s="24"/>
      <c r="G13" s="22" t="s">
        <v>6</v>
      </c>
      <c r="H13" s="25"/>
      <c r="I13" s="25"/>
      <c r="J13" s="23"/>
    </row>
    <row r="14" spans="1:10" x14ac:dyDescent="0.25">
      <c r="A14" s="34" t="s">
        <v>27</v>
      </c>
      <c r="B14" s="35">
        <v>31</v>
      </c>
      <c r="C14" s="36">
        <v>19</v>
      </c>
      <c r="D14" s="35">
        <v>63</v>
      </c>
      <c r="E14" s="36">
        <v>40</v>
      </c>
      <c r="F14" s="37"/>
      <c r="G14" s="35">
        <f t="shared" ref="G14:G34" si="0">B14-C14</f>
        <v>12</v>
      </c>
      <c r="H14" s="36">
        <f t="shared" ref="H14:H34" si="1">D14-E14</f>
        <v>23</v>
      </c>
      <c r="I14" s="75">
        <f t="shared" ref="I14:I33" si="2">IF(C14=0, "-", IF(G14/C14&lt;10, G14/C14*100, "&gt;999"))</f>
        <v>63.157894736842103</v>
      </c>
      <c r="J14" s="76">
        <f t="shared" ref="J14:J33" si="3">IF(E14=0, "-", IF(H14/E14&lt;10, H14/E14*100, "&gt;999"))</f>
        <v>57.499999999999993</v>
      </c>
    </row>
    <row r="15" spans="1:10" x14ac:dyDescent="0.25">
      <c r="A15" s="34" t="s">
        <v>28</v>
      </c>
      <c r="B15" s="35">
        <v>233</v>
      </c>
      <c r="C15" s="36">
        <v>106</v>
      </c>
      <c r="D15" s="35">
        <v>538</v>
      </c>
      <c r="E15" s="36">
        <v>340</v>
      </c>
      <c r="F15" s="37"/>
      <c r="G15" s="35">
        <f t="shared" si="0"/>
        <v>127</v>
      </c>
      <c r="H15" s="36">
        <f t="shared" si="1"/>
        <v>198</v>
      </c>
      <c r="I15" s="75">
        <f t="shared" si="2"/>
        <v>119.81132075471699</v>
      </c>
      <c r="J15" s="76">
        <f t="shared" si="3"/>
        <v>58.235294117647065</v>
      </c>
    </row>
    <row r="16" spans="1:10" x14ac:dyDescent="0.25">
      <c r="A16" s="34" t="s">
        <v>29</v>
      </c>
      <c r="B16" s="35">
        <v>825</v>
      </c>
      <c r="C16" s="36">
        <v>298</v>
      </c>
      <c r="D16" s="35">
        <v>1610</v>
      </c>
      <c r="E16" s="36">
        <v>923</v>
      </c>
      <c r="F16" s="37"/>
      <c r="G16" s="35">
        <f t="shared" si="0"/>
        <v>527</v>
      </c>
      <c r="H16" s="36">
        <f t="shared" si="1"/>
        <v>687</v>
      </c>
      <c r="I16" s="75">
        <f t="shared" si="2"/>
        <v>176.84563758389262</v>
      </c>
      <c r="J16" s="76">
        <f t="shared" si="3"/>
        <v>74.431202600216679</v>
      </c>
    </row>
    <row r="17" spans="1:10" x14ac:dyDescent="0.25">
      <c r="A17" s="34" t="s">
        <v>30</v>
      </c>
      <c r="B17" s="35">
        <v>112</v>
      </c>
      <c r="C17" s="36">
        <v>53</v>
      </c>
      <c r="D17" s="35">
        <v>246</v>
      </c>
      <c r="E17" s="36">
        <v>169</v>
      </c>
      <c r="F17" s="37"/>
      <c r="G17" s="35">
        <f t="shared" si="0"/>
        <v>59</v>
      </c>
      <c r="H17" s="36">
        <f t="shared" si="1"/>
        <v>77</v>
      </c>
      <c r="I17" s="75">
        <f t="shared" si="2"/>
        <v>111.32075471698113</v>
      </c>
      <c r="J17" s="76">
        <f t="shared" si="3"/>
        <v>45.562130177514796</v>
      </c>
    </row>
    <row r="18" spans="1:10" x14ac:dyDescent="0.25">
      <c r="A18" s="34" t="s">
        <v>31</v>
      </c>
      <c r="B18" s="35">
        <v>19</v>
      </c>
      <c r="C18" s="36">
        <v>23</v>
      </c>
      <c r="D18" s="35">
        <v>38</v>
      </c>
      <c r="E18" s="36">
        <v>62</v>
      </c>
      <c r="F18" s="37"/>
      <c r="G18" s="35">
        <f t="shared" si="0"/>
        <v>-4</v>
      </c>
      <c r="H18" s="36">
        <f t="shared" si="1"/>
        <v>-24</v>
      </c>
      <c r="I18" s="75">
        <f t="shared" si="2"/>
        <v>-17.391304347826086</v>
      </c>
      <c r="J18" s="76">
        <f t="shared" si="3"/>
        <v>-38.70967741935484</v>
      </c>
    </row>
    <row r="19" spans="1:10" x14ac:dyDescent="0.25">
      <c r="A19" s="34" t="s">
        <v>32</v>
      </c>
      <c r="B19" s="35">
        <v>1</v>
      </c>
      <c r="C19" s="36">
        <v>0</v>
      </c>
      <c r="D19" s="35">
        <v>2</v>
      </c>
      <c r="E19" s="36">
        <v>0</v>
      </c>
      <c r="F19" s="37"/>
      <c r="G19" s="35">
        <f t="shared" si="0"/>
        <v>1</v>
      </c>
      <c r="H19" s="36">
        <f t="shared" si="1"/>
        <v>2</v>
      </c>
      <c r="I19" s="75" t="str">
        <f t="shared" si="2"/>
        <v>-</v>
      </c>
      <c r="J19" s="76" t="str">
        <f t="shared" si="3"/>
        <v>-</v>
      </c>
    </row>
    <row r="20" spans="1:10" x14ac:dyDescent="0.25">
      <c r="A20" s="34" t="s">
        <v>33</v>
      </c>
      <c r="B20" s="35">
        <v>12</v>
      </c>
      <c r="C20" s="36">
        <v>22</v>
      </c>
      <c r="D20" s="35">
        <v>33</v>
      </c>
      <c r="E20" s="36">
        <v>54</v>
      </c>
      <c r="F20" s="37"/>
      <c r="G20" s="35">
        <f t="shared" si="0"/>
        <v>-10</v>
      </c>
      <c r="H20" s="36">
        <f t="shared" si="1"/>
        <v>-21</v>
      </c>
      <c r="I20" s="75">
        <f t="shared" si="2"/>
        <v>-45.454545454545453</v>
      </c>
      <c r="J20" s="76">
        <f t="shared" si="3"/>
        <v>-38.888888888888893</v>
      </c>
    </row>
    <row r="21" spans="1:10" x14ac:dyDescent="0.25">
      <c r="A21" s="34" t="s">
        <v>34</v>
      </c>
      <c r="B21" s="35">
        <v>22</v>
      </c>
      <c r="C21" s="36">
        <v>22</v>
      </c>
      <c r="D21" s="35">
        <v>41</v>
      </c>
      <c r="E21" s="36">
        <v>53</v>
      </c>
      <c r="F21" s="37"/>
      <c r="G21" s="35">
        <f t="shared" si="0"/>
        <v>0</v>
      </c>
      <c r="H21" s="36">
        <f t="shared" si="1"/>
        <v>-12</v>
      </c>
      <c r="I21" s="75">
        <f t="shared" si="2"/>
        <v>0</v>
      </c>
      <c r="J21" s="76">
        <f t="shared" si="3"/>
        <v>-22.641509433962266</v>
      </c>
    </row>
    <row r="22" spans="1:10" x14ac:dyDescent="0.25">
      <c r="A22" s="79" t="s">
        <v>35</v>
      </c>
      <c r="B22" s="80">
        <v>75</v>
      </c>
      <c r="C22" s="81">
        <v>20</v>
      </c>
      <c r="D22" s="80">
        <v>186</v>
      </c>
      <c r="E22" s="81">
        <v>77</v>
      </c>
      <c r="F22" s="82"/>
      <c r="G22" s="80">
        <f t="shared" si="0"/>
        <v>55</v>
      </c>
      <c r="H22" s="81">
        <f t="shared" si="1"/>
        <v>109</v>
      </c>
      <c r="I22" s="83">
        <f t="shared" si="2"/>
        <v>275</v>
      </c>
      <c r="J22" s="84">
        <f t="shared" si="3"/>
        <v>141.55844155844156</v>
      </c>
    </row>
    <row r="23" spans="1:10" x14ac:dyDescent="0.25">
      <c r="A23" s="34" t="s">
        <v>36</v>
      </c>
      <c r="B23" s="35">
        <v>449</v>
      </c>
      <c r="C23" s="36">
        <v>207</v>
      </c>
      <c r="D23" s="35">
        <v>977</v>
      </c>
      <c r="E23" s="36">
        <v>556</v>
      </c>
      <c r="F23" s="37"/>
      <c r="G23" s="35">
        <f t="shared" si="0"/>
        <v>242</v>
      </c>
      <c r="H23" s="36">
        <f t="shared" si="1"/>
        <v>421</v>
      </c>
      <c r="I23" s="75">
        <f t="shared" si="2"/>
        <v>116.90821256038649</v>
      </c>
      <c r="J23" s="76">
        <f t="shared" si="3"/>
        <v>75.719424460431654</v>
      </c>
    </row>
    <row r="24" spans="1:10" x14ac:dyDescent="0.25">
      <c r="A24" s="34" t="s">
        <v>37</v>
      </c>
      <c r="B24" s="35">
        <v>601</v>
      </c>
      <c r="C24" s="36">
        <v>344</v>
      </c>
      <c r="D24" s="35">
        <v>1337</v>
      </c>
      <c r="E24" s="36">
        <v>865</v>
      </c>
      <c r="F24" s="37"/>
      <c r="G24" s="35">
        <f t="shared" si="0"/>
        <v>257</v>
      </c>
      <c r="H24" s="36">
        <f t="shared" si="1"/>
        <v>472</v>
      </c>
      <c r="I24" s="75">
        <f t="shared" si="2"/>
        <v>74.70930232558139</v>
      </c>
      <c r="J24" s="76">
        <f t="shared" si="3"/>
        <v>54.566473988439299</v>
      </c>
    </row>
    <row r="25" spans="1:10" x14ac:dyDescent="0.25">
      <c r="A25" s="34" t="s">
        <v>38</v>
      </c>
      <c r="B25" s="35">
        <v>257</v>
      </c>
      <c r="C25" s="36">
        <v>223</v>
      </c>
      <c r="D25" s="35">
        <v>573</v>
      </c>
      <c r="E25" s="36">
        <v>502</v>
      </c>
      <c r="F25" s="37"/>
      <c r="G25" s="35">
        <f t="shared" si="0"/>
        <v>34</v>
      </c>
      <c r="H25" s="36">
        <f t="shared" si="1"/>
        <v>71</v>
      </c>
      <c r="I25" s="75">
        <f t="shared" si="2"/>
        <v>15.246636771300448</v>
      </c>
      <c r="J25" s="76">
        <f t="shared" si="3"/>
        <v>14.143426294820719</v>
      </c>
    </row>
    <row r="26" spans="1:10" x14ac:dyDescent="0.25">
      <c r="A26" s="34" t="s">
        <v>39</v>
      </c>
      <c r="B26" s="35">
        <v>15</v>
      </c>
      <c r="C26" s="36">
        <v>16</v>
      </c>
      <c r="D26" s="35">
        <v>33</v>
      </c>
      <c r="E26" s="36">
        <v>38</v>
      </c>
      <c r="F26" s="37"/>
      <c r="G26" s="35">
        <f t="shared" si="0"/>
        <v>-1</v>
      </c>
      <c r="H26" s="36">
        <f t="shared" si="1"/>
        <v>-5</v>
      </c>
      <c r="I26" s="75">
        <f t="shared" si="2"/>
        <v>-6.25</v>
      </c>
      <c r="J26" s="76">
        <f t="shared" si="3"/>
        <v>-13.157894736842104</v>
      </c>
    </row>
    <row r="27" spans="1:10" x14ac:dyDescent="0.25">
      <c r="A27" s="79" t="s">
        <v>40</v>
      </c>
      <c r="B27" s="80">
        <v>3</v>
      </c>
      <c r="C27" s="81">
        <v>3</v>
      </c>
      <c r="D27" s="80">
        <v>5</v>
      </c>
      <c r="E27" s="81">
        <v>6</v>
      </c>
      <c r="F27" s="82"/>
      <c r="G27" s="80">
        <f t="shared" si="0"/>
        <v>0</v>
      </c>
      <c r="H27" s="81">
        <f t="shared" si="1"/>
        <v>-1</v>
      </c>
      <c r="I27" s="83">
        <f t="shared" si="2"/>
        <v>0</v>
      </c>
      <c r="J27" s="84">
        <f t="shared" si="3"/>
        <v>-16.666666666666664</v>
      </c>
    </row>
    <row r="28" spans="1:10" x14ac:dyDescent="0.25">
      <c r="A28" s="34" t="s">
        <v>41</v>
      </c>
      <c r="B28" s="35">
        <v>0</v>
      </c>
      <c r="C28" s="36">
        <v>2</v>
      </c>
      <c r="D28" s="35">
        <v>0</v>
      </c>
      <c r="E28" s="36">
        <v>2</v>
      </c>
      <c r="F28" s="37"/>
      <c r="G28" s="35">
        <f t="shared" si="0"/>
        <v>-2</v>
      </c>
      <c r="H28" s="36">
        <f t="shared" si="1"/>
        <v>-2</v>
      </c>
      <c r="I28" s="75">
        <f t="shared" si="2"/>
        <v>-100</v>
      </c>
      <c r="J28" s="76">
        <f t="shared" si="3"/>
        <v>-100</v>
      </c>
    </row>
    <row r="29" spans="1:10" x14ac:dyDescent="0.25">
      <c r="A29" s="34" t="s">
        <v>42</v>
      </c>
      <c r="B29" s="35">
        <v>7</v>
      </c>
      <c r="C29" s="36">
        <v>9</v>
      </c>
      <c r="D29" s="35">
        <v>14</v>
      </c>
      <c r="E29" s="36">
        <v>14</v>
      </c>
      <c r="F29" s="37"/>
      <c r="G29" s="35">
        <f t="shared" si="0"/>
        <v>-2</v>
      </c>
      <c r="H29" s="36">
        <f t="shared" si="1"/>
        <v>0</v>
      </c>
      <c r="I29" s="75">
        <f t="shared" si="2"/>
        <v>-22.222222222222221</v>
      </c>
      <c r="J29" s="76">
        <f t="shared" si="3"/>
        <v>0</v>
      </c>
    </row>
    <row r="30" spans="1:10" x14ac:dyDescent="0.25">
      <c r="A30" s="34" t="s">
        <v>43</v>
      </c>
      <c r="B30" s="35">
        <v>33</v>
      </c>
      <c r="C30" s="36">
        <v>24</v>
      </c>
      <c r="D30" s="35">
        <v>62</v>
      </c>
      <c r="E30" s="36">
        <v>67</v>
      </c>
      <c r="F30" s="37"/>
      <c r="G30" s="35">
        <f t="shared" si="0"/>
        <v>9</v>
      </c>
      <c r="H30" s="36">
        <f t="shared" si="1"/>
        <v>-5</v>
      </c>
      <c r="I30" s="75">
        <f t="shared" si="2"/>
        <v>37.5</v>
      </c>
      <c r="J30" s="76">
        <f t="shared" si="3"/>
        <v>-7.4626865671641784</v>
      </c>
    </row>
    <row r="31" spans="1:10" x14ac:dyDescent="0.25">
      <c r="A31" s="34" t="s">
        <v>44</v>
      </c>
      <c r="B31" s="35">
        <v>30</v>
      </c>
      <c r="C31" s="36">
        <v>44</v>
      </c>
      <c r="D31" s="35">
        <v>69</v>
      </c>
      <c r="E31" s="36">
        <v>99</v>
      </c>
      <c r="F31" s="37"/>
      <c r="G31" s="35">
        <f t="shared" si="0"/>
        <v>-14</v>
      </c>
      <c r="H31" s="36">
        <f t="shared" si="1"/>
        <v>-30</v>
      </c>
      <c r="I31" s="75">
        <f t="shared" si="2"/>
        <v>-31.818181818181817</v>
      </c>
      <c r="J31" s="76">
        <f t="shared" si="3"/>
        <v>-30.303030303030305</v>
      </c>
    </row>
    <row r="32" spans="1:10" x14ac:dyDescent="0.25">
      <c r="A32" s="34" t="s">
        <v>45</v>
      </c>
      <c r="B32" s="35">
        <v>225</v>
      </c>
      <c r="C32" s="36">
        <v>226</v>
      </c>
      <c r="D32" s="35">
        <v>481</v>
      </c>
      <c r="E32" s="36">
        <v>545</v>
      </c>
      <c r="F32" s="37"/>
      <c r="G32" s="35">
        <f t="shared" si="0"/>
        <v>-1</v>
      </c>
      <c r="H32" s="36">
        <f t="shared" si="1"/>
        <v>-64</v>
      </c>
      <c r="I32" s="75">
        <f t="shared" si="2"/>
        <v>-0.44247787610619471</v>
      </c>
      <c r="J32" s="76">
        <f t="shared" si="3"/>
        <v>-11.743119266055047</v>
      </c>
    </row>
    <row r="33" spans="1:10" x14ac:dyDescent="0.25">
      <c r="A33" s="79" t="s">
        <v>26</v>
      </c>
      <c r="B33" s="80">
        <v>9</v>
      </c>
      <c r="C33" s="81">
        <v>11</v>
      </c>
      <c r="D33" s="80">
        <v>23</v>
      </c>
      <c r="E33" s="81">
        <v>34</v>
      </c>
      <c r="F33" s="82"/>
      <c r="G33" s="80">
        <f t="shared" si="0"/>
        <v>-2</v>
      </c>
      <c r="H33" s="81">
        <f t="shared" si="1"/>
        <v>-11</v>
      </c>
      <c r="I33" s="83">
        <f t="shared" si="2"/>
        <v>-18.181818181818183</v>
      </c>
      <c r="J33" s="84">
        <f t="shared" si="3"/>
        <v>-32.352941176470587</v>
      </c>
    </row>
    <row r="34" spans="1:10" s="52" customFormat="1" ht="13" x14ac:dyDescent="0.3">
      <c r="A34" s="26" t="s">
        <v>7</v>
      </c>
      <c r="B34" s="46">
        <f>SUM(B14:B33)</f>
        <v>2959</v>
      </c>
      <c r="C34" s="47">
        <f>SUM(C14:C33)</f>
        <v>1672</v>
      </c>
      <c r="D34" s="46">
        <f>SUM(D14:D33)</f>
        <v>6331</v>
      </c>
      <c r="E34" s="47">
        <f>SUM(E14:E33)</f>
        <v>4446</v>
      </c>
      <c r="F34" s="48"/>
      <c r="G34" s="46">
        <f t="shared" si="0"/>
        <v>1287</v>
      </c>
      <c r="H34" s="47">
        <f t="shared" si="1"/>
        <v>1885</v>
      </c>
      <c r="I34" s="77">
        <f>IF(C34=0, 0, G34/C34*100)</f>
        <v>76.973684210526315</v>
      </c>
      <c r="J34" s="78">
        <f>IF(E34=0, 0, H34/E34*100)</f>
        <v>42.397660818713447</v>
      </c>
    </row>
    <row r="36" spans="1:10" ht="13" x14ac:dyDescent="0.3">
      <c r="E36" s="74" t="s">
        <v>46</v>
      </c>
      <c r="F36" s="74"/>
      <c r="G36" s="74"/>
    </row>
    <row r="37" spans="1:10" ht="13" x14ac:dyDescent="0.3">
      <c r="A37" s="21"/>
      <c r="B37" s="22" t="s">
        <v>4</v>
      </c>
      <c r="C37" s="23"/>
      <c r="D37" s="22" t="s">
        <v>5</v>
      </c>
      <c r="E37" s="23"/>
      <c r="F37" s="24"/>
      <c r="G37" s="22" t="s">
        <v>47</v>
      </c>
      <c r="H37" s="23"/>
    </row>
    <row r="38" spans="1:10" ht="13" x14ac:dyDescent="0.3">
      <c r="A38" s="26"/>
      <c r="B38" s="27">
        <f>B6</f>
        <v>2020</v>
      </c>
      <c r="C38" s="28">
        <f>C6</f>
        <v>2019</v>
      </c>
      <c r="D38" s="27">
        <f>D6</f>
        <v>2020</v>
      </c>
      <c r="E38" s="28">
        <f>E6</f>
        <v>2019</v>
      </c>
      <c r="F38" s="29"/>
      <c r="G38" s="27" t="s">
        <v>8</v>
      </c>
      <c r="H38" s="28" t="s">
        <v>5</v>
      </c>
    </row>
    <row r="39" spans="1:10" x14ac:dyDescent="0.25">
      <c r="A39" s="34" t="s">
        <v>23</v>
      </c>
      <c r="B39" s="85">
        <f>$B$7/$B$11*100</f>
        <v>42.412977357215276</v>
      </c>
      <c r="C39" s="86">
        <f>$C$7/$C$11*100</f>
        <v>32.476076555023923</v>
      </c>
      <c r="D39" s="85">
        <f>$D$7/$D$11*100</f>
        <v>40.609698309903649</v>
      </c>
      <c r="E39" s="86">
        <f>$E$7/$E$11*100</f>
        <v>36.909581646423753</v>
      </c>
      <c r="F39" s="87"/>
      <c r="G39" s="85">
        <f>B39-C39</f>
        <v>9.936900802191353</v>
      </c>
      <c r="H39" s="86">
        <f>D39-E39</f>
        <v>3.7001166634798963</v>
      </c>
    </row>
    <row r="40" spans="1:10" x14ac:dyDescent="0.25">
      <c r="A40" s="34" t="s">
        <v>24</v>
      </c>
      <c r="B40" s="85">
        <f>$B$8/$B$11*100</f>
        <v>47.211895910780669</v>
      </c>
      <c r="C40" s="86">
        <f>$C$8/$C$11*100</f>
        <v>48.444976076555022</v>
      </c>
      <c r="D40" s="85">
        <f>$D$8/$D$11*100</f>
        <v>49.06018006634023</v>
      </c>
      <c r="E40" s="86">
        <f>$E$8/$E$11*100</f>
        <v>45.838956365272153</v>
      </c>
      <c r="F40" s="87"/>
      <c r="G40" s="85">
        <f>B40-C40</f>
        <v>-1.2330801657743535</v>
      </c>
      <c r="H40" s="86">
        <f>D40-E40</f>
        <v>3.2212237010680767</v>
      </c>
    </row>
    <row r="41" spans="1:10" x14ac:dyDescent="0.25">
      <c r="A41" s="34" t="s">
        <v>25</v>
      </c>
      <c r="B41" s="85">
        <f>$B$9/$B$11*100</f>
        <v>10.070969922271038</v>
      </c>
      <c r="C41" s="86">
        <f>$C$9/$C$11*100</f>
        <v>18.421052631578945</v>
      </c>
      <c r="D41" s="85">
        <f>$D$9/$D$11*100</f>
        <v>9.966829884694361</v>
      </c>
      <c r="E41" s="86">
        <f>$E$9/$E$11*100</f>
        <v>16.486729644624383</v>
      </c>
      <c r="F41" s="87"/>
      <c r="G41" s="85">
        <f>B41-C41</f>
        <v>-8.3500827093079071</v>
      </c>
      <c r="H41" s="86">
        <f>D41-E41</f>
        <v>-6.5198997599300217</v>
      </c>
    </row>
    <row r="42" spans="1:10" x14ac:dyDescent="0.25">
      <c r="A42" s="34" t="s">
        <v>26</v>
      </c>
      <c r="B42" s="85">
        <f>$B$10/$B$11*100</f>
        <v>0.3041568097330179</v>
      </c>
      <c r="C42" s="86">
        <f>$C$10/$C$11*100</f>
        <v>0.6578947368421052</v>
      </c>
      <c r="D42" s="85">
        <f>$D$10/$D$11*100</f>
        <v>0.3632917390617596</v>
      </c>
      <c r="E42" s="86">
        <f>$E$10/$E$11*100</f>
        <v>0.7647323436797121</v>
      </c>
      <c r="F42" s="87"/>
      <c r="G42" s="85">
        <f>B42-C42</f>
        <v>-0.3537379271090873</v>
      </c>
      <c r="H42" s="86">
        <f>D42-E42</f>
        <v>-0.4014406046179525</v>
      </c>
    </row>
    <row r="43" spans="1:10" s="52" customFormat="1" ht="13" x14ac:dyDescent="0.3">
      <c r="A43" s="26" t="s">
        <v>7</v>
      </c>
      <c r="B43" s="88">
        <f>SUM(B39:B42)</f>
        <v>100</v>
      </c>
      <c r="C43" s="89">
        <f>SUM(C39:C42)</f>
        <v>100</v>
      </c>
      <c r="D43" s="88">
        <f>SUM(D39:D42)</f>
        <v>100</v>
      </c>
      <c r="E43" s="89">
        <f>SUM(E39:E42)</f>
        <v>99.999999999999986</v>
      </c>
      <c r="F43" s="90"/>
      <c r="G43" s="88">
        <f>B43-C43</f>
        <v>0</v>
      </c>
      <c r="H43" s="89">
        <f>D43-E43</f>
        <v>0</v>
      </c>
    </row>
    <row r="45" spans="1:10" ht="13" x14ac:dyDescent="0.3">
      <c r="A45" s="21"/>
      <c r="B45" s="22" t="s">
        <v>4</v>
      </c>
      <c r="C45" s="23"/>
      <c r="D45" s="22" t="s">
        <v>5</v>
      </c>
      <c r="E45" s="23"/>
      <c r="F45" s="24"/>
      <c r="G45" s="22" t="s">
        <v>47</v>
      </c>
      <c r="H45" s="23"/>
    </row>
    <row r="46" spans="1:10" x14ac:dyDescent="0.25">
      <c r="A46" s="34" t="s">
        <v>27</v>
      </c>
      <c r="B46" s="85">
        <f>$B$14/$B$34*100</f>
        <v>1.0476512335248396</v>
      </c>
      <c r="C46" s="86">
        <f>$C$14/$C$34*100</f>
        <v>1.1363636363636365</v>
      </c>
      <c r="D46" s="85">
        <f>$D$14/$D$34*100</f>
        <v>0.99510345916916754</v>
      </c>
      <c r="E46" s="86">
        <f>$E$14/$E$34*100</f>
        <v>0.89968511021142594</v>
      </c>
      <c r="F46" s="87"/>
      <c r="G46" s="85">
        <f t="shared" ref="G46:G66" si="4">B46-C46</f>
        <v>-8.8712402838796889E-2</v>
      </c>
      <c r="H46" s="86">
        <f t="shared" ref="H46:H66" si="5">D46-E46</f>
        <v>9.5418348957741594E-2</v>
      </c>
    </row>
    <row r="47" spans="1:10" x14ac:dyDescent="0.25">
      <c r="A47" s="34" t="s">
        <v>28</v>
      </c>
      <c r="B47" s="85">
        <f>$B$15/$B$34*100</f>
        <v>7.8742818519770195</v>
      </c>
      <c r="C47" s="86">
        <f>$C$15/$C$34*100</f>
        <v>6.339712918660287</v>
      </c>
      <c r="D47" s="85">
        <f>$D$15/$D$34*100</f>
        <v>8.4978676354446385</v>
      </c>
      <c r="E47" s="86">
        <f>$E$15/$E$34*100</f>
        <v>7.6473234367971212</v>
      </c>
      <c r="F47" s="87"/>
      <c r="G47" s="85">
        <f t="shared" si="4"/>
        <v>1.5345689333167325</v>
      </c>
      <c r="H47" s="86">
        <f t="shared" si="5"/>
        <v>0.85054419864751729</v>
      </c>
    </row>
    <row r="48" spans="1:10" x14ac:dyDescent="0.25">
      <c r="A48" s="34" t="s">
        <v>29</v>
      </c>
      <c r="B48" s="85">
        <f>$B$16/$B$34*100</f>
        <v>27.881040892193308</v>
      </c>
      <c r="C48" s="86">
        <f>$C$16/$C$34*100</f>
        <v>17.822966507177032</v>
      </c>
      <c r="D48" s="85">
        <f>$D$16/$D$34*100</f>
        <v>25.430421734323172</v>
      </c>
      <c r="E48" s="86">
        <f>$E$16/$E$34*100</f>
        <v>20.760233918128655</v>
      </c>
      <c r="F48" s="87"/>
      <c r="G48" s="85">
        <f t="shared" si="4"/>
        <v>10.058074385016276</v>
      </c>
      <c r="H48" s="86">
        <f t="shared" si="5"/>
        <v>4.6701878161945167</v>
      </c>
    </row>
    <row r="49" spans="1:8" x14ac:dyDescent="0.25">
      <c r="A49" s="34" t="s">
        <v>30</v>
      </c>
      <c r="B49" s="85">
        <f>$B$17/$B$34*100</f>
        <v>3.7850625211220006</v>
      </c>
      <c r="C49" s="86">
        <f>$C$17/$C$34*100</f>
        <v>3.1698564593301435</v>
      </c>
      <c r="D49" s="85">
        <f>$D$17/$D$34*100</f>
        <v>3.8856420786605588</v>
      </c>
      <c r="E49" s="86">
        <f>$E$17/$E$34*100</f>
        <v>3.8011695906432745</v>
      </c>
      <c r="F49" s="87"/>
      <c r="G49" s="85">
        <f t="shared" si="4"/>
        <v>0.61520606179185711</v>
      </c>
      <c r="H49" s="86">
        <f t="shared" si="5"/>
        <v>8.4472488017284242E-2</v>
      </c>
    </row>
    <row r="50" spans="1:8" x14ac:dyDescent="0.25">
      <c r="A50" s="34" t="s">
        <v>31</v>
      </c>
      <c r="B50" s="85">
        <f>$B$18/$B$34*100</f>
        <v>0.6421088205474822</v>
      </c>
      <c r="C50" s="86">
        <f>$C$18/$C$34*100</f>
        <v>1.3755980861244019</v>
      </c>
      <c r="D50" s="85">
        <f>$D$18/$D$34*100</f>
        <v>0.60022113410203759</v>
      </c>
      <c r="E50" s="86">
        <f>$E$18/$E$34*100</f>
        <v>1.3945119208277104</v>
      </c>
      <c r="F50" s="87"/>
      <c r="G50" s="85">
        <f t="shared" si="4"/>
        <v>-0.73348926557691974</v>
      </c>
      <c r="H50" s="86">
        <f t="shared" si="5"/>
        <v>-0.79429078672567277</v>
      </c>
    </row>
    <row r="51" spans="1:8" x14ac:dyDescent="0.25">
      <c r="A51" s="34" t="s">
        <v>32</v>
      </c>
      <c r="B51" s="85">
        <f>$B$19/$B$34*100</f>
        <v>3.379520108144643E-2</v>
      </c>
      <c r="C51" s="86">
        <f>$C$19/$C$34*100</f>
        <v>0</v>
      </c>
      <c r="D51" s="85">
        <f>$D$19/$D$34*100</f>
        <v>3.1590586005370395E-2</v>
      </c>
      <c r="E51" s="86">
        <f>$E$19/$E$34*100</f>
        <v>0</v>
      </c>
      <c r="F51" s="87"/>
      <c r="G51" s="85">
        <f t="shared" si="4"/>
        <v>3.379520108144643E-2</v>
      </c>
      <c r="H51" s="86">
        <f t="shared" si="5"/>
        <v>3.1590586005370395E-2</v>
      </c>
    </row>
    <row r="52" spans="1:8" x14ac:dyDescent="0.25">
      <c r="A52" s="34" t="s">
        <v>33</v>
      </c>
      <c r="B52" s="85">
        <f>$B$20/$B$34*100</f>
        <v>0.40554241297735721</v>
      </c>
      <c r="C52" s="86">
        <f>$C$20/$C$34*100</f>
        <v>1.3157894736842104</v>
      </c>
      <c r="D52" s="85">
        <f>$D$20/$D$34*100</f>
        <v>0.52124466908861156</v>
      </c>
      <c r="E52" s="86">
        <f>$E$20/$E$34*100</f>
        <v>1.214574898785425</v>
      </c>
      <c r="F52" s="87"/>
      <c r="G52" s="85">
        <f t="shared" si="4"/>
        <v>-0.91024706070685313</v>
      </c>
      <c r="H52" s="86">
        <f t="shared" si="5"/>
        <v>-0.69333022969681346</v>
      </c>
    </row>
    <row r="53" spans="1:8" x14ac:dyDescent="0.25">
      <c r="A53" s="34" t="s">
        <v>34</v>
      </c>
      <c r="B53" s="85">
        <f>$B$21/$B$34*100</f>
        <v>0.74349442379182151</v>
      </c>
      <c r="C53" s="86">
        <f>$C$21/$C$34*100</f>
        <v>1.3157894736842104</v>
      </c>
      <c r="D53" s="85">
        <f>$D$21/$D$34*100</f>
        <v>0.64760701311009317</v>
      </c>
      <c r="E53" s="86">
        <f>$E$21/$E$34*100</f>
        <v>1.1920827710301394</v>
      </c>
      <c r="F53" s="87"/>
      <c r="G53" s="85">
        <f t="shared" si="4"/>
        <v>-0.57229504989238889</v>
      </c>
      <c r="H53" s="86">
        <f t="shared" si="5"/>
        <v>-0.54447575792004621</v>
      </c>
    </row>
    <row r="54" spans="1:8" x14ac:dyDescent="0.25">
      <c r="A54" s="79" t="s">
        <v>35</v>
      </c>
      <c r="B54" s="91">
        <f>$B$22/$B$34*100</f>
        <v>2.5346400811084826</v>
      </c>
      <c r="C54" s="92">
        <f>$C$22/$C$34*100</f>
        <v>1.1961722488038278</v>
      </c>
      <c r="D54" s="91">
        <f>$D$22/$D$34*100</f>
        <v>2.9379244984994468</v>
      </c>
      <c r="E54" s="92">
        <f>$E$22/$E$34*100</f>
        <v>1.7318938371569952</v>
      </c>
      <c r="F54" s="93"/>
      <c r="G54" s="91">
        <f t="shared" si="4"/>
        <v>1.3384678323046548</v>
      </c>
      <c r="H54" s="92">
        <f t="shared" si="5"/>
        <v>1.2060306613424516</v>
      </c>
    </row>
    <row r="55" spans="1:8" x14ac:dyDescent="0.25">
      <c r="A55" s="34" t="s">
        <v>36</v>
      </c>
      <c r="B55" s="85">
        <f>$B$23/$B$34*100</f>
        <v>15.174045285569449</v>
      </c>
      <c r="C55" s="86">
        <f>$C$23/$C$34*100</f>
        <v>12.380382775119617</v>
      </c>
      <c r="D55" s="85">
        <f>$D$23/$D$34*100</f>
        <v>15.432001263623441</v>
      </c>
      <c r="E55" s="86">
        <f>$E$23/$E$34*100</f>
        <v>12.50562303193882</v>
      </c>
      <c r="F55" s="87"/>
      <c r="G55" s="85">
        <f t="shared" si="4"/>
        <v>2.7936625104498312</v>
      </c>
      <c r="H55" s="86">
        <f t="shared" si="5"/>
        <v>2.9263782316846214</v>
      </c>
    </row>
    <row r="56" spans="1:8" x14ac:dyDescent="0.25">
      <c r="A56" s="34" t="s">
        <v>37</v>
      </c>
      <c r="B56" s="85">
        <f>$B$24/$B$34*100</f>
        <v>20.310915849949307</v>
      </c>
      <c r="C56" s="86">
        <f>$C$24/$C$34*100</f>
        <v>20.574162679425836</v>
      </c>
      <c r="D56" s="85">
        <f>$D$24/$D$34*100</f>
        <v>21.118306744590111</v>
      </c>
      <c r="E56" s="86">
        <f>$E$24/$E$34*100</f>
        <v>19.455690508322089</v>
      </c>
      <c r="F56" s="87"/>
      <c r="G56" s="85">
        <f t="shared" si="4"/>
        <v>-0.26324682947652889</v>
      </c>
      <c r="H56" s="86">
        <f t="shared" si="5"/>
        <v>1.6626162362680219</v>
      </c>
    </row>
    <row r="57" spans="1:8" x14ac:dyDescent="0.25">
      <c r="A57" s="34" t="s">
        <v>38</v>
      </c>
      <c r="B57" s="85">
        <f>$B$25/$B$34*100</f>
        <v>8.685366677931734</v>
      </c>
      <c r="C57" s="86">
        <f>$C$25/$C$34*100</f>
        <v>13.337320574162678</v>
      </c>
      <c r="D57" s="85">
        <f>$D$25/$D$34*100</f>
        <v>9.05070289053862</v>
      </c>
      <c r="E57" s="86">
        <f>$E$25/$E$34*100</f>
        <v>11.291048133153396</v>
      </c>
      <c r="F57" s="87"/>
      <c r="G57" s="85">
        <f t="shared" si="4"/>
        <v>-4.6519538962309444</v>
      </c>
      <c r="H57" s="86">
        <f t="shared" si="5"/>
        <v>-2.2403452426147759</v>
      </c>
    </row>
    <row r="58" spans="1:8" x14ac:dyDescent="0.25">
      <c r="A58" s="34" t="s">
        <v>39</v>
      </c>
      <c r="B58" s="85">
        <f>$B$26/$B$34*100</f>
        <v>0.50692801622169659</v>
      </c>
      <c r="C58" s="86">
        <f>$C$26/$C$34*100</f>
        <v>0.9569377990430622</v>
      </c>
      <c r="D58" s="85">
        <f>$D$26/$D$34*100</f>
        <v>0.52124466908861156</v>
      </c>
      <c r="E58" s="86">
        <f>$E$26/$E$34*100</f>
        <v>0.85470085470085477</v>
      </c>
      <c r="F58" s="87"/>
      <c r="G58" s="85">
        <f t="shared" si="4"/>
        <v>-0.45000978282136561</v>
      </c>
      <c r="H58" s="86">
        <f t="shared" si="5"/>
        <v>-0.33345618561224322</v>
      </c>
    </row>
    <row r="59" spans="1:8" x14ac:dyDescent="0.25">
      <c r="A59" s="79" t="s">
        <v>40</v>
      </c>
      <c r="B59" s="91">
        <f>$B$27/$B$34*100</f>
        <v>0.1013856032443393</v>
      </c>
      <c r="C59" s="92">
        <f>$C$27/$C$34*100</f>
        <v>0.17942583732057416</v>
      </c>
      <c r="D59" s="91">
        <f>$D$27/$D$34*100</f>
        <v>7.8976465013426006E-2</v>
      </c>
      <c r="E59" s="92">
        <f>$E$27/$E$34*100</f>
        <v>0.1349527665317139</v>
      </c>
      <c r="F59" s="93"/>
      <c r="G59" s="91">
        <f t="shared" si="4"/>
        <v>-7.8040234076234852E-2</v>
      </c>
      <c r="H59" s="92">
        <f t="shared" si="5"/>
        <v>-5.5976301518287891E-2</v>
      </c>
    </row>
    <row r="60" spans="1:8" x14ac:dyDescent="0.25">
      <c r="A60" s="34" t="s">
        <v>41</v>
      </c>
      <c r="B60" s="85">
        <f>$B$28/$B$34*100</f>
        <v>0</v>
      </c>
      <c r="C60" s="86">
        <f>$C$28/$C$34*100</f>
        <v>0.11961722488038277</v>
      </c>
      <c r="D60" s="85">
        <f>$D$28/$D$34*100</f>
        <v>0</v>
      </c>
      <c r="E60" s="86">
        <f>$E$28/$E$34*100</f>
        <v>4.4984255510571301E-2</v>
      </c>
      <c r="F60" s="87"/>
      <c r="G60" s="85">
        <f t="shared" si="4"/>
        <v>-0.11961722488038277</v>
      </c>
      <c r="H60" s="86">
        <f t="shared" si="5"/>
        <v>-4.4984255510571301E-2</v>
      </c>
    </row>
    <row r="61" spans="1:8" x14ac:dyDescent="0.25">
      <c r="A61" s="34" t="s">
        <v>42</v>
      </c>
      <c r="B61" s="85">
        <f>$B$29/$B$34*100</f>
        <v>0.23656640757012504</v>
      </c>
      <c r="C61" s="86">
        <f>$C$29/$C$34*100</f>
        <v>0.53827751196172247</v>
      </c>
      <c r="D61" s="85">
        <f>$D$29/$D$34*100</f>
        <v>0.22113410203759279</v>
      </c>
      <c r="E61" s="86">
        <f>$E$29/$E$34*100</f>
        <v>0.31488978857399907</v>
      </c>
      <c r="F61" s="87"/>
      <c r="G61" s="85">
        <f t="shared" si="4"/>
        <v>-0.30171110439159743</v>
      </c>
      <c r="H61" s="86">
        <f t="shared" si="5"/>
        <v>-9.3755686536406285E-2</v>
      </c>
    </row>
    <row r="62" spans="1:8" x14ac:dyDescent="0.25">
      <c r="A62" s="34" t="s">
        <v>43</v>
      </c>
      <c r="B62" s="85">
        <f>$B$30/$B$34*100</f>
        <v>1.1152416356877324</v>
      </c>
      <c r="C62" s="86">
        <f>$C$30/$C$34*100</f>
        <v>1.4354066985645932</v>
      </c>
      <c r="D62" s="85">
        <f>$D$30/$D$34*100</f>
        <v>0.97930816616648242</v>
      </c>
      <c r="E62" s="86">
        <f>$E$30/$E$34*100</f>
        <v>1.5069725596041386</v>
      </c>
      <c r="F62" s="87"/>
      <c r="G62" s="85">
        <f t="shared" si="4"/>
        <v>-0.32016506287686086</v>
      </c>
      <c r="H62" s="86">
        <f t="shared" si="5"/>
        <v>-0.52766439343765614</v>
      </c>
    </row>
    <row r="63" spans="1:8" x14ac:dyDescent="0.25">
      <c r="A63" s="34" t="s">
        <v>44</v>
      </c>
      <c r="B63" s="85">
        <f>$B$31/$B$34*100</f>
        <v>1.0138560324433932</v>
      </c>
      <c r="C63" s="86">
        <f>$C$31/$C$34*100</f>
        <v>2.6315789473684208</v>
      </c>
      <c r="D63" s="85">
        <f>$D$31/$D$34*100</f>
        <v>1.0898752171852788</v>
      </c>
      <c r="E63" s="86">
        <f>$E$31/$E$34*100</f>
        <v>2.2267206477732793</v>
      </c>
      <c r="F63" s="87"/>
      <c r="G63" s="85">
        <f t="shared" si="4"/>
        <v>-1.6177229149250276</v>
      </c>
      <c r="H63" s="86">
        <f t="shared" si="5"/>
        <v>-1.1368454305880005</v>
      </c>
    </row>
    <row r="64" spans="1:8" x14ac:dyDescent="0.25">
      <c r="A64" s="34" t="s">
        <v>45</v>
      </c>
      <c r="B64" s="85">
        <f>$B$32/$B$34*100</f>
        <v>7.6039202433254474</v>
      </c>
      <c r="C64" s="86">
        <f>$C$32/$C$34*100</f>
        <v>13.516746411483254</v>
      </c>
      <c r="D64" s="85">
        <f>$D$32/$D$34*100</f>
        <v>7.5975359342915816</v>
      </c>
      <c r="E64" s="86">
        <f>$E$32/$E$34*100</f>
        <v>12.258209626630681</v>
      </c>
      <c r="F64" s="87"/>
      <c r="G64" s="85">
        <f t="shared" si="4"/>
        <v>-5.9128261681578067</v>
      </c>
      <c r="H64" s="86">
        <f t="shared" si="5"/>
        <v>-4.660673692339099</v>
      </c>
    </row>
    <row r="65" spans="1:8" x14ac:dyDescent="0.25">
      <c r="A65" s="79" t="s">
        <v>26</v>
      </c>
      <c r="B65" s="91">
        <f>$B$33/$B$34*100</f>
        <v>0.3041568097330179</v>
      </c>
      <c r="C65" s="92">
        <f>$C$33/$C$34*100</f>
        <v>0.6578947368421052</v>
      </c>
      <c r="D65" s="91">
        <f>$D$33/$D$34*100</f>
        <v>0.3632917390617596</v>
      </c>
      <c r="E65" s="92">
        <f>$E$33/$E$34*100</f>
        <v>0.7647323436797121</v>
      </c>
      <c r="F65" s="93"/>
      <c r="G65" s="91">
        <f t="shared" si="4"/>
        <v>-0.3537379271090873</v>
      </c>
      <c r="H65" s="92">
        <f t="shared" si="5"/>
        <v>-0.4014406046179525</v>
      </c>
    </row>
    <row r="66" spans="1:8" s="52" customFormat="1" ht="13" x14ac:dyDescent="0.3">
      <c r="A66" s="26" t="s">
        <v>7</v>
      </c>
      <c r="B66" s="88">
        <f>SUM(B46:B65)</f>
        <v>100.00000000000001</v>
      </c>
      <c r="C66" s="89">
        <f>SUM(C46:C65)</f>
        <v>100.00000000000001</v>
      </c>
      <c r="D66" s="88">
        <f>SUM(D46:D65)</f>
        <v>100</v>
      </c>
      <c r="E66" s="89">
        <f>SUM(E46:E65)</f>
        <v>99.999999999999986</v>
      </c>
      <c r="F66" s="90"/>
      <c r="G66" s="88">
        <f t="shared" si="4"/>
        <v>0</v>
      </c>
      <c r="H66" s="89">
        <f t="shared" si="5"/>
        <v>0</v>
      </c>
    </row>
  </sheetData>
  <mergeCells count="16">
    <mergeCell ref="B45:C45"/>
    <mergeCell ref="D45:E45"/>
    <mergeCell ref="G45:H45"/>
    <mergeCell ref="B13:C13"/>
    <mergeCell ref="D13:E13"/>
    <mergeCell ref="G13:J13"/>
    <mergeCell ref="E36:G36"/>
    <mergeCell ref="B37:C37"/>
    <mergeCell ref="D37:E37"/>
    <mergeCell ref="G37:H37"/>
    <mergeCell ref="B1:J1"/>
    <mergeCell ref="B2:J2"/>
    <mergeCell ref="E4:G4"/>
    <mergeCell ref="B5:C5"/>
    <mergeCell ref="D5:E5"/>
    <mergeCell ref="G5:J5"/>
  </mergeCells>
  <printOptions horizontalCentered="1"/>
  <pageMargins left="0.39370078740157483" right="0.39370078740157483" top="0.39370078740157483" bottom="0.59055118110236227" header="0.39370078740157483" footer="0.19685039370078741"/>
  <pageSetup paperSize="9" scale="9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E1F19-AB69-4139-AEA4-B85E0BCEEC14}">
  <sheetPr>
    <pageSetUpPr fitToPage="1"/>
  </sheetPr>
  <dimension ref="A1:J52"/>
  <sheetViews>
    <sheetView workbookViewId="0">
      <selection sqref="A1:L1"/>
    </sheetView>
  </sheetViews>
  <sheetFormatPr defaultRowHeight="12.5" x14ac:dyDescent="0.25"/>
  <cols>
    <col min="1" max="1" width="24.54296875" style="4" bestFit="1" customWidth="1"/>
    <col min="2" max="5" width="8.7265625" style="4"/>
    <col min="6" max="6" width="1.7265625" style="4" customWidth="1"/>
    <col min="7" max="256" width="8.7265625" style="4"/>
    <col min="257" max="257" width="25.7265625" style="4" customWidth="1"/>
    <col min="258" max="261" width="8.7265625" style="4"/>
    <col min="262" max="262" width="1.7265625" style="4" customWidth="1"/>
    <col min="263" max="512" width="8.7265625" style="4"/>
    <col min="513" max="513" width="25.7265625" style="4" customWidth="1"/>
    <col min="514" max="517" width="8.7265625" style="4"/>
    <col min="518" max="518" width="1.7265625" style="4" customWidth="1"/>
    <col min="519" max="768" width="8.7265625" style="4"/>
    <col min="769" max="769" width="25.7265625" style="4" customWidth="1"/>
    <col min="770" max="773" width="8.7265625" style="4"/>
    <col min="774" max="774" width="1.7265625" style="4" customWidth="1"/>
    <col min="775" max="1024" width="8.7265625" style="4"/>
    <col min="1025" max="1025" width="25.7265625" style="4" customWidth="1"/>
    <col min="1026" max="1029" width="8.7265625" style="4"/>
    <col min="1030" max="1030" width="1.7265625" style="4" customWidth="1"/>
    <col min="1031" max="1280" width="8.7265625" style="4"/>
    <col min="1281" max="1281" width="25.7265625" style="4" customWidth="1"/>
    <col min="1282" max="1285" width="8.7265625" style="4"/>
    <col min="1286" max="1286" width="1.7265625" style="4" customWidth="1"/>
    <col min="1287" max="1536" width="8.7265625" style="4"/>
    <col min="1537" max="1537" width="25.7265625" style="4" customWidth="1"/>
    <col min="1538" max="1541" width="8.7265625" style="4"/>
    <col min="1542" max="1542" width="1.7265625" style="4" customWidth="1"/>
    <col min="1543" max="1792" width="8.7265625" style="4"/>
    <col min="1793" max="1793" width="25.7265625" style="4" customWidth="1"/>
    <col min="1794" max="1797" width="8.7265625" style="4"/>
    <col min="1798" max="1798" width="1.7265625" style="4" customWidth="1"/>
    <col min="1799" max="2048" width="8.7265625" style="4"/>
    <col min="2049" max="2049" width="25.7265625" style="4" customWidth="1"/>
    <col min="2050" max="2053" width="8.7265625" style="4"/>
    <col min="2054" max="2054" width="1.7265625" style="4" customWidth="1"/>
    <col min="2055" max="2304" width="8.7265625" style="4"/>
    <col min="2305" max="2305" width="25.7265625" style="4" customWidth="1"/>
    <col min="2306" max="2309" width="8.7265625" style="4"/>
    <col min="2310" max="2310" width="1.7265625" style="4" customWidth="1"/>
    <col min="2311" max="2560" width="8.7265625" style="4"/>
    <col min="2561" max="2561" width="25.7265625" style="4" customWidth="1"/>
    <col min="2562" max="2565" width="8.7265625" style="4"/>
    <col min="2566" max="2566" width="1.7265625" style="4" customWidth="1"/>
    <col min="2567" max="2816" width="8.7265625" style="4"/>
    <col min="2817" max="2817" width="25.7265625" style="4" customWidth="1"/>
    <col min="2818" max="2821" width="8.7265625" style="4"/>
    <col min="2822" max="2822" width="1.7265625" style="4" customWidth="1"/>
    <col min="2823" max="3072" width="8.7265625" style="4"/>
    <col min="3073" max="3073" width="25.7265625" style="4" customWidth="1"/>
    <col min="3074" max="3077" width="8.7265625" style="4"/>
    <col min="3078" max="3078" width="1.7265625" style="4" customWidth="1"/>
    <col min="3079" max="3328" width="8.7265625" style="4"/>
    <col min="3329" max="3329" width="25.7265625" style="4" customWidth="1"/>
    <col min="3330" max="3333" width="8.7265625" style="4"/>
    <col min="3334" max="3334" width="1.7265625" style="4" customWidth="1"/>
    <col min="3335" max="3584" width="8.7265625" style="4"/>
    <col min="3585" max="3585" width="25.7265625" style="4" customWidth="1"/>
    <col min="3586" max="3589" width="8.7265625" style="4"/>
    <col min="3590" max="3590" width="1.7265625" style="4" customWidth="1"/>
    <col min="3591" max="3840" width="8.7265625" style="4"/>
    <col min="3841" max="3841" width="25.7265625" style="4" customWidth="1"/>
    <col min="3842" max="3845" width="8.7265625" style="4"/>
    <col min="3846" max="3846" width="1.7265625" style="4" customWidth="1"/>
    <col min="3847" max="4096" width="8.7265625" style="4"/>
    <col min="4097" max="4097" width="25.7265625" style="4" customWidth="1"/>
    <col min="4098" max="4101" width="8.7265625" style="4"/>
    <col min="4102" max="4102" width="1.7265625" style="4" customWidth="1"/>
    <col min="4103" max="4352" width="8.7265625" style="4"/>
    <col min="4353" max="4353" width="25.7265625" style="4" customWidth="1"/>
    <col min="4354" max="4357" width="8.7265625" style="4"/>
    <col min="4358" max="4358" width="1.7265625" style="4" customWidth="1"/>
    <col min="4359" max="4608" width="8.7265625" style="4"/>
    <col min="4609" max="4609" width="25.7265625" style="4" customWidth="1"/>
    <col min="4610" max="4613" width="8.7265625" style="4"/>
    <col min="4614" max="4614" width="1.7265625" style="4" customWidth="1"/>
    <col min="4615" max="4864" width="8.7265625" style="4"/>
    <col min="4865" max="4865" width="25.7265625" style="4" customWidth="1"/>
    <col min="4866" max="4869" width="8.7265625" style="4"/>
    <col min="4870" max="4870" width="1.7265625" style="4" customWidth="1"/>
    <col min="4871" max="5120" width="8.7265625" style="4"/>
    <col min="5121" max="5121" width="25.7265625" style="4" customWidth="1"/>
    <col min="5122" max="5125" width="8.7265625" style="4"/>
    <col min="5126" max="5126" width="1.7265625" style="4" customWidth="1"/>
    <col min="5127" max="5376" width="8.7265625" style="4"/>
    <col min="5377" max="5377" width="25.7265625" style="4" customWidth="1"/>
    <col min="5378" max="5381" width="8.7265625" style="4"/>
    <col min="5382" max="5382" width="1.7265625" style="4" customWidth="1"/>
    <col min="5383" max="5632" width="8.7265625" style="4"/>
    <col min="5633" max="5633" width="25.7265625" style="4" customWidth="1"/>
    <col min="5634" max="5637" width="8.7265625" style="4"/>
    <col min="5638" max="5638" width="1.7265625" style="4" customWidth="1"/>
    <col min="5639" max="5888" width="8.7265625" style="4"/>
    <col min="5889" max="5889" width="25.7265625" style="4" customWidth="1"/>
    <col min="5890" max="5893" width="8.7265625" style="4"/>
    <col min="5894" max="5894" width="1.7265625" style="4" customWidth="1"/>
    <col min="5895" max="6144" width="8.7265625" style="4"/>
    <col min="6145" max="6145" width="25.7265625" style="4" customWidth="1"/>
    <col min="6146" max="6149" width="8.7265625" style="4"/>
    <col min="6150" max="6150" width="1.7265625" style="4" customWidth="1"/>
    <col min="6151" max="6400" width="8.7265625" style="4"/>
    <col min="6401" max="6401" width="25.7265625" style="4" customWidth="1"/>
    <col min="6402" max="6405" width="8.7265625" style="4"/>
    <col min="6406" max="6406" width="1.7265625" style="4" customWidth="1"/>
    <col min="6407" max="6656" width="8.7265625" style="4"/>
    <col min="6657" max="6657" width="25.7265625" style="4" customWidth="1"/>
    <col min="6658" max="6661" width="8.7265625" style="4"/>
    <col min="6662" max="6662" width="1.7265625" style="4" customWidth="1"/>
    <col min="6663" max="6912" width="8.7265625" style="4"/>
    <col min="6913" max="6913" width="25.7265625" style="4" customWidth="1"/>
    <col min="6914" max="6917" width="8.7265625" style="4"/>
    <col min="6918" max="6918" width="1.7265625" style="4" customWidth="1"/>
    <col min="6919" max="7168" width="8.7265625" style="4"/>
    <col min="7169" max="7169" width="25.7265625" style="4" customWidth="1"/>
    <col min="7170" max="7173" width="8.7265625" style="4"/>
    <col min="7174" max="7174" width="1.7265625" style="4" customWidth="1"/>
    <col min="7175" max="7424" width="8.7265625" style="4"/>
    <col min="7425" max="7425" width="25.7265625" style="4" customWidth="1"/>
    <col min="7426" max="7429" width="8.7265625" style="4"/>
    <col min="7430" max="7430" width="1.7265625" style="4" customWidth="1"/>
    <col min="7431" max="7680" width="8.7265625" style="4"/>
    <col min="7681" max="7681" width="25.7265625" style="4" customWidth="1"/>
    <col min="7682" max="7685" width="8.7265625" style="4"/>
    <col min="7686" max="7686" width="1.7265625" style="4" customWidth="1"/>
    <col min="7687" max="7936" width="8.7265625" style="4"/>
    <col min="7937" max="7937" width="25.7265625" style="4" customWidth="1"/>
    <col min="7938" max="7941" width="8.7265625" style="4"/>
    <col min="7942" max="7942" width="1.7265625" style="4" customWidth="1"/>
    <col min="7943" max="8192" width="8.7265625" style="4"/>
    <col min="8193" max="8193" width="25.7265625" style="4" customWidth="1"/>
    <col min="8194" max="8197" width="8.7265625" style="4"/>
    <col min="8198" max="8198" width="1.7265625" style="4" customWidth="1"/>
    <col min="8199" max="8448" width="8.7265625" style="4"/>
    <col min="8449" max="8449" width="25.7265625" style="4" customWidth="1"/>
    <col min="8450" max="8453" width="8.7265625" style="4"/>
    <col min="8454" max="8454" width="1.7265625" style="4" customWidth="1"/>
    <col min="8455" max="8704" width="8.7265625" style="4"/>
    <col min="8705" max="8705" width="25.7265625" style="4" customWidth="1"/>
    <col min="8706" max="8709" width="8.7265625" style="4"/>
    <col min="8710" max="8710" width="1.7265625" style="4" customWidth="1"/>
    <col min="8711" max="8960" width="8.7265625" style="4"/>
    <col min="8961" max="8961" width="25.7265625" style="4" customWidth="1"/>
    <col min="8962" max="8965" width="8.7265625" style="4"/>
    <col min="8966" max="8966" width="1.7265625" style="4" customWidth="1"/>
    <col min="8967" max="9216" width="8.7265625" style="4"/>
    <col min="9217" max="9217" width="25.7265625" style="4" customWidth="1"/>
    <col min="9218" max="9221" width="8.7265625" style="4"/>
    <col min="9222" max="9222" width="1.7265625" style="4" customWidth="1"/>
    <col min="9223" max="9472" width="8.7265625" style="4"/>
    <col min="9473" max="9473" width="25.7265625" style="4" customWidth="1"/>
    <col min="9474" max="9477" width="8.7265625" style="4"/>
    <col min="9478" max="9478" width="1.7265625" style="4" customWidth="1"/>
    <col min="9479" max="9728" width="8.7265625" style="4"/>
    <col min="9729" max="9729" width="25.7265625" style="4" customWidth="1"/>
    <col min="9730" max="9733" width="8.7265625" style="4"/>
    <col min="9734" max="9734" width="1.7265625" style="4" customWidth="1"/>
    <col min="9735" max="9984" width="8.7265625" style="4"/>
    <col min="9985" max="9985" width="25.7265625" style="4" customWidth="1"/>
    <col min="9986" max="9989" width="8.7265625" style="4"/>
    <col min="9990" max="9990" width="1.7265625" style="4" customWidth="1"/>
    <col min="9991" max="10240" width="8.7265625" style="4"/>
    <col min="10241" max="10241" width="25.7265625" style="4" customWidth="1"/>
    <col min="10242" max="10245" width="8.7265625" style="4"/>
    <col min="10246" max="10246" width="1.7265625" style="4" customWidth="1"/>
    <col min="10247" max="10496" width="8.7265625" style="4"/>
    <col min="10497" max="10497" width="25.7265625" style="4" customWidth="1"/>
    <col min="10498" max="10501" width="8.7265625" style="4"/>
    <col min="10502" max="10502" width="1.7265625" style="4" customWidth="1"/>
    <col min="10503" max="10752" width="8.7265625" style="4"/>
    <col min="10753" max="10753" width="25.7265625" style="4" customWidth="1"/>
    <col min="10754" max="10757" width="8.7265625" style="4"/>
    <col min="10758" max="10758" width="1.7265625" style="4" customWidth="1"/>
    <col min="10759" max="11008" width="8.7265625" style="4"/>
    <col min="11009" max="11009" width="25.7265625" style="4" customWidth="1"/>
    <col min="11010" max="11013" width="8.7265625" style="4"/>
    <col min="11014" max="11014" width="1.7265625" style="4" customWidth="1"/>
    <col min="11015" max="11264" width="8.7265625" style="4"/>
    <col min="11265" max="11265" width="25.7265625" style="4" customWidth="1"/>
    <col min="11266" max="11269" width="8.7265625" style="4"/>
    <col min="11270" max="11270" width="1.7265625" style="4" customWidth="1"/>
    <col min="11271" max="11520" width="8.7265625" style="4"/>
    <col min="11521" max="11521" width="25.7265625" style="4" customWidth="1"/>
    <col min="11522" max="11525" width="8.7265625" style="4"/>
    <col min="11526" max="11526" width="1.7265625" style="4" customWidth="1"/>
    <col min="11527" max="11776" width="8.7265625" style="4"/>
    <col min="11777" max="11777" width="25.7265625" style="4" customWidth="1"/>
    <col min="11778" max="11781" width="8.7265625" style="4"/>
    <col min="11782" max="11782" width="1.7265625" style="4" customWidth="1"/>
    <col min="11783" max="12032" width="8.7265625" style="4"/>
    <col min="12033" max="12033" width="25.7265625" style="4" customWidth="1"/>
    <col min="12034" max="12037" width="8.7265625" style="4"/>
    <col min="12038" max="12038" width="1.7265625" style="4" customWidth="1"/>
    <col min="12039" max="12288" width="8.7265625" style="4"/>
    <col min="12289" max="12289" width="25.7265625" style="4" customWidth="1"/>
    <col min="12290" max="12293" width="8.7265625" style="4"/>
    <col min="12294" max="12294" width="1.7265625" style="4" customWidth="1"/>
    <col min="12295" max="12544" width="8.7265625" style="4"/>
    <col min="12545" max="12545" width="25.7265625" style="4" customWidth="1"/>
    <col min="12546" max="12549" width="8.7265625" style="4"/>
    <col min="12550" max="12550" width="1.7265625" style="4" customWidth="1"/>
    <col min="12551" max="12800" width="8.7265625" style="4"/>
    <col min="12801" max="12801" width="25.7265625" style="4" customWidth="1"/>
    <col min="12802" max="12805" width="8.7265625" style="4"/>
    <col min="12806" max="12806" width="1.7265625" style="4" customWidth="1"/>
    <col min="12807" max="13056" width="8.7265625" style="4"/>
    <col min="13057" max="13057" width="25.7265625" style="4" customWidth="1"/>
    <col min="13058" max="13061" width="8.7265625" style="4"/>
    <col min="13062" max="13062" width="1.7265625" style="4" customWidth="1"/>
    <col min="13063" max="13312" width="8.7265625" style="4"/>
    <col min="13313" max="13313" width="25.7265625" style="4" customWidth="1"/>
    <col min="13314" max="13317" width="8.7265625" style="4"/>
    <col min="13318" max="13318" width="1.7265625" style="4" customWidth="1"/>
    <col min="13319" max="13568" width="8.7265625" style="4"/>
    <col min="13569" max="13569" width="25.7265625" style="4" customWidth="1"/>
    <col min="13570" max="13573" width="8.7265625" style="4"/>
    <col min="13574" max="13574" width="1.7265625" style="4" customWidth="1"/>
    <col min="13575" max="13824" width="8.7265625" style="4"/>
    <col min="13825" max="13825" width="25.7265625" style="4" customWidth="1"/>
    <col min="13826" max="13829" width="8.7265625" style="4"/>
    <col min="13830" max="13830" width="1.7265625" style="4" customWidth="1"/>
    <col min="13831" max="14080" width="8.7265625" style="4"/>
    <col min="14081" max="14081" width="25.7265625" style="4" customWidth="1"/>
    <col min="14082" max="14085" width="8.7265625" style="4"/>
    <col min="14086" max="14086" width="1.7265625" style="4" customWidth="1"/>
    <col min="14087" max="14336" width="8.7265625" style="4"/>
    <col min="14337" max="14337" width="25.7265625" style="4" customWidth="1"/>
    <col min="14338" max="14341" width="8.7265625" style="4"/>
    <col min="14342" max="14342" width="1.7265625" style="4" customWidth="1"/>
    <col min="14343" max="14592" width="8.7265625" style="4"/>
    <col min="14593" max="14593" width="25.7265625" style="4" customWidth="1"/>
    <col min="14594" max="14597" width="8.7265625" style="4"/>
    <col min="14598" max="14598" width="1.7265625" style="4" customWidth="1"/>
    <col min="14599" max="14848" width="8.7265625" style="4"/>
    <col min="14849" max="14849" width="25.7265625" style="4" customWidth="1"/>
    <col min="14850" max="14853" width="8.7265625" style="4"/>
    <col min="14854" max="14854" width="1.7265625" style="4" customWidth="1"/>
    <col min="14855" max="15104" width="8.7265625" style="4"/>
    <col min="15105" max="15105" width="25.7265625" style="4" customWidth="1"/>
    <col min="15106" max="15109" width="8.7265625" style="4"/>
    <col min="15110" max="15110" width="1.7265625" style="4" customWidth="1"/>
    <col min="15111" max="15360" width="8.7265625" style="4"/>
    <col min="15361" max="15361" width="25.7265625" style="4" customWidth="1"/>
    <col min="15362" max="15365" width="8.7265625" style="4"/>
    <col min="15366" max="15366" width="1.7265625" style="4" customWidth="1"/>
    <col min="15367" max="15616" width="8.7265625" style="4"/>
    <col min="15617" max="15617" width="25.7265625" style="4" customWidth="1"/>
    <col min="15618" max="15621" width="8.7265625" style="4"/>
    <col min="15622" max="15622" width="1.7265625" style="4" customWidth="1"/>
    <col min="15623" max="15872" width="8.7265625" style="4"/>
    <col min="15873" max="15873" width="25.7265625" style="4" customWidth="1"/>
    <col min="15874" max="15877" width="8.7265625" style="4"/>
    <col min="15878" max="15878" width="1.7265625" style="4" customWidth="1"/>
    <col min="15879" max="16128" width="8.7265625" style="4"/>
    <col min="16129" max="16129" width="25.7265625" style="4" customWidth="1"/>
    <col min="16130" max="16133" width="8.7265625" style="4"/>
    <col min="16134" max="16134" width="1.7265625" style="4" customWidth="1"/>
    <col min="16135" max="16384" width="8.7265625" style="4"/>
  </cols>
  <sheetData>
    <row r="1" spans="1:10" ht="20" x14ac:dyDescent="0.4">
      <c r="A1" s="68" t="s">
        <v>19</v>
      </c>
      <c r="B1" s="69" t="s">
        <v>48</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t="s">
        <v>7</v>
      </c>
      <c r="B5" s="27">
        <f>VALUE(RIGHT(B2, 4))</f>
        <v>2020</v>
      </c>
      <c r="C5" s="28">
        <f>B5-1</f>
        <v>2019</v>
      </c>
      <c r="D5" s="27">
        <f>B5</f>
        <v>2020</v>
      </c>
      <c r="E5" s="28">
        <f>C5</f>
        <v>2019</v>
      </c>
      <c r="F5" s="29"/>
      <c r="G5" s="27" t="s">
        <v>8</v>
      </c>
      <c r="H5" s="28" t="s">
        <v>5</v>
      </c>
      <c r="I5" s="27" t="s">
        <v>8</v>
      </c>
      <c r="J5" s="28" t="s">
        <v>5</v>
      </c>
    </row>
    <row r="6" spans="1:10" x14ac:dyDescent="0.25">
      <c r="A6" s="34" t="s">
        <v>49</v>
      </c>
      <c r="B6" s="35">
        <v>3</v>
      </c>
      <c r="C6" s="36">
        <v>6</v>
      </c>
      <c r="D6" s="35">
        <v>11</v>
      </c>
      <c r="E6" s="36">
        <v>9</v>
      </c>
      <c r="F6" s="37"/>
      <c r="G6" s="35">
        <f t="shared" ref="G6:G50" si="0">B6-C6</f>
        <v>-3</v>
      </c>
      <c r="H6" s="36">
        <f t="shared" ref="H6:H50" si="1">D6-E6</f>
        <v>2</v>
      </c>
      <c r="I6" s="38">
        <f t="shared" ref="I6:I50" si="2">IF(C6=0, "-", IF(G6/C6&lt;10, G6/C6, "&gt;999%"))</f>
        <v>-0.5</v>
      </c>
      <c r="J6" s="39">
        <f t="shared" ref="J6:J50" si="3">IF(E6=0, "-", IF(H6/E6&lt;10, H6/E6, "&gt;999%"))</f>
        <v>0.22222222222222221</v>
      </c>
    </row>
    <row r="7" spans="1:10" x14ac:dyDescent="0.25">
      <c r="A7" s="34" t="s">
        <v>50</v>
      </c>
      <c r="B7" s="35">
        <v>51</v>
      </c>
      <c r="C7" s="36">
        <v>28</v>
      </c>
      <c r="D7" s="35">
        <v>91</v>
      </c>
      <c r="E7" s="36">
        <v>84</v>
      </c>
      <c r="F7" s="37"/>
      <c r="G7" s="35">
        <f t="shared" si="0"/>
        <v>23</v>
      </c>
      <c r="H7" s="36">
        <f t="shared" si="1"/>
        <v>7</v>
      </c>
      <c r="I7" s="38">
        <f t="shared" si="2"/>
        <v>0.8214285714285714</v>
      </c>
      <c r="J7" s="39">
        <f t="shared" si="3"/>
        <v>8.3333333333333329E-2</v>
      </c>
    </row>
    <row r="8" spans="1:10" x14ac:dyDescent="0.25">
      <c r="A8" s="34" t="s">
        <v>51</v>
      </c>
      <c r="B8" s="35">
        <v>43</v>
      </c>
      <c r="C8" s="36">
        <v>39</v>
      </c>
      <c r="D8" s="35">
        <v>123</v>
      </c>
      <c r="E8" s="36">
        <v>99</v>
      </c>
      <c r="F8" s="37"/>
      <c r="G8" s="35">
        <f t="shared" si="0"/>
        <v>4</v>
      </c>
      <c r="H8" s="36">
        <f t="shared" si="1"/>
        <v>24</v>
      </c>
      <c r="I8" s="38">
        <f t="shared" si="2"/>
        <v>0.10256410256410256</v>
      </c>
      <c r="J8" s="39">
        <f t="shared" si="3"/>
        <v>0.24242424242424243</v>
      </c>
    </row>
    <row r="9" spans="1:10" x14ac:dyDescent="0.25">
      <c r="A9" s="34" t="s">
        <v>52</v>
      </c>
      <c r="B9" s="35">
        <v>0</v>
      </c>
      <c r="C9" s="36">
        <v>0</v>
      </c>
      <c r="D9" s="35">
        <v>1</v>
      </c>
      <c r="E9" s="36">
        <v>0</v>
      </c>
      <c r="F9" s="37"/>
      <c r="G9" s="35">
        <f t="shared" si="0"/>
        <v>0</v>
      </c>
      <c r="H9" s="36">
        <f t="shared" si="1"/>
        <v>1</v>
      </c>
      <c r="I9" s="38" t="str">
        <f t="shared" si="2"/>
        <v>-</v>
      </c>
      <c r="J9" s="39" t="str">
        <f t="shared" si="3"/>
        <v>-</v>
      </c>
    </row>
    <row r="10" spans="1:10" x14ac:dyDescent="0.25">
      <c r="A10" s="34" t="s">
        <v>53</v>
      </c>
      <c r="B10" s="35">
        <v>4</v>
      </c>
      <c r="C10" s="36">
        <v>0</v>
      </c>
      <c r="D10" s="35">
        <v>7</v>
      </c>
      <c r="E10" s="36">
        <v>2</v>
      </c>
      <c r="F10" s="37"/>
      <c r="G10" s="35">
        <f t="shared" si="0"/>
        <v>4</v>
      </c>
      <c r="H10" s="36">
        <f t="shared" si="1"/>
        <v>5</v>
      </c>
      <c r="I10" s="38" t="str">
        <f t="shared" si="2"/>
        <v>-</v>
      </c>
      <c r="J10" s="39">
        <f t="shared" si="3"/>
        <v>2.5</v>
      </c>
    </row>
    <row r="11" spans="1:10" x14ac:dyDescent="0.25">
      <c r="A11" s="34" t="s">
        <v>54</v>
      </c>
      <c r="B11" s="35">
        <v>7</v>
      </c>
      <c r="C11" s="36">
        <v>5</v>
      </c>
      <c r="D11" s="35">
        <v>12</v>
      </c>
      <c r="E11" s="36">
        <v>10</v>
      </c>
      <c r="F11" s="37"/>
      <c r="G11" s="35">
        <f t="shared" si="0"/>
        <v>2</v>
      </c>
      <c r="H11" s="36">
        <f t="shared" si="1"/>
        <v>2</v>
      </c>
      <c r="I11" s="38">
        <f t="shared" si="2"/>
        <v>0.4</v>
      </c>
      <c r="J11" s="39">
        <f t="shared" si="3"/>
        <v>0.2</v>
      </c>
    </row>
    <row r="12" spans="1:10" x14ac:dyDescent="0.25">
      <c r="A12" s="34" t="s">
        <v>55</v>
      </c>
      <c r="B12" s="35">
        <v>0</v>
      </c>
      <c r="C12" s="36">
        <v>0</v>
      </c>
      <c r="D12" s="35">
        <v>2</v>
      </c>
      <c r="E12" s="36">
        <v>2</v>
      </c>
      <c r="F12" s="37"/>
      <c r="G12" s="35">
        <f t="shared" si="0"/>
        <v>0</v>
      </c>
      <c r="H12" s="36">
        <f t="shared" si="1"/>
        <v>0</v>
      </c>
      <c r="I12" s="38" t="str">
        <f t="shared" si="2"/>
        <v>-</v>
      </c>
      <c r="J12" s="39">
        <f t="shared" si="3"/>
        <v>0</v>
      </c>
    </row>
    <row r="13" spans="1:10" x14ac:dyDescent="0.25">
      <c r="A13" s="34" t="s">
        <v>56</v>
      </c>
      <c r="B13" s="35">
        <v>99</v>
      </c>
      <c r="C13" s="36">
        <v>86</v>
      </c>
      <c r="D13" s="35">
        <v>202</v>
      </c>
      <c r="E13" s="36">
        <v>207</v>
      </c>
      <c r="F13" s="37"/>
      <c r="G13" s="35">
        <f t="shared" si="0"/>
        <v>13</v>
      </c>
      <c r="H13" s="36">
        <f t="shared" si="1"/>
        <v>-5</v>
      </c>
      <c r="I13" s="38">
        <f t="shared" si="2"/>
        <v>0.15116279069767441</v>
      </c>
      <c r="J13" s="39">
        <f t="shared" si="3"/>
        <v>-2.4154589371980676E-2</v>
      </c>
    </row>
    <row r="14" spans="1:10" x14ac:dyDescent="0.25">
      <c r="A14" s="34" t="s">
        <v>57</v>
      </c>
      <c r="B14" s="35">
        <v>5</v>
      </c>
      <c r="C14" s="36">
        <v>2</v>
      </c>
      <c r="D14" s="35">
        <v>6</v>
      </c>
      <c r="E14" s="36">
        <v>3</v>
      </c>
      <c r="F14" s="37"/>
      <c r="G14" s="35">
        <f t="shared" si="0"/>
        <v>3</v>
      </c>
      <c r="H14" s="36">
        <f t="shared" si="1"/>
        <v>3</v>
      </c>
      <c r="I14" s="38">
        <f t="shared" si="2"/>
        <v>1.5</v>
      </c>
      <c r="J14" s="39">
        <f t="shared" si="3"/>
        <v>1</v>
      </c>
    </row>
    <row r="15" spans="1:10" x14ac:dyDescent="0.25">
      <c r="A15" s="34" t="s">
        <v>58</v>
      </c>
      <c r="B15" s="35">
        <v>8</v>
      </c>
      <c r="C15" s="36">
        <v>5</v>
      </c>
      <c r="D15" s="35">
        <v>15</v>
      </c>
      <c r="E15" s="36">
        <v>7</v>
      </c>
      <c r="F15" s="37"/>
      <c r="G15" s="35">
        <f t="shared" si="0"/>
        <v>3</v>
      </c>
      <c r="H15" s="36">
        <f t="shared" si="1"/>
        <v>8</v>
      </c>
      <c r="I15" s="38">
        <f t="shared" si="2"/>
        <v>0.6</v>
      </c>
      <c r="J15" s="39">
        <f t="shared" si="3"/>
        <v>1.1428571428571428</v>
      </c>
    </row>
    <row r="16" spans="1:10" x14ac:dyDescent="0.25">
      <c r="A16" s="34" t="s">
        <v>59</v>
      </c>
      <c r="B16" s="35">
        <v>76</v>
      </c>
      <c r="C16" s="36">
        <v>67</v>
      </c>
      <c r="D16" s="35">
        <v>130</v>
      </c>
      <c r="E16" s="36">
        <v>180</v>
      </c>
      <c r="F16" s="37"/>
      <c r="G16" s="35">
        <f t="shared" si="0"/>
        <v>9</v>
      </c>
      <c r="H16" s="36">
        <f t="shared" si="1"/>
        <v>-50</v>
      </c>
      <c r="I16" s="38">
        <f t="shared" si="2"/>
        <v>0.13432835820895522</v>
      </c>
      <c r="J16" s="39">
        <f t="shared" si="3"/>
        <v>-0.27777777777777779</v>
      </c>
    </row>
    <row r="17" spans="1:10" x14ac:dyDescent="0.25">
      <c r="A17" s="34" t="s">
        <v>60</v>
      </c>
      <c r="B17" s="35">
        <v>241</v>
      </c>
      <c r="C17" s="36">
        <v>112</v>
      </c>
      <c r="D17" s="35">
        <v>566</v>
      </c>
      <c r="E17" s="36">
        <v>291</v>
      </c>
      <c r="F17" s="37"/>
      <c r="G17" s="35">
        <f t="shared" si="0"/>
        <v>129</v>
      </c>
      <c r="H17" s="36">
        <f t="shared" si="1"/>
        <v>275</v>
      </c>
      <c r="I17" s="38">
        <f t="shared" si="2"/>
        <v>1.1517857142857142</v>
      </c>
      <c r="J17" s="39">
        <f t="shared" si="3"/>
        <v>0.94501718213058417</v>
      </c>
    </row>
    <row r="18" spans="1:10" x14ac:dyDescent="0.25">
      <c r="A18" s="34" t="s">
        <v>61</v>
      </c>
      <c r="B18" s="35">
        <v>295</v>
      </c>
      <c r="C18" s="36">
        <v>114</v>
      </c>
      <c r="D18" s="35">
        <v>604</v>
      </c>
      <c r="E18" s="36">
        <v>399</v>
      </c>
      <c r="F18" s="37"/>
      <c r="G18" s="35">
        <f t="shared" si="0"/>
        <v>181</v>
      </c>
      <c r="H18" s="36">
        <f t="shared" si="1"/>
        <v>205</v>
      </c>
      <c r="I18" s="38">
        <f t="shared" si="2"/>
        <v>1.5877192982456141</v>
      </c>
      <c r="J18" s="39">
        <f t="shared" si="3"/>
        <v>0.51378446115288223</v>
      </c>
    </row>
    <row r="19" spans="1:10" x14ac:dyDescent="0.25">
      <c r="A19" s="34" t="s">
        <v>62</v>
      </c>
      <c r="B19" s="35">
        <v>0</v>
      </c>
      <c r="C19" s="36">
        <v>0</v>
      </c>
      <c r="D19" s="35">
        <v>0</v>
      </c>
      <c r="E19" s="36">
        <v>1</v>
      </c>
      <c r="F19" s="37"/>
      <c r="G19" s="35">
        <f t="shared" si="0"/>
        <v>0</v>
      </c>
      <c r="H19" s="36">
        <f t="shared" si="1"/>
        <v>-1</v>
      </c>
      <c r="I19" s="38" t="str">
        <f t="shared" si="2"/>
        <v>-</v>
      </c>
      <c r="J19" s="39">
        <f t="shared" si="3"/>
        <v>-1</v>
      </c>
    </row>
    <row r="20" spans="1:10" x14ac:dyDescent="0.25">
      <c r="A20" s="34" t="s">
        <v>63</v>
      </c>
      <c r="B20" s="35">
        <v>28</v>
      </c>
      <c r="C20" s="36">
        <v>29</v>
      </c>
      <c r="D20" s="35">
        <v>62</v>
      </c>
      <c r="E20" s="36">
        <v>55</v>
      </c>
      <c r="F20" s="37"/>
      <c r="G20" s="35">
        <f t="shared" si="0"/>
        <v>-1</v>
      </c>
      <c r="H20" s="36">
        <f t="shared" si="1"/>
        <v>7</v>
      </c>
      <c r="I20" s="38">
        <f t="shared" si="2"/>
        <v>-3.4482758620689655E-2</v>
      </c>
      <c r="J20" s="39">
        <f t="shared" si="3"/>
        <v>0.12727272727272726</v>
      </c>
    </row>
    <row r="21" spans="1:10" x14ac:dyDescent="0.25">
      <c r="A21" s="34" t="s">
        <v>64</v>
      </c>
      <c r="B21" s="35">
        <v>0</v>
      </c>
      <c r="C21" s="36">
        <v>0</v>
      </c>
      <c r="D21" s="35">
        <v>0</v>
      </c>
      <c r="E21" s="36">
        <v>1</v>
      </c>
      <c r="F21" s="37"/>
      <c r="G21" s="35">
        <f t="shared" si="0"/>
        <v>0</v>
      </c>
      <c r="H21" s="36">
        <f t="shared" si="1"/>
        <v>-1</v>
      </c>
      <c r="I21" s="38" t="str">
        <f t="shared" si="2"/>
        <v>-</v>
      </c>
      <c r="J21" s="39">
        <f t="shared" si="3"/>
        <v>-1</v>
      </c>
    </row>
    <row r="22" spans="1:10" x14ac:dyDescent="0.25">
      <c r="A22" s="34" t="s">
        <v>65</v>
      </c>
      <c r="B22" s="35">
        <v>10</v>
      </c>
      <c r="C22" s="36">
        <v>14</v>
      </c>
      <c r="D22" s="35">
        <v>17</v>
      </c>
      <c r="E22" s="36">
        <v>18</v>
      </c>
      <c r="F22" s="37"/>
      <c r="G22" s="35">
        <f t="shared" si="0"/>
        <v>-4</v>
      </c>
      <c r="H22" s="36">
        <f t="shared" si="1"/>
        <v>-1</v>
      </c>
      <c r="I22" s="38">
        <f t="shared" si="2"/>
        <v>-0.2857142857142857</v>
      </c>
      <c r="J22" s="39">
        <f t="shared" si="3"/>
        <v>-5.5555555555555552E-2</v>
      </c>
    </row>
    <row r="23" spans="1:10" x14ac:dyDescent="0.25">
      <c r="A23" s="34" t="s">
        <v>66</v>
      </c>
      <c r="B23" s="35">
        <v>11</v>
      </c>
      <c r="C23" s="36">
        <v>13</v>
      </c>
      <c r="D23" s="35">
        <v>25</v>
      </c>
      <c r="E23" s="36">
        <v>36</v>
      </c>
      <c r="F23" s="37"/>
      <c r="G23" s="35">
        <f t="shared" si="0"/>
        <v>-2</v>
      </c>
      <c r="H23" s="36">
        <f t="shared" si="1"/>
        <v>-11</v>
      </c>
      <c r="I23" s="38">
        <f t="shared" si="2"/>
        <v>-0.15384615384615385</v>
      </c>
      <c r="J23" s="39">
        <f t="shared" si="3"/>
        <v>-0.30555555555555558</v>
      </c>
    </row>
    <row r="24" spans="1:10" x14ac:dyDescent="0.25">
      <c r="A24" s="34" t="s">
        <v>67</v>
      </c>
      <c r="B24" s="35">
        <v>228</v>
      </c>
      <c r="C24" s="36">
        <v>97</v>
      </c>
      <c r="D24" s="35">
        <v>388</v>
      </c>
      <c r="E24" s="36">
        <v>242</v>
      </c>
      <c r="F24" s="37"/>
      <c r="G24" s="35">
        <f t="shared" si="0"/>
        <v>131</v>
      </c>
      <c r="H24" s="36">
        <f t="shared" si="1"/>
        <v>146</v>
      </c>
      <c r="I24" s="38">
        <f t="shared" si="2"/>
        <v>1.3505154639175259</v>
      </c>
      <c r="J24" s="39">
        <f t="shared" si="3"/>
        <v>0.60330578512396693</v>
      </c>
    </row>
    <row r="25" spans="1:10" x14ac:dyDescent="0.25">
      <c r="A25" s="34" t="s">
        <v>68</v>
      </c>
      <c r="B25" s="35">
        <v>23</v>
      </c>
      <c r="C25" s="36">
        <v>22</v>
      </c>
      <c r="D25" s="35">
        <v>61</v>
      </c>
      <c r="E25" s="36">
        <v>37</v>
      </c>
      <c r="F25" s="37"/>
      <c r="G25" s="35">
        <f t="shared" si="0"/>
        <v>1</v>
      </c>
      <c r="H25" s="36">
        <f t="shared" si="1"/>
        <v>24</v>
      </c>
      <c r="I25" s="38">
        <f t="shared" si="2"/>
        <v>4.5454545454545456E-2</v>
      </c>
      <c r="J25" s="39">
        <f t="shared" si="3"/>
        <v>0.64864864864864868</v>
      </c>
    </row>
    <row r="26" spans="1:10" x14ac:dyDescent="0.25">
      <c r="A26" s="34" t="s">
        <v>69</v>
      </c>
      <c r="B26" s="35">
        <v>6</v>
      </c>
      <c r="C26" s="36">
        <v>10</v>
      </c>
      <c r="D26" s="35">
        <v>16</v>
      </c>
      <c r="E26" s="36">
        <v>16</v>
      </c>
      <c r="F26" s="37"/>
      <c r="G26" s="35">
        <f t="shared" si="0"/>
        <v>-4</v>
      </c>
      <c r="H26" s="36">
        <f t="shared" si="1"/>
        <v>0</v>
      </c>
      <c r="I26" s="38">
        <f t="shared" si="2"/>
        <v>-0.4</v>
      </c>
      <c r="J26" s="39">
        <f t="shared" si="3"/>
        <v>0</v>
      </c>
    </row>
    <row r="27" spans="1:10" x14ac:dyDescent="0.25">
      <c r="A27" s="34" t="s">
        <v>70</v>
      </c>
      <c r="B27" s="35">
        <v>27</v>
      </c>
      <c r="C27" s="36">
        <v>10</v>
      </c>
      <c r="D27" s="35">
        <v>53</v>
      </c>
      <c r="E27" s="36">
        <v>16</v>
      </c>
      <c r="F27" s="37"/>
      <c r="G27" s="35">
        <f t="shared" si="0"/>
        <v>17</v>
      </c>
      <c r="H27" s="36">
        <f t="shared" si="1"/>
        <v>37</v>
      </c>
      <c r="I27" s="38">
        <f t="shared" si="2"/>
        <v>1.7</v>
      </c>
      <c r="J27" s="39">
        <f t="shared" si="3"/>
        <v>2.3125</v>
      </c>
    </row>
    <row r="28" spans="1:10" x14ac:dyDescent="0.25">
      <c r="A28" s="34" t="s">
        <v>71</v>
      </c>
      <c r="B28" s="35">
        <v>2</v>
      </c>
      <c r="C28" s="36">
        <v>1</v>
      </c>
      <c r="D28" s="35">
        <v>5</v>
      </c>
      <c r="E28" s="36">
        <v>1</v>
      </c>
      <c r="F28" s="37"/>
      <c r="G28" s="35">
        <f t="shared" si="0"/>
        <v>1</v>
      </c>
      <c r="H28" s="36">
        <f t="shared" si="1"/>
        <v>4</v>
      </c>
      <c r="I28" s="38">
        <f t="shared" si="2"/>
        <v>1</v>
      </c>
      <c r="J28" s="39">
        <f t="shared" si="3"/>
        <v>4</v>
      </c>
    </row>
    <row r="29" spans="1:10" x14ac:dyDescent="0.25">
      <c r="A29" s="34" t="s">
        <v>72</v>
      </c>
      <c r="B29" s="35">
        <v>383</v>
      </c>
      <c r="C29" s="36">
        <v>187</v>
      </c>
      <c r="D29" s="35">
        <v>809</v>
      </c>
      <c r="E29" s="36">
        <v>550</v>
      </c>
      <c r="F29" s="37"/>
      <c r="G29" s="35">
        <f t="shared" si="0"/>
        <v>196</v>
      </c>
      <c r="H29" s="36">
        <f t="shared" si="1"/>
        <v>259</v>
      </c>
      <c r="I29" s="38">
        <f t="shared" si="2"/>
        <v>1.0481283422459893</v>
      </c>
      <c r="J29" s="39">
        <f t="shared" si="3"/>
        <v>0.47090909090909089</v>
      </c>
    </row>
    <row r="30" spans="1:10" x14ac:dyDescent="0.25">
      <c r="A30" s="34" t="s">
        <v>73</v>
      </c>
      <c r="B30" s="35">
        <v>36</v>
      </c>
      <c r="C30" s="36">
        <v>32</v>
      </c>
      <c r="D30" s="35">
        <v>91</v>
      </c>
      <c r="E30" s="36">
        <v>94</v>
      </c>
      <c r="F30" s="37"/>
      <c r="G30" s="35">
        <f t="shared" si="0"/>
        <v>4</v>
      </c>
      <c r="H30" s="36">
        <f t="shared" si="1"/>
        <v>-3</v>
      </c>
      <c r="I30" s="38">
        <f t="shared" si="2"/>
        <v>0.125</v>
      </c>
      <c r="J30" s="39">
        <f t="shared" si="3"/>
        <v>-3.1914893617021274E-2</v>
      </c>
    </row>
    <row r="31" spans="1:10" x14ac:dyDescent="0.25">
      <c r="A31" s="34" t="s">
        <v>74</v>
      </c>
      <c r="B31" s="35">
        <v>9</v>
      </c>
      <c r="C31" s="36">
        <v>1</v>
      </c>
      <c r="D31" s="35">
        <v>21</v>
      </c>
      <c r="E31" s="36">
        <v>13</v>
      </c>
      <c r="F31" s="37"/>
      <c r="G31" s="35">
        <f t="shared" si="0"/>
        <v>8</v>
      </c>
      <c r="H31" s="36">
        <f t="shared" si="1"/>
        <v>8</v>
      </c>
      <c r="I31" s="38">
        <f t="shared" si="2"/>
        <v>8</v>
      </c>
      <c r="J31" s="39">
        <f t="shared" si="3"/>
        <v>0.61538461538461542</v>
      </c>
    </row>
    <row r="32" spans="1:10" x14ac:dyDescent="0.25">
      <c r="A32" s="34" t="s">
        <v>75</v>
      </c>
      <c r="B32" s="35">
        <v>54</v>
      </c>
      <c r="C32" s="36">
        <v>16</v>
      </c>
      <c r="D32" s="35">
        <v>169</v>
      </c>
      <c r="E32" s="36">
        <v>52</v>
      </c>
      <c r="F32" s="37"/>
      <c r="G32" s="35">
        <f t="shared" si="0"/>
        <v>38</v>
      </c>
      <c r="H32" s="36">
        <f t="shared" si="1"/>
        <v>117</v>
      </c>
      <c r="I32" s="38">
        <f t="shared" si="2"/>
        <v>2.375</v>
      </c>
      <c r="J32" s="39">
        <f t="shared" si="3"/>
        <v>2.25</v>
      </c>
    </row>
    <row r="33" spans="1:10" x14ac:dyDescent="0.25">
      <c r="A33" s="34" t="s">
        <v>76</v>
      </c>
      <c r="B33" s="35">
        <v>6</v>
      </c>
      <c r="C33" s="36">
        <v>7</v>
      </c>
      <c r="D33" s="35">
        <v>21</v>
      </c>
      <c r="E33" s="36">
        <v>17</v>
      </c>
      <c r="F33" s="37"/>
      <c r="G33" s="35">
        <f t="shared" si="0"/>
        <v>-1</v>
      </c>
      <c r="H33" s="36">
        <f t="shared" si="1"/>
        <v>4</v>
      </c>
      <c r="I33" s="38">
        <f t="shared" si="2"/>
        <v>-0.14285714285714285</v>
      </c>
      <c r="J33" s="39">
        <f t="shared" si="3"/>
        <v>0.23529411764705882</v>
      </c>
    </row>
    <row r="34" spans="1:10" x14ac:dyDescent="0.25">
      <c r="A34" s="34" t="s">
        <v>77</v>
      </c>
      <c r="B34" s="35">
        <v>112</v>
      </c>
      <c r="C34" s="36">
        <v>174</v>
      </c>
      <c r="D34" s="35">
        <v>225</v>
      </c>
      <c r="E34" s="36">
        <v>407</v>
      </c>
      <c r="F34" s="37"/>
      <c r="G34" s="35">
        <f t="shared" si="0"/>
        <v>-62</v>
      </c>
      <c r="H34" s="36">
        <f t="shared" si="1"/>
        <v>-182</v>
      </c>
      <c r="I34" s="38">
        <f t="shared" si="2"/>
        <v>-0.35632183908045978</v>
      </c>
      <c r="J34" s="39">
        <f t="shared" si="3"/>
        <v>-0.44717444717444715</v>
      </c>
    </row>
    <row r="35" spans="1:10" x14ac:dyDescent="0.25">
      <c r="A35" s="34" t="s">
        <v>78</v>
      </c>
      <c r="B35" s="35">
        <v>105</v>
      </c>
      <c r="C35" s="36">
        <v>81</v>
      </c>
      <c r="D35" s="35">
        <v>234</v>
      </c>
      <c r="E35" s="36">
        <v>202</v>
      </c>
      <c r="F35" s="37"/>
      <c r="G35" s="35">
        <f t="shared" si="0"/>
        <v>24</v>
      </c>
      <c r="H35" s="36">
        <f t="shared" si="1"/>
        <v>32</v>
      </c>
      <c r="I35" s="38">
        <f t="shared" si="2"/>
        <v>0.29629629629629628</v>
      </c>
      <c r="J35" s="39">
        <f t="shared" si="3"/>
        <v>0.15841584158415842</v>
      </c>
    </row>
    <row r="36" spans="1:10" x14ac:dyDescent="0.25">
      <c r="A36" s="34" t="s">
        <v>79</v>
      </c>
      <c r="B36" s="35">
        <v>13</v>
      </c>
      <c r="C36" s="36">
        <v>2</v>
      </c>
      <c r="D36" s="35">
        <v>25</v>
      </c>
      <c r="E36" s="36">
        <v>6</v>
      </c>
      <c r="F36" s="37"/>
      <c r="G36" s="35">
        <f t="shared" si="0"/>
        <v>11</v>
      </c>
      <c r="H36" s="36">
        <f t="shared" si="1"/>
        <v>19</v>
      </c>
      <c r="I36" s="38">
        <f t="shared" si="2"/>
        <v>5.5</v>
      </c>
      <c r="J36" s="39">
        <f t="shared" si="3"/>
        <v>3.1666666666666665</v>
      </c>
    </row>
    <row r="37" spans="1:10" x14ac:dyDescent="0.25">
      <c r="A37" s="34" t="s">
        <v>80</v>
      </c>
      <c r="B37" s="35">
        <v>9</v>
      </c>
      <c r="C37" s="36">
        <v>13</v>
      </c>
      <c r="D37" s="35">
        <v>23</v>
      </c>
      <c r="E37" s="36">
        <v>22</v>
      </c>
      <c r="F37" s="37"/>
      <c r="G37" s="35">
        <f t="shared" si="0"/>
        <v>-4</v>
      </c>
      <c r="H37" s="36">
        <f t="shared" si="1"/>
        <v>1</v>
      </c>
      <c r="I37" s="38">
        <f t="shared" si="2"/>
        <v>-0.30769230769230771</v>
      </c>
      <c r="J37" s="39">
        <f t="shared" si="3"/>
        <v>4.5454545454545456E-2</v>
      </c>
    </row>
    <row r="38" spans="1:10" x14ac:dyDescent="0.25">
      <c r="A38" s="34" t="s">
        <v>81</v>
      </c>
      <c r="B38" s="35">
        <v>7</v>
      </c>
      <c r="C38" s="36">
        <v>2</v>
      </c>
      <c r="D38" s="35">
        <v>14</v>
      </c>
      <c r="E38" s="36">
        <v>8</v>
      </c>
      <c r="F38" s="37"/>
      <c r="G38" s="35">
        <f t="shared" si="0"/>
        <v>5</v>
      </c>
      <c r="H38" s="36">
        <f t="shared" si="1"/>
        <v>6</v>
      </c>
      <c r="I38" s="38">
        <f t="shared" si="2"/>
        <v>2.5</v>
      </c>
      <c r="J38" s="39">
        <f t="shared" si="3"/>
        <v>0.75</v>
      </c>
    </row>
    <row r="39" spans="1:10" x14ac:dyDescent="0.25">
      <c r="A39" s="34" t="s">
        <v>82</v>
      </c>
      <c r="B39" s="35">
        <v>10</v>
      </c>
      <c r="C39" s="36">
        <v>9</v>
      </c>
      <c r="D39" s="35">
        <v>19</v>
      </c>
      <c r="E39" s="36">
        <v>25</v>
      </c>
      <c r="F39" s="37"/>
      <c r="G39" s="35">
        <f t="shared" si="0"/>
        <v>1</v>
      </c>
      <c r="H39" s="36">
        <f t="shared" si="1"/>
        <v>-6</v>
      </c>
      <c r="I39" s="38">
        <f t="shared" si="2"/>
        <v>0.1111111111111111</v>
      </c>
      <c r="J39" s="39">
        <f t="shared" si="3"/>
        <v>-0.24</v>
      </c>
    </row>
    <row r="40" spans="1:10" x14ac:dyDescent="0.25">
      <c r="A40" s="34" t="s">
        <v>83</v>
      </c>
      <c r="B40" s="35">
        <v>82</v>
      </c>
      <c r="C40" s="36">
        <v>32</v>
      </c>
      <c r="D40" s="35">
        <v>156</v>
      </c>
      <c r="E40" s="36">
        <v>69</v>
      </c>
      <c r="F40" s="37"/>
      <c r="G40" s="35">
        <f t="shared" si="0"/>
        <v>50</v>
      </c>
      <c r="H40" s="36">
        <f t="shared" si="1"/>
        <v>87</v>
      </c>
      <c r="I40" s="38">
        <f t="shared" si="2"/>
        <v>1.5625</v>
      </c>
      <c r="J40" s="39">
        <f t="shared" si="3"/>
        <v>1.2608695652173914</v>
      </c>
    </row>
    <row r="41" spans="1:10" x14ac:dyDescent="0.25">
      <c r="A41" s="34" t="s">
        <v>84</v>
      </c>
      <c r="B41" s="35">
        <v>3</v>
      </c>
      <c r="C41" s="36">
        <v>0</v>
      </c>
      <c r="D41" s="35">
        <v>4</v>
      </c>
      <c r="E41" s="36">
        <v>0</v>
      </c>
      <c r="F41" s="37"/>
      <c r="G41" s="35">
        <f t="shared" si="0"/>
        <v>3</v>
      </c>
      <c r="H41" s="36">
        <f t="shared" si="1"/>
        <v>4</v>
      </c>
      <c r="I41" s="38" t="str">
        <f t="shared" si="2"/>
        <v>-</v>
      </c>
      <c r="J41" s="39" t="str">
        <f t="shared" si="3"/>
        <v>-</v>
      </c>
    </row>
    <row r="42" spans="1:10" x14ac:dyDescent="0.25">
      <c r="A42" s="34" t="s">
        <v>85</v>
      </c>
      <c r="B42" s="35">
        <v>201</v>
      </c>
      <c r="C42" s="36">
        <v>78</v>
      </c>
      <c r="D42" s="35">
        <v>441</v>
      </c>
      <c r="E42" s="36">
        <v>200</v>
      </c>
      <c r="F42" s="37"/>
      <c r="G42" s="35">
        <f t="shared" si="0"/>
        <v>123</v>
      </c>
      <c r="H42" s="36">
        <f t="shared" si="1"/>
        <v>241</v>
      </c>
      <c r="I42" s="38">
        <f t="shared" si="2"/>
        <v>1.5769230769230769</v>
      </c>
      <c r="J42" s="39">
        <f t="shared" si="3"/>
        <v>1.2050000000000001</v>
      </c>
    </row>
    <row r="43" spans="1:10" x14ac:dyDescent="0.25">
      <c r="A43" s="34" t="s">
        <v>86</v>
      </c>
      <c r="B43" s="35">
        <v>63</v>
      </c>
      <c r="C43" s="36">
        <v>20</v>
      </c>
      <c r="D43" s="35">
        <v>140</v>
      </c>
      <c r="E43" s="36">
        <v>69</v>
      </c>
      <c r="F43" s="37"/>
      <c r="G43" s="35">
        <f t="shared" si="0"/>
        <v>43</v>
      </c>
      <c r="H43" s="36">
        <f t="shared" si="1"/>
        <v>71</v>
      </c>
      <c r="I43" s="38">
        <f t="shared" si="2"/>
        <v>2.15</v>
      </c>
      <c r="J43" s="39">
        <f t="shared" si="3"/>
        <v>1.0289855072463767</v>
      </c>
    </row>
    <row r="44" spans="1:10" x14ac:dyDescent="0.25">
      <c r="A44" s="34" t="s">
        <v>87</v>
      </c>
      <c r="B44" s="35">
        <v>410</v>
      </c>
      <c r="C44" s="36">
        <v>193</v>
      </c>
      <c r="D44" s="35">
        <v>952</v>
      </c>
      <c r="E44" s="36">
        <v>580</v>
      </c>
      <c r="F44" s="37"/>
      <c r="G44" s="35">
        <f t="shared" si="0"/>
        <v>217</v>
      </c>
      <c r="H44" s="36">
        <f t="shared" si="1"/>
        <v>372</v>
      </c>
      <c r="I44" s="38">
        <f t="shared" si="2"/>
        <v>1.1243523316062176</v>
      </c>
      <c r="J44" s="39">
        <f t="shared" si="3"/>
        <v>0.64137931034482754</v>
      </c>
    </row>
    <row r="45" spans="1:10" x14ac:dyDescent="0.25">
      <c r="A45" s="34" t="s">
        <v>88</v>
      </c>
      <c r="B45" s="35">
        <v>261</v>
      </c>
      <c r="C45" s="36">
        <v>141</v>
      </c>
      <c r="D45" s="35">
        <v>528</v>
      </c>
      <c r="E45" s="36">
        <v>346</v>
      </c>
      <c r="F45" s="37"/>
      <c r="G45" s="35">
        <f t="shared" si="0"/>
        <v>120</v>
      </c>
      <c r="H45" s="36">
        <f t="shared" si="1"/>
        <v>182</v>
      </c>
      <c r="I45" s="38">
        <f t="shared" si="2"/>
        <v>0.85106382978723405</v>
      </c>
      <c r="J45" s="39">
        <f t="shared" si="3"/>
        <v>0.52601156069364163</v>
      </c>
    </row>
    <row r="46" spans="1:10" x14ac:dyDescent="0.25">
      <c r="A46" s="34" t="s">
        <v>89</v>
      </c>
      <c r="B46" s="35">
        <v>23</v>
      </c>
      <c r="C46" s="36">
        <v>17</v>
      </c>
      <c r="D46" s="35">
        <v>52</v>
      </c>
      <c r="E46" s="36">
        <v>50</v>
      </c>
      <c r="F46" s="37"/>
      <c r="G46" s="35">
        <f t="shared" si="0"/>
        <v>6</v>
      </c>
      <c r="H46" s="36">
        <f t="shared" si="1"/>
        <v>2</v>
      </c>
      <c r="I46" s="38">
        <f t="shared" si="2"/>
        <v>0.35294117647058826</v>
      </c>
      <c r="J46" s="39">
        <f t="shared" si="3"/>
        <v>0.04</v>
      </c>
    </row>
    <row r="47" spans="1:10" x14ac:dyDescent="0.25">
      <c r="A47" s="79" t="s">
        <v>90</v>
      </c>
      <c r="B47" s="80">
        <v>0</v>
      </c>
      <c r="C47" s="81">
        <v>1</v>
      </c>
      <c r="D47" s="80">
        <v>2</v>
      </c>
      <c r="E47" s="81">
        <v>4</v>
      </c>
      <c r="F47" s="82"/>
      <c r="G47" s="80">
        <f t="shared" si="0"/>
        <v>-1</v>
      </c>
      <c r="H47" s="81">
        <f t="shared" si="1"/>
        <v>-2</v>
      </c>
      <c r="I47" s="94">
        <f t="shared" si="2"/>
        <v>-1</v>
      </c>
      <c r="J47" s="95">
        <f t="shared" si="3"/>
        <v>-0.5</v>
      </c>
    </row>
    <row r="48" spans="1:10" x14ac:dyDescent="0.25">
      <c r="A48" s="34" t="s">
        <v>91</v>
      </c>
      <c r="B48" s="35">
        <v>2</v>
      </c>
      <c r="C48" s="36">
        <v>2</v>
      </c>
      <c r="D48" s="35">
        <v>2</v>
      </c>
      <c r="E48" s="36">
        <v>5</v>
      </c>
      <c r="F48" s="37"/>
      <c r="G48" s="35">
        <f t="shared" si="0"/>
        <v>0</v>
      </c>
      <c r="H48" s="36">
        <f t="shared" si="1"/>
        <v>-3</v>
      </c>
      <c r="I48" s="38">
        <f t="shared" si="2"/>
        <v>0</v>
      </c>
      <c r="J48" s="39">
        <f t="shared" si="3"/>
        <v>-0.6</v>
      </c>
    </row>
    <row r="49" spans="1:10" x14ac:dyDescent="0.25">
      <c r="A49" s="34" t="s">
        <v>92</v>
      </c>
      <c r="B49" s="35">
        <v>0</v>
      </c>
      <c r="C49" s="36">
        <v>0</v>
      </c>
      <c r="D49" s="35">
        <v>0</v>
      </c>
      <c r="E49" s="36">
        <v>1</v>
      </c>
      <c r="F49" s="37"/>
      <c r="G49" s="35">
        <f t="shared" si="0"/>
        <v>0</v>
      </c>
      <c r="H49" s="36">
        <f t="shared" si="1"/>
        <v>-1</v>
      </c>
      <c r="I49" s="38" t="str">
        <f t="shared" si="2"/>
        <v>-</v>
      </c>
      <c r="J49" s="39">
        <f t="shared" si="3"/>
        <v>-1</v>
      </c>
    </row>
    <row r="50" spans="1:10" x14ac:dyDescent="0.25">
      <c r="A50" s="34" t="s">
        <v>93</v>
      </c>
      <c r="B50" s="35">
        <v>3</v>
      </c>
      <c r="C50" s="36">
        <v>4</v>
      </c>
      <c r="D50" s="35">
        <v>6</v>
      </c>
      <c r="E50" s="36">
        <v>10</v>
      </c>
      <c r="F50" s="37"/>
      <c r="G50" s="35">
        <f t="shared" si="0"/>
        <v>-1</v>
      </c>
      <c r="H50" s="36">
        <f t="shared" si="1"/>
        <v>-4</v>
      </c>
      <c r="I50" s="38">
        <f t="shared" si="2"/>
        <v>-0.25</v>
      </c>
      <c r="J50" s="39">
        <f t="shared" si="3"/>
        <v>-0.4</v>
      </c>
    </row>
    <row r="51" spans="1:10" x14ac:dyDescent="0.25">
      <c r="A51" s="34"/>
      <c r="B51" s="40"/>
      <c r="C51" s="41"/>
      <c r="D51" s="40"/>
      <c r="E51" s="41"/>
      <c r="F51" s="42"/>
      <c r="G51" s="40"/>
      <c r="H51" s="41"/>
      <c r="I51" s="43"/>
      <c r="J51" s="44"/>
    </row>
    <row r="52" spans="1:10" s="52" customFormat="1" ht="13" x14ac:dyDescent="0.3">
      <c r="A52" s="26" t="s">
        <v>17</v>
      </c>
      <c r="B52" s="46">
        <f>SUM(B6:B51)</f>
        <v>2959</v>
      </c>
      <c r="C52" s="47">
        <f>SUM(C6:C51)</f>
        <v>1672</v>
      </c>
      <c r="D52" s="46">
        <f>SUM(D6:D51)</f>
        <v>6331</v>
      </c>
      <c r="E52" s="47">
        <f>SUM(E6:E51)</f>
        <v>4446</v>
      </c>
      <c r="F52" s="48"/>
      <c r="G52" s="46">
        <f>SUM(G6:G51)</f>
        <v>1287</v>
      </c>
      <c r="H52" s="47">
        <f>SUM(H6:H51)</f>
        <v>1885</v>
      </c>
      <c r="I52" s="49">
        <f>IF(C52=0, 0, G52/C52)</f>
        <v>0.76973684210526316</v>
      </c>
      <c r="J52" s="50">
        <f>IF(E52=0, 0, H52/E52)</f>
        <v>0.42397660818713451</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9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7AFE0-B587-4064-BCD1-40F8E0DE0552}">
  <sheetPr>
    <pageSetUpPr fitToPage="1"/>
  </sheetPr>
  <dimension ref="A1:H52"/>
  <sheetViews>
    <sheetView workbookViewId="0">
      <selection sqref="A1:L1"/>
    </sheetView>
  </sheetViews>
  <sheetFormatPr defaultRowHeight="12.5" x14ac:dyDescent="0.25"/>
  <cols>
    <col min="1" max="1" width="24.54296875" style="4" bestFit="1" customWidth="1"/>
    <col min="2" max="5" width="10.1796875" style="4" customWidth="1"/>
    <col min="6" max="6" width="1.7265625" style="4" customWidth="1"/>
    <col min="7" max="8" width="10.1796875" style="4" customWidth="1"/>
    <col min="9" max="256" width="8.7265625" style="4"/>
    <col min="257" max="257" width="19.7265625" style="4" customWidth="1"/>
    <col min="258" max="261" width="10.1796875" style="4" customWidth="1"/>
    <col min="262" max="262" width="1.7265625" style="4" customWidth="1"/>
    <col min="263" max="264" width="10.1796875" style="4" customWidth="1"/>
    <col min="265" max="512" width="8.7265625" style="4"/>
    <col min="513" max="513" width="19.7265625" style="4" customWidth="1"/>
    <col min="514" max="517" width="10.1796875" style="4" customWidth="1"/>
    <col min="518" max="518" width="1.7265625" style="4" customWidth="1"/>
    <col min="519" max="520" width="10.1796875" style="4" customWidth="1"/>
    <col min="521" max="768" width="8.7265625" style="4"/>
    <col min="769" max="769" width="19.7265625" style="4" customWidth="1"/>
    <col min="770" max="773" width="10.1796875" style="4" customWidth="1"/>
    <col min="774" max="774" width="1.7265625" style="4" customWidth="1"/>
    <col min="775" max="776" width="10.1796875" style="4" customWidth="1"/>
    <col min="777" max="1024" width="8.7265625" style="4"/>
    <col min="1025" max="1025" width="19.7265625" style="4" customWidth="1"/>
    <col min="1026" max="1029" width="10.1796875" style="4" customWidth="1"/>
    <col min="1030" max="1030" width="1.7265625" style="4" customWidth="1"/>
    <col min="1031" max="1032" width="10.1796875" style="4" customWidth="1"/>
    <col min="1033" max="1280" width="8.7265625" style="4"/>
    <col min="1281" max="1281" width="19.7265625" style="4" customWidth="1"/>
    <col min="1282" max="1285" width="10.1796875" style="4" customWidth="1"/>
    <col min="1286" max="1286" width="1.7265625" style="4" customWidth="1"/>
    <col min="1287" max="1288" width="10.1796875" style="4" customWidth="1"/>
    <col min="1289" max="1536" width="8.7265625" style="4"/>
    <col min="1537" max="1537" width="19.7265625" style="4" customWidth="1"/>
    <col min="1538" max="1541" width="10.1796875" style="4" customWidth="1"/>
    <col min="1542" max="1542" width="1.7265625" style="4" customWidth="1"/>
    <col min="1543" max="1544" width="10.1796875" style="4" customWidth="1"/>
    <col min="1545" max="1792" width="8.7265625" style="4"/>
    <col min="1793" max="1793" width="19.7265625" style="4" customWidth="1"/>
    <col min="1794" max="1797" width="10.1796875" style="4" customWidth="1"/>
    <col min="1798" max="1798" width="1.7265625" style="4" customWidth="1"/>
    <col min="1799" max="1800" width="10.1796875" style="4" customWidth="1"/>
    <col min="1801" max="2048" width="8.7265625" style="4"/>
    <col min="2049" max="2049" width="19.7265625" style="4" customWidth="1"/>
    <col min="2050" max="2053" width="10.1796875" style="4" customWidth="1"/>
    <col min="2054" max="2054" width="1.7265625" style="4" customWidth="1"/>
    <col min="2055" max="2056" width="10.1796875" style="4" customWidth="1"/>
    <col min="2057" max="2304" width="8.7265625" style="4"/>
    <col min="2305" max="2305" width="19.7265625" style="4" customWidth="1"/>
    <col min="2306" max="2309" width="10.1796875" style="4" customWidth="1"/>
    <col min="2310" max="2310" width="1.7265625" style="4" customWidth="1"/>
    <col min="2311" max="2312" width="10.1796875" style="4" customWidth="1"/>
    <col min="2313" max="2560" width="8.7265625" style="4"/>
    <col min="2561" max="2561" width="19.7265625" style="4" customWidth="1"/>
    <col min="2562" max="2565" width="10.1796875" style="4" customWidth="1"/>
    <col min="2566" max="2566" width="1.7265625" style="4" customWidth="1"/>
    <col min="2567" max="2568" width="10.1796875" style="4" customWidth="1"/>
    <col min="2569" max="2816" width="8.7265625" style="4"/>
    <col min="2817" max="2817" width="19.7265625" style="4" customWidth="1"/>
    <col min="2818" max="2821" width="10.1796875" style="4" customWidth="1"/>
    <col min="2822" max="2822" width="1.7265625" style="4" customWidth="1"/>
    <col min="2823" max="2824" width="10.1796875" style="4" customWidth="1"/>
    <col min="2825" max="3072" width="8.7265625" style="4"/>
    <col min="3073" max="3073" width="19.7265625" style="4" customWidth="1"/>
    <col min="3074" max="3077" width="10.1796875" style="4" customWidth="1"/>
    <col min="3078" max="3078" width="1.7265625" style="4" customWidth="1"/>
    <col min="3079" max="3080" width="10.1796875" style="4" customWidth="1"/>
    <col min="3081" max="3328" width="8.7265625" style="4"/>
    <col min="3329" max="3329" width="19.7265625" style="4" customWidth="1"/>
    <col min="3330" max="3333" width="10.1796875" style="4" customWidth="1"/>
    <col min="3334" max="3334" width="1.7265625" style="4" customWidth="1"/>
    <col min="3335" max="3336" width="10.1796875" style="4" customWidth="1"/>
    <col min="3337" max="3584" width="8.7265625" style="4"/>
    <col min="3585" max="3585" width="19.7265625" style="4" customWidth="1"/>
    <col min="3586" max="3589" width="10.1796875" style="4" customWidth="1"/>
    <col min="3590" max="3590" width="1.7265625" style="4" customWidth="1"/>
    <col min="3591" max="3592" width="10.1796875" style="4" customWidth="1"/>
    <col min="3593" max="3840" width="8.7265625" style="4"/>
    <col min="3841" max="3841" width="19.7265625" style="4" customWidth="1"/>
    <col min="3842" max="3845" width="10.1796875" style="4" customWidth="1"/>
    <col min="3846" max="3846" width="1.7265625" style="4" customWidth="1"/>
    <col min="3847" max="3848" width="10.1796875" style="4" customWidth="1"/>
    <col min="3849" max="4096" width="8.7265625" style="4"/>
    <col min="4097" max="4097" width="19.7265625" style="4" customWidth="1"/>
    <col min="4098" max="4101" width="10.1796875" style="4" customWidth="1"/>
    <col min="4102" max="4102" width="1.7265625" style="4" customWidth="1"/>
    <col min="4103" max="4104" width="10.1796875" style="4" customWidth="1"/>
    <col min="4105" max="4352" width="8.7265625" style="4"/>
    <col min="4353" max="4353" width="19.7265625" style="4" customWidth="1"/>
    <col min="4354" max="4357" width="10.1796875" style="4" customWidth="1"/>
    <col min="4358" max="4358" width="1.7265625" style="4" customWidth="1"/>
    <col min="4359" max="4360" width="10.1796875" style="4" customWidth="1"/>
    <col min="4361" max="4608" width="8.7265625" style="4"/>
    <col min="4609" max="4609" width="19.7265625" style="4" customWidth="1"/>
    <col min="4610" max="4613" width="10.1796875" style="4" customWidth="1"/>
    <col min="4614" max="4614" width="1.7265625" style="4" customWidth="1"/>
    <col min="4615" max="4616" width="10.1796875" style="4" customWidth="1"/>
    <col min="4617" max="4864" width="8.7265625" style="4"/>
    <col min="4865" max="4865" width="19.7265625" style="4" customWidth="1"/>
    <col min="4866" max="4869" width="10.1796875" style="4" customWidth="1"/>
    <col min="4870" max="4870" width="1.7265625" style="4" customWidth="1"/>
    <col min="4871" max="4872" width="10.1796875" style="4" customWidth="1"/>
    <col min="4873" max="5120" width="8.7265625" style="4"/>
    <col min="5121" max="5121" width="19.7265625" style="4" customWidth="1"/>
    <col min="5122" max="5125" width="10.1796875" style="4" customWidth="1"/>
    <col min="5126" max="5126" width="1.7265625" style="4" customWidth="1"/>
    <col min="5127" max="5128" width="10.1796875" style="4" customWidth="1"/>
    <col min="5129" max="5376" width="8.7265625" style="4"/>
    <col min="5377" max="5377" width="19.7265625" style="4" customWidth="1"/>
    <col min="5378" max="5381" width="10.1796875" style="4" customWidth="1"/>
    <col min="5382" max="5382" width="1.7265625" style="4" customWidth="1"/>
    <col min="5383" max="5384" width="10.1796875" style="4" customWidth="1"/>
    <col min="5385" max="5632" width="8.7265625" style="4"/>
    <col min="5633" max="5633" width="19.7265625" style="4" customWidth="1"/>
    <col min="5634" max="5637" width="10.1796875" style="4" customWidth="1"/>
    <col min="5638" max="5638" width="1.7265625" style="4" customWidth="1"/>
    <col min="5639" max="5640" width="10.1796875" style="4" customWidth="1"/>
    <col min="5641" max="5888" width="8.7265625" style="4"/>
    <col min="5889" max="5889" width="19.7265625" style="4" customWidth="1"/>
    <col min="5890" max="5893" width="10.1796875" style="4" customWidth="1"/>
    <col min="5894" max="5894" width="1.7265625" style="4" customWidth="1"/>
    <col min="5895" max="5896" width="10.1796875" style="4" customWidth="1"/>
    <col min="5897" max="6144" width="8.7265625" style="4"/>
    <col min="6145" max="6145" width="19.7265625" style="4" customWidth="1"/>
    <col min="6146" max="6149" width="10.1796875" style="4" customWidth="1"/>
    <col min="6150" max="6150" width="1.7265625" style="4" customWidth="1"/>
    <col min="6151" max="6152" width="10.1796875" style="4" customWidth="1"/>
    <col min="6153" max="6400" width="8.7265625" style="4"/>
    <col min="6401" max="6401" width="19.7265625" style="4" customWidth="1"/>
    <col min="6402" max="6405" width="10.1796875" style="4" customWidth="1"/>
    <col min="6406" max="6406" width="1.7265625" style="4" customWidth="1"/>
    <col min="6407" max="6408" width="10.1796875" style="4" customWidth="1"/>
    <col min="6409" max="6656" width="8.7265625" style="4"/>
    <col min="6657" max="6657" width="19.7265625" style="4" customWidth="1"/>
    <col min="6658" max="6661" width="10.1796875" style="4" customWidth="1"/>
    <col min="6662" max="6662" width="1.7265625" style="4" customWidth="1"/>
    <col min="6663" max="6664" width="10.1796875" style="4" customWidth="1"/>
    <col min="6665" max="6912" width="8.7265625" style="4"/>
    <col min="6913" max="6913" width="19.7265625" style="4" customWidth="1"/>
    <col min="6914" max="6917" width="10.1796875" style="4" customWidth="1"/>
    <col min="6918" max="6918" width="1.7265625" style="4" customWidth="1"/>
    <col min="6919" max="6920" width="10.1796875" style="4" customWidth="1"/>
    <col min="6921" max="7168" width="8.7265625" style="4"/>
    <col min="7169" max="7169" width="19.7265625" style="4" customWidth="1"/>
    <col min="7170" max="7173" width="10.1796875" style="4" customWidth="1"/>
    <col min="7174" max="7174" width="1.7265625" style="4" customWidth="1"/>
    <col min="7175" max="7176" width="10.1796875" style="4" customWidth="1"/>
    <col min="7177" max="7424" width="8.7265625" style="4"/>
    <col min="7425" max="7425" width="19.7265625" style="4" customWidth="1"/>
    <col min="7426" max="7429" width="10.1796875" style="4" customWidth="1"/>
    <col min="7430" max="7430" width="1.7265625" style="4" customWidth="1"/>
    <col min="7431" max="7432" width="10.1796875" style="4" customWidth="1"/>
    <col min="7433" max="7680" width="8.7265625" style="4"/>
    <col min="7681" max="7681" width="19.7265625" style="4" customWidth="1"/>
    <col min="7682" max="7685" width="10.1796875" style="4" customWidth="1"/>
    <col min="7686" max="7686" width="1.7265625" style="4" customWidth="1"/>
    <col min="7687" max="7688" width="10.1796875" style="4" customWidth="1"/>
    <col min="7689" max="7936" width="8.7265625" style="4"/>
    <col min="7937" max="7937" width="19.7265625" style="4" customWidth="1"/>
    <col min="7938" max="7941" width="10.1796875" style="4" customWidth="1"/>
    <col min="7942" max="7942" width="1.7265625" style="4" customWidth="1"/>
    <col min="7943" max="7944" width="10.1796875" style="4" customWidth="1"/>
    <col min="7945" max="8192" width="8.7265625" style="4"/>
    <col min="8193" max="8193" width="19.7265625" style="4" customWidth="1"/>
    <col min="8194" max="8197" width="10.1796875" style="4" customWidth="1"/>
    <col min="8198" max="8198" width="1.7265625" style="4" customWidth="1"/>
    <col min="8199" max="8200" width="10.1796875" style="4" customWidth="1"/>
    <col min="8201" max="8448" width="8.7265625" style="4"/>
    <col min="8449" max="8449" width="19.7265625" style="4" customWidth="1"/>
    <col min="8450" max="8453" width="10.1796875" style="4" customWidth="1"/>
    <col min="8454" max="8454" width="1.7265625" style="4" customWidth="1"/>
    <col min="8455" max="8456" width="10.1796875" style="4" customWidth="1"/>
    <col min="8457" max="8704" width="8.7265625" style="4"/>
    <col min="8705" max="8705" width="19.7265625" style="4" customWidth="1"/>
    <col min="8706" max="8709" width="10.1796875" style="4" customWidth="1"/>
    <col min="8710" max="8710" width="1.7265625" style="4" customWidth="1"/>
    <col min="8711" max="8712" width="10.1796875" style="4" customWidth="1"/>
    <col min="8713" max="8960" width="8.7265625" style="4"/>
    <col min="8961" max="8961" width="19.7265625" style="4" customWidth="1"/>
    <col min="8962" max="8965" width="10.1796875" style="4" customWidth="1"/>
    <col min="8966" max="8966" width="1.7265625" style="4" customWidth="1"/>
    <col min="8967" max="8968" width="10.1796875" style="4" customWidth="1"/>
    <col min="8969" max="9216" width="8.7265625" style="4"/>
    <col min="9217" max="9217" width="19.7265625" style="4" customWidth="1"/>
    <col min="9218" max="9221" width="10.1796875" style="4" customWidth="1"/>
    <col min="9222" max="9222" width="1.7265625" style="4" customWidth="1"/>
    <col min="9223" max="9224" width="10.1796875" style="4" customWidth="1"/>
    <col min="9225" max="9472" width="8.7265625" style="4"/>
    <col min="9473" max="9473" width="19.7265625" style="4" customWidth="1"/>
    <col min="9474" max="9477" width="10.1796875" style="4" customWidth="1"/>
    <col min="9478" max="9478" width="1.7265625" style="4" customWidth="1"/>
    <col min="9479" max="9480" width="10.1796875" style="4" customWidth="1"/>
    <col min="9481" max="9728" width="8.7265625" style="4"/>
    <col min="9729" max="9729" width="19.7265625" style="4" customWidth="1"/>
    <col min="9730" max="9733" width="10.1796875" style="4" customWidth="1"/>
    <col min="9734" max="9734" width="1.7265625" style="4" customWidth="1"/>
    <col min="9735" max="9736" width="10.1796875" style="4" customWidth="1"/>
    <col min="9737" max="9984" width="8.7265625" style="4"/>
    <col min="9985" max="9985" width="19.7265625" style="4" customWidth="1"/>
    <col min="9986" max="9989" width="10.1796875" style="4" customWidth="1"/>
    <col min="9990" max="9990" width="1.7265625" style="4" customWidth="1"/>
    <col min="9991" max="9992" width="10.1796875" style="4" customWidth="1"/>
    <col min="9993" max="10240" width="8.7265625" style="4"/>
    <col min="10241" max="10241" width="19.7265625" style="4" customWidth="1"/>
    <col min="10242" max="10245" width="10.1796875" style="4" customWidth="1"/>
    <col min="10246" max="10246" width="1.7265625" style="4" customWidth="1"/>
    <col min="10247" max="10248" width="10.1796875" style="4" customWidth="1"/>
    <col min="10249" max="10496" width="8.7265625" style="4"/>
    <col min="10497" max="10497" width="19.7265625" style="4" customWidth="1"/>
    <col min="10498" max="10501" width="10.1796875" style="4" customWidth="1"/>
    <col min="10502" max="10502" width="1.7265625" style="4" customWidth="1"/>
    <col min="10503" max="10504" width="10.1796875" style="4" customWidth="1"/>
    <col min="10505" max="10752" width="8.7265625" style="4"/>
    <col min="10753" max="10753" width="19.7265625" style="4" customWidth="1"/>
    <col min="10754" max="10757" width="10.1796875" style="4" customWidth="1"/>
    <col min="10758" max="10758" width="1.7265625" style="4" customWidth="1"/>
    <col min="10759" max="10760" width="10.1796875" style="4" customWidth="1"/>
    <col min="10761" max="11008" width="8.7265625" style="4"/>
    <col min="11009" max="11009" width="19.7265625" style="4" customWidth="1"/>
    <col min="11010" max="11013" width="10.1796875" style="4" customWidth="1"/>
    <col min="11014" max="11014" width="1.7265625" style="4" customWidth="1"/>
    <col min="11015" max="11016" width="10.1796875" style="4" customWidth="1"/>
    <col min="11017" max="11264" width="8.7265625" style="4"/>
    <col min="11265" max="11265" width="19.7265625" style="4" customWidth="1"/>
    <col min="11266" max="11269" width="10.1796875" style="4" customWidth="1"/>
    <col min="11270" max="11270" width="1.7265625" style="4" customWidth="1"/>
    <col min="11271" max="11272" width="10.1796875" style="4" customWidth="1"/>
    <col min="11273" max="11520" width="8.7265625" style="4"/>
    <col min="11521" max="11521" width="19.7265625" style="4" customWidth="1"/>
    <col min="11522" max="11525" width="10.1796875" style="4" customWidth="1"/>
    <col min="11526" max="11526" width="1.7265625" style="4" customWidth="1"/>
    <col min="11527" max="11528" width="10.1796875" style="4" customWidth="1"/>
    <col min="11529" max="11776" width="8.7265625" style="4"/>
    <col min="11777" max="11777" width="19.7265625" style="4" customWidth="1"/>
    <col min="11778" max="11781" width="10.1796875" style="4" customWidth="1"/>
    <col min="11782" max="11782" width="1.7265625" style="4" customWidth="1"/>
    <col min="11783" max="11784" width="10.1796875" style="4" customWidth="1"/>
    <col min="11785" max="12032" width="8.7265625" style="4"/>
    <col min="12033" max="12033" width="19.7265625" style="4" customWidth="1"/>
    <col min="12034" max="12037" width="10.1796875" style="4" customWidth="1"/>
    <col min="12038" max="12038" width="1.7265625" style="4" customWidth="1"/>
    <col min="12039" max="12040" width="10.1796875" style="4" customWidth="1"/>
    <col min="12041" max="12288" width="8.7265625" style="4"/>
    <col min="12289" max="12289" width="19.7265625" style="4" customWidth="1"/>
    <col min="12290" max="12293" width="10.1796875" style="4" customWidth="1"/>
    <col min="12294" max="12294" width="1.7265625" style="4" customWidth="1"/>
    <col min="12295" max="12296" width="10.1796875" style="4" customWidth="1"/>
    <col min="12297" max="12544" width="8.7265625" style="4"/>
    <col min="12545" max="12545" width="19.7265625" style="4" customWidth="1"/>
    <col min="12546" max="12549" width="10.1796875" style="4" customWidth="1"/>
    <col min="12550" max="12550" width="1.7265625" style="4" customWidth="1"/>
    <col min="12551" max="12552" width="10.1796875" style="4" customWidth="1"/>
    <col min="12553" max="12800" width="8.7265625" style="4"/>
    <col min="12801" max="12801" width="19.7265625" style="4" customWidth="1"/>
    <col min="12802" max="12805" width="10.1796875" style="4" customWidth="1"/>
    <col min="12806" max="12806" width="1.7265625" style="4" customWidth="1"/>
    <col min="12807" max="12808" width="10.1796875" style="4" customWidth="1"/>
    <col min="12809" max="13056" width="8.7265625" style="4"/>
    <col min="13057" max="13057" width="19.7265625" style="4" customWidth="1"/>
    <col min="13058" max="13061" width="10.1796875" style="4" customWidth="1"/>
    <col min="13062" max="13062" width="1.7265625" style="4" customWidth="1"/>
    <col min="13063" max="13064" width="10.1796875" style="4" customWidth="1"/>
    <col min="13065" max="13312" width="8.7265625" style="4"/>
    <col min="13313" max="13313" width="19.7265625" style="4" customWidth="1"/>
    <col min="13314" max="13317" width="10.1796875" style="4" customWidth="1"/>
    <col min="13318" max="13318" width="1.7265625" style="4" customWidth="1"/>
    <col min="13319" max="13320" width="10.1796875" style="4" customWidth="1"/>
    <col min="13321" max="13568" width="8.7265625" style="4"/>
    <col min="13569" max="13569" width="19.7265625" style="4" customWidth="1"/>
    <col min="13570" max="13573" width="10.1796875" style="4" customWidth="1"/>
    <col min="13574" max="13574" width="1.7265625" style="4" customWidth="1"/>
    <col min="13575" max="13576" width="10.1796875" style="4" customWidth="1"/>
    <col min="13577" max="13824" width="8.7265625" style="4"/>
    <col min="13825" max="13825" width="19.7265625" style="4" customWidth="1"/>
    <col min="13826" max="13829" width="10.1796875" style="4" customWidth="1"/>
    <col min="13830" max="13830" width="1.7265625" style="4" customWidth="1"/>
    <col min="13831" max="13832" width="10.1796875" style="4" customWidth="1"/>
    <col min="13833" max="14080" width="8.7265625" style="4"/>
    <col min="14081" max="14081" width="19.7265625" style="4" customWidth="1"/>
    <col min="14082" max="14085" width="10.1796875" style="4" customWidth="1"/>
    <col min="14086" max="14086" width="1.7265625" style="4" customWidth="1"/>
    <col min="14087" max="14088" width="10.1796875" style="4" customWidth="1"/>
    <col min="14089" max="14336" width="8.7265625" style="4"/>
    <col min="14337" max="14337" width="19.7265625" style="4" customWidth="1"/>
    <col min="14338" max="14341" width="10.1796875" style="4" customWidth="1"/>
    <col min="14342" max="14342" width="1.7265625" style="4" customWidth="1"/>
    <col min="14343" max="14344" width="10.1796875" style="4" customWidth="1"/>
    <col min="14345" max="14592" width="8.7265625" style="4"/>
    <col min="14593" max="14593" width="19.7265625" style="4" customWidth="1"/>
    <col min="14594" max="14597" width="10.1796875" style="4" customWidth="1"/>
    <col min="14598" max="14598" width="1.7265625" style="4" customWidth="1"/>
    <col min="14599" max="14600" width="10.1796875" style="4" customWidth="1"/>
    <col min="14601" max="14848" width="8.7265625" style="4"/>
    <col min="14849" max="14849" width="19.7265625" style="4" customWidth="1"/>
    <col min="14850" max="14853" width="10.1796875" style="4" customWidth="1"/>
    <col min="14854" max="14854" width="1.7265625" style="4" customWidth="1"/>
    <col min="14855" max="14856" width="10.1796875" style="4" customWidth="1"/>
    <col min="14857" max="15104" width="8.7265625" style="4"/>
    <col min="15105" max="15105" width="19.7265625" style="4" customWidth="1"/>
    <col min="15106" max="15109" width="10.1796875" style="4" customWidth="1"/>
    <col min="15110" max="15110" width="1.7265625" style="4" customWidth="1"/>
    <col min="15111" max="15112" width="10.1796875" style="4" customWidth="1"/>
    <col min="15113" max="15360" width="8.7265625" style="4"/>
    <col min="15361" max="15361" width="19.7265625" style="4" customWidth="1"/>
    <col min="15362" max="15365" width="10.1796875" style="4" customWidth="1"/>
    <col min="15366" max="15366" width="1.7265625" style="4" customWidth="1"/>
    <col min="15367" max="15368" width="10.1796875" style="4" customWidth="1"/>
    <col min="15369" max="15616" width="8.7265625" style="4"/>
    <col min="15617" max="15617" width="19.7265625" style="4" customWidth="1"/>
    <col min="15618" max="15621" width="10.1796875" style="4" customWidth="1"/>
    <col min="15622" max="15622" width="1.7265625" style="4" customWidth="1"/>
    <col min="15623" max="15624" width="10.1796875" style="4" customWidth="1"/>
    <col min="15625" max="15872" width="8.7265625" style="4"/>
    <col min="15873" max="15873" width="19.7265625" style="4" customWidth="1"/>
    <col min="15874" max="15877" width="10.1796875" style="4" customWidth="1"/>
    <col min="15878" max="15878" width="1.7265625" style="4" customWidth="1"/>
    <col min="15879" max="15880" width="10.1796875" style="4" customWidth="1"/>
    <col min="15881" max="16128" width="8.7265625" style="4"/>
    <col min="16129" max="16129" width="19.7265625" style="4" customWidth="1"/>
    <col min="16130" max="16133" width="10.1796875" style="4" customWidth="1"/>
    <col min="16134" max="16134" width="1.7265625" style="4" customWidth="1"/>
    <col min="16135" max="16136" width="10.1796875" style="4" customWidth="1"/>
    <col min="16137" max="16384" width="8.7265625" style="4"/>
  </cols>
  <sheetData>
    <row r="1" spans="1:8" ht="20" x14ac:dyDescent="0.4">
      <c r="A1" s="68" t="s">
        <v>19</v>
      </c>
      <c r="B1" s="69" t="s">
        <v>94</v>
      </c>
      <c r="C1" s="70"/>
      <c r="D1" s="70"/>
      <c r="E1" s="70"/>
      <c r="F1" s="70"/>
      <c r="G1" s="70"/>
      <c r="H1" s="70"/>
    </row>
    <row r="2" spans="1:8" ht="20" x14ac:dyDescent="0.4">
      <c r="A2" s="68" t="s">
        <v>21</v>
      </c>
      <c r="B2" s="71" t="s">
        <v>3</v>
      </c>
      <c r="C2" s="5"/>
      <c r="D2" s="5"/>
      <c r="E2" s="5"/>
      <c r="F2" s="5"/>
      <c r="G2" s="5"/>
      <c r="H2" s="5"/>
    </row>
    <row r="4" spans="1:8" ht="13" x14ac:dyDescent="0.3">
      <c r="A4" s="96"/>
      <c r="B4" s="22" t="s">
        <v>4</v>
      </c>
      <c r="C4" s="23"/>
      <c r="D4" s="22" t="s">
        <v>5</v>
      </c>
      <c r="E4" s="23"/>
      <c r="F4" s="24"/>
      <c r="G4" s="22" t="s">
        <v>95</v>
      </c>
      <c r="H4" s="23"/>
    </row>
    <row r="5" spans="1:8" ht="13" x14ac:dyDescent="0.3">
      <c r="A5" s="26" t="s">
        <v>7</v>
      </c>
      <c r="B5" s="27">
        <f>VALUE(RIGHT(B2, 4))</f>
        <v>2020</v>
      </c>
      <c r="C5" s="28">
        <f>B5-1</f>
        <v>2019</v>
      </c>
      <c r="D5" s="27">
        <f>B5</f>
        <v>2020</v>
      </c>
      <c r="E5" s="28">
        <f>C5</f>
        <v>2019</v>
      </c>
      <c r="F5" s="29"/>
      <c r="G5" s="27" t="s">
        <v>8</v>
      </c>
      <c r="H5" s="28" t="s">
        <v>5</v>
      </c>
    </row>
    <row r="6" spans="1:8" ht="14.5" x14ac:dyDescent="0.35">
      <c r="A6" s="34" t="s">
        <v>49</v>
      </c>
      <c r="B6" s="97">
        <v>0.101385603244339</v>
      </c>
      <c r="C6" s="98">
        <v>0.35885167464114798</v>
      </c>
      <c r="D6" s="97">
        <v>0.17374822302953702</v>
      </c>
      <c r="E6" s="98">
        <v>0.20242914979757098</v>
      </c>
      <c r="F6" s="99"/>
      <c r="G6" s="100">
        <f t="shared" ref="G6:G50" si="0">B6-C6</f>
        <v>-0.25746607139680899</v>
      </c>
      <c r="H6" s="101">
        <f t="shared" ref="H6:H50" si="1">D6-E6</f>
        <v>-2.8680926768033965E-2</v>
      </c>
    </row>
    <row r="7" spans="1:8" ht="14.5" x14ac:dyDescent="0.35">
      <c r="A7" s="34" t="s">
        <v>50</v>
      </c>
      <c r="B7" s="97">
        <v>1.7235552551537698</v>
      </c>
      <c r="C7" s="98">
        <v>1.67464114832536</v>
      </c>
      <c r="D7" s="97">
        <v>1.4373716632443501</v>
      </c>
      <c r="E7" s="98">
        <v>1.8893387314439898</v>
      </c>
      <c r="F7" s="99"/>
      <c r="G7" s="100">
        <f t="shared" si="0"/>
        <v>4.8914106828409798E-2</v>
      </c>
      <c r="H7" s="101">
        <f t="shared" si="1"/>
        <v>-0.45196706819963972</v>
      </c>
    </row>
    <row r="8" spans="1:8" ht="14.5" x14ac:dyDescent="0.35">
      <c r="A8" s="34" t="s">
        <v>51</v>
      </c>
      <c r="B8" s="97">
        <v>1.4531936465022</v>
      </c>
      <c r="C8" s="98">
        <v>2.3325358851674598</v>
      </c>
      <c r="D8" s="97">
        <v>1.9428210393302801</v>
      </c>
      <c r="E8" s="98">
        <v>2.2267206477732797</v>
      </c>
      <c r="F8" s="99"/>
      <c r="G8" s="100">
        <f t="shared" si="0"/>
        <v>-0.87934223866525985</v>
      </c>
      <c r="H8" s="101">
        <f t="shared" si="1"/>
        <v>-0.28389960844299966</v>
      </c>
    </row>
    <row r="9" spans="1:8" ht="14.5" x14ac:dyDescent="0.35">
      <c r="A9" s="34" t="s">
        <v>52</v>
      </c>
      <c r="B9" s="97">
        <v>0</v>
      </c>
      <c r="C9" s="98">
        <v>0</v>
      </c>
      <c r="D9" s="97">
        <v>1.5795293002685198E-2</v>
      </c>
      <c r="E9" s="98">
        <v>0</v>
      </c>
      <c r="F9" s="99"/>
      <c r="G9" s="100">
        <f t="shared" si="0"/>
        <v>0</v>
      </c>
      <c r="H9" s="101">
        <f t="shared" si="1"/>
        <v>1.5795293002685198E-2</v>
      </c>
    </row>
    <row r="10" spans="1:8" ht="14.5" x14ac:dyDescent="0.35">
      <c r="A10" s="34" t="s">
        <v>53</v>
      </c>
      <c r="B10" s="97">
        <v>0.135180804325786</v>
      </c>
      <c r="C10" s="98">
        <v>0</v>
      </c>
      <c r="D10" s="97">
        <v>0.11056705101879601</v>
      </c>
      <c r="E10" s="98">
        <v>4.4984255510571301E-2</v>
      </c>
      <c r="F10" s="99"/>
      <c r="G10" s="100">
        <f t="shared" si="0"/>
        <v>0.135180804325786</v>
      </c>
      <c r="H10" s="101">
        <f t="shared" si="1"/>
        <v>6.5582795508224712E-2</v>
      </c>
    </row>
    <row r="11" spans="1:8" ht="14.5" x14ac:dyDescent="0.35">
      <c r="A11" s="34" t="s">
        <v>54</v>
      </c>
      <c r="B11" s="97">
        <v>0.23656640757012498</v>
      </c>
      <c r="C11" s="98">
        <v>0.299043062200957</v>
      </c>
      <c r="D11" s="97">
        <v>0.189543516032222</v>
      </c>
      <c r="E11" s="98">
        <v>0.22492127755285601</v>
      </c>
      <c r="F11" s="99"/>
      <c r="G11" s="100">
        <f t="shared" si="0"/>
        <v>-6.2476654630832018E-2</v>
      </c>
      <c r="H11" s="101">
        <f t="shared" si="1"/>
        <v>-3.5377761520634016E-2</v>
      </c>
    </row>
    <row r="12" spans="1:8" ht="14.5" x14ac:dyDescent="0.35">
      <c r="A12" s="34" t="s">
        <v>55</v>
      </c>
      <c r="B12" s="97">
        <v>0</v>
      </c>
      <c r="C12" s="98">
        <v>0</v>
      </c>
      <c r="D12" s="97">
        <v>3.1590586005370395E-2</v>
      </c>
      <c r="E12" s="98">
        <v>4.4984255510571301E-2</v>
      </c>
      <c r="F12" s="99"/>
      <c r="G12" s="100">
        <f t="shared" si="0"/>
        <v>0</v>
      </c>
      <c r="H12" s="101">
        <f t="shared" si="1"/>
        <v>-1.3393669505200906E-2</v>
      </c>
    </row>
    <row r="13" spans="1:8" ht="14.5" x14ac:dyDescent="0.35">
      <c r="A13" s="34" t="s">
        <v>56</v>
      </c>
      <c r="B13" s="97">
        <v>3.3457249070632002</v>
      </c>
      <c r="C13" s="98">
        <v>5.1435406698564599</v>
      </c>
      <c r="D13" s="97">
        <v>3.1906491865424105</v>
      </c>
      <c r="E13" s="98">
        <v>4.6558704453441297</v>
      </c>
      <c r="F13" s="99"/>
      <c r="G13" s="100">
        <f t="shared" si="0"/>
        <v>-1.7978157627932596</v>
      </c>
      <c r="H13" s="101">
        <f t="shared" si="1"/>
        <v>-1.4652212588017193</v>
      </c>
    </row>
    <row r="14" spans="1:8" ht="14.5" x14ac:dyDescent="0.35">
      <c r="A14" s="34" t="s">
        <v>57</v>
      </c>
      <c r="B14" s="97">
        <v>0.16897600540723201</v>
      </c>
      <c r="C14" s="98">
        <v>0.11961722488038301</v>
      </c>
      <c r="D14" s="97">
        <v>9.4771758016111207E-2</v>
      </c>
      <c r="E14" s="98">
        <v>6.7476383265856907E-2</v>
      </c>
      <c r="F14" s="99"/>
      <c r="G14" s="100">
        <f t="shared" si="0"/>
        <v>4.9358780526849E-2</v>
      </c>
      <c r="H14" s="101">
        <f t="shared" si="1"/>
        <v>2.72953747502543E-2</v>
      </c>
    </row>
    <row r="15" spans="1:8" ht="14.5" x14ac:dyDescent="0.35">
      <c r="A15" s="34" t="s">
        <v>58</v>
      </c>
      <c r="B15" s="97">
        <v>0.27036160865157099</v>
      </c>
      <c r="C15" s="98">
        <v>0.299043062200957</v>
      </c>
      <c r="D15" s="97">
        <v>0.23692939504027802</v>
      </c>
      <c r="E15" s="98">
        <v>0.15744489428699998</v>
      </c>
      <c r="F15" s="99"/>
      <c r="G15" s="100">
        <f t="shared" si="0"/>
        <v>-2.8681453549386005E-2</v>
      </c>
      <c r="H15" s="101">
        <f t="shared" si="1"/>
        <v>7.9484500753278037E-2</v>
      </c>
    </row>
    <row r="16" spans="1:8" ht="14.5" x14ac:dyDescent="0.35">
      <c r="A16" s="34" t="s">
        <v>59</v>
      </c>
      <c r="B16" s="97">
        <v>2.5684352821899301</v>
      </c>
      <c r="C16" s="98">
        <v>4.0071770334928205</v>
      </c>
      <c r="D16" s="97">
        <v>2.0533880903490802</v>
      </c>
      <c r="E16" s="98">
        <v>4.0485829959514197</v>
      </c>
      <c r="F16" s="99"/>
      <c r="G16" s="100">
        <f t="shared" si="0"/>
        <v>-1.4387417513028904</v>
      </c>
      <c r="H16" s="101">
        <f t="shared" si="1"/>
        <v>-1.9951949056023395</v>
      </c>
    </row>
    <row r="17" spans="1:8" ht="14.5" x14ac:dyDescent="0.35">
      <c r="A17" s="34" t="s">
        <v>60</v>
      </c>
      <c r="B17" s="97">
        <v>8.1446434606285898</v>
      </c>
      <c r="C17" s="98">
        <v>6.6985645933014402</v>
      </c>
      <c r="D17" s="97">
        <v>8.9401358395198187</v>
      </c>
      <c r="E17" s="98">
        <v>6.5452091767881191</v>
      </c>
      <c r="F17" s="99"/>
      <c r="G17" s="100">
        <f t="shared" si="0"/>
        <v>1.4460788673271496</v>
      </c>
      <c r="H17" s="101">
        <f t="shared" si="1"/>
        <v>2.3949266627316996</v>
      </c>
    </row>
    <row r="18" spans="1:8" ht="14.5" x14ac:dyDescent="0.35">
      <c r="A18" s="34" t="s">
        <v>61</v>
      </c>
      <c r="B18" s="97">
        <v>9.9695843190266995</v>
      </c>
      <c r="C18" s="98">
        <v>6.8181818181818201</v>
      </c>
      <c r="D18" s="97">
        <v>9.5403569736218596</v>
      </c>
      <c r="E18" s="98">
        <v>8.9743589743589709</v>
      </c>
      <c r="F18" s="99"/>
      <c r="G18" s="100">
        <f t="shared" si="0"/>
        <v>3.1514025008448794</v>
      </c>
      <c r="H18" s="101">
        <f t="shared" si="1"/>
        <v>0.56599799926288874</v>
      </c>
    </row>
    <row r="19" spans="1:8" ht="14.5" x14ac:dyDescent="0.35">
      <c r="A19" s="34" t="s">
        <v>62</v>
      </c>
      <c r="B19" s="97">
        <v>0</v>
      </c>
      <c r="C19" s="98">
        <v>0</v>
      </c>
      <c r="D19" s="97">
        <v>0</v>
      </c>
      <c r="E19" s="98">
        <v>2.2492127755285699E-2</v>
      </c>
      <c r="F19" s="99"/>
      <c r="G19" s="100">
        <f t="shared" si="0"/>
        <v>0</v>
      </c>
      <c r="H19" s="101">
        <f t="shared" si="1"/>
        <v>-2.2492127755285699E-2</v>
      </c>
    </row>
    <row r="20" spans="1:8" ht="14.5" x14ac:dyDescent="0.35">
      <c r="A20" s="34" t="s">
        <v>63</v>
      </c>
      <c r="B20" s="97">
        <v>0.94626563028049993</v>
      </c>
      <c r="C20" s="98">
        <v>1.73444976076555</v>
      </c>
      <c r="D20" s="97">
        <v>0.97930816616648209</v>
      </c>
      <c r="E20" s="98">
        <v>1.23706702654071</v>
      </c>
      <c r="F20" s="99"/>
      <c r="G20" s="100">
        <f t="shared" si="0"/>
        <v>-0.78818413048505009</v>
      </c>
      <c r="H20" s="101">
        <f t="shared" si="1"/>
        <v>-0.2577588603742279</v>
      </c>
    </row>
    <row r="21" spans="1:8" ht="14.5" x14ac:dyDescent="0.35">
      <c r="A21" s="34" t="s">
        <v>64</v>
      </c>
      <c r="B21" s="97">
        <v>0</v>
      </c>
      <c r="C21" s="98">
        <v>0</v>
      </c>
      <c r="D21" s="97">
        <v>0</v>
      </c>
      <c r="E21" s="98">
        <v>2.2492127755285699E-2</v>
      </c>
      <c r="F21" s="99"/>
      <c r="G21" s="100">
        <f t="shared" si="0"/>
        <v>0</v>
      </c>
      <c r="H21" s="101">
        <f t="shared" si="1"/>
        <v>-2.2492127755285699E-2</v>
      </c>
    </row>
    <row r="22" spans="1:8" ht="14.5" x14ac:dyDescent="0.35">
      <c r="A22" s="34" t="s">
        <v>65</v>
      </c>
      <c r="B22" s="97">
        <v>0.33795201081446402</v>
      </c>
      <c r="C22" s="98">
        <v>0.83732057416267891</v>
      </c>
      <c r="D22" s="97">
        <v>0.268519981045648</v>
      </c>
      <c r="E22" s="98">
        <v>0.40485829959514197</v>
      </c>
      <c r="F22" s="99"/>
      <c r="G22" s="100">
        <f t="shared" si="0"/>
        <v>-0.49936856334821489</v>
      </c>
      <c r="H22" s="101">
        <f t="shared" si="1"/>
        <v>-0.13633831854949396</v>
      </c>
    </row>
    <row r="23" spans="1:8" ht="14.5" x14ac:dyDescent="0.35">
      <c r="A23" s="34" t="s">
        <v>66</v>
      </c>
      <c r="B23" s="97">
        <v>0.37174721189591098</v>
      </c>
      <c r="C23" s="98">
        <v>0.77751196172248804</v>
      </c>
      <c r="D23" s="97">
        <v>0.39488232506713006</v>
      </c>
      <c r="E23" s="98">
        <v>0.80971659919028305</v>
      </c>
      <c r="F23" s="99"/>
      <c r="G23" s="100">
        <f t="shared" si="0"/>
        <v>-0.40576474982657706</v>
      </c>
      <c r="H23" s="101">
        <f t="shared" si="1"/>
        <v>-0.41483427412315299</v>
      </c>
    </row>
    <row r="24" spans="1:8" ht="14.5" x14ac:dyDescent="0.35">
      <c r="A24" s="34" t="s">
        <v>67</v>
      </c>
      <c r="B24" s="97">
        <v>7.7053058465697903</v>
      </c>
      <c r="C24" s="98">
        <v>5.8014354066985598</v>
      </c>
      <c r="D24" s="97">
        <v>6.12857368504186</v>
      </c>
      <c r="E24" s="98">
        <v>5.4430949167791303</v>
      </c>
      <c r="F24" s="99"/>
      <c r="G24" s="100">
        <f t="shared" si="0"/>
        <v>1.9038704398712305</v>
      </c>
      <c r="H24" s="101">
        <f t="shared" si="1"/>
        <v>0.68547876826272969</v>
      </c>
    </row>
    <row r="25" spans="1:8" ht="14.5" x14ac:dyDescent="0.35">
      <c r="A25" s="34" t="s">
        <v>68</v>
      </c>
      <c r="B25" s="97">
        <v>0.77728962487326803</v>
      </c>
      <c r="C25" s="98">
        <v>1.31578947368421</v>
      </c>
      <c r="D25" s="97">
        <v>0.96351287316379708</v>
      </c>
      <c r="E25" s="98">
        <v>0.83220872694556891</v>
      </c>
      <c r="F25" s="99"/>
      <c r="G25" s="100">
        <f t="shared" si="0"/>
        <v>-0.53849984881094193</v>
      </c>
      <c r="H25" s="101">
        <f t="shared" si="1"/>
        <v>0.13130414621822817</v>
      </c>
    </row>
    <row r="26" spans="1:8" ht="14.5" x14ac:dyDescent="0.35">
      <c r="A26" s="34" t="s">
        <v>69</v>
      </c>
      <c r="B26" s="97">
        <v>0.202771206488679</v>
      </c>
      <c r="C26" s="98">
        <v>0.598086124401914</v>
      </c>
      <c r="D26" s="97">
        <v>0.252724688042963</v>
      </c>
      <c r="E26" s="98">
        <v>0.35987404408456997</v>
      </c>
      <c r="F26" s="99"/>
      <c r="G26" s="100">
        <f t="shared" si="0"/>
        <v>-0.39531491791323503</v>
      </c>
      <c r="H26" s="101">
        <f t="shared" si="1"/>
        <v>-0.10714935604160697</v>
      </c>
    </row>
    <row r="27" spans="1:8" ht="14.5" x14ac:dyDescent="0.35">
      <c r="A27" s="34" t="s">
        <v>70</v>
      </c>
      <c r="B27" s="97">
        <v>0.91247042919905397</v>
      </c>
      <c r="C27" s="98">
        <v>0.598086124401914</v>
      </c>
      <c r="D27" s="97">
        <v>0.83715052914231591</v>
      </c>
      <c r="E27" s="98">
        <v>0.35987404408456997</v>
      </c>
      <c r="F27" s="99"/>
      <c r="G27" s="100">
        <f t="shared" si="0"/>
        <v>0.31438430479713997</v>
      </c>
      <c r="H27" s="101">
        <f t="shared" si="1"/>
        <v>0.47727648505774595</v>
      </c>
    </row>
    <row r="28" spans="1:8" ht="14.5" x14ac:dyDescent="0.35">
      <c r="A28" s="34" t="s">
        <v>71</v>
      </c>
      <c r="B28" s="97">
        <v>6.7590402162892901E-2</v>
      </c>
      <c r="C28" s="98">
        <v>5.9808612440191394E-2</v>
      </c>
      <c r="D28" s="97">
        <v>7.8976465013426006E-2</v>
      </c>
      <c r="E28" s="98">
        <v>2.2492127755285699E-2</v>
      </c>
      <c r="F28" s="99"/>
      <c r="G28" s="100">
        <f t="shared" si="0"/>
        <v>7.781789722701507E-3</v>
      </c>
      <c r="H28" s="101">
        <f t="shared" si="1"/>
        <v>5.648433725814031E-2</v>
      </c>
    </row>
    <row r="29" spans="1:8" ht="14.5" x14ac:dyDescent="0.35">
      <c r="A29" s="34" t="s">
        <v>72</v>
      </c>
      <c r="B29" s="97">
        <v>12.943562014193999</v>
      </c>
      <c r="C29" s="98">
        <v>11.1842105263158</v>
      </c>
      <c r="D29" s="97">
        <v>12.778392039172301</v>
      </c>
      <c r="E29" s="98">
        <v>12.370670265407099</v>
      </c>
      <c r="F29" s="99"/>
      <c r="G29" s="100">
        <f t="shared" si="0"/>
        <v>1.7593514878781988</v>
      </c>
      <c r="H29" s="101">
        <f t="shared" si="1"/>
        <v>0.40772177376520169</v>
      </c>
    </row>
    <row r="30" spans="1:8" ht="14.5" x14ac:dyDescent="0.35">
      <c r="A30" s="34" t="s">
        <v>73</v>
      </c>
      <c r="B30" s="97">
        <v>1.21662723893207</v>
      </c>
      <c r="C30" s="98">
        <v>1.9138755980861202</v>
      </c>
      <c r="D30" s="97">
        <v>1.4373716632443501</v>
      </c>
      <c r="E30" s="98">
        <v>2.1142600089968497</v>
      </c>
      <c r="F30" s="99"/>
      <c r="G30" s="100">
        <f t="shared" si="0"/>
        <v>-0.69724835915405015</v>
      </c>
      <c r="H30" s="101">
        <f t="shared" si="1"/>
        <v>-0.67688834575249968</v>
      </c>
    </row>
    <row r="31" spans="1:8" ht="14.5" x14ac:dyDescent="0.35">
      <c r="A31" s="34" t="s">
        <v>74</v>
      </c>
      <c r="B31" s="97">
        <v>0.30415680973301801</v>
      </c>
      <c r="C31" s="98">
        <v>5.9808612440191394E-2</v>
      </c>
      <c r="D31" s="97">
        <v>0.33170115305638903</v>
      </c>
      <c r="E31" s="98">
        <v>0.29239766081871299</v>
      </c>
      <c r="F31" s="99"/>
      <c r="G31" s="100">
        <f t="shared" si="0"/>
        <v>0.24434819729282661</v>
      </c>
      <c r="H31" s="101">
        <f t="shared" si="1"/>
        <v>3.9303492237676041E-2</v>
      </c>
    </row>
    <row r="32" spans="1:8" ht="14.5" x14ac:dyDescent="0.35">
      <c r="A32" s="34" t="s">
        <v>75</v>
      </c>
      <c r="B32" s="97">
        <v>1.8249408583981102</v>
      </c>
      <c r="C32" s="98">
        <v>0.95693779904306198</v>
      </c>
      <c r="D32" s="97">
        <v>2.6694045174538004</v>
      </c>
      <c r="E32" s="98">
        <v>1.16959064327485</v>
      </c>
      <c r="F32" s="99"/>
      <c r="G32" s="100">
        <f t="shared" si="0"/>
        <v>0.86800305935504818</v>
      </c>
      <c r="H32" s="101">
        <f t="shared" si="1"/>
        <v>1.4998138741789504</v>
      </c>
    </row>
    <row r="33" spans="1:8" ht="14.5" x14ac:dyDescent="0.35">
      <c r="A33" s="34" t="s">
        <v>76</v>
      </c>
      <c r="B33" s="97">
        <v>0.202771206488679</v>
      </c>
      <c r="C33" s="98">
        <v>0.41866028708134001</v>
      </c>
      <c r="D33" s="97">
        <v>0.33170115305638903</v>
      </c>
      <c r="E33" s="98">
        <v>0.38236617183985599</v>
      </c>
      <c r="F33" s="99"/>
      <c r="G33" s="100">
        <f t="shared" si="0"/>
        <v>-0.21588908059266101</v>
      </c>
      <c r="H33" s="101">
        <f t="shared" si="1"/>
        <v>-5.0665018783466964E-2</v>
      </c>
    </row>
    <row r="34" spans="1:8" ht="14.5" x14ac:dyDescent="0.35">
      <c r="A34" s="34" t="s">
        <v>77</v>
      </c>
      <c r="B34" s="97">
        <v>3.7850625211219997</v>
      </c>
      <c r="C34" s="98">
        <v>10.406698564593301</v>
      </c>
      <c r="D34" s="97">
        <v>3.5539409256041701</v>
      </c>
      <c r="E34" s="98">
        <v>9.1542959964012596</v>
      </c>
      <c r="F34" s="99"/>
      <c r="G34" s="100">
        <f t="shared" si="0"/>
        <v>-6.6216360434713009</v>
      </c>
      <c r="H34" s="101">
        <f t="shared" si="1"/>
        <v>-5.6003550707970895</v>
      </c>
    </row>
    <row r="35" spans="1:8" ht="14.5" x14ac:dyDescent="0.35">
      <c r="A35" s="34" t="s">
        <v>78</v>
      </c>
      <c r="B35" s="97">
        <v>3.54849611355188</v>
      </c>
      <c r="C35" s="98">
        <v>4.8444976076554997</v>
      </c>
      <c r="D35" s="97">
        <v>3.69609856262834</v>
      </c>
      <c r="E35" s="98">
        <v>4.5434098065677002</v>
      </c>
      <c r="F35" s="99"/>
      <c r="G35" s="100">
        <f t="shared" si="0"/>
        <v>-1.2960014941036198</v>
      </c>
      <c r="H35" s="101">
        <f t="shared" si="1"/>
        <v>-0.84731124393936019</v>
      </c>
    </row>
    <row r="36" spans="1:8" ht="14.5" x14ac:dyDescent="0.35">
      <c r="A36" s="34" t="s">
        <v>79</v>
      </c>
      <c r="B36" s="97">
        <v>0.43933761405880406</v>
      </c>
      <c r="C36" s="98">
        <v>0.11961722488038301</v>
      </c>
      <c r="D36" s="97">
        <v>0.39488232506713006</v>
      </c>
      <c r="E36" s="98">
        <v>0.13495276653171401</v>
      </c>
      <c r="F36" s="99"/>
      <c r="G36" s="100">
        <f t="shared" si="0"/>
        <v>0.31972038917842105</v>
      </c>
      <c r="H36" s="101">
        <f t="shared" si="1"/>
        <v>0.25992955853541605</v>
      </c>
    </row>
    <row r="37" spans="1:8" ht="14.5" x14ac:dyDescent="0.35">
      <c r="A37" s="34" t="s">
        <v>80</v>
      </c>
      <c r="B37" s="97">
        <v>0.30415680973301801</v>
      </c>
      <c r="C37" s="98">
        <v>0.77751196172248804</v>
      </c>
      <c r="D37" s="97">
        <v>0.36329173906176004</v>
      </c>
      <c r="E37" s="98">
        <v>0.49482681061628403</v>
      </c>
      <c r="F37" s="99"/>
      <c r="G37" s="100">
        <f t="shared" si="0"/>
        <v>-0.47335515198947004</v>
      </c>
      <c r="H37" s="101">
        <f t="shared" si="1"/>
        <v>-0.13153507155452399</v>
      </c>
    </row>
    <row r="38" spans="1:8" ht="14.5" x14ac:dyDescent="0.35">
      <c r="A38" s="34" t="s">
        <v>81</v>
      </c>
      <c r="B38" s="97">
        <v>0.23656640757012498</v>
      </c>
      <c r="C38" s="98">
        <v>0.11961722488038301</v>
      </c>
      <c r="D38" s="97">
        <v>0.22113410203759301</v>
      </c>
      <c r="E38" s="98">
        <v>0.17993702204228498</v>
      </c>
      <c r="F38" s="99"/>
      <c r="G38" s="100">
        <f t="shared" si="0"/>
        <v>0.11694918268974197</v>
      </c>
      <c r="H38" s="101">
        <f t="shared" si="1"/>
        <v>4.1197079995308028E-2</v>
      </c>
    </row>
    <row r="39" spans="1:8" ht="14.5" x14ac:dyDescent="0.35">
      <c r="A39" s="34" t="s">
        <v>82</v>
      </c>
      <c r="B39" s="97">
        <v>0.33795201081446402</v>
      </c>
      <c r="C39" s="98">
        <v>0.53827751196172302</v>
      </c>
      <c r="D39" s="97">
        <v>0.30011056705101902</v>
      </c>
      <c r="E39" s="98">
        <v>0.56230319388214101</v>
      </c>
      <c r="F39" s="99"/>
      <c r="G39" s="100">
        <f t="shared" si="0"/>
        <v>-0.200325501147259</v>
      </c>
      <c r="H39" s="101">
        <f t="shared" si="1"/>
        <v>-0.26219262683112199</v>
      </c>
    </row>
    <row r="40" spans="1:8" ht="14.5" x14ac:dyDescent="0.35">
      <c r="A40" s="34" t="s">
        <v>83</v>
      </c>
      <c r="B40" s="97">
        <v>2.7712064886786103</v>
      </c>
      <c r="C40" s="98">
        <v>1.9138755980861202</v>
      </c>
      <c r="D40" s="97">
        <v>2.4640657084188899</v>
      </c>
      <c r="E40" s="98">
        <v>1.5519568151147098</v>
      </c>
      <c r="F40" s="99"/>
      <c r="G40" s="100">
        <f t="shared" si="0"/>
        <v>0.85733089059249012</v>
      </c>
      <c r="H40" s="101">
        <f t="shared" si="1"/>
        <v>0.9121088933041801</v>
      </c>
    </row>
    <row r="41" spans="1:8" ht="14.5" x14ac:dyDescent="0.35">
      <c r="A41" s="34" t="s">
        <v>84</v>
      </c>
      <c r="B41" s="97">
        <v>0.101385603244339</v>
      </c>
      <c r="C41" s="98">
        <v>0</v>
      </c>
      <c r="D41" s="97">
        <v>6.3181172010740791E-2</v>
      </c>
      <c r="E41" s="98">
        <v>0</v>
      </c>
      <c r="F41" s="99"/>
      <c r="G41" s="100">
        <f t="shared" si="0"/>
        <v>0.101385603244339</v>
      </c>
      <c r="H41" s="101">
        <f t="shared" si="1"/>
        <v>6.3181172010740791E-2</v>
      </c>
    </row>
    <row r="42" spans="1:8" ht="14.5" x14ac:dyDescent="0.35">
      <c r="A42" s="34" t="s">
        <v>85</v>
      </c>
      <c r="B42" s="97">
        <v>6.7928354173707293</v>
      </c>
      <c r="C42" s="98">
        <v>4.6650717703349294</v>
      </c>
      <c r="D42" s="97">
        <v>6.9657242141841698</v>
      </c>
      <c r="E42" s="98">
        <v>4.4984255510571298</v>
      </c>
      <c r="F42" s="99"/>
      <c r="G42" s="100">
        <f t="shared" si="0"/>
        <v>2.1277636470357999</v>
      </c>
      <c r="H42" s="101">
        <f t="shared" si="1"/>
        <v>2.4672986631270399</v>
      </c>
    </row>
    <row r="43" spans="1:8" ht="14.5" x14ac:dyDescent="0.35">
      <c r="A43" s="34" t="s">
        <v>86</v>
      </c>
      <c r="B43" s="97">
        <v>2.1290976681311298</v>
      </c>
      <c r="C43" s="98">
        <v>1.19617224880383</v>
      </c>
      <c r="D43" s="97">
        <v>2.2113410203759303</v>
      </c>
      <c r="E43" s="98">
        <v>1.5519568151147098</v>
      </c>
      <c r="F43" s="99"/>
      <c r="G43" s="100">
        <f t="shared" si="0"/>
        <v>0.93292541932729978</v>
      </c>
      <c r="H43" s="101">
        <f t="shared" si="1"/>
        <v>0.65938420526122044</v>
      </c>
    </row>
    <row r="44" spans="1:8" ht="14.5" x14ac:dyDescent="0.35">
      <c r="A44" s="34" t="s">
        <v>87</v>
      </c>
      <c r="B44" s="97">
        <v>13.856032443393</v>
      </c>
      <c r="C44" s="98">
        <v>11.5430622009569</v>
      </c>
      <c r="D44" s="97">
        <v>15.037118938556299</v>
      </c>
      <c r="E44" s="98">
        <v>13.0454340980657</v>
      </c>
      <c r="F44" s="99"/>
      <c r="G44" s="100">
        <f t="shared" si="0"/>
        <v>2.3129702424360996</v>
      </c>
      <c r="H44" s="101">
        <f t="shared" si="1"/>
        <v>1.9916848404905991</v>
      </c>
    </row>
    <row r="45" spans="1:8" ht="14.5" x14ac:dyDescent="0.35">
      <c r="A45" s="34" t="s">
        <v>88</v>
      </c>
      <c r="B45" s="97">
        <v>8.8205474822575187</v>
      </c>
      <c r="C45" s="98">
        <v>8.4330143540669891</v>
      </c>
      <c r="D45" s="97">
        <v>8.3399147054177796</v>
      </c>
      <c r="E45" s="98">
        <v>7.7822762033288306</v>
      </c>
      <c r="F45" s="99"/>
      <c r="G45" s="100">
        <f t="shared" si="0"/>
        <v>0.38753312819052965</v>
      </c>
      <c r="H45" s="101">
        <f t="shared" si="1"/>
        <v>0.55763850208894894</v>
      </c>
    </row>
    <row r="46" spans="1:8" ht="14.5" x14ac:dyDescent="0.35">
      <c r="A46" s="34" t="s">
        <v>89</v>
      </c>
      <c r="B46" s="97">
        <v>0.77728962487326803</v>
      </c>
      <c r="C46" s="98">
        <v>1.0167464114832501</v>
      </c>
      <c r="D46" s="97">
        <v>0.82135523613963013</v>
      </c>
      <c r="E46" s="98">
        <v>1.12460638776428</v>
      </c>
      <c r="F46" s="99"/>
      <c r="G46" s="100">
        <f t="shared" si="0"/>
        <v>-0.23945678660998204</v>
      </c>
      <c r="H46" s="101">
        <f t="shared" si="1"/>
        <v>-0.30325115162464988</v>
      </c>
    </row>
    <row r="47" spans="1:8" ht="14.5" x14ac:dyDescent="0.35">
      <c r="A47" s="79" t="s">
        <v>90</v>
      </c>
      <c r="B47" s="102">
        <v>0</v>
      </c>
      <c r="C47" s="103">
        <v>5.9808612440191394E-2</v>
      </c>
      <c r="D47" s="102">
        <v>3.1590586005370395E-2</v>
      </c>
      <c r="E47" s="103">
        <v>8.9968511021142603E-2</v>
      </c>
      <c r="F47" s="104"/>
      <c r="G47" s="105">
        <f t="shared" si="0"/>
        <v>-5.9808612440191394E-2</v>
      </c>
      <c r="H47" s="106">
        <f t="shared" si="1"/>
        <v>-5.8377925015772207E-2</v>
      </c>
    </row>
    <row r="48" spans="1:8" ht="14.5" x14ac:dyDescent="0.35">
      <c r="A48" s="34" t="s">
        <v>91</v>
      </c>
      <c r="B48" s="97">
        <v>6.7590402162892901E-2</v>
      </c>
      <c r="C48" s="98">
        <v>0.11961722488038301</v>
      </c>
      <c r="D48" s="97">
        <v>3.1590586005370395E-2</v>
      </c>
      <c r="E48" s="98">
        <v>0.11246063877642801</v>
      </c>
      <c r="F48" s="99"/>
      <c r="G48" s="100">
        <f t="shared" si="0"/>
        <v>-5.2026822717490109E-2</v>
      </c>
      <c r="H48" s="101">
        <f t="shared" si="1"/>
        <v>-8.0870052771057604E-2</v>
      </c>
    </row>
    <row r="49" spans="1:8" ht="14.5" x14ac:dyDescent="0.35">
      <c r="A49" s="34" t="s">
        <v>92</v>
      </c>
      <c r="B49" s="97">
        <v>0</v>
      </c>
      <c r="C49" s="98">
        <v>0</v>
      </c>
      <c r="D49" s="97">
        <v>0</v>
      </c>
      <c r="E49" s="98">
        <v>2.2492127755285699E-2</v>
      </c>
      <c r="F49" s="99"/>
      <c r="G49" s="100">
        <f t="shared" si="0"/>
        <v>0</v>
      </c>
      <c r="H49" s="101">
        <f t="shared" si="1"/>
        <v>-2.2492127755285699E-2</v>
      </c>
    </row>
    <row r="50" spans="1:8" ht="14.5" x14ac:dyDescent="0.35">
      <c r="A50" s="34" t="s">
        <v>93</v>
      </c>
      <c r="B50" s="97">
        <v>0.101385603244339</v>
      </c>
      <c r="C50" s="98">
        <v>0.23923444976076602</v>
      </c>
      <c r="D50" s="97">
        <v>9.4771758016111207E-2</v>
      </c>
      <c r="E50" s="98">
        <v>0.22492127755285601</v>
      </c>
      <c r="F50" s="99"/>
      <c r="G50" s="100">
        <f t="shared" si="0"/>
        <v>-0.13784884651642704</v>
      </c>
      <c r="H50" s="101">
        <f t="shared" si="1"/>
        <v>-0.13014951953674481</v>
      </c>
    </row>
    <row r="51" spans="1:8" ht="14.5" x14ac:dyDescent="0.35">
      <c r="A51" s="34"/>
      <c r="B51" s="107"/>
      <c r="C51" s="108"/>
      <c r="D51" s="107"/>
      <c r="E51" s="108"/>
      <c r="F51" s="109"/>
      <c r="G51" s="110"/>
      <c r="H51" s="111"/>
    </row>
    <row r="52" spans="1:8" s="52" customFormat="1" ht="13" x14ac:dyDescent="0.3">
      <c r="A52" s="26" t="s">
        <v>17</v>
      </c>
      <c r="B52" s="77">
        <f>SUM(B6:B51)</f>
        <v>99.999999999999986</v>
      </c>
      <c r="C52" s="78">
        <f>SUM(C6:C51)</f>
        <v>99.999999999999986</v>
      </c>
      <c r="D52" s="77">
        <f>SUM(D6:D51)</f>
        <v>99.999999999999929</v>
      </c>
      <c r="E52" s="78">
        <f>SUM(E6:E51)</f>
        <v>99.999999999999957</v>
      </c>
      <c r="F52" s="112"/>
      <c r="G52" s="113">
        <f>SUM(G6:G51)</f>
        <v>3.5360603334311236E-14</v>
      </c>
      <c r="H52" s="114">
        <f>SUM(H6:H51)</f>
        <v>-3.6665115388245795E-14</v>
      </c>
    </row>
  </sheetData>
  <mergeCells count="5">
    <mergeCell ref="B1:H1"/>
    <mergeCell ref="B2:H2"/>
    <mergeCell ref="B4:C4"/>
    <mergeCell ref="D4:E4"/>
    <mergeCell ref="G4:H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987D9-F345-4425-9E75-61D42E23A852}">
  <dimension ref="A1:J33"/>
  <sheetViews>
    <sheetView workbookViewId="0">
      <selection sqref="A1:L1"/>
    </sheetView>
  </sheetViews>
  <sheetFormatPr defaultRowHeight="12.5" x14ac:dyDescent="0.25"/>
  <cols>
    <col min="1" max="1" width="26.81640625" style="4" customWidth="1"/>
    <col min="2" max="5" width="8.26953125" style="4" customWidth="1"/>
    <col min="6" max="6" width="1.7265625" style="4" customWidth="1"/>
    <col min="7" max="10" width="8.26953125" style="4" customWidth="1"/>
    <col min="11" max="256" width="8.7265625" style="4"/>
    <col min="257" max="257" width="26.81640625" style="4" customWidth="1"/>
    <col min="258" max="261" width="8.26953125" style="4" customWidth="1"/>
    <col min="262" max="262" width="1.7265625" style="4" customWidth="1"/>
    <col min="263" max="266" width="8.26953125" style="4" customWidth="1"/>
    <col min="267" max="512" width="8.7265625" style="4"/>
    <col min="513" max="513" width="26.81640625" style="4" customWidth="1"/>
    <col min="514" max="517" width="8.26953125" style="4" customWidth="1"/>
    <col min="518" max="518" width="1.7265625" style="4" customWidth="1"/>
    <col min="519" max="522" width="8.26953125" style="4" customWidth="1"/>
    <col min="523" max="768" width="8.7265625" style="4"/>
    <col min="769" max="769" width="26.81640625" style="4" customWidth="1"/>
    <col min="770" max="773" width="8.26953125" style="4" customWidth="1"/>
    <col min="774" max="774" width="1.7265625" style="4" customWidth="1"/>
    <col min="775" max="778" width="8.26953125" style="4" customWidth="1"/>
    <col min="779" max="1024" width="8.7265625" style="4"/>
    <col min="1025" max="1025" width="26.81640625" style="4" customWidth="1"/>
    <col min="1026" max="1029" width="8.26953125" style="4" customWidth="1"/>
    <col min="1030" max="1030" width="1.7265625" style="4" customWidth="1"/>
    <col min="1031" max="1034" width="8.26953125" style="4" customWidth="1"/>
    <col min="1035" max="1280" width="8.7265625" style="4"/>
    <col min="1281" max="1281" width="26.81640625" style="4" customWidth="1"/>
    <col min="1282" max="1285" width="8.26953125" style="4" customWidth="1"/>
    <col min="1286" max="1286" width="1.7265625" style="4" customWidth="1"/>
    <col min="1287" max="1290" width="8.26953125" style="4" customWidth="1"/>
    <col min="1291" max="1536" width="8.7265625" style="4"/>
    <col min="1537" max="1537" width="26.81640625" style="4" customWidth="1"/>
    <col min="1538" max="1541" width="8.26953125" style="4" customWidth="1"/>
    <col min="1542" max="1542" width="1.7265625" style="4" customWidth="1"/>
    <col min="1543" max="1546" width="8.26953125" style="4" customWidth="1"/>
    <col min="1547" max="1792" width="8.7265625" style="4"/>
    <col min="1793" max="1793" width="26.81640625" style="4" customWidth="1"/>
    <col min="1794" max="1797" width="8.26953125" style="4" customWidth="1"/>
    <col min="1798" max="1798" width="1.7265625" style="4" customWidth="1"/>
    <col min="1799" max="1802" width="8.26953125" style="4" customWidth="1"/>
    <col min="1803" max="2048" width="8.7265625" style="4"/>
    <col min="2049" max="2049" width="26.81640625" style="4" customWidth="1"/>
    <col min="2050" max="2053" width="8.26953125" style="4" customWidth="1"/>
    <col min="2054" max="2054" width="1.7265625" style="4" customWidth="1"/>
    <col min="2055" max="2058" width="8.26953125" style="4" customWidth="1"/>
    <col min="2059" max="2304" width="8.7265625" style="4"/>
    <col min="2305" max="2305" width="26.81640625" style="4" customWidth="1"/>
    <col min="2306" max="2309" width="8.26953125" style="4" customWidth="1"/>
    <col min="2310" max="2310" width="1.7265625" style="4" customWidth="1"/>
    <col min="2311" max="2314" width="8.26953125" style="4" customWidth="1"/>
    <col min="2315" max="2560" width="8.7265625" style="4"/>
    <col min="2561" max="2561" width="26.81640625" style="4" customWidth="1"/>
    <col min="2562" max="2565" width="8.26953125" style="4" customWidth="1"/>
    <col min="2566" max="2566" width="1.7265625" style="4" customWidth="1"/>
    <col min="2567" max="2570" width="8.26953125" style="4" customWidth="1"/>
    <col min="2571" max="2816" width="8.7265625" style="4"/>
    <col min="2817" max="2817" width="26.81640625" style="4" customWidth="1"/>
    <col min="2818" max="2821" width="8.26953125" style="4" customWidth="1"/>
    <col min="2822" max="2822" width="1.7265625" style="4" customWidth="1"/>
    <col min="2823" max="2826" width="8.26953125" style="4" customWidth="1"/>
    <col min="2827" max="3072" width="8.7265625" style="4"/>
    <col min="3073" max="3073" width="26.81640625" style="4" customWidth="1"/>
    <col min="3074" max="3077" width="8.26953125" style="4" customWidth="1"/>
    <col min="3078" max="3078" width="1.7265625" style="4" customWidth="1"/>
    <col min="3079" max="3082" width="8.26953125" style="4" customWidth="1"/>
    <col min="3083" max="3328" width="8.7265625" style="4"/>
    <col min="3329" max="3329" width="26.81640625" style="4" customWidth="1"/>
    <col min="3330" max="3333" width="8.26953125" style="4" customWidth="1"/>
    <col min="3334" max="3334" width="1.7265625" style="4" customWidth="1"/>
    <col min="3335" max="3338" width="8.26953125" style="4" customWidth="1"/>
    <col min="3339" max="3584" width="8.7265625" style="4"/>
    <col min="3585" max="3585" width="26.81640625" style="4" customWidth="1"/>
    <col min="3586" max="3589" width="8.26953125" style="4" customWidth="1"/>
    <col min="3590" max="3590" width="1.7265625" style="4" customWidth="1"/>
    <col min="3591" max="3594" width="8.26953125" style="4" customWidth="1"/>
    <col min="3595" max="3840" width="8.7265625" style="4"/>
    <col min="3841" max="3841" width="26.81640625" style="4" customWidth="1"/>
    <col min="3842" max="3845" width="8.26953125" style="4" customWidth="1"/>
    <col min="3846" max="3846" width="1.7265625" style="4" customWidth="1"/>
    <col min="3847" max="3850" width="8.26953125" style="4" customWidth="1"/>
    <col min="3851" max="4096" width="8.7265625" style="4"/>
    <col min="4097" max="4097" width="26.81640625" style="4" customWidth="1"/>
    <col min="4098" max="4101" width="8.26953125" style="4" customWidth="1"/>
    <col min="4102" max="4102" width="1.7265625" style="4" customWidth="1"/>
    <col min="4103" max="4106" width="8.26953125" style="4" customWidth="1"/>
    <col min="4107" max="4352" width="8.7265625" style="4"/>
    <col min="4353" max="4353" width="26.81640625" style="4" customWidth="1"/>
    <col min="4354" max="4357" width="8.26953125" style="4" customWidth="1"/>
    <col min="4358" max="4358" width="1.7265625" style="4" customWidth="1"/>
    <col min="4359" max="4362" width="8.26953125" style="4" customWidth="1"/>
    <col min="4363" max="4608" width="8.7265625" style="4"/>
    <col min="4609" max="4609" width="26.81640625" style="4" customWidth="1"/>
    <col min="4610" max="4613" width="8.26953125" style="4" customWidth="1"/>
    <col min="4614" max="4614" width="1.7265625" style="4" customWidth="1"/>
    <col min="4615" max="4618" width="8.26953125" style="4" customWidth="1"/>
    <col min="4619" max="4864" width="8.7265625" style="4"/>
    <col min="4865" max="4865" width="26.81640625" style="4" customWidth="1"/>
    <col min="4866" max="4869" width="8.26953125" style="4" customWidth="1"/>
    <col min="4870" max="4870" width="1.7265625" style="4" customWidth="1"/>
    <col min="4871" max="4874" width="8.26953125" style="4" customWidth="1"/>
    <col min="4875" max="5120" width="8.7265625" style="4"/>
    <col min="5121" max="5121" width="26.81640625" style="4" customWidth="1"/>
    <col min="5122" max="5125" width="8.26953125" style="4" customWidth="1"/>
    <col min="5126" max="5126" width="1.7265625" style="4" customWidth="1"/>
    <col min="5127" max="5130" width="8.26953125" style="4" customWidth="1"/>
    <col min="5131" max="5376" width="8.7265625" style="4"/>
    <col min="5377" max="5377" width="26.81640625" style="4" customWidth="1"/>
    <col min="5378" max="5381" width="8.26953125" style="4" customWidth="1"/>
    <col min="5382" max="5382" width="1.7265625" style="4" customWidth="1"/>
    <col min="5383" max="5386" width="8.26953125" style="4" customWidth="1"/>
    <col min="5387" max="5632" width="8.7265625" style="4"/>
    <col min="5633" max="5633" width="26.81640625" style="4" customWidth="1"/>
    <col min="5634" max="5637" width="8.26953125" style="4" customWidth="1"/>
    <col min="5638" max="5638" width="1.7265625" style="4" customWidth="1"/>
    <col min="5639" max="5642" width="8.26953125" style="4" customWidth="1"/>
    <col min="5643" max="5888" width="8.7265625" style="4"/>
    <col min="5889" max="5889" width="26.81640625" style="4" customWidth="1"/>
    <col min="5890" max="5893" width="8.26953125" style="4" customWidth="1"/>
    <col min="5894" max="5894" width="1.7265625" style="4" customWidth="1"/>
    <col min="5895" max="5898" width="8.26953125" style="4" customWidth="1"/>
    <col min="5899" max="6144" width="8.7265625" style="4"/>
    <col min="6145" max="6145" width="26.81640625" style="4" customWidth="1"/>
    <col min="6146" max="6149" width="8.26953125" style="4" customWidth="1"/>
    <col min="6150" max="6150" width="1.7265625" style="4" customWidth="1"/>
    <col min="6151" max="6154" width="8.26953125" style="4" customWidth="1"/>
    <col min="6155" max="6400" width="8.7265625" style="4"/>
    <col min="6401" max="6401" width="26.81640625" style="4" customWidth="1"/>
    <col min="6402" max="6405" width="8.26953125" style="4" customWidth="1"/>
    <col min="6406" max="6406" width="1.7265625" style="4" customWidth="1"/>
    <col min="6407" max="6410" width="8.26953125" style="4" customWidth="1"/>
    <col min="6411" max="6656" width="8.7265625" style="4"/>
    <col min="6657" max="6657" width="26.81640625" style="4" customWidth="1"/>
    <col min="6658" max="6661" width="8.26953125" style="4" customWidth="1"/>
    <col min="6662" max="6662" width="1.7265625" style="4" customWidth="1"/>
    <col min="6663" max="6666" width="8.26953125" style="4" customWidth="1"/>
    <col min="6667" max="6912" width="8.7265625" style="4"/>
    <col min="6913" max="6913" width="26.81640625" style="4" customWidth="1"/>
    <col min="6914" max="6917" width="8.26953125" style="4" customWidth="1"/>
    <col min="6918" max="6918" width="1.7265625" style="4" customWidth="1"/>
    <col min="6919" max="6922" width="8.26953125" style="4" customWidth="1"/>
    <col min="6923" max="7168" width="8.7265625" style="4"/>
    <col min="7169" max="7169" width="26.81640625" style="4" customWidth="1"/>
    <col min="7170" max="7173" width="8.26953125" style="4" customWidth="1"/>
    <col min="7174" max="7174" width="1.7265625" style="4" customWidth="1"/>
    <col min="7175" max="7178" width="8.26953125" style="4" customWidth="1"/>
    <col min="7179" max="7424" width="8.7265625" style="4"/>
    <col min="7425" max="7425" width="26.81640625" style="4" customWidth="1"/>
    <col min="7426" max="7429" width="8.26953125" style="4" customWidth="1"/>
    <col min="7430" max="7430" width="1.7265625" style="4" customWidth="1"/>
    <col min="7431" max="7434" width="8.26953125" style="4" customWidth="1"/>
    <col min="7435" max="7680" width="8.7265625" style="4"/>
    <col min="7681" max="7681" width="26.81640625" style="4" customWidth="1"/>
    <col min="7682" max="7685" width="8.26953125" style="4" customWidth="1"/>
    <col min="7686" max="7686" width="1.7265625" style="4" customWidth="1"/>
    <col min="7687" max="7690" width="8.26953125" style="4" customWidth="1"/>
    <col min="7691" max="7936" width="8.7265625" style="4"/>
    <col min="7937" max="7937" width="26.81640625" style="4" customWidth="1"/>
    <col min="7938" max="7941" width="8.26953125" style="4" customWidth="1"/>
    <col min="7942" max="7942" width="1.7265625" style="4" customWidth="1"/>
    <col min="7943" max="7946" width="8.26953125" style="4" customWidth="1"/>
    <col min="7947" max="8192" width="8.7265625" style="4"/>
    <col min="8193" max="8193" width="26.81640625" style="4" customWidth="1"/>
    <col min="8194" max="8197" width="8.26953125" style="4" customWidth="1"/>
    <col min="8198" max="8198" width="1.7265625" style="4" customWidth="1"/>
    <col min="8199" max="8202" width="8.26953125" style="4" customWidth="1"/>
    <col min="8203" max="8448" width="8.7265625" style="4"/>
    <col min="8449" max="8449" width="26.81640625" style="4" customWidth="1"/>
    <col min="8450" max="8453" width="8.26953125" style="4" customWidth="1"/>
    <col min="8454" max="8454" width="1.7265625" style="4" customWidth="1"/>
    <col min="8455" max="8458" width="8.26953125" style="4" customWidth="1"/>
    <col min="8459" max="8704" width="8.7265625" style="4"/>
    <col min="8705" max="8705" width="26.81640625" style="4" customWidth="1"/>
    <col min="8706" max="8709" width="8.26953125" style="4" customWidth="1"/>
    <col min="8710" max="8710" width="1.7265625" style="4" customWidth="1"/>
    <col min="8711" max="8714" width="8.26953125" style="4" customWidth="1"/>
    <col min="8715" max="8960" width="8.7265625" style="4"/>
    <col min="8961" max="8961" width="26.81640625" style="4" customWidth="1"/>
    <col min="8962" max="8965" width="8.26953125" style="4" customWidth="1"/>
    <col min="8966" max="8966" width="1.7265625" style="4" customWidth="1"/>
    <col min="8967" max="8970" width="8.26953125" style="4" customWidth="1"/>
    <col min="8971" max="9216" width="8.7265625" style="4"/>
    <col min="9217" max="9217" width="26.81640625" style="4" customWidth="1"/>
    <col min="9218" max="9221" width="8.26953125" style="4" customWidth="1"/>
    <col min="9222" max="9222" width="1.7265625" style="4" customWidth="1"/>
    <col min="9223" max="9226" width="8.26953125" style="4" customWidth="1"/>
    <col min="9227" max="9472" width="8.7265625" style="4"/>
    <col min="9473" max="9473" width="26.81640625" style="4" customWidth="1"/>
    <col min="9474" max="9477" width="8.26953125" style="4" customWidth="1"/>
    <col min="9478" max="9478" width="1.7265625" style="4" customWidth="1"/>
    <col min="9479" max="9482" width="8.26953125" style="4" customWidth="1"/>
    <col min="9483" max="9728" width="8.7265625" style="4"/>
    <col min="9729" max="9729" width="26.81640625" style="4" customWidth="1"/>
    <col min="9730" max="9733" width="8.26953125" style="4" customWidth="1"/>
    <col min="9734" max="9734" width="1.7265625" style="4" customWidth="1"/>
    <col min="9735" max="9738" width="8.26953125" style="4" customWidth="1"/>
    <col min="9739" max="9984" width="8.7265625" style="4"/>
    <col min="9985" max="9985" width="26.81640625" style="4" customWidth="1"/>
    <col min="9986" max="9989" width="8.26953125" style="4" customWidth="1"/>
    <col min="9990" max="9990" width="1.7265625" style="4" customWidth="1"/>
    <col min="9991" max="9994" width="8.26953125" style="4" customWidth="1"/>
    <col min="9995" max="10240" width="8.7265625" style="4"/>
    <col min="10241" max="10241" width="26.81640625" style="4" customWidth="1"/>
    <col min="10242" max="10245" width="8.26953125" style="4" customWidth="1"/>
    <col min="10246" max="10246" width="1.7265625" style="4" customWidth="1"/>
    <col min="10247" max="10250" width="8.26953125" style="4" customWidth="1"/>
    <col min="10251" max="10496" width="8.7265625" style="4"/>
    <col min="10497" max="10497" width="26.81640625" style="4" customWidth="1"/>
    <col min="10498" max="10501" width="8.26953125" style="4" customWidth="1"/>
    <col min="10502" max="10502" width="1.7265625" style="4" customWidth="1"/>
    <col min="10503" max="10506" width="8.26953125" style="4" customWidth="1"/>
    <col min="10507" max="10752" width="8.7265625" style="4"/>
    <col min="10753" max="10753" width="26.81640625" style="4" customWidth="1"/>
    <col min="10754" max="10757" width="8.26953125" style="4" customWidth="1"/>
    <col min="10758" max="10758" width="1.7265625" style="4" customWidth="1"/>
    <col min="10759" max="10762" width="8.26953125" style="4" customWidth="1"/>
    <col min="10763" max="11008" width="8.7265625" style="4"/>
    <col min="11009" max="11009" width="26.81640625" style="4" customWidth="1"/>
    <col min="11010" max="11013" width="8.26953125" style="4" customWidth="1"/>
    <col min="11014" max="11014" width="1.7265625" style="4" customWidth="1"/>
    <col min="11015" max="11018" width="8.26953125" style="4" customWidth="1"/>
    <col min="11019" max="11264" width="8.7265625" style="4"/>
    <col min="11265" max="11265" width="26.81640625" style="4" customWidth="1"/>
    <col min="11266" max="11269" width="8.26953125" style="4" customWidth="1"/>
    <col min="11270" max="11270" width="1.7265625" style="4" customWidth="1"/>
    <col min="11271" max="11274" width="8.26953125" style="4" customWidth="1"/>
    <col min="11275" max="11520" width="8.7265625" style="4"/>
    <col min="11521" max="11521" width="26.81640625" style="4" customWidth="1"/>
    <col min="11522" max="11525" width="8.26953125" style="4" customWidth="1"/>
    <col min="11526" max="11526" width="1.7265625" style="4" customWidth="1"/>
    <col min="11527" max="11530" width="8.26953125" style="4" customWidth="1"/>
    <col min="11531" max="11776" width="8.7265625" style="4"/>
    <col min="11777" max="11777" width="26.81640625" style="4" customWidth="1"/>
    <col min="11778" max="11781" width="8.26953125" style="4" customWidth="1"/>
    <col min="11782" max="11782" width="1.7265625" style="4" customWidth="1"/>
    <col min="11783" max="11786" width="8.26953125" style="4" customWidth="1"/>
    <col min="11787" max="12032" width="8.7265625" style="4"/>
    <col min="12033" max="12033" width="26.81640625" style="4" customWidth="1"/>
    <col min="12034" max="12037" width="8.26953125" style="4" customWidth="1"/>
    <col min="12038" max="12038" width="1.7265625" style="4" customWidth="1"/>
    <col min="12039" max="12042" width="8.26953125" style="4" customWidth="1"/>
    <col min="12043" max="12288" width="8.7265625" style="4"/>
    <col min="12289" max="12289" width="26.81640625" style="4" customWidth="1"/>
    <col min="12290" max="12293" width="8.26953125" style="4" customWidth="1"/>
    <col min="12294" max="12294" width="1.7265625" style="4" customWidth="1"/>
    <col min="12295" max="12298" width="8.26953125" style="4" customWidth="1"/>
    <col min="12299" max="12544" width="8.7265625" style="4"/>
    <col min="12545" max="12545" width="26.81640625" style="4" customWidth="1"/>
    <col min="12546" max="12549" width="8.26953125" style="4" customWidth="1"/>
    <col min="12550" max="12550" width="1.7265625" style="4" customWidth="1"/>
    <col min="12551" max="12554" width="8.26953125" style="4" customWidth="1"/>
    <col min="12555" max="12800" width="8.7265625" style="4"/>
    <col min="12801" max="12801" width="26.81640625" style="4" customWidth="1"/>
    <col min="12802" max="12805" width="8.26953125" style="4" customWidth="1"/>
    <col min="12806" max="12806" width="1.7265625" style="4" customWidth="1"/>
    <col min="12807" max="12810" width="8.26953125" style="4" customWidth="1"/>
    <col min="12811" max="13056" width="8.7265625" style="4"/>
    <col min="13057" max="13057" width="26.81640625" style="4" customWidth="1"/>
    <col min="13058" max="13061" width="8.26953125" style="4" customWidth="1"/>
    <col min="13062" max="13062" width="1.7265625" style="4" customWidth="1"/>
    <col min="13063" max="13066" width="8.26953125" style="4" customWidth="1"/>
    <col min="13067" max="13312" width="8.7265625" style="4"/>
    <col min="13313" max="13313" width="26.81640625" style="4" customWidth="1"/>
    <col min="13314" max="13317" width="8.26953125" style="4" customWidth="1"/>
    <col min="13318" max="13318" width="1.7265625" style="4" customWidth="1"/>
    <col min="13319" max="13322" width="8.26953125" style="4" customWidth="1"/>
    <col min="13323" max="13568" width="8.7265625" style="4"/>
    <col min="13569" max="13569" width="26.81640625" style="4" customWidth="1"/>
    <col min="13570" max="13573" width="8.26953125" style="4" customWidth="1"/>
    <col min="13574" max="13574" width="1.7265625" style="4" customWidth="1"/>
    <col min="13575" max="13578" width="8.26953125" style="4" customWidth="1"/>
    <col min="13579" max="13824" width="8.7265625" style="4"/>
    <col min="13825" max="13825" width="26.81640625" style="4" customWidth="1"/>
    <col min="13826" max="13829" width="8.26953125" style="4" customWidth="1"/>
    <col min="13830" max="13830" width="1.7265625" style="4" customWidth="1"/>
    <col min="13831" max="13834" width="8.26953125" style="4" customWidth="1"/>
    <col min="13835" max="14080" width="8.7265625" style="4"/>
    <col min="14081" max="14081" width="26.81640625" style="4" customWidth="1"/>
    <col min="14082" max="14085" width="8.26953125" style="4" customWidth="1"/>
    <col min="14086" max="14086" width="1.7265625" style="4" customWidth="1"/>
    <col min="14087" max="14090" width="8.26953125" style="4" customWidth="1"/>
    <col min="14091" max="14336" width="8.7265625" style="4"/>
    <col min="14337" max="14337" width="26.81640625" style="4" customWidth="1"/>
    <col min="14338" max="14341" width="8.26953125" style="4" customWidth="1"/>
    <col min="14342" max="14342" width="1.7265625" style="4" customWidth="1"/>
    <col min="14343" max="14346" width="8.26953125" style="4" customWidth="1"/>
    <col min="14347" max="14592" width="8.7265625" style="4"/>
    <col min="14593" max="14593" width="26.81640625" style="4" customWidth="1"/>
    <col min="14594" max="14597" width="8.26953125" style="4" customWidth="1"/>
    <col min="14598" max="14598" width="1.7265625" style="4" customWidth="1"/>
    <col min="14599" max="14602" width="8.26953125" style="4" customWidth="1"/>
    <col min="14603" max="14848" width="8.7265625" style="4"/>
    <col min="14849" max="14849" width="26.81640625" style="4" customWidth="1"/>
    <col min="14850" max="14853" width="8.26953125" style="4" customWidth="1"/>
    <col min="14854" max="14854" width="1.7265625" style="4" customWidth="1"/>
    <col min="14855" max="14858" width="8.26953125" style="4" customWidth="1"/>
    <col min="14859" max="15104" width="8.7265625" style="4"/>
    <col min="15105" max="15105" width="26.81640625" style="4" customWidth="1"/>
    <col min="15106" max="15109" width="8.26953125" style="4" customWidth="1"/>
    <col min="15110" max="15110" width="1.7265625" style="4" customWidth="1"/>
    <col min="15111" max="15114" width="8.26953125" style="4" customWidth="1"/>
    <col min="15115" max="15360" width="8.7265625" style="4"/>
    <col min="15361" max="15361" width="26.81640625" style="4" customWidth="1"/>
    <col min="15362" max="15365" width="8.26953125" style="4" customWidth="1"/>
    <col min="15366" max="15366" width="1.7265625" style="4" customWidth="1"/>
    <col min="15367" max="15370" width="8.26953125" style="4" customWidth="1"/>
    <col min="15371" max="15616" width="8.7265625" style="4"/>
    <col min="15617" max="15617" width="26.81640625" style="4" customWidth="1"/>
    <col min="15618" max="15621" width="8.26953125" style="4" customWidth="1"/>
    <col min="15622" max="15622" width="1.7265625" style="4" customWidth="1"/>
    <col min="15623" max="15626" width="8.26953125" style="4" customWidth="1"/>
    <col min="15627" max="15872" width="8.7265625" style="4"/>
    <col min="15873" max="15873" width="26.81640625" style="4" customWidth="1"/>
    <col min="15874" max="15877" width="8.26953125" style="4" customWidth="1"/>
    <col min="15878" max="15878" width="1.7265625" style="4" customWidth="1"/>
    <col min="15879" max="15882" width="8.26953125" style="4" customWidth="1"/>
    <col min="15883" max="16128" width="8.7265625" style="4"/>
    <col min="16129" max="16129" width="26.81640625" style="4" customWidth="1"/>
    <col min="16130" max="16133" width="8.26953125" style="4" customWidth="1"/>
    <col min="16134" max="16134" width="1.7265625" style="4" customWidth="1"/>
    <col min="16135" max="16138" width="8.26953125" style="4" customWidth="1"/>
    <col min="16139" max="16384" width="8.7265625" style="4"/>
  </cols>
  <sheetData>
    <row r="1" spans="1:10" ht="20" x14ac:dyDescent="0.4">
      <c r="A1" s="68" t="s">
        <v>19</v>
      </c>
      <c r="B1" s="69" t="s">
        <v>96</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t="s">
        <v>7</v>
      </c>
      <c r="B5" s="27">
        <f>VALUE(RIGHT(B2, 4))</f>
        <v>2020</v>
      </c>
      <c r="C5" s="28">
        <f>B5-1</f>
        <v>2019</v>
      </c>
      <c r="D5" s="27">
        <f>B5</f>
        <v>2020</v>
      </c>
      <c r="E5" s="28">
        <f>C5</f>
        <v>2019</v>
      </c>
      <c r="F5" s="29"/>
      <c r="G5" s="27" t="s">
        <v>8</v>
      </c>
      <c r="H5" s="28" t="s">
        <v>5</v>
      </c>
      <c r="I5" s="27" t="s">
        <v>8</v>
      </c>
      <c r="J5" s="28" t="s">
        <v>5</v>
      </c>
    </row>
    <row r="6" spans="1:10" ht="13" x14ac:dyDescent="0.3">
      <c r="A6" s="30"/>
      <c r="B6" s="115"/>
      <c r="C6" s="116"/>
      <c r="D6" s="115"/>
      <c r="E6" s="116"/>
      <c r="F6" s="117"/>
      <c r="G6" s="115"/>
      <c r="H6" s="116"/>
      <c r="I6" s="31"/>
      <c r="J6" s="32"/>
    </row>
    <row r="7" spans="1:10" s="52" customFormat="1" ht="13" x14ac:dyDescent="0.3">
      <c r="A7" s="118" t="s">
        <v>23</v>
      </c>
      <c r="B7" s="119">
        <f>SUM($B8:$B11)</f>
        <v>1255</v>
      </c>
      <c r="C7" s="120">
        <f>SUM($C8:$C11)</f>
        <v>543</v>
      </c>
      <c r="D7" s="119">
        <f>SUM($D8:$D11)</f>
        <v>2571</v>
      </c>
      <c r="E7" s="120">
        <f>SUM($E8:$E11)</f>
        <v>1641</v>
      </c>
      <c r="F7" s="121"/>
      <c r="G7" s="119">
        <f>B7-C7</f>
        <v>712</v>
      </c>
      <c r="H7" s="120">
        <f>D7-E7</f>
        <v>930</v>
      </c>
      <c r="I7" s="122">
        <f>IF(C7=0, "-", IF(G7/C7&lt;10, G7/C7, "&gt;999%"))</f>
        <v>1.3112338858195212</v>
      </c>
      <c r="J7" s="123">
        <f>IF(E7=0, "-", IF(H7/E7&lt;10, H7/E7, "&gt;999%"))</f>
        <v>0.56672760511883002</v>
      </c>
    </row>
    <row r="8" spans="1:10" ht="14.5" x14ac:dyDescent="0.35">
      <c r="A8" s="124" t="s">
        <v>97</v>
      </c>
      <c r="B8" s="35">
        <v>1015</v>
      </c>
      <c r="C8" s="36">
        <v>376</v>
      </c>
      <c r="D8" s="35">
        <v>1966</v>
      </c>
      <c r="E8" s="36">
        <v>1139</v>
      </c>
      <c r="F8" s="37"/>
      <c r="G8" s="35">
        <f>B8-C8</f>
        <v>639</v>
      </c>
      <c r="H8" s="36">
        <f>D8-E8</f>
        <v>827</v>
      </c>
      <c r="I8" s="125">
        <f>IF(C8=0, "-", IF(G8/C8&lt;10, G8/C8, "&gt;999%"))</f>
        <v>1.699468085106383</v>
      </c>
      <c r="J8" s="126">
        <f>IF(E8=0, "-", IF(H8/E8&lt;10, H8/E8, "&gt;999%"))</f>
        <v>0.72607550482879724</v>
      </c>
    </row>
    <row r="9" spans="1:10" ht="14.5" x14ac:dyDescent="0.35">
      <c r="A9" s="124" t="s">
        <v>98</v>
      </c>
      <c r="B9" s="35">
        <v>211</v>
      </c>
      <c r="C9" s="36">
        <v>161</v>
      </c>
      <c r="D9" s="35">
        <v>529</v>
      </c>
      <c r="E9" s="36">
        <v>474</v>
      </c>
      <c r="F9" s="37"/>
      <c r="G9" s="35">
        <f>B9-C9</f>
        <v>50</v>
      </c>
      <c r="H9" s="36">
        <f>D9-E9</f>
        <v>55</v>
      </c>
      <c r="I9" s="125">
        <f>IF(C9=0, "-", IF(G9/C9&lt;10, G9/C9, "&gt;999%"))</f>
        <v>0.3105590062111801</v>
      </c>
      <c r="J9" s="126">
        <f>IF(E9=0, "-", IF(H9/E9&lt;10, H9/E9, "&gt;999%"))</f>
        <v>0.1160337552742616</v>
      </c>
    </row>
    <row r="10" spans="1:10" ht="14.5" x14ac:dyDescent="0.35">
      <c r="A10" s="124" t="s">
        <v>99</v>
      </c>
      <c r="B10" s="35">
        <v>19</v>
      </c>
      <c r="C10" s="36">
        <v>6</v>
      </c>
      <c r="D10" s="35">
        <v>43</v>
      </c>
      <c r="E10" s="36">
        <v>26</v>
      </c>
      <c r="F10" s="37"/>
      <c r="G10" s="35">
        <f>B10-C10</f>
        <v>13</v>
      </c>
      <c r="H10" s="36">
        <f>D10-E10</f>
        <v>17</v>
      </c>
      <c r="I10" s="125">
        <f>IF(C10=0, "-", IF(G10/C10&lt;10, G10/C10, "&gt;999%"))</f>
        <v>2.1666666666666665</v>
      </c>
      <c r="J10" s="126">
        <f>IF(E10=0, "-", IF(H10/E10&lt;10, H10/E10, "&gt;999%"))</f>
        <v>0.65384615384615385</v>
      </c>
    </row>
    <row r="11" spans="1:10" ht="14.5" x14ac:dyDescent="0.35">
      <c r="A11" s="124" t="s">
        <v>100</v>
      </c>
      <c r="B11" s="35">
        <v>10</v>
      </c>
      <c r="C11" s="36">
        <v>0</v>
      </c>
      <c r="D11" s="35">
        <v>33</v>
      </c>
      <c r="E11" s="36">
        <v>2</v>
      </c>
      <c r="F11" s="37"/>
      <c r="G11" s="35">
        <f>B11-C11</f>
        <v>10</v>
      </c>
      <c r="H11" s="36">
        <f>D11-E11</f>
        <v>31</v>
      </c>
      <c r="I11" s="125" t="str">
        <f>IF(C11=0, "-", IF(G11/C11&lt;10, G11/C11, "&gt;999%"))</f>
        <v>-</v>
      </c>
      <c r="J11" s="126" t="str">
        <f>IF(E11=0, "-", IF(H11/E11&lt;10, H11/E11, "&gt;999%"))</f>
        <v>&gt;999%</v>
      </c>
    </row>
    <row r="12" spans="1:10" ht="14.5" x14ac:dyDescent="0.35">
      <c r="A12" s="34"/>
      <c r="B12" s="35"/>
      <c r="C12" s="36"/>
      <c r="D12" s="35"/>
      <c r="E12" s="36"/>
      <c r="F12" s="37"/>
      <c r="G12" s="35"/>
      <c r="H12" s="36"/>
      <c r="I12" s="125"/>
      <c r="J12" s="126"/>
    </row>
    <row r="13" spans="1:10" s="52" customFormat="1" ht="13" x14ac:dyDescent="0.3">
      <c r="A13" s="118" t="s">
        <v>24</v>
      </c>
      <c r="B13" s="119">
        <f>SUM($B14:$B17)</f>
        <v>1397</v>
      </c>
      <c r="C13" s="120">
        <f>SUM($C14:$C17)</f>
        <v>810</v>
      </c>
      <c r="D13" s="119">
        <f>SUM($D14:$D17)</f>
        <v>3106</v>
      </c>
      <c r="E13" s="120">
        <f>SUM($E14:$E17)</f>
        <v>2038</v>
      </c>
      <c r="F13" s="121"/>
      <c r="G13" s="119">
        <f>B13-C13</f>
        <v>587</v>
      </c>
      <c r="H13" s="120">
        <f>D13-E13</f>
        <v>1068</v>
      </c>
      <c r="I13" s="122">
        <f>IF(C13=0, "-", IF(G13/C13&lt;10, G13/C13, "&gt;999%"))</f>
        <v>0.72469135802469131</v>
      </c>
      <c r="J13" s="123">
        <f>IF(E13=0, "-", IF(H13/E13&lt;10, H13/E13, "&gt;999%"))</f>
        <v>0.5240431795878312</v>
      </c>
    </row>
    <row r="14" spans="1:10" ht="14.5" x14ac:dyDescent="0.35">
      <c r="A14" s="124" t="s">
        <v>97</v>
      </c>
      <c r="B14" s="35">
        <v>1014</v>
      </c>
      <c r="C14" s="36">
        <v>476</v>
      </c>
      <c r="D14" s="35">
        <v>2128</v>
      </c>
      <c r="E14" s="36">
        <v>1225</v>
      </c>
      <c r="F14" s="37"/>
      <c r="G14" s="35">
        <f>B14-C14</f>
        <v>538</v>
      </c>
      <c r="H14" s="36">
        <f>D14-E14</f>
        <v>903</v>
      </c>
      <c r="I14" s="125">
        <f>IF(C14=0, "-", IF(G14/C14&lt;10, G14/C14, "&gt;999%"))</f>
        <v>1.1302521008403361</v>
      </c>
      <c r="J14" s="126">
        <f>IF(E14=0, "-", IF(H14/E14&lt;10, H14/E14, "&gt;999%"))</f>
        <v>0.7371428571428571</v>
      </c>
    </row>
    <row r="15" spans="1:10" ht="14.5" x14ac:dyDescent="0.35">
      <c r="A15" s="124" t="s">
        <v>98</v>
      </c>
      <c r="B15" s="35">
        <v>331</v>
      </c>
      <c r="C15" s="36">
        <v>288</v>
      </c>
      <c r="D15" s="35">
        <v>805</v>
      </c>
      <c r="E15" s="36">
        <v>649</v>
      </c>
      <c r="F15" s="37"/>
      <c r="G15" s="35">
        <f>B15-C15</f>
        <v>43</v>
      </c>
      <c r="H15" s="36">
        <f>D15-E15</f>
        <v>156</v>
      </c>
      <c r="I15" s="125">
        <f>IF(C15=0, "-", IF(G15/C15&lt;10, G15/C15, "&gt;999%"))</f>
        <v>0.14930555555555555</v>
      </c>
      <c r="J15" s="126">
        <f>IF(E15=0, "-", IF(H15/E15&lt;10, H15/E15, "&gt;999%"))</f>
        <v>0.24036979969183359</v>
      </c>
    </row>
    <row r="16" spans="1:10" ht="14.5" x14ac:dyDescent="0.35">
      <c r="A16" s="124" t="s">
        <v>99</v>
      </c>
      <c r="B16" s="35">
        <v>20</v>
      </c>
      <c r="C16" s="36">
        <v>19</v>
      </c>
      <c r="D16" s="35">
        <v>61</v>
      </c>
      <c r="E16" s="36">
        <v>50</v>
      </c>
      <c r="F16" s="37"/>
      <c r="G16" s="35">
        <f>B16-C16</f>
        <v>1</v>
      </c>
      <c r="H16" s="36">
        <f>D16-E16</f>
        <v>11</v>
      </c>
      <c r="I16" s="125">
        <f>IF(C16=0, "-", IF(G16/C16&lt;10, G16/C16, "&gt;999%"))</f>
        <v>5.2631578947368418E-2</v>
      </c>
      <c r="J16" s="126">
        <f>IF(E16=0, "-", IF(H16/E16&lt;10, H16/E16, "&gt;999%"))</f>
        <v>0.22</v>
      </c>
    </row>
    <row r="17" spans="1:10" ht="14.5" x14ac:dyDescent="0.35">
      <c r="A17" s="124" t="s">
        <v>100</v>
      </c>
      <c r="B17" s="35">
        <v>32</v>
      </c>
      <c r="C17" s="36">
        <v>27</v>
      </c>
      <c r="D17" s="35">
        <v>112</v>
      </c>
      <c r="E17" s="36">
        <v>114</v>
      </c>
      <c r="F17" s="37"/>
      <c r="G17" s="35">
        <f>B17-C17</f>
        <v>5</v>
      </c>
      <c r="H17" s="36">
        <f>D17-E17</f>
        <v>-2</v>
      </c>
      <c r="I17" s="125">
        <f>IF(C17=0, "-", IF(G17/C17&lt;10, G17/C17, "&gt;999%"))</f>
        <v>0.18518518518518517</v>
      </c>
      <c r="J17" s="126">
        <f>IF(E17=0, "-", IF(H17/E17&lt;10, H17/E17, "&gt;999%"))</f>
        <v>-1.7543859649122806E-2</v>
      </c>
    </row>
    <row r="18" spans="1:10" ht="13" x14ac:dyDescent="0.3">
      <c r="A18" s="30"/>
      <c r="B18" s="115"/>
      <c r="C18" s="116"/>
      <c r="D18" s="115"/>
      <c r="E18" s="116"/>
      <c r="F18" s="117"/>
      <c r="G18" s="115"/>
      <c r="H18" s="116"/>
      <c r="I18" s="31"/>
      <c r="J18" s="32"/>
    </row>
    <row r="19" spans="1:10" s="52" customFormat="1" ht="13" x14ac:dyDescent="0.3">
      <c r="A19" s="118" t="s">
        <v>25</v>
      </c>
      <c r="B19" s="119">
        <f>SUM($B20:$B23)</f>
        <v>298</v>
      </c>
      <c r="C19" s="120">
        <f>SUM($C20:$C23)</f>
        <v>308</v>
      </c>
      <c r="D19" s="119">
        <f>SUM($D20:$D23)</f>
        <v>631</v>
      </c>
      <c r="E19" s="120">
        <f>SUM($E20:$E23)</f>
        <v>733</v>
      </c>
      <c r="F19" s="121"/>
      <c r="G19" s="119">
        <f>B19-C19</f>
        <v>-10</v>
      </c>
      <c r="H19" s="120">
        <f>D19-E19</f>
        <v>-102</v>
      </c>
      <c r="I19" s="122">
        <f>IF(C19=0, "-", IF(G19/C19&lt;10, G19/C19, "&gt;999%"))</f>
        <v>-3.2467532467532464E-2</v>
      </c>
      <c r="J19" s="123">
        <f>IF(E19=0, "-", IF(H19/E19&lt;10, H19/E19, "&gt;999%"))</f>
        <v>-0.13915416098226466</v>
      </c>
    </row>
    <row r="20" spans="1:10" ht="14.5" x14ac:dyDescent="0.35">
      <c r="A20" s="124" t="s">
        <v>97</v>
      </c>
      <c r="B20" s="35">
        <v>131</v>
      </c>
      <c r="C20" s="36">
        <v>118</v>
      </c>
      <c r="D20" s="35">
        <v>264</v>
      </c>
      <c r="E20" s="36">
        <v>287</v>
      </c>
      <c r="F20" s="37"/>
      <c r="G20" s="35">
        <f>B20-C20</f>
        <v>13</v>
      </c>
      <c r="H20" s="36">
        <f>D20-E20</f>
        <v>-23</v>
      </c>
      <c r="I20" s="125">
        <f>IF(C20=0, "-", IF(G20/C20&lt;10, G20/C20, "&gt;999%"))</f>
        <v>0.11016949152542373</v>
      </c>
      <c r="J20" s="126">
        <f>IF(E20=0, "-", IF(H20/E20&lt;10, H20/E20, "&gt;999%"))</f>
        <v>-8.0139372822299645E-2</v>
      </c>
    </row>
    <row r="21" spans="1:10" ht="14.5" x14ac:dyDescent="0.35">
      <c r="A21" s="124" t="s">
        <v>98</v>
      </c>
      <c r="B21" s="35">
        <v>148</v>
      </c>
      <c r="C21" s="36">
        <v>156</v>
      </c>
      <c r="D21" s="35">
        <v>331</v>
      </c>
      <c r="E21" s="36">
        <v>366</v>
      </c>
      <c r="F21" s="37"/>
      <c r="G21" s="35">
        <f>B21-C21</f>
        <v>-8</v>
      </c>
      <c r="H21" s="36">
        <f>D21-E21</f>
        <v>-35</v>
      </c>
      <c r="I21" s="125">
        <f>IF(C21=0, "-", IF(G21/C21&lt;10, G21/C21, "&gt;999%"))</f>
        <v>-5.128205128205128E-2</v>
      </c>
      <c r="J21" s="126">
        <f>IF(E21=0, "-", IF(H21/E21&lt;10, H21/E21, "&gt;999%"))</f>
        <v>-9.5628415300546443E-2</v>
      </c>
    </row>
    <row r="22" spans="1:10" ht="14.5" x14ac:dyDescent="0.35">
      <c r="A22" s="124" t="s">
        <v>99</v>
      </c>
      <c r="B22" s="35">
        <v>19</v>
      </c>
      <c r="C22" s="36">
        <v>31</v>
      </c>
      <c r="D22" s="35">
        <v>32</v>
      </c>
      <c r="E22" s="36">
        <v>73</v>
      </c>
      <c r="F22" s="37"/>
      <c r="G22" s="35">
        <f>B22-C22</f>
        <v>-12</v>
      </c>
      <c r="H22" s="36">
        <f>D22-E22</f>
        <v>-41</v>
      </c>
      <c r="I22" s="125">
        <f>IF(C22=0, "-", IF(G22/C22&lt;10, G22/C22, "&gt;999%"))</f>
        <v>-0.38709677419354838</v>
      </c>
      <c r="J22" s="126">
        <f>IF(E22=0, "-", IF(H22/E22&lt;10, H22/E22, "&gt;999%"))</f>
        <v>-0.56164383561643838</v>
      </c>
    </row>
    <row r="23" spans="1:10" ht="14.5" x14ac:dyDescent="0.35">
      <c r="A23" s="124" t="s">
        <v>100</v>
      </c>
      <c r="B23" s="35">
        <v>0</v>
      </c>
      <c r="C23" s="36">
        <v>3</v>
      </c>
      <c r="D23" s="35">
        <v>4</v>
      </c>
      <c r="E23" s="36">
        <v>7</v>
      </c>
      <c r="F23" s="37"/>
      <c r="G23" s="35">
        <f>B23-C23</f>
        <v>-3</v>
      </c>
      <c r="H23" s="36">
        <f>D23-E23</f>
        <v>-3</v>
      </c>
      <c r="I23" s="125">
        <f>IF(C23=0, "-", IF(G23/C23&lt;10, G23/C23, "&gt;999%"))</f>
        <v>-1</v>
      </c>
      <c r="J23" s="126">
        <f>IF(E23=0, "-", IF(H23/E23&lt;10, H23/E23, "&gt;999%"))</f>
        <v>-0.42857142857142855</v>
      </c>
    </row>
    <row r="24" spans="1:10" ht="14.5" x14ac:dyDescent="0.35">
      <c r="A24" s="34"/>
      <c r="B24" s="35"/>
      <c r="C24" s="36"/>
      <c r="D24" s="35"/>
      <c r="E24" s="36"/>
      <c r="F24" s="37"/>
      <c r="G24" s="35"/>
      <c r="H24" s="36"/>
      <c r="I24" s="125"/>
      <c r="J24" s="126"/>
    </row>
    <row r="25" spans="1:10" s="52" customFormat="1" ht="13" x14ac:dyDescent="0.3">
      <c r="A25" s="127" t="s">
        <v>101</v>
      </c>
      <c r="B25" s="119">
        <f>SUM($B26:$B29)</f>
        <v>2950</v>
      </c>
      <c r="C25" s="120">
        <f>SUM($C26:$C29)</f>
        <v>1661</v>
      </c>
      <c r="D25" s="119">
        <f>SUM($D26:$D29)</f>
        <v>6308</v>
      </c>
      <c r="E25" s="120">
        <f>SUM($E26:$E29)</f>
        <v>4412</v>
      </c>
      <c r="F25" s="121"/>
      <c r="G25" s="119">
        <f>B25-C25</f>
        <v>1289</v>
      </c>
      <c r="H25" s="120">
        <f>D25-E25</f>
        <v>1896</v>
      </c>
      <c r="I25" s="122">
        <f>IF(C25=0, "-", IF(G25/C25&lt;10, G25/C25, "&gt;999%"))</f>
        <v>0.77603853100541842</v>
      </c>
      <c r="J25" s="123">
        <f>IF(E25=0, "-", IF(H25/E25&lt;10, H25/E25, "&gt;999%"))</f>
        <v>0.42973708068902994</v>
      </c>
    </row>
    <row r="26" spans="1:10" ht="14.5" x14ac:dyDescent="0.35">
      <c r="A26" s="124" t="s">
        <v>97</v>
      </c>
      <c r="B26" s="35">
        <v>2160</v>
      </c>
      <c r="C26" s="36">
        <v>970</v>
      </c>
      <c r="D26" s="35">
        <v>4358</v>
      </c>
      <c r="E26" s="36">
        <v>2651</v>
      </c>
      <c r="F26" s="37"/>
      <c r="G26" s="35">
        <f>B26-C26</f>
        <v>1190</v>
      </c>
      <c r="H26" s="36">
        <f>D26-E26</f>
        <v>1707</v>
      </c>
      <c r="I26" s="125">
        <f>IF(C26=0, "-", IF(G26/C26&lt;10, G26/C26, "&gt;999%"))</f>
        <v>1.2268041237113403</v>
      </c>
      <c r="J26" s="126">
        <f>IF(E26=0, "-", IF(H26/E26&lt;10, H26/E26, "&gt;999%"))</f>
        <v>0.64390795926065636</v>
      </c>
    </row>
    <row r="27" spans="1:10" ht="14.5" x14ac:dyDescent="0.35">
      <c r="A27" s="124" t="s">
        <v>98</v>
      </c>
      <c r="B27" s="35">
        <v>690</v>
      </c>
      <c r="C27" s="36">
        <v>605</v>
      </c>
      <c r="D27" s="35">
        <v>1665</v>
      </c>
      <c r="E27" s="36">
        <v>1489</v>
      </c>
      <c r="F27" s="37"/>
      <c r="G27" s="35">
        <f>B27-C27</f>
        <v>85</v>
      </c>
      <c r="H27" s="36">
        <f>D27-E27</f>
        <v>176</v>
      </c>
      <c r="I27" s="125">
        <f>IF(C27=0, "-", IF(G27/C27&lt;10, G27/C27, "&gt;999%"))</f>
        <v>0.14049586776859505</v>
      </c>
      <c r="J27" s="126">
        <f>IF(E27=0, "-", IF(H27/E27&lt;10, H27/E27, "&gt;999%"))</f>
        <v>0.11820013431833445</v>
      </c>
    </row>
    <row r="28" spans="1:10" ht="14.5" x14ac:dyDescent="0.35">
      <c r="A28" s="124" t="s">
        <v>99</v>
      </c>
      <c r="B28" s="35">
        <v>58</v>
      </c>
      <c r="C28" s="36">
        <v>56</v>
      </c>
      <c r="D28" s="35">
        <v>136</v>
      </c>
      <c r="E28" s="36">
        <v>149</v>
      </c>
      <c r="F28" s="37"/>
      <c r="G28" s="35">
        <f>B28-C28</f>
        <v>2</v>
      </c>
      <c r="H28" s="36">
        <f>D28-E28</f>
        <v>-13</v>
      </c>
      <c r="I28" s="125">
        <f>IF(C28=0, "-", IF(G28/C28&lt;10, G28/C28, "&gt;999%"))</f>
        <v>3.5714285714285712E-2</v>
      </c>
      <c r="J28" s="126">
        <f>IF(E28=0, "-", IF(H28/E28&lt;10, H28/E28, "&gt;999%"))</f>
        <v>-8.7248322147651006E-2</v>
      </c>
    </row>
    <row r="29" spans="1:10" ht="14.5" x14ac:dyDescent="0.35">
      <c r="A29" s="124" t="s">
        <v>100</v>
      </c>
      <c r="B29" s="35">
        <v>42</v>
      </c>
      <c r="C29" s="36">
        <v>30</v>
      </c>
      <c r="D29" s="35">
        <v>149</v>
      </c>
      <c r="E29" s="36">
        <v>123</v>
      </c>
      <c r="F29" s="37"/>
      <c r="G29" s="35">
        <f>B29-C29</f>
        <v>12</v>
      </c>
      <c r="H29" s="36">
        <f>D29-E29</f>
        <v>26</v>
      </c>
      <c r="I29" s="125">
        <f>IF(C29=0, "-", IF(G29/C29&lt;10, G29/C29, "&gt;999%"))</f>
        <v>0.4</v>
      </c>
      <c r="J29" s="126">
        <f>IF(E29=0, "-", IF(H29/E29&lt;10, H29/E29, "&gt;999%"))</f>
        <v>0.21138211382113822</v>
      </c>
    </row>
    <row r="30" spans="1:10" ht="14.5" x14ac:dyDescent="0.35">
      <c r="A30" s="34"/>
      <c r="B30" s="35"/>
      <c r="C30" s="36"/>
      <c r="D30" s="35"/>
      <c r="E30" s="36"/>
      <c r="F30" s="37"/>
      <c r="G30" s="35"/>
      <c r="H30" s="36"/>
      <c r="I30" s="125"/>
      <c r="J30" s="126"/>
    </row>
    <row r="31" spans="1:10" s="52" customFormat="1" ht="13" x14ac:dyDescent="0.3">
      <c r="A31" s="30" t="s">
        <v>26</v>
      </c>
      <c r="B31" s="119">
        <v>9</v>
      </c>
      <c r="C31" s="120">
        <v>11</v>
      </c>
      <c r="D31" s="119">
        <v>23</v>
      </c>
      <c r="E31" s="120">
        <v>34</v>
      </c>
      <c r="F31" s="121"/>
      <c r="G31" s="119">
        <f>B31-C31</f>
        <v>-2</v>
      </c>
      <c r="H31" s="120">
        <f>D31-E31</f>
        <v>-11</v>
      </c>
      <c r="I31" s="122">
        <f>IF(C31=0, "-", IF(G31/C31&lt;10, G31/C31, "&gt;999%"))</f>
        <v>-0.18181818181818182</v>
      </c>
      <c r="J31" s="123">
        <f>IF(E31=0, "-", IF(H31/E31&lt;10, H31/E31, "&gt;999%"))</f>
        <v>-0.3235294117647059</v>
      </c>
    </row>
    <row r="32" spans="1:10" x14ac:dyDescent="0.25">
      <c r="A32" s="34"/>
      <c r="B32" s="40"/>
      <c r="C32" s="41"/>
      <c r="D32" s="40"/>
      <c r="E32" s="41"/>
      <c r="F32" s="42"/>
      <c r="G32" s="40"/>
      <c r="H32" s="41"/>
      <c r="I32" s="43"/>
      <c r="J32" s="44"/>
    </row>
    <row r="33" spans="1:10" s="52" customFormat="1" ht="13" x14ac:dyDescent="0.3">
      <c r="A33" s="26" t="s">
        <v>17</v>
      </c>
      <c r="B33" s="46">
        <f>SUM(B26:B32)</f>
        <v>2959</v>
      </c>
      <c r="C33" s="128">
        <f>SUM(C26:C32)</f>
        <v>1672</v>
      </c>
      <c r="D33" s="46">
        <f>SUM(D26:D32)</f>
        <v>6331</v>
      </c>
      <c r="E33" s="128">
        <f>SUM(E26:E32)</f>
        <v>4446</v>
      </c>
      <c r="F33" s="48"/>
      <c r="G33" s="46">
        <f>B33-C33</f>
        <v>1287</v>
      </c>
      <c r="H33" s="47">
        <f>D33-E33</f>
        <v>1885</v>
      </c>
      <c r="I33" s="49">
        <f>IF(C33=0, 0, G33/C33)</f>
        <v>0.76973684210526316</v>
      </c>
      <c r="J33" s="50">
        <f>IF(E33=0, 0, H33/E33)</f>
        <v>0.42397660818713451</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4850B-4D6A-4C71-866F-ABF5274889B2}">
  <sheetPr>
    <pageSetUpPr fitToPage="1"/>
  </sheetPr>
  <dimension ref="A1:J41"/>
  <sheetViews>
    <sheetView workbookViewId="0">
      <selection sqref="A1:L1"/>
    </sheetView>
  </sheetViews>
  <sheetFormatPr defaultRowHeight="12.5" x14ac:dyDescent="0.25"/>
  <cols>
    <col min="1" max="1" width="32.7265625" style="4" customWidth="1"/>
    <col min="2" max="5" width="10.1796875" style="4" customWidth="1"/>
    <col min="6" max="6" width="1.7265625" style="4" customWidth="1"/>
    <col min="7" max="10" width="10.1796875" style="4" customWidth="1"/>
    <col min="11" max="256" width="8.7265625" style="4"/>
    <col min="257" max="257" width="32.7265625" style="4" customWidth="1"/>
    <col min="258" max="261" width="10.1796875" style="4" customWidth="1"/>
    <col min="262" max="262" width="1.7265625" style="4" customWidth="1"/>
    <col min="263" max="266" width="10.1796875" style="4" customWidth="1"/>
    <col min="267" max="512" width="8.7265625" style="4"/>
    <col min="513" max="513" width="32.7265625" style="4" customWidth="1"/>
    <col min="514" max="517" width="10.1796875" style="4" customWidth="1"/>
    <col min="518" max="518" width="1.7265625" style="4" customWidth="1"/>
    <col min="519" max="522" width="10.1796875" style="4" customWidth="1"/>
    <col min="523" max="768" width="8.7265625" style="4"/>
    <col min="769" max="769" width="32.7265625" style="4" customWidth="1"/>
    <col min="770" max="773" width="10.1796875" style="4" customWidth="1"/>
    <col min="774" max="774" width="1.7265625" style="4" customWidth="1"/>
    <col min="775" max="778" width="10.1796875" style="4" customWidth="1"/>
    <col min="779" max="1024" width="8.7265625" style="4"/>
    <col min="1025" max="1025" width="32.7265625" style="4" customWidth="1"/>
    <col min="1026" max="1029" width="10.1796875" style="4" customWidth="1"/>
    <col min="1030" max="1030" width="1.7265625" style="4" customWidth="1"/>
    <col min="1031" max="1034" width="10.1796875" style="4" customWidth="1"/>
    <col min="1035" max="1280" width="8.7265625" style="4"/>
    <col min="1281" max="1281" width="32.7265625" style="4" customWidth="1"/>
    <col min="1282" max="1285" width="10.1796875" style="4" customWidth="1"/>
    <col min="1286" max="1286" width="1.7265625" style="4" customWidth="1"/>
    <col min="1287" max="1290" width="10.1796875" style="4" customWidth="1"/>
    <col min="1291" max="1536" width="8.7265625" style="4"/>
    <col min="1537" max="1537" width="32.7265625" style="4" customWidth="1"/>
    <col min="1538" max="1541" width="10.1796875" style="4" customWidth="1"/>
    <col min="1542" max="1542" width="1.7265625" style="4" customWidth="1"/>
    <col min="1543" max="1546" width="10.1796875" style="4" customWidth="1"/>
    <col min="1547" max="1792" width="8.7265625" style="4"/>
    <col min="1793" max="1793" width="32.7265625" style="4" customWidth="1"/>
    <col min="1794" max="1797" width="10.1796875" style="4" customWidth="1"/>
    <col min="1798" max="1798" width="1.7265625" style="4" customWidth="1"/>
    <col min="1799" max="1802" width="10.1796875" style="4" customWidth="1"/>
    <col min="1803" max="2048" width="8.7265625" style="4"/>
    <col min="2049" max="2049" width="32.7265625" style="4" customWidth="1"/>
    <col min="2050" max="2053" width="10.1796875" style="4" customWidth="1"/>
    <col min="2054" max="2054" width="1.7265625" style="4" customWidth="1"/>
    <col min="2055" max="2058" width="10.1796875" style="4" customWidth="1"/>
    <col min="2059" max="2304" width="8.7265625" style="4"/>
    <col min="2305" max="2305" width="32.7265625" style="4" customWidth="1"/>
    <col min="2306" max="2309" width="10.1796875" style="4" customWidth="1"/>
    <col min="2310" max="2310" width="1.7265625" style="4" customWidth="1"/>
    <col min="2311" max="2314" width="10.1796875" style="4" customWidth="1"/>
    <col min="2315" max="2560" width="8.7265625" style="4"/>
    <col min="2561" max="2561" width="32.7265625" style="4" customWidth="1"/>
    <col min="2562" max="2565" width="10.1796875" style="4" customWidth="1"/>
    <col min="2566" max="2566" width="1.7265625" style="4" customWidth="1"/>
    <col min="2567" max="2570" width="10.1796875" style="4" customWidth="1"/>
    <col min="2571" max="2816" width="8.7265625" style="4"/>
    <col min="2817" max="2817" width="32.7265625" style="4" customWidth="1"/>
    <col min="2818" max="2821" width="10.1796875" style="4" customWidth="1"/>
    <col min="2822" max="2822" width="1.7265625" style="4" customWidth="1"/>
    <col min="2823" max="2826" width="10.1796875" style="4" customWidth="1"/>
    <col min="2827" max="3072" width="8.7265625" style="4"/>
    <col min="3073" max="3073" width="32.7265625" style="4" customWidth="1"/>
    <col min="3074" max="3077" width="10.1796875" style="4" customWidth="1"/>
    <col min="3078" max="3078" width="1.7265625" style="4" customWidth="1"/>
    <col min="3079" max="3082" width="10.1796875" style="4" customWidth="1"/>
    <col min="3083" max="3328" width="8.7265625" style="4"/>
    <col min="3329" max="3329" width="32.7265625" style="4" customWidth="1"/>
    <col min="3330" max="3333" width="10.1796875" style="4" customWidth="1"/>
    <col min="3334" max="3334" width="1.7265625" style="4" customWidth="1"/>
    <col min="3335" max="3338" width="10.1796875" style="4" customWidth="1"/>
    <col min="3339" max="3584" width="8.7265625" style="4"/>
    <col min="3585" max="3585" width="32.7265625" style="4" customWidth="1"/>
    <col min="3586" max="3589" width="10.1796875" style="4" customWidth="1"/>
    <col min="3590" max="3590" width="1.7265625" style="4" customWidth="1"/>
    <col min="3591" max="3594" width="10.1796875" style="4" customWidth="1"/>
    <col min="3595" max="3840" width="8.7265625" style="4"/>
    <col min="3841" max="3841" width="32.7265625" style="4" customWidth="1"/>
    <col min="3842" max="3845" width="10.1796875" style="4" customWidth="1"/>
    <col min="3846" max="3846" width="1.7265625" style="4" customWidth="1"/>
    <col min="3847" max="3850" width="10.1796875" style="4" customWidth="1"/>
    <col min="3851" max="4096" width="8.7265625" style="4"/>
    <col min="4097" max="4097" width="32.7265625" style="4" customWidth="1"/>
    <col min="4098" max="4101" width="10.1796875" style="4" customWidth="1"/>
    <col min="4102" max="4102" width="1.7265625" style="4" customWidth="1"/>
    <col min="4103" max="4106" width="10.1796875" style="4" customWidth="1"/>
    <col min="4107" max="4352" width="8.7265625" style="4"/>
    <col min="4353" max="4353" width="32.7265625" style="4" customWidth="1"/>
    <col min="4354" max="4357" width="10.1796875" style="4" customWidth="1"/>
    <col min="4358" max="4358" width="1.7265625" style="4" customWidth="1"/>
    <col min="4359" max="4362" width="10.1796875" style="4" customWidth="1"/>
    <col min="4363" max="4608" width="8.7265625" style="4"/>
    <col min="4609" max="4609" width="32.7265625" style="4" customWidth="1"/>
    <col min="4610" max="4613" width="10.1796875" style="4" customWidth="1"/>
    <col min="4614" max="4614" width="1.7265625" style="4" customWidth="1"/>
    <col min="4615" max="4618" width="10.1796875" style="4" customWidth="1"/>
    <col min="4619" max="4864" width="8.7265625" style="4"/>
    <col min="4865" max="4865" width="32.7265625" style="4" customWidth="1"/>
    <col min="4866" max="4869" width="10.1796875" style="4" customWidth="1"/>
    <col min="4870" max="4870" width="1.7265625" style="4" customWidth="1"/>
    <col min="4871" max="4874" width="10.1796875" style="4" customWidth="1"/>
    <col min="4875" max="5120" width="8.7265625" style="4"/>
    <col min="5121" max="5121" width="32.7265625" style="4" customWidth="1"/>
    <col min="5122" max="5125" width="10.1796875" style="4" customWidth="1"/>
    <col min="5126" max="5126" width="1.7265625" style="4" customWidth="1"/>
    <col min="5127" max="5130" width="10.1796875" style="4" customWidth="1"/>
    <col min="5131" max="5376" width="8.7265625" style="4"/>
    <col min="5377" max="5377" width="32.7265625" style="4" customWidth="1"/>
    <col min="5378" max="5381" width="10.1796875" style="4" customWidth="1"/>
    <col min="5382" max="5382" width="1.7265625" style="4" customWidth="1"/>
    <col min="5383" max="5386" width="10.1796875" style="4" customWidth="1"/>
    <col min="5387" max="5632" width="8.7265625" style="4"/>
    <col min="5633" max="5633" width="32.7265625" style="4" customWidth="1"/>
    <col min="5634" max="5637" width="10.1796875" style="4" customWidth="1"/>
    <col min="5638" max="5638" width="1.7265625" style="4" customWidth="1"/>
    <col min="5639" max="5642" width="10.1796875" style="4" customWidth="1"/>
    <col min="5643" max="5888" width="8.7265625" style="4"/>
    <col min="5889" max="5889" width="32.7265625" style="4" customWidth="1"/>
    <col min="5890" max="5893" width="10.1796875" style="4" customWidth="1"/>
    <col min="5894" max="5894" width="1.7265625" style="4" customWidth="1"/>
    <col min="5895" max="5898" width="10.1796875" style="4" customWidth="1"/>
    <col min="5899" max="6144" width="8.7265625" style="4"/>
    <col min="6145" max="6145" width="32.7265625" style="4" customWidth="1"/>
    <col min="6146" max="6149" width="10.1796875" style="4" customWidth="1"/>
    <col min="6150" max="6150" width="1.7265625" style="4" customWidth="1"/>
    <col min="6151" max="6154" width="10.1796875" style="4" customWidth="1"/>
    <col min="6155" max="6400" width="8.7265625" style="4"/>
    <col min="6401" max="6401" width="32.7265625" style="4" customWidth="1"/>
    <col min="6402" max="6405" width="10.1796875" style="4" customWidth="1"/>
    <col min="6406" max="6406" width="1.7265625" style="4" customWidth="1"/>
    <col min="6407" max="6410" width="10.1796875" style="4" customWidth="1"/>
    <col min="6411" max="6656" width="8.7265625" style="4"/>
    <col min="6657" max="6657" width="32.7265625" style="4" customWidth="1"/>
    <col min="6658" max="6661" width="10.1796875" style="4" customWidth="1"/>
    <col min="6662" max="6662" width="1.7265625" style="4" customWidth="1"/>
    <col min="6663" max="6666" width="10.1796875" style="4" customWidth="1"/>
    <col min="6667" max="6912" width="8.7265625" style="4"/>
    <col min="6913" max="6913" width="32.7265625" style="4" customWidth="1"/>
    <col min="6914" max="6917" width="10.1796875" style="4" customWidth="1"/>
    <col min="6918" max="6918" width="1.7265625" style="4" customWidth="1"/>
    <col min="6919" max="6922" width="10.1796875" style="4" customWidth="1"/>
    <col min="6923" max="7168" width="8.7265625" style="4"/>
    <col min="7169" max="7169" width="32.7265625" style="4" customWidth="1"/>
    <col min="7170" max="7173" width="10.1796875" style="4" customWidth="1"/>
    <col min="7174" max="7174" width="1.7265625" style="4" customWidth="1"/>
    <col min="7175" max="7178" width="10.1796875" style="4" customWidth="1"/>
    <col min="7179" max="7424" width="8.7265625" style="4"/>
    <col min="7425" max="7425" width="32.7265625" style="4" customWidth="1"/>
    <col min="7426" max="7429" width="10.1796875" style="4" customWidth="1"/>
    <col min="7430" max="7430" width="1.7265625" style="4" customWidth="1"/>
    <col min="7431" max="7434" width="10.1796875" style="4" customWidth="1"/>
    <col min="7435" max="7680" width="8.7265625" style="4"/>
    <col min="7681" max="7681" width="32.7265625" style="4" customWidth="1"/>
    <col min="7682" max="7685" width="10.1796875" style="4" customWidth="1"/>
    <col min="7686" max="7686" width="1.7265625" style="4" customWidth="1"/>
    <col min="7687" max="7690" width="10.1796875" style="4" customWidth="1"/>
    <col min="7691" max="7936" width="8.7265625" style="4"/>
    <col min="7937" max="7937" width="32.7265625" style="4" customWidth="1"/>
    <col min="7938" max="7941" width="10.1796875" style="4" customWidth="1"/>
    <col min="7942" max="7942" width="1.7265625" style="4" customWidth="1"/>
    <col min="7943" max="7946" width="10.1796875" style="4" customWidth="1"/>
    <col min="7947" max="8192" width="8.7265625" style="4"/>
    <col min="8193" max="8193" width="32.7265625" style="4" customWidth="1"/>
    <col min="8194" max="8197" width="10.1796875" style="4" customWidth="1"/>
    <col min="8198" max="8198" width="1.7265625" style="4" customWidth="1"/>
    <col min="8199" max="8202" width="10.1796875" style="4" customWidth="1"/>
    <col min="8203" max="8448" width="8.7265625" style="4"/>
    <col min="8449" max="8449" width="32.7265625" style="4" customWidth="1"/>
    <col min="8450" max="8453" width="10.1796875" style="4" customWidth="1"/>
    <col min="8454" max="8454" width="1.7265625" style="4" customWidth="1"/>
    <col min="8455" max="8458" width="10.1796875" style="4" customWidth="1"/>
    <col min="8459" max="8704" width="8.7265625" style="4"/>
    <col min="8705" max="8705" width="32.7265625" style="4" customWidth="1"/>
    <col min="8706" max="8709" width="10.1796875" style="4" customWidth="1"/>
    <col min="8710" max="8710" width="1.7265625" style="4" customWidth="1"/>
    <col min="8711" max="8714" width="10.1796875" style="4" customWidth="1"/>
    <col min="8715" max="8960" width="8.7265625" style="4"/>
    <col min="8961" max="8961" width="32.7265625" style="4" customWidth="1"/>
    <col min="8962" max="8965" width="10.1796875" style="4" customWidth="1"/>
    <col min="8966" max="8966" width="1.7265625" style="4" customWidth="1"/>
    <col min="8967" max="8970" width="10.1796875" style="4" customWidth="1"/>
    <col min="8971" max="9216" width="8.7265625" style="4"/>
    <col min="9217" max="9217" width="32.7265625" style="4" customWidth="1"/>
    <col min="9218" max="9221" width="10.1796875" style="4" customWidth="1"/>
    <col min="9222" max="9222" width="1.7265625" style="4" customWidth="1"/>
    <col min="9223" max="9226" width="10.1796875" style="4" customWidth="1"/>
    <col min="9227" max="9472" width="8.7265625" style="4"/>
    <col min="9473" max="9473" width="32.7265625" style="4" customWidth="1"/>
    <col min="9474" max="9477" width="10.1796875" style="4" customWidth="1"/>
    <col min="9478" max="9478" width="1.7265625" style="4" customWidth="1"/>
    <col min="9479" max="9482" width="10.1796875" style="4" customWidth="1"/>
    <col min="9483" max="9728" width="8.7265625" style="4"/>
    <col min="9729" max="9729" width="32.7265625" style="4" customWidth="1"/>
    <col min="9730" max="9733" width="10.1796875" style="4" customWidth="1"/>
    <col min="9734" max="9734" width="1.7265625" style="4" customWidth="1"/>
    <col min="9735" max="9738" width="10.1796875" style="4" customWidth="1"/>
    <col min="9739" max="9984" width="8.7265625" style="4"/>
    <col min="9985" max="9985" width="32.7265625" style="4" customWidth="1"/>
    <col min="9986" max="9989" width="10.1796875" style="4" customWidth="1"/>
    <col min="9990" max="9990" width="1.7265625" style="4" customWidth="1"/>
    <col min="9991" max="9994" width="10.1796875" style="4" customWidth="1"/>
    <col min="9995" max="10240" width="8.7265625" style="4"/>
    <col min="10241" max="10241" width="32.7265625" style="4" customWidth="1"/>
    <col min="10242" max="10245" width="10.1796875" style="4" customWidth="1"/>
    <col min="10246" max="10246" width="1.7265625" style="4" customWidth="1"/>
    <col min="10247" max="10250" width="10.1796875" style="4" customWidth="1"/>
    <col min="10251" max="10496" width="8.7265625" style="4"/>
    <col min="10497" max="10497" width="32.7265625" style="4" customWidth="1"/>
    <col min="10498" max="10501" width="10.1796875" style="4" customWidth="1"/>
    <col min="10502" max="10502" width="1.7265625" style="4" customWidth="1"/>
    <col min="10503" max="10506" width="10.1796875" style="4" customWidth="1"/>
    <col min="10507" max="10752" width="8.7265625" style="4"/>
    <col min="10753" max="10753" width="32.7265625" style="4" customWidth="1"/>
    <col min="10754" max="10757" width="10.1796875" style="4" customWidth="1"/>
    <col min="10758" max="10758" width="1.7265625" style="4" customWidth="1"/>
    <col min="10759" max="10762" width="10.1796875" style="4" customWidth="1"/>
    <col min="10763" max="11008" width="8.7265625" style="4"/>
    <col min="11009" max="11009" width="32.7265625" style="4" customWidth="1"/>
    <col min="11010" max="11013" width="10.1796875" style="4" customWidth="1"/>
    <col min="11014" max="11014" width="1.7265625" style="4" customWidth="1"/>
    <col min="11015" max="11018" width="10.1796875" style="4" customWidth="1"/>
    <col min="11019" max="11264" width="8.7265625" style="4"/>
    <col min="11265" max="11265" width="32.7265625" style="4" customWidth="1"/>
    <col min="11266" max="11269" width="10.1796875" style="4" customWidth="1"/>
    <col min="11270" max="11270" width="1.7265625" style="4" customWidth="1"/>
    <col min="11271" max="11274" width="10.1796875" style="4" customWidth="1"/>
    <col min="11275" max="11520" width="8.7265625" style="4"/>
    <col min="11521" max="11521" width="32.7265625" style="4" customWidth="1"/>
    <col min="11522" max="11525" width="10.1796875" style="4" customWidth="1"/>
    <col min="11526" max="11526" width="1.7265625" style="4" customWidth="1"/>
    <col min="11527" max="11530" width="10.1796875" style="4" customWidth="1"/>
    <col min="11531" max="11776" width="8.7265625" style="4"/>
    <col min="11777" max="11777" width="32.7265625" style="4" customWidth="1"/>
    <col min="11778" max="11781" width="10.1796875" style="4" customWidth="1"/>
    <col min="11782" max="11782" width="1.7265625" style="4" customWidth="1"/>
    <col min="11783" max="11786" width="10.1796875" style="4" customWidth="1"/>
    <col min="11787" max="12032" width="8.7265625" style="4"/>
    <col min="12033" max="12033" width="32.7265625" style="4" customWidth="1"/>
    <col min="12034" max="12037" width="10.1796875" style="4" customWidth="1"/>
    <col min="12038" max="12038" width="1.7265625" style="4" customWidth="1"/>
    <col min="12039" max="12042" width="10.1796875" style="4" customWidth="1"/>
    <col min="12043" max="12288" width="8.7265625" style="4"/>
    <col min="12289" max="12289" width="32.7265625" style="4" customWidth="1"/>
    <col min="12290" max="12293" width="10.1796875" style="4" customWidth="1"/>
    <col min="12294" max="12294" width="1.7265625" style="4" customWidth="1"/>
    <col min="12295" max="12298" width="10.1796875" style="4" customWidth="1"/>
    <col min="12299" max="12544" width="8.7265625" style="4"/>
    <col min="12545" max="12545" width="32.7265625" style="4" customWidth="1"/>
    <col min="12546" max="12549" width="10.1796875" style="4" customWidth="1"/>
    <col min="12550" max="12550" width="1.7265625" style="4" customWidth="1"/>
    <col min="12551" max="12554" width="10.1796875" style="4" customWidth="1"/>
    <col min="12555" max="12800" width="8.7265625" style="4"/>
    <col min="12801" max="12801" width="32.7265625" style="4" customWidth="1"/>
    <col min="12802" max="12805" width="10.1796875" style="4" customWidth="1"/>
    <col min="12806" max="12806" width="1.7265625" style="4" customWidth="1"/>
    <col min="12807" max="12810" width="10.1796875" style="4" customWidth="1"/>
    <col min="12811" max="13056" width="8.7265625" style="4"/>
    <col min="13057" max="13057" width="32.7265625" style="4" customWidth="1"/>
    <col min="13058" max="13061" width="10.1796875" style="4" customWidth="1"/>
    <col min="13062" max="13062" width="1.7265625" style="4" customWidth="1"/>
    <col min="13063" max="13066" width="10.1796875" style="4" customWidth="1"/>
    <col min="13067" max="13312" width="8.7265625" style="4"/>
    <col min="13313" max="13313" width="32.7265625" style="4" customWidth="1"/>
    <col min="13314" max="13317" width="10.1796875" style="4" customWidth="1"/>
    <col min="13318" max="13318" width="1.7265625" style="4" customWidth="1"/>
    <col min="13319" max="13322" width="10.1796875" style="4" customWidth="1"/>
    <col min="13323" max="13568" width="8.7265625" style="4"/>
    <col min="13569" max="13569" width="32.7265625" style="4" customWidth="1"/>
    <col min="13570" max="13573" width="10.1796875" style="4" customWidth="1"/>
    <col min="13574" max="13574" width="1.7265625" style="4" customWidth="1"/>
    <col min="13575" max="13578" width="10.1796875" style="4" customWidth="1"/>
    <col min="13579" max="13824" width="8.7265625" style="4"/>
    <col min="13825" max="13825" width="32.7265625" style="4" customWidth="1"/>
    <col min="13826" max="13829" width="10.1796875" style="4" customWidth="1"/>
    <col min="13830" max="13830" width="1.7265625" style="4" customWidth="1"/>
    <col min="13831" max="13834" width="10.1796875" style="4" customWidth="1"/>
    <col min="13835" max="14080" width="8.7265625" style="4"/>
    <col min="14081" max="14081" width="32.7265625" style="4" customWidth="1"/>
    <col min="14082" max="14085" width="10.1796875" style="4" customWidth="1"/>
    <col min="14086" max="14086" width="1.7265625" style="4" customWidth="1"/>
    <col min="14087" max="14090" width="10.1796875" style="4" customWidth="1"/>
    <col min="14091" max="14336" width="8.7265625" style="4"/>
    <col min="14337" max="14337" width="32.7265625" style="4" customWidth="1"/>
    <col min="14338" max="14341" width="10.1796875" style="4" customWidth="1"/>
    <col min="14342" max="14342" width="1.7265625" style="4" customWidth="1"/>
    <col min="14343" max="14346" width="10.1796875" style="4" customWidth="1"/>
    <col min="14347" max="14592" width="8.7265625" style="4"/>
    <col min="14593" max="14593" width="32.7265625" style="4" customWidth="1"/>
    <col min="14594" max="14597" width="10.1796875" style="4" customWidth="1"/>
    <col min="14598" max="14598" width="1.7265625" style="4" customWidth="1"/>
    <col min="14599" max="14602" width="10.1796875" style="4" customWidth="1"/>
    <col min="14603" max="14848" width="8.7265625" style="4"/>
    <col min="14849" max="14849" width="32.7265625" style="4" customWidth="1"/>
    <col min="14850" max="14853" width="10.1796875" style="4" customWidth="1"/>
    <col min="14854" max="14854" width="1.7265625" style="4" customWidth="1"/>
    <col min="14855" max="14858" width="10.1796875" style="4" customWidth="1"/>
    <col min="14859" max="15104" width="8.7265625" style="4"/>
    <col min="15105" max="15105" width="32.7265625" style="4" customWidth="1"/>
    <col min="15106" max="15109" width="10.1796875" style="4" customWidth="1"/>
    <col min="15110" max="15110" width="1.7265625" style="4" customWidth="1"/>
    <col min="15111" max="15114" width="10.1796875" style="4" customWidth="1"/>
    <col min="15115" max="15360" width="8.7265625" style="4"/>
    <col min="15361" max="15361" width="32.7265625" style="4" customWidth="1"/>
    <col min="15362" max="15365" width="10.1796875" style="4" customWidth="1"/>
    <col min="15366" max="15366" width="1.7265625" style="4" customWidth="1"/>
    <col min="15367" max="15370" width="10.1796875" style="4" customWidth="1"/>
    <col min="15371" max="15616" width="8.7265625" style="4"/>
    <col min="15617" max="15617" width="32.7265625" style="4" customWidth="1"/>
    <col min="15618" max="15621" width="10.1796875" style="4" customWidth="1"/>
    <col min="15622" max="15622" width="1.7265625" style="4" customWidth="1"/>
    <col min="15623" max="15626" width="10.1796875" style="4" customWidth="1"/>
    <col min="15627" max="15872" width="8.7265625" style="4"/>
    <col min="15873" max="15873" width="32.7265625" style="4" customWidth="1"/>
    <col min="15874" max="15877" width="10.1796875" style="4" customWidth="1"/>
    <col min="15878" max="15878" width="1.7265625" style="4" customWidth="1"/>
    <col min="15879" max="15882" width="10.1796875" style="4" customWidth="1"/>
    <col min="15883" max="16128" width="8.7265625" style="4"/>
    <col min="16129" max="16129" width="32.7265625" style="4" customWidth="1"/>
    <col min="16130" max="16133" width="10.1796875" style="4" customWidth="1"/>
    <col min="16134" max="16134" width="1.7265625" style="4" customWidth="1"/>
    <col min="16135" max="16138" width="10.1796875" style="4" customWidth="1"/>
    <col min="16139" max="16384" width="8.7265625" style="4"/>
  </cols>
  <sheetData>
    <row r="1" spans="1:10" ht="20" x14ac:dyDescent="0.4">
      <c r="A1" s="68" t="s">
        <v>19</v>
      </c>
      <c r="B1" s="69" t="s">
        <v>102</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t="s">
        <v>7</v>
      </c>
      <c r="B5" s="27">
        <f>VALUE(RIGHT(B2, 4))</f>
        <v>2020</v>
      </c>
      <c r="C5" s="28">
        <f>B5-1</f>
        <v>2019</v>
      </c>
      <c r="D5" s="27">
        <f>B5</f>
        <v>2020</v>
      </c>
      <c r="E5" s="28">
        <f>C5</f>
        <v>2019</v>
      </c>
      <c r="F5" s="29"/>
      <c r="G5" s="27" t="s">
        <v>8</v>
      </c>
      <c r="H5" s="28" t="s">
        <v>5</v>
      </c>
      <c r="I5" s="27" t="s">
        <v>8</v>
      </c>
      <c r="J5" s="28" t="s">
        <v>5</v>
      </c>
    </row>
    <row r="6" spans="1:10" ht="13" x14ac:dyDescent="0.3">
      <c r="A6" s="30"/>
      <c r="B6" s="115"/>
      <c r="C6" s="116"/>
      <c r="D6" s="115"/>
      <c r="E6" s="116"/>
      <c r="F6" s="117"/>
      <c r="G6" s="115"/>
      <c r="H6" s="116"/>
      <c r="I6" s="31"/>
      <c r="J6" s="32"/>
    </row>
    <row r="7" spans="1:10" ht="13" x14ac:dyDescent="0.3">
      <c r="A7" s="118" t="s">
        <v>103</v>
      </c>
      <c r="B7" s="35"/>
      <c r="C7" s="36"/>
      <c r="D7" s="35"/>
      <c r="E7" s="36"/>
      <c r="F7" s="37"/>
      <c r="G7" s="35"/>
      <c r="H7" s="36"/>
      <c r="I7" s="38"/>
      <c r="J7" s="39"/>
    </row>
    <row r="8" spans="1:10" x14ac:dyDescent="0.25">
      <c r="A8" s="124" t="s">
        <v>104</v>
      </c>
      <c r="B8" s="35">
        <v>4</v>
      </c>
      <c r="C8" s="36">
        <v>5</v>
      </c>
      <c r="D8" s="35">
        <v>8</v>
      </c>
      <c r="E8" s="36">
        <v>14</v>
      </c>
      <c r="F8" s="37"/>
      <c r="G8" s="35">
        <f>B8-C8</f>
        <v>-1</v>
      </c>
      <c r="H8" s="36">
        <f>D8-E8</f>
        <v>-6</v>
      </c>
      <c r="I8" s="38">
        <f>IF(C8=0, "-", IF(G8/C8&lt;10, G8/C8, "&gt;999%"))</f>
        <v>-0.2</v>
      </c>
      <c r="J8" s="39">
        <f>IF(E8=0, "-", IF(H8/E8&lt;10, H8/E8, "&gt;999%"))</f>
        <v>-0.42857142857142855</v>
      </c>
    </row>
    <row r="9" spans="1:10" x14ac:dyDescent="0.25">
      <c r="A9" s="124" t="s">
        <v>105</v>
      </c>
      <c r="B9" s="35">
        <v>5</v>
      </c>
      <c r="C9" s="36">
        <v>1</v>
      </c>
      <c r="D9" s="35">
        <v>16</v>
      </c>
      <c r="E9" s="36">
        <v>4</v>
      </c>
      <c r="F9" s="37"/>
      <c r="G9" s="35">
        <f>B9-C9</f>
        <v>4</v>
      </c>
      <c r="H9" s="36">
        <f>D9-E9</f>
        <v>12</v>
      </c>
      <c r="I9" s="38">
        <f>IF(C9=0, "-", IF(G9/C9&lt;10, G9/C9, "&gt;999%"))</f>
        <v>4</v>
      </c>
      <c r="J9" s="39">
        <f>IF(E9=0, "-", IF(H9/E9&lt;10, H9/E9, "&gt;999%"))</f>
        <v>3</v>
      </c>
    </row>
    <row r="10" spans="1:10" x14ac:dyDescent="0.25">
      <c r="A10" s="124" t="s">
        <v>106</v>
      </c>
      <c r="B10" s="35">
        <v>89</v>
      </c>
      <c r="C10" s="36">
        <v>24</v>
      </c>
      <c r="D10" s="35">
        <v>169</v>
      </c>
      <c r="E10" s="36">
        <v>68</v>
      </c>
      <c r="F10" s="37"/>
      <c r="G10" s="35">
        <f>B10-C10</f>
        <v>65</v>
      </c>
      <c r="H10" s="36">
        <f>D10-E10</f>
        <v>101</v>
      </c>
      <c r="I10" s="38">
        <f>IF(C10=0, "-", IF(G10/C10&lt;10, G10/C10, "&gt;999%"))</f>
        <v>2.7083333333333335</v>
      </c>
      <c r="J10" s="39">
        <f>IF(E10=0, "-", IF(H10/E10&lt;10, H10/E10, "&gt;999%"))</f>
        <v>1.4852941176470589</v>
      </c>
    </row>
    <row r="11" spans="1:10" x14ac:dyDescent="0.25">
      <c r="A11" s="124" t="s">
        <v>107</v>
      </c>
      <c r="B11" s="35">
        <v>917</v>
      </c>
      <c r="C11" s="36">
        <v>346</v>
      </c>
      <c r="D11" s="35">
        <v>1773</v>
      </c>
      <c r="E11" s="36">
        <v>1053</v>
      </c>
      <c r="F11" s="37"/>
      <c r="G11" s="35">
        <f>B11-C11</f>
        <v>571</v>
      </c>
      <c r="H11" s="36">
        <f>D11-E11</f>
        <v>720</v>
      </c>
      <c r="I11" s="38">
        <f>IF(C11=0, "-", IF(G11/C11&lt;10, G11/C11, "&gt;999%"))</f>
        <v>1.6502890173410405</v>
      </c>
      <c r="J11" s="39">
        <f>IF(E11=0, "-", IF(H11/E11&lt;10, H11/E11, "&gt;999%"))</f>
        <v>0.68376068376068377</v>
      </c>
    </row>
    <row r="12" spans="1:10" x14ac:dyDescent="0.25">
      <c r="A12" s="124"/>
      <c r="B12" s="35"/>
      <c r="C12" s="36"/>
      <c r="D12" s="35"/>
      <c r="E12" s="36"/>
      <c r="F12" s="37"/>
      <c r="G12" s="35"/>
      <c r="H12" s="36"/>
      <c r="I12" s="38"/>
      <c r="J12" s="39"/>
    </row>
    <row r="13" spans="1:10" ht="13" x14ac:dyDescent="0.3">
      <c r="A13" s="118" t="s">
        <v>108</v>
      </c>
      <c r="B13" s="35"/>
      <c r="C13" s="36"/>
      <c r="D13" s="35"/>
      <c r="E13" s="36"/>
      <c r="F13" s="37"/>
      <c r="G13" s="35"/>
      <c r="H13" s="36"/>
      <c r="I13" s="38"/>
      <c r="J13" s="39"/>
    </row>
    <row r="14" spans="1:10" x14ac:dyDescent="0.25">
      <c r="A14" s="124" t="s">
        <v>104</v>
      </c>
      <c r="B14" s="35">
        <v>7</v>
      </c>
      <c r="C14" s="36">
        <v>11</v>
      </c>
      <c r="D14" s="35">
        <v>19</v>
      </c>
      <c r="E14" s="36">
        <v>28</v>
      </c>
      <c r="F14" s="37"/>
      <c r="G14" s="35">
        <f>B14-C14</f>
        <v>-4</v>
      </c>
      <c r="H14" s="36">
        <f>D14-E14</f>
        <v>-9</v>
      </c>
      <c r="I14" s="38">
        <f>IF(C14=0, "-", IF(G14/C14&lt;10, G14/C14, "&gt;999%"))</f>
        <v>-0.36363636363636365</v>
      </c>
      <c r="J14" s="39">
        <f>IF(E14=0, "-", IF(H14/E14&lt;10, H14/E14, "&gt;999%"))</f>
        <v>-0.32142857142857145</v>
      </c>
    </row>
    <row r="15" spans="1:10" x14ac:dyDescent="0.25">
      <c r="A15" s="124" t="s">
        <v>105</v>
      </c>
      <c r="B15" s="35">
        <v>6</v>
      </c>
      <c r="C15" s="36">
        <v>3</v>
      </c>
      <c r="D15" s="35">
        <v>10</v>
      </c>
      <c r="E15" s="36">
        <v>6</v>
      </c>
      <c r="F15" s="37"/>
      <c r="G15" s="35">
        <f>B15-C15</f>
        <v>3</v>
      </c>
      <c r="H15" s="36">
        <f>D15-E15</f>
        <v>4</v>
      </c>
      <c r="I15" s="38">
        <f>IF(C15=0, "-", IF(G15/C15&lt;10, G15/C15, "&gt;999%"))</f>
        <v>1</v>
      </c>
      <c r="J15" s="39">
        <f>IF(E15=0, "-", IF(H15/E15&lt;10, H15/E15, "&gt;999%"))</f>
        <v>0.66666666666666663</v>
      </c>
    </row>
    <row r="16" spans="1:10" x14ac:dyDescent="0.25">
      <c r="A16" s="124" t="s">
        <v>106</v>
      </c>
      <c r="B16" s="35">
        <v>32</v>
      </c>
      <c r="C16" s="36">
        <v>9</v>
      </c>
      <c r="D16" s="35">
        <v>74</v>
      </c>
      <c r="E16" s="36">
        <v>29</v>
      </c>
      <c r="F16" s="37"/>
      <c r="G16" s="35">
        <f>B16-C16</f>
        <v>23</v>
      </c>
      <c r="H16" s="36">
        <f>D16-E16</f>
        <v>45</v>
      </c>
      <c r="I16" s="38">
        <f>IF(C16=0, "-", IF(G16/C16&lt;10, G16/C16, "&gt;999%"))</f>
        <v>2.5555555555555554</v>
      </c>
      <c r="J16" s="39">
        <f>IF(E16=0, "-", IF(H16/E16&lt;10, H16/E16, "&gt;999%"))</f>
        <v>1.5517241379310345</v>
      </c>
    </row>
    <row r="17" spans="1:10" x14ac:dyDescent="0.25">
      <c r="A17" s="124" t="s">
        <v>107</v>
      </c>
      <c r="B17" s="35">
        <v>195</v>
      </c>
      <c r="C17" s="36">
        <v>144</v>
      </c>
      <c r="D17" s="35">
        <v>502</v>
      </c>
      <c r="E17" s="36">
        <v>439</v>
      </c>
      <c r="F17" s="37"/>
      <c r="G17" s="35">
        <f>B17-C17</f>
        <v>51</v>
      </c>
      <c r="H17" s="36">
        <f>D17-E17</f>
        <v>63</v>
      </c>
      <c r="I17" s="38">
        <f>IF(C17=0, "-", IF(G17/C17&lt;10, G17/C17, "&gt;999%"))</f>
        <v>0.35416666666666669</v>
      </c>
      <c r="J17" s="39">
        <f>IF(E17=0, "-", IF(H17/E17&lt;10, H17/E17, "&gt;999%"))</f>
        <v>0.14350797266514806</v>
      </c>
    </row>
    <row r="18" spans="1:10" x14ac:dyDescent="0.25">
      <c r="A18" s="34"/>
      <c r="B18" s="35"/>
      <c r="C18" s="36"/>
      <c r="D18" s="35"/>
      <c r="E18" s="36"/>
      <c r="F18" s="37"/>
      <c r="G18" s="35"/>
      <c r="H18" s="36"/>
      <c r="I18" s="38"/>
      <c r="J18" s="39"/>
    </row>
    <row r="19" spans="1:10" ht="13" x14ac:dyDescent="0.3">
      <c r="A19" s="118" t="s">
        <v>109</v>
      </c>
      <c r="B19" s="35"/>
      <c r="C19" s="36"/>
      <c r="D19" s="35"/>
      <c r="E19" s="36"/>
      <c r="F19" s="37"/>
      <c r="G19" s="35"/>
      <c r="H19" s="36"/>
      <c r="I19" s="38"/>
      <c r="J19" s="39"/>
    </row>
    <row r="20" spans="1:10" x14ac:dyDescent="0.25">
      <c r="A20" s="124" t="s">
        <v>104</v>
      </c>
      <c r="B20" s="35">
        <v>95</v>
      </c>
      <c r="C20" s="36">
        <v>109</v>
      </c>
      <c r="D20" s="35">
        <v>199</v>
      </c>
      <c r="E20" s="36">
        <v>255</v>
      </c>
      <c r="F20" s="37"/>
      <c r="G20" s="35">
        <f>B20-C20</f>
        <v>-14</v>
      </c>
      <c r="H20" s="36">
        <f>D20-E20</f>
        <v>-56</v>
      </c>
      <c r="I20" s="38">
        <f>IF(C20=0, "-", IF(G20/C20&lt;10, G20/C20, "&gt;999%"))</f>
        <v>-0.12844036697247707</v>
      </c>
      <c r="J20" s="39">
        <f>IF(E20=0, "-", IF(H20/E20&lt;10, H20/E20, "&gt;999%"))</f>
        <v>-0.2196078431372549</v>
      </c>
    </row>
    <row r="21" spans="1:10" x14ac:dyDescent="0.25">
      <c r="A21" s="124" t="s">
        <v>105</v>
      </c>
      <c r="B21" s="35">
        <v>11</v>
      </c>
      <c r="C21" s="36">
        <v>5</v>
      </c>
      <c r="D21" s="35">
        <v>14</v>
      </c>
      <c r="E21" s="36">
        <v>10</v>
      </c>
      <c r="F21" s="37"/>
      <c r="G21" s="35">
        <f>B21-C21</f>
        <v>6</v>
      </c>
      <c r="H21" s="36">
        <f>D21-E21</f>
        <v>4</v>
      </c>
      <c r="I21" s="38">
        <f>IF(C21=0, "-", IF(G21/C21&lt;10, G21/C21, "&gt;999%"))</f>
        <v>1.2</v>
      </c>
      <c r="J21" s="39">
        <f>IF(E21=0, "-", IF(H21/E21&lt;10, H21/E21, "&gt;999%"))</f>
        <v>0.4</v>
      </c>
    </row>
    <row r="22" spans="1:10" x14ac:dyDescent="0.25">
      <c r="A22" s="124" t="s">
        <v>106</v>
      </c>
      <c r="B22" s="35">
        <v>38</v>
      </c>
      <c r="C22" s="36">
        <v>1</v>
      </c>
      <c r="D22" s="35">
        <v>108</v>
      </c>
      <c r="E22" s="36">
        <v>2</v>
      </c>
      <c r="F22" s="37"/>
      <c r="G22" s="35">
        <f>B22-C22</f>
        <v>37</v>
      </c>
      <c r="H22" s="36">
        <f>D22-E22</f>
        <v>106</v>
      </c>
      <c r="I22" s="38" t="str">
        <f>IF(C22=0, "-", IF(G22/C22&lt;10, G22/C22, "&gt;999%"))</f>
        <v>&gt;999%</v>
      </c>
      <c r="J22" s="39" t="str">
        <f>IF(E22=0, "-", IF(H22/E22&lt;10, H22/E22, "&gt;999%"))</f>
        <v>&gt;999%</v>
      </c>
    </row>
    <row r="23" spans="1:10" x14ac:dyDescent="0.25">
      <c r="A23" s="124" t="s">
        <v>107</v>
      </c>
      <c r="B23" s="35">
        <v>870</v>
      </c>
      <c r="C23" s="36">
        <v>361</v>
      </c>
      <c r="D23" s="35">
        <v>1807</v>
      </c>
      <c r="E23" s="36">
        <v>958</v>
      </c>
      <c r="F23" s="37"/>
      <c r="G23" s="35">
        <f>B23-C23</f>
        <v>509</v>
      </c>
      <c r="H23" s="36">
        <f>D23-E23</f>
        <v>849</v>
      </c>
      <c r="I23" s="38">
        <f>IF(C23=0, "-", IF(G23/C23&lt;10, G23/C23, "&gt;999%"))</f>
        <v>1.4099722991689752</v>
      </c>
      <c r="J23" s="39">
        <f>IF(E23=0, "-", IF(H23/E23&lt;10, H23/E23, "&gt;999%"))</f>
        <v>0.88622129436325681</v>
      </c>
    </row>
    <row r="24" spans="1:10" x14ac:dyDescent="0.25">
      <c r="A24" s="124"/>
      <c r="B24" s="35"/>
      <c r="C24" s="36"/>
      <c r="D24" s="35"/>
      <c r="E24" s="36"/>
      <c r="F24" s="37"/>
      <c r="G24" s="35"/>
      <c r="H24" s="36"/>
      <c r="I24" s="38"/>
      <c r="J24" s="39"/>
    </row>
    <row r="25" spans="1:10" ht="13" x14ac:dyDescent="0.3">
      <c r="A25" s="118" t="s">
        <v>110</v>
      </c>
      <c r="B25" s="35"/>
      <c r="C25" s="36"/>
      <c r="D25" s="35"/>
      <c r="E25" s="36"/>
      <c r="F25" s="37"/>
      <c r="G25" s="35"/>
      <c r="H25" s="36"/>
      <c r="I25" s="38"/>
      <c r="J25" s="39"/>
    </row>
    <row r="26" spans="1:10" x14ac:dyDescent="0.25">
      <c r="A26" s="124" t="s">
        <v>104</v>
      </c>
      <c r="B26" s="35">
        <v>77</v>
      </c>
      <c r="C26" s="36">
        <v>93</v>
      </c>
      <c r="D26" s="35">
        <v>212</v>
      </c>
      <c r="E26" s="36">
        <v>220</v>
      </c>
      <c r="F26" s="37"/>
      <c r="G26" s="35">
        <f>B26-C26</f>
        <v>-16</v>
      </c>
      <c r="H26" s="36">
        <f>D26-E26</f>
        <v>-8</v>
      </c>
      <c r="I26" s="38">
        <f>IF(C26=0, "-", IF(G26/C26&lt;10, G26/C26, "&gt;999%"))</f>
        <v>-0.17204301075268819</v>
      </c>
      <c r="J26" s="39">
        <f>IF(E26=0, "-", IF(H26/E26&lt;10, H26/E26, "&gt;999%"))</f>
        <v>-3.6363636363636362E-2</v>
      </c>
    </row>
    <row r="27" spans="1:10" x14ac:dyDescent="0.25">
      <c r="A27" s="124" t="s">
        <v>105</v>
      </c>
      <c r="B27" s="35">
        <v>12</v>
      </c>
      <c r="C27" s="36">
        <v>3</v>
      </c>
      <c r="D27" s="35">
        <v>20</v>
      </c>
      <c r="E27" s="36">
        <v>8</v>
      </c>
      <c r="F27" s="37"/>
      <c r="G27" s="35">
        <f>B27-C27</f>
        <v>9</v>
      </c>
      <c r="H27" s="36">
        <f>D27-E27</f>
        <v>12</v>
      </c>
      <c r="I27" s="38">
        <f>IF(C27=0, "-", IF(G27/C27&lt;10, G27/C27, "&gt;999%"))</f>
        <v>3</v>
      </c>
      <c r="J27" s="39">
        <f>IF(E27=0, "-", IF(H27/E27&lt;10, H27/E27, "&gt;999%"))</f>
        <v>1.5</v>
      </c>
    </row>
    <row r="28" spans="1:10" x14ac:dyDescent="0.25">
      <c r="A28" s="124" t="s">
        <v>106</v>
      </c>
      <c r="B28" s="35">
        <v>13</v>
      </c>
      <c r="C28" s="36">
        <v>0</v>
      </c>
      <c r="D28" s="35">
        <v>82</v>
      </c>
      <c r="E28" s="36">
        <v>2</v>
      </c>
      <c r="F28" s="37"/>
      <c r="G28" s="35">
        <f>B28-C28</f>
        <v>13</v>
      </c>
      <c r="H28" s="36">
        <f>D28-E28</f>
        <v>80</v>
      </c>
      <c r="I28" s="38" t="str">
        <f>IF(C28=0, "-", IF(G28/C28&lt;10, G28/C28, "&gt;999%"))</f>
        <v>-</v>
      </c>
      <c r="J28" s="39" t="str">
        <f>IF(E28=0, "-", IF(H28/E28&lt;10, H28/E28, "&gt;999%"))</f>
        <v>&gt;999%</v>
      </c>
    </row>
    <row r="29" spans="1:10" x14ac:dyDescent="0.25">
      <c r="A29" s="124" t="s">
        <v>107</v>
      </c>
      <c r="B29" s="35">
        <v>281</v>
      </c>
      <c r="C29" s="36">
        <v>238</v>
      </c>
      <c r="D29" s="35">
        <v>664</v>
      </c>
      <c r="E29" s="36">
        <v>583</v>
      </c>
      <c r="F29" s="37"/>
      <c r="G29" s="35">
        <f>B29-C29</f>
        <v>43</v>
      </c>
      <c r="H29" s="36">
        <f>D29-E29</f>
        <v>81</v>
      </c>
      <c r="I29" s="38">
        <f>IF(C29=0, "-", IF(G29/C29&lt;10, G29/C29, "&gt;999%"))</f>
        <v>0.18067226890756302</v>
      </c>
      <c r="J29" s="39">
        <f>IF(E29=0, "-", IF(H29/E29&lt;10, H29/E29, "&gt;999%"))</f>
        <v>0.13893653516295026</v>
      </c>
    </row>
    <row r="30" spans="1:10" x14ac:dyDescent="0.25">
      <c r="A30" s="34"/>
      <c r="B30" s="35"/>
      <c r="C30" s="36"/>
      <c r="D30" s="35"/>
      <c r="E30" s="36"/>
      <c r="F30" s="37"/>
      <c r="G30" s="35"/>
      <c r="H30" s="36"/>
      <c r="I30" s="38"/>
      <c r="J30" s="39"/>
    </row>
    <row r="31" spans="1:10" ht="13" x14ac:dyDescent="0.3">
      <c r="A31" s="118" t="s">
        <v>111</v>
      </c>
      <c r="B31" s="35"/>
      <c r="C31" s="36"/>
      <c r="D31" s="35"/>
      <c r="E31" s="36"/>
      <c r="F31" s="37"/>
      <c r="G31" s="35"/>
      <c r="H31" s="36"/>
      <c r="I31" s="38"/>
      <c r="J31" s="39"/>
    </row>
    <row r="32" spans="1:10" x14ac:dyDescent="0.25">
      <c r="A32" s="124" t="s">
        <v>104</v>
      </c>
      <c r="B32" s="35">
        <v>115</v>
      </c>
      <c r="C32" s="36">
        <v>111</v>
      </c>
      <c r="D32" s="35">
        <v>237</v>
      </c>
      <c r="E32" s="36">
        <v>271</v>
      </c>
      <c r="F32" s="37"/>
      <c r="G32" s="35">
        <f>B32-C32</f>
        <v>4</v>
      </c>
      <c r="H32" s="36">
        <f>D32-E32</f>
        <v>-34</v>
      </c>
      <c r="I32" s="38">
        <f>IF(C32=0, "-", IF(G32/C32&lt;10, G32/C32, "&gt;999%"))</f>
        <v>3.6036036036036036E-2</v>
      </c>
      <c r="J32" s="39">
        <f>IF(E32=0, "-", IF(H32/E32&lt;10, H32/E32, "&gt;999%"))</f>
        <v>-0.12546125461254612</v>
      </c>
    </row>
    <row r="33" spans="1:10" x14ac:dyDescent="0.25">
      <c r="A33" s="124" t="s">
        <v>107</v>
      </c>
      <c r="B33" s="35">
        <v>16</v>
      </c>
      <c r="C33" s="36">
        <v>7</v>
      </c>
      <c r="D33" s="35">
        <v>27</v>
      </c>
      <c r="E33" s="36">
        <v>16</v>
      </c>
      <c r="F33" s="37"/>
      <c r="G33" s="35">
        <f>B33-C33</f>
        <v>9</v>
      </c>
      <c r="H33" s="36">
        <f>D33-E33</f>
        <v>11</v>
      </c>
      <c r="I33" s="38">
        <f>IF(C33=0, "-", IF(G33/C33&lt;10, G33/C33, "&gt;999%"))</f>
        <v>1.2857142857142858</v>
      </c>
      <c r="J33" s="39">
        <f>IF(E33=0, "-", IF(H33/E33&lt;10, H33/E33, "&gt;999%"))</f>
        <v>0.6875</v>
      </c>
    </row>
    <row r="34" spans="1:10" x14ac:dyDescent="0.25">
      <c r="A34" s="124"/>
      <c r="B34" s="35"/>
      <c r="C34" s="36"/>
      <c r="D34" s="35"/>
      <c r="E34" s="36"/>
      <c r="F34" s="37"/>
      <c r="G34" s="35"/>
      <c r="H34" s="36"/>
      <c r="I34" s="38"/>
      <c r="J34" s="39"/>
    </row>
    <row r="35" spans="1:10" ht="13" x14ac:dyDescent="0.3">
      <c r="A35" s="118" t="s">
        <v>112</v>
      </c>
      <c r="B35" s="35"/>
      <c r="C35" s="36"/>
      <c r="D35" s="35"/>
      <c r="E35" s="36"/>
      <c r="F35" s="37"/>
      <c r="G35" s="35"/>
      <c r="H35" s="36"/>
      <c r="I35" s="38"/>
      <c r="J35" s="39"/>
    </row>
    <row r="36" spans="1:10" x14ac:dyDescent="0.25">
      <c r="A36" s="124" t="s">
        <v>104</v>
      </c>
      <c r="B36" s="35">
        <v>150</v>
      </c>
      <c r="C36" s="36">
        <v>167</v>
      </c>
      <c r="D36" s="35">
        <v>338</v>
      </c>
      <c r="E36" s="36">
        <v>406</v>
      </c>
      <c r="F36" s="37"/>
      <c r="G36" s="35">
        <f>B36-C36</f>
        <v>-17</v>
      </c>
      <c r="H36" s="36">
        <f>D36-E36</f>
        <v>-68</v>
      </c>
      <c r="I36" s="38">
        <f>IF(C36=0, "-", IF(G36/C36&lt;10, G36/C36, "&gt;999%"))</f>
        <v>-0.10179640718562874</v>
      </c>
      <c r="J36" s="39">
        <f>IF(E36=0, "-", IF(H36/E36&lt;10, H36/E36, "&gt;999%"))</f>
        <v>-0.16748768472906403</v>
      </c>
    </row>
    <row r="37" spans="1:10" x14ac:dyDescent="0.25">
      <c r="A37" s="124" t="s">
        <v>107</v>
      </c>
      <c r="B37" s="35">
        <v>17</v>
      </c>
      <c r="C37" s="36">
        <v>23</v>
      </c>
      <c r="D37" s="35">
        <v>29</v>
      </c>
      <c r="E37" s="36">
        <v>40</v>
      </c>
      <c r="F37" s="37"/>
      <c r="G37" s="35">
        <f>B37-C37</f>
        <v>-6</v>
      </c>
      <c r="H37" s="36">
        <f>D37-E37</f>
        <v>-11</v>
      </c>
      <c r="I37" s="38">
        <f>IF(C37=0, "-", IF(G37/C37&lt;10, G37/C37, "&gt;999%"))</f>
        <v>-0.2608695652173913</v>
      </c>
      <c r="J37" s="39">
        <f>IF(E37=0, "-", IF(H37/E37&lt;10, H37/E37, "&gt;999%"))</f>
        <v>-0.27500000000000002</v>
      </c>
    </row>
    <row r="38" spans="1:10" x14ac:dyDescent="0.25">
      <c r="A38" s="34"/>
      <c r="B38" s="35"/>
      <c r="C38" s="36"/>
      <c r="D38" s="35"/>
      <c r="E38" s="36"/>
      <c r="F38" s="37"/>
      <c r="G38" s="35"/>
      <c r="H38" s="36"/>
      <c r="I38" s="38"/>
      <c r="J38" s="39"/>
    </row>
    <row r="39" spans="1:10" ht="13" x14ac:dyDescent="0.3">
      <c r="A39" s="30" t="s">
        <v>26</v>
      </c>
      <c r="B39" s="35">
        <v>9</v>
      </c>
      <c r="C39" s="36">
        <v>11</v>
      </c>
      <c r="D39" s="35">
        <v>23</v>
      </c>
      <c r="E39" s="36">
        <v>34</v>
      </c>
      <c r="F39" s="37"/>
      <c r="G39" s="35">
        <f>B39-C39</f>
        <v>-2</v>
      </c>
      <c r="H39" s="36">
        <f>D39-E39</f>
        <v>-11</v>
      </c>
      <c r="I39" s="38">
        <f>IF(C39=0, "-", IF(G39/C39&lt;10, G39/C39, "&gt;999%"))</f>
        <v>-0.18181818181818182</v>
      </c>
      <c r="J39" s="39">
        <f>IF(E39=0, "-", IF(H39/E39&lt;10, H39/E39, "&gt;999%"))</f>
        <v>-0.3235294117647059</v>
      </c>
    </row>
    <row r="40" spans="1:10" x14ac:dyDescent="0.25">
      <c r="A40" s="34"/>
      <c r="B40" s="40"/>
      <c r="C40" s="41"/>
      <c r="D40" s="40"/>
      <c r="E40" s="41"/>
      <c r="F40" s="42"/>
      <c r="G40" s="40"/>
      <c r="H40" s="41"/>
      <c r="I40" s="43"/>
      <c r="J40" s="44"/>
    </row>
    <row r="41" spans="1:10" s="52" customFormat="1" ht="13" x14ac:dyDescent="0.3">
      <c r="A41" s="26" t="s">
        <v>17</v>
      </c>
      <c r="B41" s="46">
        <f>SUM(B6:B40)</f>
        <v>2959</v>
      </c>
      <c r="C41" s="128">
        <f>SUM(C6:C40)</f>
        <v>1672</v>
      </c>
      <c r="D41" s="46">
        <f>SUM(D6:D40)</f>
        <v>6331</v>
      </c>
      <c r="E41" s="128">
        <f>SUM(E6:E40)</f>
        <v>4446</v>
      </c>
      <c r="F41" s="48"/>
      <c r="G41" s="46">
        <f>B41-C41</f>
        <v>1287</v>
      </c>
      <c r="H41" s="47">
        <f>D41-E41</f>
        <v>1885</v>
      </c>
      <c r="I41" s="49">
        <f>IF(C41=0, 0, G41/C41)</f>
        <v>0.76973684210526316</v>
      </c>
      <c r="J41" s="50">
        <f>IF(E41=0, 0, H41/E41)</f>
        <v>0.42397660818713451</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82"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6B485-0F23-43A1-9AA8-A7CB4215F526}">
  <dimension ref="A1:J42"/>
  <sheetViews>
    <sheetView workbookViewId="0">
      <selection sqref="A1:L1"/>
    </sheetView>
  </sheetViews>
  <sheetFormatPr defaultRowHeight="12.5" x14ac:dyDescent="0.25"/>
  <cols>
    <col min="1" max="1" width="25.7265625" style="4" customWidth="1"/>
    <col min="2" max="5" width="8.54296875" style="4" customWidth="1"/>
    <col min="6" max="6" width="1.7265625" style="4" customWidth="1"/>
    <col min="7" max="10" width="8.26953125" style="4" customWidth="1"/>
    <col min="11" max="256" width="8.7265625" style="4"/>
    <col min="257" max="257" width="25.7265625" style="4" customWidth="1"/>
    <col min="258" max="261" width="8.54296875" style="4" customWidth="1"/>
    <col min="262" max="262" width="1.7265625" style="4" customWidth="1"/>
    <col min="263" max="266" width="8.26953125" style="4" customWidth="1"/>
    <col min="267" max="512" width="8.7265625" style="4"/>
    <col min="513" max="513" width="25.7265625" style="4" customWidth="1"/>
    <col min="514" max="517" width="8.54296875" style="4" customWidth="1"/>
    <col min="518" max="518" width="1.7265625" style="4" customWidth="1"/>
    <col min="519" max="522" width="8.26953125" style="4" customWidth="1"/>
    <col min="523" max="768" width="8.7265625" style="4"/>
    <col min="769" max="769" width="25.7265625" style="4" customWidth="1"/>
    <col min="770" max="773" width="8.54296875" style="4" customWidth="1"/>
    <col min="774" max="774" width="1.7265625" style="4" customWidth="1"/>
    <col min="775" max="778" width="8.26953125" style="4" customWidth="1"/>
    <col min="779" max="1024" width="8.7265625" style="4"/>
    <col min="1025" max="1025" width="25.7265625" style="4" customWidth="1"/>
    <col min="1026" max="1029" width="8.54296875" style="4" customWidth="1"/>
    <col min="1030" max="1030" width="1.7265625" style="4" customWidth="1"/>
    <col min="1031" max="1034" width="8.26953125" style="4" customWidth="1"/>
    <col min="1035" max="1280" width="8.7265625" style="4"/>
    <col min="1281" max="1281" width="25.7265625" style="4" customWidth="1"/>
    <col min="1282" max="1285" width="8.54296875" style="4" customWidth="1"/>
    <col min="1286" max="1286" width="1.7265625" style="4" customWidth="1"/>
    <col min="1287" max="1290" width="8.26953125" style="4" customWidth="1"/>
    <col min="1291" max="1536" width="8.7265625" style="4"/>
    <col min="1537" max="1537" width="25.7265625" style="4" customWidth="1"/>
    <col min="1538" max="1541" width="8.54296875" style="4" customWidth="1"/>
    <col min="1542" max="1542" width="1.7265625" style="4" customWidth="1"/>
    <col min="1543" max="1546" width="8.26953125" style="4" customWidth="1"/>
    <col min="1547" max="1792" width="8.7265625" style="4"/>
    <col min="1793" max="1793" width="25.7265625" style="4" customWidth="1"/>
    <col min="1794" max="1797" width="8.54296875" style="4" customWidth="1"/>
    <col min="1798" max="1798" width="1.7265625" style="4" customWidth="1"/>
    <col min="1799" max="1802" width="8.26953125" style="4" customWidth="1"/>
    <col min="1803" max="2048" width="8.7265625" style="4"/>
    <col min="2049" max="2049" width="25.7265625" style="4" customWidth="1"/>
    <col min="2050" max="2053" width="8.54296875" style="4" customWidth="1"/>
    <col min="2054" max="2054" width="1.7265625" style="4" customWidth="1"/>
    <col min="2055" max="2058" width="8.26953125" style="4" customWidth="1"/>
    <col min="2059" max="2304" width="8.7265625" style="4"/>
    <col min="2305" max="2305" width="25.7265625" style="4" customWidth="1"/>
    <col min="2306" max="2309" width="8.54296875" style="4" customWidth="1"/>
    <col min="2310" max="2310" width="1.7265625" style="4" customWidth="1"/>
    <col min="2311" max="2314" width="8.26953125" style="4" customWidth="1"/>
    <col min="2315" max="2560" width="8.7265625" style="4"/>
    <col min="2561" max="2561" width="25.7265625" style="4" customWidth="1"/>
    <col min="2562" max="2565" width="8.54296875" style="4" customWidth="1"/>
    <col min="2566" max="2566" width="1.7265625" style="4" customWidth="1"/>
    <col min="2567" max="2570" width="8.26953125" style="4" customWidth="1"/>
    <col min="2571" max="2816" width="8.7265625" style="4"/>
    <col min="2817" max="2817" width="25.7265625" style="4" customWidth="1"/>
    <col min="2818" max="2821" width="8.54296875" style="4" customWidth="1"/>
    <col min="2822" max="2822" width="1.7265625" style="4" customWidth="1"/>
    <col min="2823" max="2826" width="8.26953125" style="4" customWidth="1"/>
    <col min="2827" max="3072" width="8.7265625" style="4"/>
    <col min="3073" max="3073" width="25.7265625" style="4" customWidth="1"/>
    <col min="3074" max="3077" width="8.54296875" style="4" customWidth="1"/>
    <col min="3078" max="3078" width="1.7265625" style="4" customWidth="1"/>
    <col min="3079" max="3082" width="8.26953125" style="4" customWidth="1"/>
    <col min="3083" max="3328" width="8.7265625" style="4"/>
    <col min="3329" max="3329" width="25.7265625" style="4" customWidth="1"/>
    <col min="3330" max="3333" width="8.54296875" style="4" customWidth="1"/>
    <col min="3334" max="3334" width="1.7265625" style="4" customWidth="1"/>
    <col min="3335" max="3338" width="8.26953125" style="4" customWidth="1"/>
    <col min="3339" max="3584" width="8.7265625" style="4"/>
    <col min="3585" max="3585" width="25.7265625" style="4" customWidth="1"/>
    <col min="3586" max="3589" width="8.54296875" style="4" customWidth="1"/>
    <col min="3590" max="3590" width="1.7265625" style="4" customWidth="1"/>
    <col min="3591" max="3594" width="8.26953125" style="4" customWidth="1"/>
    <col min="3595" max="3840" width="8.7265625" style="4"/>
    <col min="3841" max="3841" width="25.7265625" style="4" customWidth="1"/>
    <col min="3842" max="3845" width="8.54296875" style="4" customWidth="1"/>
    <col min="3846" max="3846" width="1.7265625" style="4" customWidth="1"/>
    <col min="3847" max="3850" width="8.26953125" style="4" customWidth="1"/>
    <col min="3851" max="4096" width="8.7265625" style="4"/>
    <col min="4097" max="4097" width="25.7265625" style="4" customWidth="1"/>
    <col min="4098" max="4101" width="8.54296875" style="4" customWidth="1"/>
    <col min="4102" max="4102" width="1.7265625" style="4" customWidth="1"/>
    <col min="4103" max="4106" width="8.26953125" style="4" customWidth="1"/>
    <col min="4107" max="4352" width="8.7265625" style="4"/>
    <col min="4353" max="4353" width="25.7265625" style="4" customWidth="1"/>
    <col min="4354" max="4357" width="8.54296875" style="4" customWidth="1"/>
    <col min="4358" max="4358" width="1.7265625" style="4" customWidth="1"/>
    <col min="4359" max="4362" width="8.26953125" style="4" customWidth="1"/>
    <col min="4363" max="4608" width="8.7265625" style="4"/>
    <col min="4609" max="4609" width="25.7265625" style="4" customWidth="1"/>
    <col min="4610" max="4613" width="8.54296875" style="4" customWidth="1"/>
    <col min="4614" max="4614" width="1.7265625" style="4" customWidth="1"/>
    <col min="4615" max="4618" width="8.26953125" style="4" customWidth="1"/>
    <col min="4619" max="4864" width="8.7265625" style="4"/>
    <col min="4865" max="4865" width="25.7265625" style="4" customWidth="1"/>
    <col min="4866" max="4869" width="8.54296875" style="4" customWidth="1"/>
    <col min="4870" max="4870" width="1.7265625" style="4" customWidth="1"/>
    <col min="4871" max="4874" width="8.26953125" style="4" customWidth="1"/>
    <col min="4875" max="5120" width="8.7265625" style="4"/>
    <col min="5121" max="5121" width="25.7265625" style="4" customWidth="1"/>
    <col min="5122" max="5125" width="8.54296875" style="4" customWidth="1"/>
    <col min="5126" max="5126" width="1.7265625" style="4" customWidth="1"/>
    <col min="5127" max="5130" width="8.26953125" style="4" customWidth="1"/>
    <col min="5131" max="5376" width="8.7265625" style="4"/>
    <col min="5377" max="5377" width="25.7265625" style="4" customWidth="1"/>
    <col min="5378" max="5381" width="8.54296875" style="4" customWidth="1"/>
    <col min="5382" max="5382" width="1.7265625" style="4" customWidth="1"/>
    <col min="5383" max="5386" width="8.26953125" style="4" customWidth="1"/>
    <col min="5387" max="5632" width="8.7265625" style="4"/>
    <col min="5633" max="5633" width="25.7265625" style="4" customWidth="1"/>
    <col min="5634" max="5637" width="8.54296875" style="4" customWidth="1"/>
    <col min="5638" max="5638" width="1.7265625" style="4" customWidth="1"/>
    <col min="5639" max="5642" width="8.26953125" style="4" customWidth="1"/>
    <col min="5643" max="5888" width="8.7265625" style="4"/>
    <col min="5889" max="5889" width="25.7265625" style="4" customWidth="1"/>
    <col min="5890" max="5893" width="8.54296875" style="4" customWidth="1"/>
    <col min="5894" max="5894" width="1.7265625" style="4" customWidth="1"/>
    <col min="5895" max="5898" width="8.26953125" style="4" customWidth="1"/>
    <col min="5899" max="6144" width="8.7265625" style="4"/>
    <col min="6145" max="6145" width="25.7265625" style="4" customWidth="1"/>
    <col min="6146" max="6149" width="8.54296875" style="4" customWidth="1"/>
    <col min="6150" max="6150" width="1.7265625" style="4" customWidth="1"/>
    <col min="6151" max="6154" width="8.26953125" style="4" customWidth="1"/>
    <col min="6155" max="6400" width="8.7265625" style="4"/>
    <col min="6401" max="6401" width="25.7265625" style="4" customWidth="1"/>
    <col min="6402" max="6405" width="8.54296875" style="4" customWidth="1"/>
    <col min="6406" max="6406" width="1.7265625" style="4" customWidth="1"/>
    <col min="6407" max="6410" width="8.26953125" style="4" customWidth="1"/>
    <col min="6411" max="6656" width="8.7265625" style="4"/>
    <col min="6657" max="6657" width="25.7265625" style="4" customWidth="1"/>
    <col min="6658" max="6661" width="8.54296875" style="4" customWidth="1"/>
    <col min="6662" max="6662" width="1.7265625" style="4" customWidth="1"/>
    <col min="6663" max="6666" width="8.26953125" style="4" customWidth="1"/>
    <col min="6667" max="6912" width="8.7265625" style="4"/>
    <col min="6913" max="6913" width="25.7265625" style="4" customWidth="1"/>
    <col min="6914" max="6917" width="8.54296875" style="4" customWidth="1"/>
    <col min="6918" max="6918" width="1.7265625" style="4" customWidth="1"/>
    <col min="6919" max="6922" width="8.26953125" style="4" customWidth="1"/>
    <col min="6923" max="7168" width="8.7265625" style="4"/>
    <col min="7169" max="7169" width="25.7265625" style="4" customWidth="1"/>
    <col min="7170" max="7173" width="8.54296875" style="4" customWidth="1"/>
    <col min="7174" max="7174" width="1.7265625" style="4" customWidth="1"/>
    <col min="7175" max="7178" width="8.26953125" style="4" customWidth="1"/>
    <col min="7179" max="7424" width="8.7265625" style="4"/>
    <col min="7425" max="7425" width="25.7265625" style="4" customWidth="1"/>
    <col min="7426" max="7429" width="8.54296875" style="4" customWidth="1"/>
    <col min="7430" max="7430" width="1.7265625" style="4" customWidth="1"/>
    <col min="7431" max="7434" width="8.26953125" style="4" customWidth="1"/>
    <col min="7435" max="7680" width="8.7265625" style="4"/>
    <col min="7681" max="7681" width="25.7265625" style="4" customWidth="1"/>
    <col min="7682" max="7685" width="8.54296875" style="4" customWidth="1"/>
    <col min="7686" max="7686" width="1.7265625" style="4" customWidth="1"/>
    <col min="7687" max="7690" width="8.26953125" style="4" customWidth="1"/>
    <col min="7691" max="7936" width="8.7265625" style="4"/>
    <col min="7937" max="7937" width="25.7265625" style="4" customWidth="1"/>
    <col min="7938" max="7941" width="8.54296875" style="4" customWidth="1"/>
    <col min="7942" max="7942" width="1.7265625" style="4" customWidth="1"/>
    <col min="7943" max="7946" width="8.26953125" style="4" customWidth="1"/>
    <col min="7947" max="8192" width="8.7265625" style="4"/>
    <col min="8193" max="8193" width="25.7265625" style="4" customWidth="1"/>
    <col min="8194" max="8197" width="8.54296875" style="4" customWidth="1"/>
    <col min="8198" max="8198" width="1.7265625" style="4" customWidth="1"/>
    <col min="8199" max="8202" width="8.26953125" style="4" customWidth="1"/>
    <col min="8203" max="8448" width="8.7265625" style="4"/>
    <col min="8449" max="8449" width="25.7265625" style="4" customWidth="1"/>
    <col min="8450" max="8453" width="8.54296875" style="4" customWidth="1"/>
    <col min="8454" max="8454" width="1.7265625" style="4" customWidth="1"/>
    <col min="8455" max="8458" width="8.26953125" style="4" customWidth="1"/>
    <col min="8459" max="8704" width="8.7265625" style="4"/>
    <col min="8705" max="8705" width="25.7265625" style="4" customWidth="1"/>
    <col min="8706" max="8709" width="8.54296875" style="4" customWidth="1"/>
    <col min="8710" max="8710" width="1.7265625" style="4" customWidth="1"/>
    <col min="8711" max="8714" width="8.26953125" style="4" customWidth="1"/>
    <col min="8715" max="8960" width="8.7265625" style="4"/>
    <col min="8961" max="8961" width="25.7265625" style="4" customWidth="1"/>
    <col min="8962" max="8965" width="8.54296875" style="4" customWidth="1"/>
    <col min="8966" max="8966" width="1.7265625" style="4" customWidth="1"/>
    <col min="8967" max="8970" width="8.26953125" style="4" customWidth="1"/>
    <col min="8971" max="9216" width="8.7265625" style="4"/>
    <col min="9217" max="9217" width="25.7265625" style="4" customWidth="1"/>
    <col min="9218" max="9221" width="8.54296875" style="4" customWidth="1"/>
    <col min="9222" max="9222" width="1.7265625" style="4" customWidth="1"/>
    <col min="9223" max="9226" width="8.26953125" style="4" customWidth="1"/>
    <col min="9227" max="9472" width="8.7265625" style="4"/>
    <col min="9473" max="9473" width="25.7265625" style="4" customWidth="1"/>
    <col min="9474" max="9477" width="8.54296875" style="4" customWidth="1"/>
    <col min="9478" max="9478" width="1.7265625" style="4" customWidth="1"/>
    <col min="9479" max="9482" width="8.26953125" style="4" customWidth="1"/>
    <col min="9483" max="9728" width="8.7265625" style="4"/>
    <col min="9729" max="9729" width="25.7265625" style="4" customWidth="1"/>
    <col min="9730" max="9733" width="8.54296875" style="4" customWidth="1"/>
    <col min="9734" max="9734" width="1.7265625" style="4" customWidth="1"/>
    <col min="9735" max="9738" width="8.26953125" style="4" customWidth="1"/>
    <col min="9739" max="9984" width="8.7265625" style="4"/>
    <col min="9985" max="9985" width="25.7265625" style="4" customWidth="1"/>
    <col min="9986" max="9989" width="8.54296875" style="4" customWidth="1"/>
    <col min="9990" max="9990" width="1.7265625" style="4" customWidth="1"/>
    <col min="9991" max="9994" width="8.26953125" style="4" customWidth="1"/>
    <col min="9995" max="10240" width="8.7265625" style="4"/>
    <col min="10241" max="10241" width="25.7265625" style="4" customWidth="1"/>
    <col min="10242" max="10245" width="8.54296875" style="4" customWidth="1"/>
    <col min="10246" max="10246" width="1.7265625" style="4" customWidth="1"/>
    <col min="10247" max="10250" width="8.26953125" style="4" customWidth="1"/>
    <col min="10251" max="10496" width="8.7265625" style="4"/>
    <col min="10497" max="10497" width="25.7265625" style="4" customWidth="1"/>
    <col min="10498" max="10501" width="8.54296875" style="4" customWidth="1"/>
    <col min="10502" max="10502" width="1.7265625" style="4" customWidth="1"/>
    <col min="10503" max="10506" width="8.26953125" style="4" customWidth="1"/>
    <col min="10507" max="10752" width="8.7265625" style="4"/>
    <col min="10753" max="10753" width="25.7265625" style="4" customWidth="1"/>
    <col min="10754" max="10757" width="8.54296875" style="4" customWidth="1"/>
    <col min="10758" max="10758" width="1.7265625" style="4" customWidth="1"/>
    <col min="10759" max="10762" width="8.26953125" style="4" customWidth="1"/>
    <col min="10763" max="11008" width="8.7265625" style="4"/>
    <col min="11009" max="11009" width="25.7265625" style="4" customWidth="1"/>
    <col min="11010" max="11013" width="8.54296875" style="4" customWidth="1"/>
    <col min="11014" max="11014" width="1.7265625" style="4" customWidth="1"/>
    <col min="11015" max="11018" width="8.26953125" style="4" customWidth="1"/>
    <col min="11019" max="11264" width="8.7265625" style="4"/>
    <col min="11265" max="11265" width="25.7265625" style="4" customWidth="1"/>
    <col min="11266" max="11269" width="8.54296875" style="4" customWidth="1"/>
    <col min="11270" max="11270" width="1.7265625" style="4" customWidth="1"/>
    <col min="11271" max="11274" width="8.26953125" style="4" customWidth="1"/>
    <col min="11275" max="11520" width="8.7265625" style="4"/>
    <col min="11521" max="11521" width="25.7265625" style="4" customWidth="1"/>
    <col min="11522" max="11525" width="8.54296875" style="4" customWidth="1"/>
    <col min="11526" max="11526" width="1.7265625" style="4" customWidth="1"/>
    <col min="11527" max="11530" width="8.26953125" style="4" customWidth="1"/>
    <col min="11531" max="11776" width="8.7265625" style="4"/>
    <col min="11777" max="11777" width="25.7265625" style="4" customWidth="1"/>
    <col min="11778" max="11781" width="8.54296875" style="4" customWidth="1"/>
    <col min="11782" max="11782" width="1.7265625" style="4" customWidth="1"/>
    <col min="11783" max="11786" width="8.26953125" style="4" customWidth="1"/>
    <col min="11787" max="12032" width="8.7265625" style="4"/>
    <col min="12033" max="12033" width="25.7265625" style="4" customWidth="1"/>
    <col min="12034" max="12037" width="8.54296875" style="4" customWidth="1"/>
    <col min="12038" max="12038" width="1.7265625" style="4" customWidth="1"/>
    <col min="12039" max="12042" width="8.26953125" style="4" customWidth="1"/>
    <col min="12043" max="12288" width="8.7265625" style="4"/>
    <col min="12289" max="12289" width="25.7265625" style="4" customWidth="1"/>
    <col min="12290" max="12293" width="8.54296875" style="4" customWidth="1"/>
    <col min="12294" max="12294" width="1.7265625" style="4" customWidth="1"/>
    <col min="12295" max="12298" width="8.26953125" style="4" customWidth="1"/>
    <col min="12299" max="12544" width="8.7265625" style="4"/>
    <col min="12545" max="12545" width="25.7265625" style="4" customWidth="1"/>
    <col min="12546" max="12549" width="8.54296875" style="4" customWidth="1"/>
    <col min="12550" max="12550" width="1.7265625" style="4" customWidth="1"/>
    <col min="12551" max="12554" width="8.26953125" style="4" customWidth="1"/>
    <col min="12555" max="12800" width="8.7265625" style="4"/>
    <col min="12801" max="12801" width="25.7265625" style="4" customWidth="1"/>
    <col min="12802" max="12805" width="8.54296875" style="4" customWidth="1"/>
    <col min="12806" max="12806" width="1.7265625" style="4" customWidth="1"/>
    <col min="12807" max="12810" width="8.26953125" style="4" customWidth="1"/>
    <col min="12811" max="13056" width="8.7265625" style="4"/>
    <col min="13057" max="13057" width="25.7265625" style="4" customWidth="1"/>
    <col min="13058" max="13061" width="8.54296875" style="4" customWidth="1"/>
    <col min="13062" max="13062" width="1.7265625" style="4" customWidth="1"/>
    <col min="13063" max="13066" width="8.26953125" style="4" customWidth="1"/>
    <col min="13067" max="13312" width="8.7265625" style="4"/>
    <col min="13313" max="13313" width="25.7265625" style="4" customWidth="1"/>
    <col min="13314" max="13317" width="8.54296875" style="4" customWidth="1"/>
    <col min="13318" max="13318" width="1.7265625" style="4" customWidth="1"/>
    <col min="13319" max="13322" width="8.26953125" style="4" customWidth="1"/>
    <col min="13323" max="13568" width="8.7265625" style="4"/>
    <col min="13569" max="13569" width="25.7265625" style="4" customWidth="1"/>
    <col min="13570" max="13573" width="8.54296875" style="4" customWidth="1"/>
    <col min="13574" max="13574" width="1.7265625" style="4" customWidth="1"/>
    <col min="13575" max="13578" width="8.26953125" style="4" customWidth="1"/>
    <col min="13579" max="13824" width="8.7265625" style="4"/>
    <col min="13825" max="13825" width="25.7265625" style="4" customWidth="1"/>
    <col min="13826" max="13829" width="8.54296875" style="4" customWidth="1"/>
    <col min="13830" max="13830" width="1.7265625" style="4" customWidth="1"/>
    <col min="13831" max="13834" width="8.26953125" style="4" customWidth="1"/>
    <col min="13835" max="14080" width="8.7265625" style="4"/>
    <col min="14081" max="14081" width="25.7265625" style="4" customWidth="1"/>
    <col min="14082" max="14085" width="8.54296875" style="4" customWidth="1"/>
    <col min="14086" max="14086" width="1.7265625" style="4" customWidth="1"/>
    <col min="14087" max="14090" width="8.26953125" style="4" customWidth="1"/>
    <col min="14091" max="14336" width="8.7265625" style="4"/>
    <col min="14337" max="14337" width="25.7265625" style="4" customWidth="1"/>
    <col min="14338" max="14341" width="8.54296875" style="4" customWidth="1"/>
    <col min="14342" max="14342" width="1.7265625" style="4" customWidth="1"/>
    <col min="14343" max="14346" width="8.26953125" style="4" customWidth="1"/>
    <col min="14347" max="14592" width="8.7265625" style="4"/>
    <col min="14593" max="14593" width="25.7265625" style="4" customWidth="1"/>
    <col min="14594" max="14597" width="8.54296875" style="4" customWidth="1"/>
    <col min="14598" max="14598" width="1.7265625" style="4" customWidth="1"/>
    <col min="14599" max="14602" width="8.26953125" style="4" customWidth="1"/>
    <col min="14603" max="14848" width="8.7265625" style="4"/>
    <col min="14849" max="14849" width="25.7265625" style="4" customWidth="1"/>
    <col min="14850" max="14853" width="8.54296875" style="4" customWidth="1"/>
    <col min="14854" max="14854" width="1.7265625" style="4" customWidth="1"/>
    <col min="14855" max="14858" width="8.26953125" style="4" customWidth="1"/>
    <col min="14859" max="15104" width="8.7265625" style="4"/>
    <col min="15105" max="15105" width="25.7265625" style="4" customWidth="1"/>
    <col min="15106" max="15109" width="8.54296875" style="4" customWidth="1"/>
    <col min="15110" max="15110" width="1.7265625" style="4" customWidth="1"/>
    <col min="15111" max="15114" width="8.26953125" style="4" customWidth="1"/>
    <col min="15115" max="15360" width="8.7265625" style="4"/>
    <col min="15361" max="15361" width="25.7265625" style="4" customWidth="1"/>
    <col min="15362" max="15365" width="8.54296875" style="4" customWidth="1"/>
    <col min="15366" max="15366" width="1.7265625" style="4" customWidth="1"/>
    <col min="15367" max="15370" width="8.26953125" style="4" customWidth="1"/>
    <col min="15371" max="15616" width="8.7265625" style="4"/>
    <col min="15617" max="15617" width="25.7265625" style="4" customWidth="1"/>
    <col min="15618" max="15621" width="8.54296875" style="4" customWidth="1"/>
    <col min="15622" max="15622" width="1.7265625" style="4" customWidth="1"/>
    <col min="15623" max="15626" width="8.26953125" style="4" customWidth="1"/>
    <col min="15627" max="15872" width="8.7265625" style="4"/>
    <col min="15873" max="15873" width="25.7265625" style="4" customWidth="1"/>
    <col min="15874" max="15877" width="8.54296875" style="4" customWidth="1"/>
    <col min="15878" max="15878" width="1.7265625" style="4" customWidth="1"/>
    <col min="15879" max="15882" width="8.26953125" style="4" customWidth="1"/>
    <col min="15883" max="16128" width="8.7265625" style="4"/>
    <col min="16129" max="16129" width="25.7265625" style="4" customWidth="1"/>
    <col min="16130" max="16133" width="8.54296875" style="4" customWidth="1"/>
    <col min="16134" max="16134" width="1.7265625" style="4" customWidth="1"/>
    <col min="16135" max="16138" width="8.26953125" style="4" customWidth="1"/>
    <col min="16139" max="16384" width="8.7265625" style="4"/>
  </cols>
  <sheetData>
    <row r="1" spans="1:10" ht="20" x14ac:dyDescent="0.4">
      <c r="A1" s="68" t="s">
        <v>19</v>
      </c>
      <c r="B1" s="69" t="s">
        <v>113</v>
      </c>
      <c r="C1" s="70"/>
      <c r="D1" s="70"/>
      <c r="E1" s="70"/>
      <c r="F1" s="70"/>
      <c r="G1" s="70"/>
      <c r="H1" s="70"/>
      <c r="I1" s="70"/>
      <c r="J1" s="70"/>
    </row>
    <row r="2" spans="1:10" ht="20" x14ac:dyDescent="0.4">
      <c r="A2" s="68" t="s">
        <v>21</v>
      </c>
      <c r="B2" s="71" t="s">
        <v>3</v>
      </c>
      <c r="C2" s="5"/>
      <c r="D2" s="5"/>
      <c r="E2" s="5"/>
      <c r="F2" s="5"/>
      <c r="G2" s="5"/>
      <c r="H2" s="5"/>
      <c r="I2" s="5"/>
      <c r="J2" s="5"/>
    </row>
    <row r="4" spans="1:10" ht="13" x14ac:dyDescent="0.3">
      <c r="A4" s="21"/>
      <c r="B4" s="22" t="s">
        <v>4</v>
      </c>
      <c r="C4" s="23"/>
      <c r="D4" s="22" t="s">
        <v>5</v>
      </c>
      <c r="E4" s="23"/>
      <c r="F4" s="24"/>
      <c r="G4" s="22" t="s">
        <v>6</v>
      </c>
      <c r="H4" s="25"/>
      <c r="I4" s="25"/>
      <c r="J4" s="23"/>
    </row>
    <row r="5" spans="1:10" ht="13" x14ac:dyDescent="0.3">
      <c r="A5" s="26"/>
      <c r="B5" s="27">
        <f>VALUE(RIGHT(B2, 4))</f>
        <v>2020</v>
      </c>
      <c r="C5" s="28">
        <f>B5-1</f>
        <v>2019</v>
      </c>
      <c r="D5" s="27">
        <f>B5</f>
        <v>2020</v>
      </c>
      <c r="E5" s="28">
        <f>C5</f>
        <v>2019</v>
      </c>
      <c r="F5" s="29"/>
      <c r="G5" s="27" t="s">
        <v>8</v>
      </c>
      <c r="H5" s="28" t="s">
        <v>5</v>
      </c>
      <c r="I5" s="27" t="s">
        <v>8</v>
      </c>
      <c r="J5" s="28" t="s">
        <v>5</v>
      </c>
    </row>
    <row r="6" spans="1:10" ht="13" x14ac:dyDescent="0.3">
      <c r="A6" s="30"/>
      <c r="B6" s="115"/>
      <c r="C6" s="116"/>
      <c r="D6" s="115"/>
      <c r="E6" s="116"/>
      <c r="F6" s="117"/>
      <c r="G6" s="115"/>
      <c r="H6" s="116"/>
      <c r="I6" s="31"/>
      <c r="J6" s="32"/>
    </row>
    <row r="7" spans="1:10" ht="13" x14ac:dyDescent="0.3">
      <c r="A7" s="30" t="s">
        <v>114</v>
      </c>
      <c r="B7" s="115"/>
      <c r="C7" s="116"/>
      <c r="D7" s="115"/>
      <c r="E7" s="116"/>
      <c r="F7" s="117"/>
      <c r="G7" s="115"/>
      <c r="H7" s="116"/>
      <c r="I7" s="31"/>
      <c r="J7" s="32"/>
    </row>
    <row r="8" spans="1:10" ht="13" x14ac:dyDescent="0.3">
      <c r="A8" s="30"/>
      <c r="B8" s="115"/>
      <c r="C8" s="116"/>
      <c r="D8" s="115"/>
      <c r="E8" s="116"/>
      <c r="F8" s="117"/>
      <c r="G8" s="115"/>
      <c r="H8" s="116"/>
      <c r="I8" s="31"/>
      <c r="J8" s="32"/>
    </row>
    <row r="9" spans="1:10" x14ac:dyDescent="0.25">
      <c r="A9" s="34"/>
      <c r="B9" s="35"/>
      <c r="C9" s="36"/>
      <c r="D9" s="35"/>
      <c r="E9" s="36"/>
      <c r="F9" s="37"/>
      <c r="G9" s="35">
        <f>B9-C9</f>
        <v>0</v>
      </c>
      <c r="H9" s="36">
        <f>D9-E9</f>
        <v>0</v>
      </c>
      <c r="I9" s="38" t="str">
        <f>IF(C9=0, "-", IF(G9/C9&lt;10, G9/C9, "&gt;999%"))</f>
        <v>-</v>
      </c>
      <c r="J9" s="39" t="str">
        <f>IF(E9=0, "-", IF(H9/E9&lt;10, H9/E9, "&gt;999%"))</f>
        <v>-</v>
      </c>
    </row>
    <row r="10" spans="1:10" x14ac:dyDescent="0.25">
      <c r="A10" s="34"/>
      <c r="B10" s="40"/>
      <c r="C10" s="41"/>
      <c r="D10" s="40"/>
      <c r="E10" s="41"/>
      <c r="F10" s="42"/>
      <c r="G10" s="40"/>
      <c r="H10" s="41"/>
      <c r="I10" s="43"/>
      <c r="J10" s="44"/>
    </row>
    <row r="11" spans="1:10" s="52" customFormat="1" ht="13" x14ac:dyDescent="0.3">
      <c r="A11" s="26" t="s">
        <v>115</v>
      </c>
      <c r="B11" s="46">
        <f>SUM(B9:B10)</f>
        <v>0</v>
      </c>
      <c r="C11" s="47">
        <f>SUM(C9:C10)</f>
        <v>0</v>
      </c>
      <c r="D11" s="46">
        <f>SUM(D9:D10)</f>
        <v>0</v>
      </c>
      <c r="E11" s="47">
        <f>SUM(E9:E10)</f>
        <v>0</v>
      </c>
      <c r="F11" s="48"/>
      <c r="G11" s="46">
        <f>B11-C11</f>
        <v>0</v>
      </c>
      <c r="H11" s="47">
        <f>D11-E11</f>
        <v>0</v>
      </c>
      <c r="I11" s="49" t="str">
        <f>IF(C11=0, "-", IF(G11/C11&lt;10, G11/C11, "&gt;999%"))</f>
        <v>-</v>
      </c>
      <c r="J11" s="50" t="str">
        <f>IF(E11=0, "-", IF(H11/E11&lt;10, H11/E11, "&gt;999%"))</f>
        <v>-</v>
      </c>
    </row>
    <row r="12" spans="1:10" s="52" customFormat="1" ht="13" x14ac:dyDescent="0.3">
      <c r="A12" s="30"/>
      <c r="B12" s="119"/>
      <c r="C12" s="120"/>
      <c r="D12" s="119"/>
      <c r="E12" s="120"/>
      <c r="F12" s="121"/>
      <c r="G12" s="119"/>
      <c r="H12" s="120"/>
      <c r="I12" s="122"/>
      <c r="J12" s="123"/>
    </row>
    <row r="13" spans="1:10" ht="13" x14ac:dyDescent="0.3">
      <c r="A13" s="30" t="s">
        <v>116</v>
      </c>
      <c r="B13" s="35"/>
      <c r="C13" s="36"/>
      <c r="D13" s="35"/>
      <c r="E13" s="36"/>
      <c r="F13" s="37"/>
      <c r="G13" s="35"/>
      <c r="H13" s="36"/>
      <c r="I13" s="38"/>
      <c r="J13" s="39"/>
    </row>
    <row r="14" spans="1:10" ht="13" x14ac:dyDescent="0.3">
      <c r="A14" s="30"/>
      <c r="B14" s="35"/>
      <c r="C14" s="36"/>
      <c r="D14" s="35"/>
      <c r="E14" s="36"/>
      <c r="F14" s="37"/>
      <c r="G14" s="35"/>
      <c r="H14" s="36"/>
      <c r="I14" s="38"/>
      <c r="J14" s="39"/>
    </row>
    <row r="15" spans="1:10" x14ac:dyDescent="0.25">
      <c r="A15" s="34" t="s">
        <v>117</v>
      </c>
      <c r="B15" s="35">
        <v>6</v>
      </c>
      <c r="C15" s="36">
        <v>5</v>
      </c>
      <c r="D15" s="35">
        <v>16</v>
      </c>
      <c r="E15" s="36">
        <v>17</v>
      </c>
      <c r="F15" s="37"/>
      <c r="G15" s="35">
        <f t="shared" ref="G15:G39" si="0">B15-C15</f>
        <v>1</v>
      </c>
      <c r="H15" s="36">
        <f t="shared" ref="H15:H39" si="1">D15-E15</f>
        <v>-1</v>
      </c>
      <c r="I15" s="38">
        <f t="shared" ref="I15:I39" si="2">IF(C15=0, "-", IF(G15/C15&lt;10, G15/C15, "&gt;999%"))</f>
        <v>0.2</v>
      </c>
      <c r="J15" s="39">
        <f t="shared" ref="J15:J39" si="3">IF(E15=0, "-", IF(H15/E15&lt;10, H15/E15, "&gt;999%"))</f>
        <v>-5.8823529411764705E-2</v>
      </c>
    </row>
    <row r="16" spans="1:10" x14ac:dyDescent="0.25">
      <c r="A16" s="34" t="s">
        <v>118</v>
      </c>
      <c r="B16" s="35">
        <v>3</v>
      </c>
      <c r="C16" s="36">
        <v>0</v>
      </c>
      <c r="D16" s="35">
        <v>4</v>
      </c>
      <c r="E16" s="36">
        <v>0</v>
      </c>
      <c r="F16" s="37"/>
      <c r="G16" s="35">
        <f t="shared" si="0"/>
        <v>3</v>
      </c>
      <c r="H16" s="36">
        <f t="shared" si="1"/>
        <v>4</v>
      </c>
      <c r="I16" s="38" t="str">
        <f t="shared" si="2"/>
        <v>-</v>
      </c>
      <c r="J16" s="39" t="str">
        <f t="shared" si="3"/>
        <v>-</v>
      </c>
    </row>
    <row r="17" spans="1:10" x14ac:dyDescent="0.25">
      <c r="A17" s="34" t="s">
        <v>119</v>
      </c>
      <c r="B17" s="35">
        <v>8</v>
      </c>
      <c r="C17" s="36">
        <v>10</v>
      </c>
      <c r="D17" s="35">
        <v>21</v>
      </c>
      <c r="E17" s="36">
        <v>26</v>
      </c>
      <c r="F17" s="37"/>
      <c r="G17" s="35">
        <f t="shared" si="0"/>
        <v>-2</v>
      </c>
      <c r="H17" s="36">
        <f t="shared" si="1"/>
        <v>-5</v>
      </c>
      <c r="I17" s="38">
        <f t="shared" si="2"/>
        <v>-0.2</v>
      </c>
      <c r="J17" s="39">
        <f t="shared" si="3"/>
        <v>-0.19230769230769232</v>
      </c>
    </row>
    <row r="18" spans="1:10" x14ac:dyDescent="0.25">
      <c r="A18" s="34" t="s">
        <v>120</v>
      </c>
      <c r="B18" s="35">
        <v>3</v>
      </c>
      <c r="C18" s="36">
        <v>7</v>
      </c>
      <c r="D18" s="35">
        <v>5</v>
      </c>
      <c r="E18" s="36">
        <v>13</v>
      </c>
      <c r="F18" s="37"/>
      <c r="G18" s="35">
        <f t="shared" si="0"/>
        <v>-4</v>
      </c>
      <c r="H18" s="36">
        <f t="shared" si="1"/>
        <v>-8</v>
      </c>
      <c r="I18" s="38">
        <f t="shared" si="2"/>
        <v>-0.5714285714285714</v>
      </c>
      <c r="J18" s="39">
        <f t="shared" si="3"/>
        <v>-0.61538461538461542</v>
      </c>
    </row>
    <row r="19" spans="1:10" x14ac:dyDescent="0.25">
      <c r="A19" s="34" t="s">
        <v>121</v>
      </c>
      <c r="B19" s="35">
        <v>75</v>
      </c>
      <c r="C19" s="36">
        <v>33</v>
      </c>
      <c r="D19" s="35">
        <v>209</v>
      </c>
      <c r="E19" s="36">
        <v>78</v>
      </c>
      <c r="F19" s="37"/>
      <c r="G19" s="35">
        <f t="shared" si="0"/>
        <v>42</v>
      </c>
      <c r="H19" s="36">
        <f t="shared" si="1"/>
        <v>131</v>
      </c>
      <c r="I19" s="38">
        <f t="shared" si="2"/>
        <v>1.2727272727272727</v>
      </c>
      <c r="J19" s="39">
        <f t="shared" si="3"/>
        <v>1.6794871794871795</v>
      </c>
    </row>
    <row r="20" spans="1:10" x14ac:dyDescent="0.25">
      <c r="A20" s="34" t="s">
        <v>122</v>
      </c>
      <c r="B20" s="35">
        <v>102</v>
      </c>
      <c r="C20" s="36">
        <v>56</v>
      </c>
      <c r="D20" s="35">
        <v>216</v>
      </c>
      <c r="E20" s="36">
        <v>137</v>
      </c>
      <c r="F20" s="37"/>
      <c r="G20" s="35">
        <f t="shared" si="0"/>
        <v>46</v>
      </c>
      <c r="H20" s="36">
        <f t="shared" si="1"/>
        <v>79</v>
      </c>
      <c r="I20" s="38">
        <f t="shared" si="2"/>
        <v>0.8214285714285714</v>
      </c>
      <c r="J20" s="39">
        <f t="shared" si="3"/>
        <v>0.57664233576642332</v>
      </c>
    </row>
    <row r="21" spans="1:10" x14ac:dyDescent="0.25">
      <c r="A21" s="34" t="s">
        <v>123</v>
      </c>
      <c r="B21" s="35">
        <v>83</v>
      </c>
      <c r="C21" s="36">
        <v>73</v>
      </c>
      <c r="D21" s="35">
        <v>203</v>
      </c>
      <c r="E21" s="36">
        <v>144</v>
      </c>
      <c r="F21" s="37"/>
      <c r="G21" s="35">
        <f t="shared" si="0"/>
        <v>10</v>
      </c>
      <c r="H21" s="36">
        <f t="shared" si="1"/>
        <v>59</v>
      </c>
      <c r="I21" s="38">
        <f t="shared" si="2"/>
        <v>0.13698630136986301</v>
      </c>
      <c r="J21" s="39">
        <f t="shared" si="3"/>
        <v>0.40972222222222221</v>
      </c>
    </row>
    <row r="22" spans="1:10" x14ac:dyDescent="0.25">
      <c r="A22" s="34" t="s">
        <v>124</v>
      </c>
      <c r="B22" s="35">
        <v>3</v>
      </c>
      <c r="C22" s="36">
        <v>2</v>
      </c>
      <c r="D22" s="35">
        <v>8</v>
      </c>
      <c r="E22" s="36">
        <v>13</v>
      </c>
      <c r="F22" s="37"/>
      <c r="G22" s="35">
        <f t="shared" si="0"/>
        <v>1</v>
      </c>
      <c r="H22" s="36">
        <f t="shared" si="1"/>
        <v>-5</v>
      </c>
      <c r="I22" s="38">
        <f t="shared" si="2"/>
        <v>0.5</v>
      </c>
      <c r="J22" s="39">
        <f t="shared" si="3"/>
        <v>-0.38461538461538464</v>
      </c>
    </row>
    <row r="23" spans="1:10" x14ac:dyDescent="0.25">
      <c r="A23" s="34" t="s">
        <v>125</v>
      </c>
      <c r="B23" s="35">
        <v>19</v>
      </c>
      <c r="C23" s="36">
        <v>6</v>
      </c>
      <c r="D23" s="35">
        <v>36</v>
      </c>
      <c r="E23" s="36">
        <v>23</v>
      </c>
      <c r="F23" s="37"/>
      <c r="G23" s="35">
        <f t="shared" si="0"/>
        <v>13</v>
      </c>
      <c r="H23" s="36">
        <f t="shared" si="1"/>
        <v>13</v>
      </c>
      <c r="I23" s="38">
        <f t="shared" si="2"/>
        <v>2.1666666666666665</v>
      </c>
      <c r="J23" s="39">
        <f t="shared" si="3"/>
        <v>0.56521739130434778</v>
      </c>
    </row>
    <row r="24" spans="1:10" x14ac:dyDescent="0.25">
      <c r="A24" s="34" t="s">
        <v>126</v>
      </c>
      <c r="B24" s="35">
        <v>277</v>
      </c>
      <c r="C24" s="36">
        <v>170</v>
      </c>
      <c r="D24" s="35">
        <v>596</v>
      </c>
      <c r="E24" s="36">
        <v>446</v>
      </c>
      <c r="F24" s="37"/>
      <c r="G24" s="35">
        <f t="shared" si="0"/>
        <v>107</v>
      </c>
      <c r="H24" s="36">
        <f t="shared" si="1"/>
        <v>150</v>
      </c>
      <c r="I24" s="38">
        <f t="shared" si="2"/>
        <v>0.62941176470588234</v>
      </c>
      <c r="J24" s="39">
        <f t="shared" si="3"/>
        <v>0.33632286995515698</v>
      </c>
    </row>
    <row r="25" spans="1:10" x14ac:dyDescent="0.25">
      <c r="A25" s="34" t="s">
        <v>127</v>
      </c>
      <c r="B25" s="35">
        <v>31</v>
      </c>
      <c r="C25" s="36">
        <v>17</v>
      </c>
      <c r="D25" s="35">
        <v>68</v>
      </c>
      <c r="E25" s="36">
        <v>34</v>
      </c>
      <c r="F25" s="37"/>
      <c r="G25" s="35">
        <f t="shared" si="0"/>
        <v>14</v>
      </c>
      <c r="H25" s="36">
        <f t="shared" si="1"/>
        <v>34</v>
      </c>
      <c r="I25" s="38">
        <f t="shared" si="2"/>
        <v>0.82352941176470584</v>
      </c>
      <c r="J25" s="39">
        <f t="shared" si="3"/>
        <v>1</v>
      </c>
    </row>
    <row r="26" spans="1:10" x14ac:dyDescent="0.25">
      <c r="A26" s="34" t="s">
        <v>128</v>
      </c>
      <c r="B26" s="35">
        <v>22</v>
      </c>
      <c r="C26" s="36">
        <v>5</v>
      </c>
      <c r="D26" s="35">
        <v>52</v>
      </c>
      <c r="E26" s="36">
        <v>18</v>
      </c>
      <c r="F26" s="37"/>
      <c r="G26" s="35">
        <f t="shared" si="0"/>
        <v>17</v>
      </c>
      <c r="H26" s="36">
        <f t="shared" si="1"/>
        <v>34</v>
      </c>
      <c r="I26" s="38">
        <f t="shared" si="2"/>
        <v>3.4</v>
      </c>
      <c r="J26" s="39">
        <f t="shared" si="3"/>
        <v>1.8888888888888888</v>
      </c>
    </row>
    <row r="27" spans="1:10" x14ac:dyDescent="0.25">
      <c r="A27" s="34" t="s">
        <v>129</v>
      </c>
      <c r="B27" s="35">
        <v>6</v>
      </c>
      <c r="C27" s="36">
        <v>8</v>
      </c>
      <c r="D27" s="35">
        <v>19</v>
      </c>
      <c r="E27" s="36">
        <v>13</v>
      </c>
      <c r="F27" s="37"/>
      <c r="G27" s="35">
        <f t="shared" si="0"/>
        <v>-2</v>
      </c>
      <c r="H27" s="36">
        <f t="shared" si="1"/>
        <v>6</v>
      </c>
      <c r="I27" s="38">
        <f t="shared" si="2"/>
        <v>-0.25</v>
      </c>
      <c r="J27" s="39">
        <f t="shared" si="3"/>
        <v>0.46153846153846156</v>
      </c>
    </row>
    <row r="28" spans="1:10" x14ac:dyDescent="0.25">
      <c r="A28" s="34" t="s">
        <v>130</v>
      </c>
      <c r="B28" s="35">
        <v>1005</v>
      </c>
      <c r="C28" s="36">
        <v>492</v>
      </c>
      <c r="D28" s="35">
        <v>2134</v>
      </c>
      <c r="E28" s="36">
        <v>1393</v>
      </c>
      <c r="F28" s="37"/>
      <c r="G28" s="35">
        <f t="shared" si="0"/>
        <v>513</v>
      </c>
      <c r="H28" s="36">
        <f t="shared" si="1"/>
        <v>741</v>
      </c>
      <c r="I28" s="38">
        <f t="shared" si="2"/>
        <v>1.0426829268292683</v>
      </c>
      <c r="J28" s="39">
        <f t="shared" si="3"/>
        <v>0.53194544149318024</v>
      </c>
    </row>
    <row r="29" spans="1:10" x14ac:dyDescent="0.25">
      <c r="A29" s="34" t="s">
        <v>131</v>
      </c>
      <c r="B29" s="35">
        <v>518</v>
      </c>
      <c r="C29" s="36">
        <v>198</v>
      </c>
      <c r="D29" s="35">
        <v>959</v>
      </c>
      <c r="E29" s="36">
        <v>621</v>
      </c>
      <c r="F29" s="37"/>
      <c r="G29" s="35">
        <f t="shared" si="0"/>
        <v>320</v>
      </c>
      <c r="H29" s="36">
        <f t="shared" si="1"/>
        <v>338</v>
      </c>
      <c r="I29" s="38">
        <f t="shared" si="2"/>
        <v>1.6161616161616161</v>
      </c>
      <c r="J29" s="39">
        <f t="shared" si="3"/>
        <v>0.54428341384863121</v>
      </c>
    </row>
    <row r="30" spans="1:10" x14ac:dyDescent="0.25">
      <c r="A30" s="34" t="s">
        <v>132</v>
      </c>
      <c r="B30" s="35">
        <v>30</v>
      </c>
      <c r="C30" s="36">
        <v>34</v>
      </c>
      <c r="D30" s="35">
        <v>62</v>
      </c>
      <c r="E30" s="36">
        <v>67</v>
      </c>
      <c r="F30" s="37"/>
      <c r="G30" s="35">
        <f t="shared" si="0"/>
        <v>-4</v>
      </c>
      <c r="H30" s="36">
        <f t="shared" si="1"/>
        <v>-5</v>
      </c>
      <c r="I30" s="38">
        <f t="shared" si="2"/>
        <v>-0.11764705882352941</v>
      </c>
      <c r="J30" s="39">
        <f t="shared" si="3"/>
        <v>-7.4626865671641784E-2</v>
      </c>
    </row>
    <row r="31" spans="1:10" x14ac:dyDescent="0.25">
      <c r="A31" s="34" t="s">
        <v>133</v>
      </c>
      <c r="B31" s="35">
        <v>21</v>
      </c>
      <c r="C31" s="36">
        <v>20</v>
      </c>
      <c r="D31" s="35">
        <v>40</v>
      </c>
      <c r="E31" s="36">
        <v>44</v>
      </c>
      <c r="F31" s="37"/>
      <c r="G31" s="35">
        <f t="shared" si="0"/>
        <v>1</v>
      </c>
      <c r="H31" s="36">
        <f t="shared" si="1"/>
        <v>-4</v>
      </c>
      <c r="I31" s="38">
        <f t="shared" si="2"/>
        <v>0.05</v>
      </c>
      <c r="J31" s="39">
        <f t="shared" si="3"/>
        <v>-9.0909090909090912E-2</v>
      </c>
    </row>
    <row r="32" spans="1:10" x14ac:dyDescent="0.25">
      <c r="A32" s="34" t="s">
        <v>134</v>
      </c>
      <c r="B32" s="35">
        <v>19</v>
      </c>
      <c r="C32" s="36">
        <v>8</v>
      </c>
      <c r="D32" s="35">
        <v>32</v>
      </c>
      <c r="E32" s="36">
        <v>13</v>
      </c>
      <c r="F32" s="37"/>
      <c r="G32" s="35">
        <f t="shared" si="0"/>
        <v>11</v>
      </c>
      <c r="H32" s="36">
        <f t="shared" si="1"/>
        <v>19</v>
      </c>
      <c r="I32" s="38">
        <f t="shared" si="2"/>
        <v>1.375</v>
      </c>
      <c r="J32" s="39">
        <f t="shared" si="3"/>
        <v>1.4615384615384615</v>
      </c>
    </row>
    <row r="33" spans="1:10" x14ac:dyDescent="0.25">
      <c r="A33" s="34" t="s">
        <v>135</v>
      </c>
      <c r="B33" s="35">
        <v>51</v>
      </c>
      <c r="C33" s="36">
        <v>20</v>
      </c>
      <c r="D33" s="35">
        <v>100</v>
      </c>
      <c r="E33" s="36">
        <v>64</v>
      </c>
      <c r="F33" s="37"/>
      <c r="G33" s="35">
        <f t="shared" si="0"/>
        <v>31</v>
      </c>
      <c r="H33" s="36">
        <f t="shared" si="1"/>
        <v>36</v>
      </c>
      <c r="I33" s="38">
        <f t="shared" si="2"/>
        <v>1.55</v>
      </c>
      <c r="J33" s="39">
        <f t="shared" si="3"/>
        <v>0.5625</v>
      </c>
    </row>
    <row r="34" spans="1:10" x14ac:dyDescent="0.25">
      <c r="A34" s="34" t="s">
        <v>136</v>
      </c>
      <c r="B34" s="35">
        <v>27</v>
      </c>
      <c r="C34" s="36">
        <v>10</v>
      </c>
      <c r="D34" s="35">
        <v>52</v>
      </c>
      <c r="E34" s="36">
        <v>40</v>
      </c>
      <c r="F34" s="37"/>
      <c r="G34" s="35">
        <f t="shared" si="0"/>
        <v>17</v>
      </c>
      <c r="H34" s="36">
        <f t="shared" si="1"/>
        <v>12</v>
      </c>
      <c r="I34" s="38">
        <f t="shared" si="2"/>
        <v>1.7</v>
      </c>
      <c r="J34" s="39">
        <f t="shared" si="3"/>
        <v>0.3</v>
      </c>
    </row>
    <row r="35" spans="1:10" x14ac:dyDescent="0.25">
      <c r="A35" s="34" t="s">
        <v>137</v>
      </c>
      <c r="B35" s="35">
        <v>13</v>
      </c>
      <c r="C35" s="36">
        <v>8</v>
      </c>
      <c r="D35" s="35">
        <v>28</v>
      </c>
      <c r="E35" s="36">
        <v>28</v>
      </c>
      <c r="F35" s="37"/>
      <c r="G35" s="35">
        <f t="shared" si="0"/>
        <v>5</v>
      </c>
      <c r="H35" s="36">
        <f t="shared" si="1"/>
        <v>0</v>
      </c>
      <c r="I35" s="38">
        <f t="shared" si="2"/>
        <v>0.625</v>
      </c>
      <c r="J35" s="39">
        <f t="shared" si="3"/>
        <v>0</v>
      </c>
    </row>
    <row r="36" spans="1:10" x14ac:dyDescent="0.25">
      <c r="A36" s="34" t="s">
        <v>138</v>
      </c>
      <c r="B36" s="35">
        <v>555</v>
      </c>
      <c r="C36" s="36">
        <v>430</v>
      </c>
      <c r="D36" s="35">
        <v>1283</v>
      </c>
      <c r="E36" s="36">
        <v>1055</v>
      </c>
      <c r="F36" s="37"/>
      <c r="G36" s="35">
        <f t="shared" si="0"/>
        <v>125</v>
      </c>
      <c r="H36" s="36">
        <f t="shared" si="1"/>
        <v>228</v>
      </c>
      <c r="I36" s="38">
        <f t="shared" si="2"/>
        <v>0.29069767441860467</v>
      </c>
      <c r="J36" s="39">
        <f t="shared" si="3"/>
        <v>0.21611374407582939</v>
      </c>
    </row>
    <row r="37" spans="1:10" x14ac:dyDescent="0.25">
      <c r="A37" s="34" t="s">
        <v>139</v>
      </c>
      <c r="B37" s="35">
        <v>4</v>
      </c>
      <c r="C37" s="36">
        <v>4</v>
      </c>
      <c r="D37" s="35">
        <v>7</v>
      </c>
      <c r="E37" s="36">
        <v>4</v>
      </c>
      <c r="F37" s="37"/>
      <c r="G37" s="35">
        <f t="shared" si="0"/>
        <v>0</v>
      </c>
      <c r="H37" s="36">
        <f t="shared" si="1"/>
        <v>3</v>
      </c>
      <c r="I37" s="38">
        <f t="shared" si="2"/>
        <v>0</v>
      </c>
      <c r="J37" s="39">
        <f t="shared" si="3"/>
        <v>0.75</v>
      </c>
    </row>
    <row r="38" spans="1:10" x14ac:dyDescent="0.25">
      <c r="A38" s="34" t="s">
        <v>140</v>
      </c>
      <c r="B38" s="35">
        <v>73</v>
      </c>
      <c r="C38" s="36">
        <v>49</v>
      </c>
      <c r="D38" s="35">
        <v>171</v>
      </c>
      <c r="E38" s="36">
        <v>135</v>
      </c>
      <c r="F38" s="37"/>
      <c r="G38" s="35">
        <f t="shared" si="0"/>
        <v>24</v>
      </c>
      <c r="H38" s="36">
        <f t="shared" si="1"/>
        <v>36</v>
      </c>
      <c r="I38" s="38">
        <f t="shared" si="2"/>
        <v>0.48979591836734693</v>
      </c>
      <c r="J38" s="39">
        <f t="shared" si="3"/>
        <v>0.26666666666666666</v>
      </c>
    </row>
    <row r="39" spans="1:10" x14ac:dyDescent="0.25">
      <c r="A39" s="34" t="s">
        <v>141</v>
      </c>
      <c r="B39" s="35">
        <v>5</v>
      </c>
      <c r="C39" s="36">
        <v>7</v>
      </c>
      <c r="D39" s="35">
        <v>10</v>
      </c>
      <c r="E39" s="36">
        <v>20</v>
      </c>
      <c r="F39" s="37"/>
      <c r="G39" s="35">
        <f t="shared" si="0"/>
        <v>-2</v>
      </c>
      <c r="H39" s="36">
        <f t="shared" si="1"/>
        <v>-10</v>
      </c>
      <c r="I39" s="38">
        <f t="shared" si="2"/>
        <v>-0.2857142857142857</v>
      </c>
      <c r="J39" s="39">
        <f t="shared" si="3"/>
        <v>-0.5</v>
      </c>
    </row>
    <row r="40" spans="1:10" x14ac:dyDescent="0.25">
      <c r="A40" s="34"/>
      <c r="B40" s="35"/>
      <c r="C40" s="36"/>
      <c r="D40" s="35"/>
      <c r="E40" s="36"/>
      <c r="F40" s="37"/>
      <c r="G40" s="35"/>
      <c r="H40" s="36"/>
      <c r="I40" s="38"/>
      <c r="J40" s="39"/>
    </row>
    <row r="41" spans="1:10" s="52" customFormat="1" ht="13" x14ac:dyDescent="0.3">
      <c r="A41" s="26" t="s">
        <v>142</v>
      </c>
      <c r="B41" s="46">
        <f>SUM(B15:B40)</f>
        <v>2959</v>
      </c>
      <c r="C41" s="47">
        <f>SUM(C15:C40)</f>
        <v>1672</v>
      </c>
      <c r="D41" s="46">
        <f>SUM(D15:D40)</f>
        <v>6331</v>
      </c>
      <c r="E41" s="47">
        <f>SUM(E15:E40)</f>
        <v>4446</v>
      </c>
      <c r="F41" s="48"/>
      <c r="G41" s="46">
        <f>B41-C41</f>
        <v>1287</v>
      </c>
      <c r="H41" s="47">
        <f>D41-E41</f>
        <v>1885</v>
      </c>
      <c r="I41" s="49">
        <f>IF(C41=0, "-", G41/C41)</f>
        <v>0.76973684210526316</v>
      </c>
      <c r="J41" s="50">
        <f>IF(E41=0, "-", H41/E41)</f>
        <v>0.42397660818713451</v>
      </c>
    </row>
    <row r="42" spans="1:10" s="52" customFormat="1" ht="13" x14ac:dyDescent="0.3">
      <c r="A42" s="26" t="s">
        <v>7</v>
      </c>
      <c r="B42" s="46">
        <f>B11+B41</f>
        <v>2959</v>
      </c>
      <c r="C42" s="128">
        <f>C11+C41</f>
        <v>1672</v>
      </c>
      <c r="D42" s="46">
        <f>D11+D41</f>
        <v>6331</v>
      </c>
      <c r="E42" s="128">
        <f>E11+E41</f>
        <v>4446</v>
      </c>
      <c r="F42" s="48"/>
      <c r="G42" s="46">
        <f>B42-C42</f>
        <v>1287</v>
      </c>
      <c r="H42" s="47">
        <f>D42-E42</f>
        <v>1885</v>
      </c>
      <c r="I42" s="49">
        <f>IF(C42=0, "-", G42/C42)</f>
        <v>0.76973684210526316</v>
      </c>
      <c r="J42" s="50">
        <f>IF(E42=0, "-", H42/E42)</f>
        <v>0.42397660818713451</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8C669-BE15-4A87-8553-8100EAD77DF3}">
  <sheetPr>
    <pageSetUpPr fitToPage="1"/>
  </sheetPr>
  <dimension ref="A1:K217"/>
  <sheetViews>
    <sheetView workbookViewId="0">
      <selection sqref="A1:L1"/>
    </sheetView>
  </sheetViews>
  <sheetFormatPr defaultRowHeight="12.5" x14ac:dyDescent="0.25"/>
  <cols>
    <col min="1" max="1" width="29" style="4" bestFit="1" customWidth="1"/>
    <col min="2" max="2" width="7.26953125" style="4" bestFit="1" customWidth="1"/>
    <col min="3" max="3" width="7.26953125" style="4" customWidth="1"/>
    <col min="4" max="4" width="7.26953125" style="4" bestFit="1" customWidth="1"/>
    <col min="5" max="5" width="7.26953125" style="4" customWidth="1"/>
    <col min="6" max="6" width="7.26953125" style="4" bestFit="1" customWidth="1"/>
    <col min="7" max="7" width="7.26953125" style="4" customWidth="1"/>
    <col min="8" max="8" width="7.26953125" style="4" bestFit="1" customWidth="1"/>
    <col min="9" max="9" width="7.26953125" style="4" customWidth="1"/>
    <col min="10" max="11" width="7.7265625" style="4" customWidth="1"/>
    <col min="12" max="256" width="8.7265625" style="4"/>
    <col min="257" max="257" width="34.7265625" style="4" customWidth="1"/>
    <col min="258" max="258" width="7.26953125" style="4" bestFit="1" customWidth="1"/>
    <col min="259" max="259" width="7.26953125" style="4" customWidth="1"/>
    <col min="260" max="260" width="7.26953125" style="4" bestFit="1" customWidth="1"/>
    <col min="261" max="261" width="7.26953125" style="4" customWidth="1"/>
    <col min="262" max="262" width="7.26953125" style="4" bestFit="1" customWidth="1"/>
    <col min="263" max="263" width="7.26953125" style="4" customWidth="1"/>
    <col min="264" max="264" width="7.26953125" style="4" bestFit="1" customWidth="1"/>
    <col min="265" max="265" width="7.26953125" style="4" customWidth="1"/>
    <col min="266" max="267" width="7.7265625" style="4" customWidth="1"/>
    <col min="268" max="512" width="8.7265625" style="4"/>
    <col min="513" max="513" width="34.7265625" style="4" customWidth="1"/>
    <col min="514" max="514" width="7.26953125" style="4" bestFit="1" customWidth="1"/>
    <col min="515" max="515" width="7.26953125" style="4" customWidth="1"/>
    <col min="516" max="516" width="7.26953125" style="4" bestFit="1" customWidth="1"/>
    <col min="517" max="517" width="7.26953125" style="4" customWidth="1"/>
    <col min="518" max="518" width="7.26953125" style="4" bestFit="1" customWidth="1"/>
    <col min="519" max="519" width="7.26953125" style="4" customWidth="1"/>
    <col min="520" max="520" width="7.26953125" style="4" bestFit="1" customWidth="1"/>
    <col min="521" max="521" width="7.26953125" style="4" customWidth="1"/>
    <col min="522" max="523" width="7.7265625" style="4" customWidth="1"/>
    <col min="524" max="768" width="8.7265625" style="4"/>
    <col min="769" max="769" width="34.7265625" style="4" customWidth="1"/>
    <col min="770" max="770" width="7.26953125" style="4" bestFit="1" customWidth="1"/>
    <col min="771" max="771" width="7.26953125" style="4" customWidth="1"/>
    <col min="772" max="772" width="7.26953125" style="4" bestFit="1" customWidth="1"/>
    <col min="773" max="773" width="7.26953125" style="4" customWidth="1"/>
    <col min="774" max="774" width="7.26953125" style="4" bestFit="1" customWidth="1"/>
    <col min="775" max="775" width="7.26953125" style="4" customWidth="1"/>
    <col min="776" max="776" width="7.26953125" style="4" bestFit="1" customWidth="1"/>
    <col min="777" max="777" width="7.26953125" style="4" customWidth="1"/>
    <col min="778" max="779" width="7.7265625" style="4" customWidth="1"/>
    <col min="780" max="1024" width="8.7265625" style="4"/>
    <col min="1025" max="1025" width="34.7265625" style="4" customWidth="1"/>
    <col min="1026" max="1026" width="7.26953125" style="4" bestFit="1" customWidth="1"/>
    <col min="1027" max="1027" width="7.26953125" style="4" customWidth="1"/>
    <col min="1028" max="1028" width="7.26953125" style="4" bestFit="1" customWidth="1"/>
    <col min="1029" max="1029" width="7.26953125" style="4" customWidth="1"/>
    <col min="1030" max="1030" width="7.26953125" style="4" bestFit="1" customWidth="1"/>
    <col min="1031" max="1031" width="7.26953125" style="4" customWidth="1"/>
    <col min="1032" max="1032" width="7.26953125" style="4" bestFit="1" customWidth="1"/>
    <col min="1033" max="1033" width="7.26953125" style="4" customWidth="1"/>
    <col min="1034" max="1035" width="7.7265625" style="4" customWidth="1"/>
    <col min="1036" max="1280" width="8.7265625" style="4"/>
    <col min="1281" max="1281" width="34.7265625" style="4" customWidth="1"/>
    <col min="1282" max="1282" width="7.26953125" style="4" bestFit="1" customWidth="1"/>
    <col min="1283" max="1283" width="7.26953125" style="4" customWidth="1"/>
    <col min="1284" max="1284" width="7.26953125" style="4" bestFit="1" customWidth="1"/>
    <col min="1285" max="1285" width="7.26953125" style="4" customWidth="1"/>
    <col min="1286" max="1286" width="7.26953125" style="4" bestFit="1" customWidth="1"/>
    <col min="1287" max="1287" width="7.26953125" style="4" customWidth="1"/>
    <col min="1288" max="1288" width="7.26953125" style="4" bestFit="1" customWidth="1"/>
    <col min="1289" max="1289" width="7.26953125" style="4" customWidth="1"/>
    <col min="1290" max="1291" width="7.7265625" style="4" customWidth="1"/>
    <col min="1292" max="1536" width="8.7265625" style="4"/>
    <col min="1537" max="1537" width="34.7265625" style="4" customWidth="1"/>
    <col min="1538" max="1538" width="7.26953125" style="4" bestFit="1" customWidth="1"/>
    <col min="1539" max="1539" width="7.26953125" style="4" customWidth="1"/>
    <col min="1540" max="1540" width="7.26953125" style="4" bestFit="1" customWidth="1"/>
    <col min="1541" max="1541" width="7.26953125" style="4" customWidth="1"/>
    <col min="1542" max="1542" width="7.26953125" style="4" bestFit="1" customWidth="1"/>
    <col min="1543" max="1543" width="7.26953125" style="4" customWidth="1"/>
    <col min="1544" max="1544" width="7.26953125" style="4" bestFit="1" customWidth="1"/>
    <col min="1545" max="1545" width="7.26953125" style="4" customWidth="1"/>
    <col min="1546" max="1547" width="7.7265625" style="4" customWidth="1"/>
    <col min="1548" max="1792" width="8.7265625" style="4"/>
    <col min="1793" max="1793" width="34.7265625" style="4" customWidth="1"/>
    <col min="1794" max="1794" width="7.26953125" style="4" bestFit="1" customWidth="1"/>
    <col min="1795" max="1795" width="7.26953125" style="4" customWidth="1"/>
    <col min="1796" max="1796" width="7.26953125" style="4" bestFit="1" customWidth="1"/>
    <col min="1797" max="1797" width="7.26953125" style="4" customWidth="1"/>
    <col min="1798" max="1798" width="7.26953125" style="4" bestFit="1" customWidth="1"/>
    <col min="1799" max="1799" width="7.26953125" style="4" customWidth="1"/>
    <col min="1800" max="1800" width="7.26953125" style="4" bestFit="1" customWidth="1"/>
    <col min="1801" max="1801" width="7.26953125" style="4" customWidth="1"/>
    <col min="1802" max="1803" width="7.7265625" style="4" customWidth="1"/>
    <col min="1804" max="2048" width="8.7265625" style="4"/>
    <col min="2049" max="2049" width="34.7265625" style="4" customWidth="1"/>
    <col min="2050" max="2050" width="7.26953125" style="4" bestFit="1" customWidth="1"/>
    <col min="2051" max="2051" width="7.26953125" style="4" customWidth="1"/>
    <col min="2052" max="2052" width="7.26953125" style="4" bestFit="1" customWidth="1"/>
    <col min="2053" max="2053" width="7.26953125" style="4" customWidth="1"/>
    <col min="2054" max="2054" width="7.26953125" style="4" bestFit="1" customWidth="1"/>
    <col min="2055" max="2055" width="7.26953125" style="4" customWidth="1"/>
    <col min="2056" max="2056" width="7.26953125" style="4" bestFit="1" customWidth="1"/>
    <col min="2057" max="2057" width="7.26953125" style="4" customWidth="1"/>
    <col min="2058" max="2059" width="7.7265625" style="4" customWidth="1"/>
    <col min="2060" max="2304" width="8.7265625" style="4"/>
    <col min="2305" max="2305" width="34.7265625" style="4" customWidth="1"/>
    <col min="2306" max="2306" width="7.26953125" style="4" bestFit="1" customWidth="1"/>
    <col min="2307" max="2307" width="7.26953125" style="4" customWidth="1"/>
    <col min="2308" max="2308" width="7.26953125" style="4" bestFit="1" customWidth="1"/>
    <col min="2309" max="2309" width="7.26953125" style="4" customWidth="1"/>
    <col min="2310" max="2310" width="7.26953125" style="4" bestFit="1" customWidth="1"/>
    <col min="2311" max="2311" width="7.26953125" style="4" customWidth="1"/>
    <col min="2312" max="2312" width="7.26953125" style="4" bestFit="1" customWidth="1"/>
    <col min="2313" max="2313" width="7.26953125" style="4" customWidth="1"/>
    <col min="2314" max="2315" width="7.7265625" style="4" customWidth="1"/>
    <col min="2316" max="2560" width="8.7265625" style="4"/>
    <col min="2561" max="2561" width="34.7265625" style="4" customWidth="1"/>
    <col min="2562" max="2562" width="7.26953125" style="4" bestFit="1" customWidth="1"/>
    <col min="2563" max="2563" width="7.26953125" style="4" customWidth="1"/>
    <col min="2564" max="2564" width="7.26953125" style="4" bestFit="1" customWidth="1"/>
    <col min="2565" max="2565" width="7.26953125" style="4" customWidth="1"/>
    <col min="2566" max="2566" width="7.26953125" style="4" bestFit="1" customWidth="1"/>
    <col min="2567" max="2567" width="7.26953125" style="4" customWidth="1"/>
    <col min="2568" max="2568" width="7.26953125" style="4" bestFit="1" customWidth="1"/>
    <col min="2569" max="2569" width="7.26953125" style="4" customWidth="1"/>
    <col min="2570" max="2571" width="7.7265625" style="4" customWidth="1"/>
    <col min="2572" max="2816" width="8.7265625" style="4"/>
    <col min="2817" max="2817" width="34.7265625" style="4" customWidth="1"/>
    <col min="2818" max="2818" width="7.26953125" style="4" bestFit="1" customWidth="1"/>
    <col min="2819" max="2819" width="7.26953125" style="4" customWidth="1"/>
    <col min="2820" max="2820" width="7.26953125" style="4" bestFit="1" customWidth="1"/>
    <col min="2821" max="2821" width="7.26953125" style="4" customWidth="1"/>
    <col min="2822" max="2822" width="7.26953125" style="4" bestFit="1" customWidth="1"/>
    <col min="2823" max="2823" width="7.26953125" style="4" customWidth="1"/>
    <col min="2824" max="2824" width="7.26953125" style="4" bestFit="1" customWidth="1"/>
    <col min="2825" max="2825" width="7.26953125" style="4" customWidth="1"/>
    <col min="2826" max="2827" width="7.7265625" style="4" customWidth="1"/>
    <col min="2828" max="3072" width="8.7265625" style="4"/>
    <col min="3073" max="3073" width="34.7265625" style="4" customWidth="1"/>
    <col min="3074" max="3074" width="7.26953125" style="4" bestFit="1" customWidth="1"/>
    <col min="3075" max="3075" width="7.26953125" style="4" customWidth="1"/>
    <col min="3076" max="3076" width="7.26953125" style="4" bestFit="1" customWidth="1"/>
    <col min="3077" max="3077" width="7.26953125" style="4" customWidth="1"/>
    <col min="3078" max="3078" width="7.26953125" style="4" bestFit="1" customWidth="1"/>
    <col min="3079" max="3079" width="7.26953125" style="4" customWidth="1"/>
    <col min="3080" max="3080" width="7.26953125" style="4" bestFit="1" customWidth="1"/>
    <col min="3081" max="3081" width="7.26953125" style="4" customWidth="1"/>
    <col min="3082" max="3083" width="7.7265625" style="4" customWidth="1"/>
    <col min="3084" max="3328" width="8.7265625" style="4"/>
    <col min="3329" max="3329" width="34.7265625" style="4" customWidth="1"/>
    <col min="3330" max="3330" width="7.26953125" style="4" bestFit="1" customWidth="1"/>
    <col min="3331" max="3331" width="7.26953125" style="4" customWidth="1"/>
    <col min="3332" max="3332" width="7.26953125" style="4" bestFit="1" customWidth="1"/>
    <col min="3333" max="3333" width="7.26953125" style="4" customWidth="1"/>
    <col min="3334" max="3334" width="7.26953125" style="4" bestFit="1" customWidth="1"/>
    <col min="3335" max="3335" width="7.26953125" style="4" customWidth="1"/>
    <col min="3336" max="3336" width="7.26953125" style="4" bestFit="1" customWidth="1"/>
    <col min="3337" max="3337" width="7.26953125" style="4" customWidth="1"/>
    <col min="3338" max="3339" width="7.7265625" style="4" customWidth="1"/>
    <col min="3340" max="3584" width="8.7265625" style="4"/>
    <col min="3585" max="3585" width="34.7265625" style="4" customWidth="1"/>
    <col min="3586" max="3586" width="7.26953125" style="4" bestFit="1" customWidth="1"/>
    <col min="3587" max="3587" width="7.26953125" style="4" customWidth="1"/>
    <col min="3588" max="3588" width="7.26953125" style="4" bestFit="1" customWidth="1"/>
    <col min="3589" max="3589" width="7.26953125" style="4" customWidth="1"/>
    <col min="3590" max="3590" width="7.26953125" style="4" bestFit="1" customWidth="1"/>
    <col min="3591" max="3591" width="7.26953125" style="4" customWidth="1"/>
    <col min="3592" max="3592" width="7.26953125" style="4" bestFit="1" customWidth="1"/>
    <col min="3593" max="3593" width="7.26953125" style="4" customWidth="1"/>
    <col min="3594" max="3595" width="7.7265625" style="4" customWidth="1"/>
    <col min="3596" max="3840" width="8.7265625" style="4"/>
    <col min="3841" max="3841" width="34.7265625" style="4" customWidth="1"/>
    <col min="3842" max="3842" width="7.26953125" style="4" bestFit="1" customWidth="1"/>
    <col min="3843" max="3843" width="7.26953125" style="4" customWidth="1"/>
    <col min="3844" max="3844" width="7.26953125" style="4" bestFit="1" customWidth="1"/>
    <col min="3845" max="3845" width="7.26953125" style="4" customWidth="1"/>
    <col min="3846" max="3846" width="7.26953125" style="4" bestFit="1" customWidth="1"/>
    <col min="3847" max="3847" width="7.26953125" style="4" customWidth="1"/>
    <col min="3848" max="3848" width="7.26953125" style="4" bestFit="1" customWidth="1"/>
    <col min="3849" max="3849" width="7.26953125" style="4" customWidth="1"/>
    <col min="3850" max="3851" width="7.7265625" style="4" customWidth="1"/>
    <col min="3852" max="4096" width="8.7265625" style="4"/>
    <col min="4097" max="4097" width="34.7265625" style="4" customWidth="1"/>
    <col min="4098" max="4098" width="7.26953125" style="4" bestFit="1" customWidth="1"/>
    <col min="4099" max="4099" width="7.26953125" style="4" customWidth="1"/>
    <col min="4100" max="4100" width="7.26953125" style="4" bestFit="1" customWidth="1"/>
    <col min="4101" max="4101" width="7.26953125" style="4" customWidth="1"/>
    <col min="4102" max="4102" width="7.26953125" style="4" bestFit="1" customWidth="1"/>
    <col min="4103" max="4103" width="7.26953125" style="4" customWidth="1"/>
    <col min="4104" max="4104" width="7.26953125" style="4" bestFit="1" customWidth="1"/>
    <col min="4105" max="4105" width="7.26953125" style="4" customWidth="1"/>
    <col min="4106" max="4107" width="7.7265625" style="4" customWidth="1"/>
    <col min="4108" max="4352" width="8.7265625" style="4"/>
    <col min="4353" max="4353" width="34.7265625" style="4" customWidth="1"/>
    <col min="4354" max="4354" width="7.26953125" style="4" bestFit="1" customWidth="1"/>
    <col min="4355" max="4355" width="7.26953125" style="4" customWidth="1"/>
    <col min="4356" max="4356" width="7.26953125" style="4" bestFit="1" customWidth="1"/>
    <col min="4357" max="4357" width="7.26953125" style="4" customWidth="1"/>
    <col min="4358" max="4358" width="7.26953125" style="4" bestFit="1" customWidth="1"/>
    <col min="4359" max="4359" width="7.26953125" style="4" customWidth="1"/>
    <col min="4360" max="4360" width="7.26953125" style="4" bestFit="1" customWidth="1"/>
    <col min="4361" max="4361" width="7.26953125" style="4" customWidth="1"/>
    <col min="4362" max="4363" width="7.7265625" style="4" customWidth="1"/>
    <col min="4364" max="4608" width="8.7265625" style="4"/>
    <col min="4609" max="4609" width="34.7265625" style="4" customWidth="1"/>
    <col min="4610" max="4610" width="7.26953125" style="4" bestFit="1" customWidth="1"/>
    <col min="4611" max="4611" width="7.26953125" style="4" customWidth="1"/>
    <col min="4612" max="4612" width="7.26953125" style="4" bestFit="1" customWidth="1"/>
    <col min="4613" max="4613" width="7.26953125" style="4" customWidth="1"/>
    <col min="4614" max="4614" width="7.26953125" style="4" bestFit="1" customWidth="1"/>
    <col min="4615" max="4615" width="7.26953125" style="4" customWidth="1"/>
    <col min="4616" max="4616" width="7.26953125" style="4" bestFit="1" customWidth="1"/>
    <col min="4617" max="4617" width="7.26953125" style="4" customWidth="1"/>
    <col min="4618" max="4619" width="7.7265625" style="4" customWidth="1"/>
    <col min="4620" max="4864" width="8.7265625" style="4"/>
    <col min="4865" max="4865" width="34.7265625" style="4" customWidth="1"/>
    <col min="4866" max="4866" width="7.26953125" style="4" bestFit="1" customWidth="1"/>
    <col min="4867" max="4867" width="7.26953125" style="4" customWidth="1"/>
    <col min="4868" max="4868" width="7.26953125" style="4" bestFit="1" customWidth="1"/>
    <col min="4869" max="4869" width="7.26953125" style="4" customWidth="1"/>
    <col min="4870" max="4870" width="7.26953125" style="4" bestFit="1" customWidth="1"/>
    <col min="4871" max="4871" width="7.26953125" style="4" customWidth="1"/>
    <col min="4872" max="4872" width="7.26953125" style="4" bestFit="1" customWidth="1"/>
    <col min="4873" max="4873" width="7.26953125" style="4" customWidth="1"/>
    <col min="4874" max="4875" width="7.7265625" style="4" customWidth="1"/>
    <col min="4876" max="5120" width="8.7265625" style="4"/>
    <col min="5121" max="5121" width="34.7265625" style="4" customWidth="1"/>
    <col min="5122" max="5122" width="7.26953125" style="4" bestFit="1" customWidth="1"/>
    <col min="5123" max="5123" width="7.26953125" style="4" customWidth="1"/>
    <col min="5124" max="5124" width="7.26953125" style="4" bestFit="1" customWidth="1"/>
    <col min="5125" max="5125" width="7.26953125" style="4" customWidth="1"/>
    <col min="5126" max="5126" width="7.26953125" style="4" bestFit="1" customWidth="1"/>
    <col min="5127" max="5127" width="7.26953125" style="4" customWidth="1"/>
    <col min="5128" max="5128" width="7.26953125" style="4" bestFit="1" customWidth="1"/>
    <col min="5129" max="5129" width="7.26953125" style="4" customWidth="1"/>
    <col min="5130" max="5131" width="7.7265625" style="4" customWidth="1"/>
    <col min="5132" max="5376" width="8.7265625" style="4"/>
    <col min="5377" max="5377" width="34.7265625" style="4" customWidth="1"/>
    <col min="5378" max="5378" width="7.26953125" style="4" bestFit="1" customWidth="1"/>
    <col min="5379" max="5379" width="7.26953125" style="4" customWidth="1"/>
    <col min="5380" max="5380" width="7.26953125" style="4" bestFit="1" customWidth="1"/>
    <col min="5381" max="5381" width="7.26953125" style="4" customWidth="1"/>
    <col min="5382" max="5382" width="7.26953125" style="4" bestFit="1" customWidth="1"/>
    <col min="5383" max="5383" width="7.26953125" style="4" customWidth="1"/>
    <col min="5384" max="5384" width="7.26953125" style="4" bestFit="1" customWidth="1"/>
    <col min="5385" max="5385" width="7.26953125" style="4" customWidth="1"/>
    <col min="5386" max="5387" width="7.7265625" style="4" customWidth="1"/>
    <col min="5388" max="5632" width="8.7265625" style="4"/>
    <col min="5633" max="5633" width="34.7265625" style="4" customWidth="1"/>
    <col min="5634" max="5634" width="7.26953125" style="4" bestFit="1" customWidth="1"/>
    <col min="5635" max="5635" width="7.26953125" style="4" customWidth="1"/>
    <col min="5636" max="5636" width="7.26953125" style="4" bestFit="1" customWidth="1"/>
    <col min="5637" max="5637" width="7.26953125" style="4" customWidth="1"/>
    <col min="5638" max="5638" width="7.26953125" style="4" bestFit="1" customWidth="1"/>
    <col min="5639" max="5639" width="7.26953125" style="4" customWidth="1"/>
    <col min="5640" max="5640" width="7.26953125" style="4" bestFit="1" customWidth="1"/>
    <col min="5641" max="5641" width="7.26953125" style="4" customWidth="1"/>
    <col min="5642" max="5643" width="7.7265625" style="4" customWidth="1"/>
    <col min="5644" max="5888" width="8.7265625" style="4"/>
    <col min="5889" max="5889" width="34.7265625" style="4" customWidth="1"/>
    <col min="5890" max="5890" width="7.26953125" style="4" bestFit="1" customWidth="1"/>
    <col min="5891" max="5891" width="7.26953125" style="4" customWidth="1"/>
    <col min="5892" max="5892" width="7.26953125" style="4" bestFit="1" customWidth="1"/>
    <col min="5893" max="5893" width="7.26953125" style="4" customWidth="1"/>
    <col min="5894" max="5894" width="7.26953125" style="4" bestFit="1" customWidth="1"/>
    <col min="5895" max="5895" width="7.26953125" style="4" customWidth="1"/>
    <col min="5896" max="5896" width="7.26953125" style="4" bestFit="1" customWidth="1"/>
    <col min="5897" max="5897" width="7.26953125" style="4" customWidth="1"/>
    <col min="5898" max="5899" width="7.7265625" style="4" customWidth="1"/>
    <col min="5900" max="6144" width="8.7265625" style="4"/>
    <col min="6145" max="6145" width="34.7265625" style="4" customWidth="1"/>
    <col min="6146" max="6146" width="7.26953125" style="4" bestFit="1" customWidth="1"/>
    <col min="6147" max="6147" width="7.26953125" style="4" customWidth="1"/>
    <col min="6148" max="6148" width="7.26953125" style="4" bestFit="1" customWidth="1"/>
    <col min="6149" max="6149" width="7.26953125" style="4" customWidth="1"/>
    <col min="6150" max="6150" width="7.26953125" style="4" bestFit="1" customWidth="1"/>
    <col min="6151" max="6151" width="7.26953125" style="4" customWidth="1"/>
    <col min="6152" max="6152" width="7.26953125" style="4" bestFit="1" customWidth="1"/>
    <col min="6153" max="6153" width="7.26953125" style="4" customWidth="1"/>
    <col min="6154" max="6155" width="7.7265625" style="4" customWidth="1"/>
    <col min="6156" max="6400" width="8.7265625" style="4"/>
    <col min="6401" max="6401" width="34.7265625" style="4" customWidth="1"/>
    <col min="6402" max="6402" width="7.26953125" style="4" bestFit="1" customWidth="1"/>
    <col min="6403" max="6403" width="7.26953125" style="4" customWidth="1"/>
    <col min="6404" max="6404" width="7.26953125" style="4" bestFit="1" customWidth="1"/>
    <col min="6405" max="6405" width="7.26953125" style="4" customWidth="1"/>
    <col min="6406" max="6406" width="7.26953125" style="4" bestFit="1" customWidth="1"/>
    <col min="6407" max="6407" width="7.26953125" style="4" customWidth="1"/>
    <col min="6408" max="6408" width="7.26953125" style="4" bestFit="1" customWidth="1"/>
    <col min="6409" max="6409" width="7.26953125" style="4" customWidth="1"/>
    <col min="6410" max="6411" width="7.7265625" style="4" customWidth="1"/>
    <col min="6412" max="6656" width="8.7265625" style="4"/>
    <col min="6657" max="6657" width="34.7265625" style="4" customWidth="1"/>
    <col min="6658" max="6658" width="7.26953125" style="4" bestFit="1" customWidth="1"/>
    <col min="6659" max="6659" width="7.26953125" style="4" customWidth="1"/>
    <col min="6660" max="6660" width="7.26953125" style="4" bestFit="1" customWidth="1"/>
    <col min="6661" max="6661" width="7.26953125" style="4" customWidth="1"/>
    <col min="6662" max="6662" width="7.26953125" style="4" bestFit="1" customWidth="1"/>
    <col min="6663" max="6663" width="7.26953125" style="4" customWidth="1"/>
    <col min="6664" max="6664" width="7.26953125" style="4" bestFit="1" customWidth="1"/>
    <col min="6665" max="6665" width="7.26953125" style="4" customWidth="1"/>
    <col min="6666" max="6667" width="7.7265625" style="4" customWidth="1"/>
    <col min="6668" max="6912" width="8.7265625" style="4"/>
    <col min="6913" max="6913" width="34.7265625" style="4" customWidth="1"/>
    <col min="6914" max="6914" width="7.26953125" style="4" bestFit="1" customWidth="1"/>
    <col min="6915" max="6915" width="7.26953125" style="4" customWidth="1"/>
    <col min="6916" max="6916" width="7.26953125" style="4" bestFit="1" customWidth="1"/>
    <col min="6917" max="6917" width="7.26953125" style="4" customWidth="1"/>
    <col min="6918" max="6918" width="7.26953125" style="4" bestFit="1" customWidth="1"/>
    <col min="6919" max="6919" width="7.26953125" style="4" customWidth="1"/>
    <col min="6920" max="6920" width="7.26953125" style="4" bestFit="1" customWidth="1"/>
    <col min="6921" max="6921" width="7.26953125" style="4" customWidth="1"/>
    <col min="6922" max="6923" width="7.7265625" style="4" customWidth="1"/>
    <col min="6924" max="7168" width="8.7265625" style="4"/>
    <col min="7169" max="7169" width="34.7265625" style="4" customWidth="1"/>
    <col min="7170" max="7170" width="7.26953125" style="4" bestFit="1" customWidth="1"/>
    <col min="7171" max="7171" width="7.26953125" style="4" customWidth="1"/>
    <col min="7172" max="7172" width="7.26953125" style="4" bestFit="1" customWidth="1"/>
    <col min="7173" max="7173" width="7.26953125" style="4" customWidth="1"/>
    <col min="7174" max="7174" width="7.26953125" style="4" bestFit="1" customWidth="1"/>
    <col min="7175" max="7175" width="7.26953125" style="4" customWidth="1"/>
    <col min="7176" max="7176" width="7.26953125" style="4" bestFit="1" customWidth="1"/>
    <col min="7177" max="7177" width="7.26953125" style="4" customWidth="1"/>
    <col min="7178" max="7179" width="7.7265625" style="4" customWidth="1"/>
    <col min="7180" max="7424" width="8.7265625" style="4"/>
    <col min="7425" max="7425" width="34.7265625" style="4" customWidth="1"/>
    <col min="7426" max="7426" width="7.26953125" style="4" bestFit="1" customWidth="1"/>
    <col min="7427" max="7427" width="7.26953125" style="4" customWidth="1"/>
    <col min="7428" max="7428" width="7.26953125" style="4" bestFit="1" customWidth="1"/>
    <col min="7429" max="7429" width="7.26953125" style="4" customWidth="1"/>
    <col min="7430" max="7430" width="7.26953125" style="4" bestFit="1" customWidth="1"/>
    <col min="7431" max="7431" width="7.26953125" style="4" customWidth="1"/>
    <col min="7432" max="7432" width="7.26953125" style="4" bestFit="1" customWidth="1"/>
    <col min="7433" max="7433" width="7.26953125" style="4" customWidth="1"/>
    <col min="7434" max="7435" width="7.7265625" style="4" customWidth="1"/>
    <col min="7436" max="7680" width="8.7265625" style="4"/>
    <col min="7681" max="7681" width="34.7265625" style="4" customWidth="1"/>
    <col min="7682" max="7682" width="7.26953125" style="4" bestFit="1" customWidth="1"/>
    <col min="7683" max="7683" width="7.26953125" style="4" customWidth="1"/>
    <col min="7684" max="7684" width="7.26953125" style="4" bestFit="1" customWidth="1"/>
    <col min="7685" max="7685" width="7.26953125" style="4" customWidth="1"/>
    <col min="7686" max="7686" width="7.26953125" style="4" bestFit="1" customWidth="1"/>
    <col min="7687" max="7687" width="7.26953125" style="4" customWidth="1"/>
    <col min="7688" max="7688" width="7.26953125" style="4" bestFit="1" customWidth="1"/>
    <col min="7689" max="7689" width="7.26953125" style="4" customWidth="1"/>
    <col min="7690" max="7691" width="7.7265625" style="4" customWidth="1"/>
    <col min="7692" max="7936" width="8.7265625" style="4"/>
    <col min="7937" max="7937" width="34.7265625" style="4" customWidth="1"/>
    <col min="7938" max="7938" width="7.26953125" style="4" bestFit="1" customWidth="1"/>
    <col min="7939" max="7939" width="7.26953125" style="4" customWidth="1"/>
    <col min="7940" max="7940" width="7.26953125" style="4" bestFit="1" customWidth="1"/>
    <col min="7941" max="7941" width="7.26953125" style="4" customWidth="1"/>
    <col min="7942" max="7942" width="7.26953125" style="4" bestFit="1" customWidth="1"/>
    <col min="7943" max="7943" width="7.26953125" style="4" customWidth="1"/>
    <col min="7944" max="7944" width="7.26953125" style="4" bestFit="1" customWidth="1"/>
    <col min="7945" max="7945" width="7.26953125" style="4" customWidth="1"/>
    <col min="7946" max="7947" width="7.7265625" style="4" customWidth="1"/>
    <col min="7948" max="8192" width="8.7265625" style="4"/>
    <col min="8193" max="8193" width="34.7265625" style="4" customWidth="1"/>
    <col min="8194" max="8194" width="7.26953125" style="4" bestFit="1" customWidth="1"/>
    <col min="8195" max="8195" width="7.26953125" style="4" customWidth="1"/>
    <col min="8196" max="8196" width="7.26953125" style="4" bestFit="1" customWidth="1"/>
    <col min="8197" max="8197" width="7.26953125" style="4" customWidth="1"/>
    <col min="8198" max="8198" width="7.26953125" style="4" bestFit="1" customWidth="1"/>
    <col min="8199" max="8199" width="7.26953125" style="4" customWidth="1"/>
    <col min="8200" max="8200" width="7.26953125" style="4" bestFit="1" customWidth="1"/>
    <col min="8201" max="8201" width="7.26953125" style="4" customWidth="1"/>
    <col min="8202" max="8203" width="7.7265625" style="4" customWidth="1"/>
    <col min="8204" max="8448" width="8.7265625" style="4"/>
    <col min="8449" max="8449" width="34.7265625" style="4" customWidth="1"/>
    <col min="8450" max="8450" width="7.26953125" style="4" bestFit="1" customWidth="1"/>
    <col min="8451" max="8451" width="7.26953125" style="4" customWidth="1"/>
    <col min="8452" max="8452" width="7.26953125" style="4" bestFit="1" customWidth="1"/>
    <col min="8453" max="8453" width="7.26953125" style="4" customWidth="1"/>
    <col min="8454" max="8454" width="7.26953125" style="4" bestFit="1" customWidth="1"/>
    <col min="8455" max="8455" width="7.26953125" style="4" customWidth="1"/>
    <col min="8456" max="8456" width="7.26953125" style="4" bestFit="1" customWidth="1"/>
    <col min="8457" max="8457" width="7.26953125" style="4" customWidth="1"/>
    <col min="8458" max="8459" width="7.7265625" style="4" customWidth="1"/>
    <col min="8460" max="8704" width="8.7265625" style="4"/>
    <col min="8705" max="8705" width="34.7265625" style="4" customWidth="1"/>
    <col min="8706" max="8706" width="7.26953125" style="4" bestFit="1" customWidth="1"/>
    <col min="8707" max="8707" width="7.26953125" style="4" customWidth="1"/>
    <col min="8708" max="8708" width="7.26953125" style="4" bestFit="1" customWidth="1"/>
    <col min="8709" max="8709" width="7.26953125" style="4" customWidth="1"/>
    <col min="8710" max="8710" width="7.26953125" style="4" bestFit="1" customWidth="1"/>
    <col min="8711" max="8711" width="7.26953125" style="4" customWidth="1"/>
    <col min="8712" max="8712" width="7.26953125" style="4" bestFit="1" customWidth="1"/>
    <col min="8713" max="8713" width="7.26953125" style="4" customWidth="1"/>
    <col min="8714" max="8715" width="7.7265625" style="4" customWidth="1"/>
    <col min="8716" max="8960" width="8.7265625" style="4"/>
    <col min="8961" max="8961" width="34.7265625" style="4" customWidth="1"/>
    <col min="8962" max="8962" width="7.26953125" style="4" bestFit="1" customWidth="1"/>
    <col min="8963" max="8963" width="7.26953125" style="4" customWidth="1"/>
    <col min="8964" max="8964" width="7.26953125" style="4" bestFit="1" customWidth="1"/>
    <col min="8965" max="8965" width="7.26953125" style="4" customWidth="1"/>
    <col min="8966" max="8966" width="7.26953125" style="4" bestFit="1" customWidth="1"/>
    <col min="8967" max="8967" width="7.26953125" style="4" customWidth="1"/>
    <col min="8968" max="8968" width="7.26953125" style="4" bestFit="1" customWidth="1"/>
    <col min="8969" max="8969" width="7.26953125" style="4" customWidth="1"/>
    <col min="8970" max="8971" width="7.7265625" style="4" customWidth="1"/>
    <col min="8972" max="9216" width="8.7265625" style="4"/>
    <col min="9217" max="9217" width="34.7265625" style="4" customWidth="1"/>
    <col min="9218" max="9218" width="7.26953125" style="4" bestFit="1" customWidth="1"/>
    <col min="9219" max="9219" width="7.26953125" style="4" customWidth="1"/>
    <col min="9220" max="9220" width="7.26953125" style="4" bestFit="1" customWidth="1"/>
    <col min="9221" max="9221" width="7.26953125" style="4" customWidth="1"/>
    <col min="9222" max="9222" width="7.26953125" style="4" bestFit="1" customWidth="1"/>
    <col min="9223" max="9223" width="7.26953125" style="4" customWidth="1"/>
    <col min="9224" max="9224" width="7.26953125" style="4" bestFit="1" customWidth="1"/>
    <col min="9225" max="9225" width="7.26953125" style="4" customWidth="1"/>
    <col min="9226" max="9227" width="7.7265625" style="4" customWidth="1"/>
    <col min="9228" max="9472" width="8.7265625" style="4"/>
    <col min="9473" max="9473" width="34.7265625" style="4" customWidth="1"/>
    <col min="9474" max="9474" width="7.26953125" style="4" bestFit="1" customWidth="1"/>
    <col min="9475" max="9475" width="7.26953125" style="4" customWidth="1"/>
    <col min="9476" max="9476" width="7.26953125" style="4" bestFit="1" customWidth="1"/>
    <col min="9477" max="9477" width="7.26953125" style="4" customWidth="1"/>
    <col min="9478" max="9478" width="7.26953125" style="4" bestFit="1" customWidth="1"/>
    <col min="9479" max="9479" width="7.26953125" style="4" customWidth="1"/>
    <col min="9480" max="9480" width="7.26953125" style="4" bestFit="1" customWidth="1"/>
    <col min="9481" max="9481" width="7.26953125" style="4" customWidth="1"/>
    <col min="9482" max="9483" width="7.7265625" style="4" customWidth="1"/>
    <col min="9484" max="9728" width="8.7265625" style="4"/>
    <col min="9729" max="9729" width="34.7265625" style="4" customWidth="1"/>
    <col min="9730" max="9730" width="7.26953125" style="4" bestFit="1" customWidth="1"/>
    <col min="9731" max="9731" width="7.26953125" style="4" customWidth="1"/>
    <col min="9732" max="9732" width="7.26953125" style="4" bestFit="1" customWidth="1"/>
    <col min="9733" max="9733" width="7.26953125" style="4" customWidth="1"/>
    <col min="9734" max="9734" width="7.26953125" style="4" bestFit="1" customWidth="1"/>
    <col min="9735" max="9735" width="7.26953125" style="4" customWidth="1"/>
    <col min="9736" max="9736" width="7.26953125" style="4" bestFit="1" customWidth="1"/>
    <col min="9737" max="9737" width="7.26953125" style="4" customWidth="1"/>
    <col min="9738" max="9739" width="7.7265625" style="4" customWidth="1"/>
    <col min="9740" max="9984" width="8.7265625" style="4"/>
    <col min="9985" max="9985" width="34.7265625" style="4" customWidth="1"/>
    <col min="9986" max="9986" width="7.26953125" style="4" bestFit="1" customWidth="1"/>
    <col min="9987" max="9987" width="7.26953125" style="4" customWidth="1"/>
    <col min="9988" max="9988" width="7.26953125" style="4" bestFit="1" customWidth="1"/>
    <col min="9989" max="9989" width="7.26953125" style="4" customWidth="1"/>
    <col min="9990" max="9990" width="7.26953125" style="4" bestFit="1" customWidth="1"/>
    <col min="9991" max="9991" width="7.26953125" style="4" customWidth="1"/>
    <col min="9992" max="9992" width="7.26953125" style="4" bestFit="1" customWidth="1"/>
    <col min="9993" max="9993" width="7.26953125" style="4" customWidth="1"/>
    <col min="9994" max="9995" width="7.7265625" style="4" customWidth="1"/>
    <col min="9996" max="10240" width="8.7265625" style="4"/>
    <col min="10241" max="10241" width="34.7265625" style="4" customWidth="1"/>
    <col min="10242" max="10242" width="7.26953125" style="4" bestFit="1" customWidth="1"/>
    <col min="10243" max="10243" width="7.26953125" style="4" customWidth="1"/>
    <col min="10244" max="10244" width="7.26953125" style="4" bestFit="1" customWidth="1"/>
    <col min="10245" max="10245" width="7.26953125" style="4" customWidth="1"/>
    <col min="10246" max="10246" width="7.26953125" style="4" bestFit="1" customWidth="1"/>
    <col min="10247" max="10247" width="7.26953125" style="4" customWidth="1"/>
    <col min="10248" max="10248" width="7.26953125" style="4" bestFit="1" customWidth="1"/>
    <col min="10249" max="10249" width="7.26953125" style="4" customWidth="1"/>
    <col min="10250" max="10251" width="7.7265625" style="4" customWidth="1"/>
    <col min="10252" max="10496" width="8.7265625" style="4"/>
    <col min="10497" max="10497" width="34.7265625" style="4" customWidth="1"/>
    <col min="10498" max="10498" width="7.26953125" style="4" bestFit="1" customWidth="1"/>
    <col min="10499" max="10499" width="7.26953125" style="4" customWidth="1"/>
    <col min="10500" max="10500" width="7.26953125" style="4" bestFit="1" customWidth="1"/>
    <col min="10501" max="10501" width="7.26953125" style="4" customWidth="1"/>
    <col min="10502" max="10502" width="7.26953125" style="4" bestFit="1" customWidth="1"/>
    <col min="10503" max="10503" width="7.26953125" style="4" customWidth="1"/>
    <col min="10504" max="10504" width="7.26953125" style="4" bestFit="1" customWidth="1"/>
    <col min="10505" max="10505" width="7.26953125" style="4" customWidth="1"/>
    <col min="10506" max="10507" width="7.7265625" style="4" customWidth="1"/>
    <col min="10508" max="10752" width="8.7265625" style="4"/>
    <col min="10753" max="10753" width="34.7265625" style="4" customWidth="1"/>
    <col min="10754" max="10754" width="7.26953125" style="4" bestFit="1" customWidth="1"/>
    <col min="10755" max="10755" width="7.26953125" style="4" customWidth="1"/>
    <col min="10756" max="10756" width="7.26953125" style="4" bestFit="1" customWidth="1"/>
    <col min="10757" max="10757" width="7.26953125" style="4" customWidth="1"/>
    <col min="10758" max="10758" width="7.26953125" style="4" bestFit="1" customWidth="1"/>
    <col min="10759" max="10759" width="7.26953125" style="4" customWidth="1"/>
    <col min="10760" max="10760" width="7.26953125" style="4" bestFit="1" customWidth="1"/>
    <col min="10761" max="10761" width="7.26953125" style="4" customWidth="1"/>
    <col min="10762" max="10763" width="7.7265625" style="4" customWidth="1"/>
    <col min="10764" max="11008" width="8.7265625" style="4"/>
    <col min="11009" max="11009" width="34.7265625" style="4" customWidth="1"/>
    <col min="11010" max="11010" width="7.26953125" style="4" bestFit="1" customWidth="1"/>
    <col min="11011" max="11011" width="7.26953125" style="4" customWidth="1"/>
    <col min="11012" max="11012" width="7.26953125" style="4" bestFit="1" customWidth="1"/>
    <col min="11013" max="11013" width="7.26953125" style="4" customWidth="1"/>
    <col min="11014" max="11014" width="7.26953125" style="4" bestFit="1" customWidth="1"/>
    <col min="11015" max="11015" width="7.26953125" style="4" customWidth="1"/>
    <col min="11016" max="11016" width="7.26953125" style="4" bestFit="1" customWidth="1"/>
    <col min="11017" max="11017" width="7.26953125" style="4" customWidth="1"/>
    <col min="11018" max="11019" width="7.7265625" style="4" customWidth="1"/>
    <col min="11020" max="11264" width="8.7265625" style="4"/>
    <col min="11265" max="11265" width="34.7265625" style="4" customWidth="1"/>
    <col min="11266" max="11266" width="7.26953125" style="4" bestFit="1" customWidth="1"/>
    <col min="11267" max="11267" width="7.26953125" style="4" customWidth="1"/>
    <col min="11268" max="11268" width="7.26953125" style="4" bestFit="1" customWidth="1"/>
    <col min="11269" max="11269" width="7.26953125" style="4" customWidth="1"/>
    <col min="11270" max="11270" width="7.26953125" style="4" bestFit="1" customWidth="1"/>
    <col min="11271" max="11271" width="7.26953125" style="4" customWidth="1"/>
    <col min="11272" max="11272" width="7.26953125" style="4" bestFit="1" customWidth="1"/>
    <col min="11273" max="11273" width="7.26953125" style="4" customWidth="1"/>
    <col min="11274" max="11275" width="7.7265625" style="4" customWidth="1"/>
    <col min="11276" max="11520" width="8.7265625" style="4"/>
    <col min="11521" max="11521" width="34.7265625" style="4" customWidth="1"/>
    <col min="11522" max="11522" width="7.26953125" style="4" bestFit="1" customWidth="1"/>
    <col min="11523" max="11523" width="7.26953125" style="4" customWidth="1"/>
    <col min="11524" max="11524" width="7.26953125" style="4" bestFit="1" customWidth="1"/>
    <col min="11525" max="11525" width="7.26953125" style="4" customWidth="1"/>
    <col min="11526" max="11526" width="7.26953125" style="4" bestFit="1" customWidth="1"/>
    <col min="11527" max="11527" width="7.26953125" style="4" customWidth="1"/>
    <col min="11528" max="11528" width="7.26953125" style="4" bestFit="1" customWidth="1"/>
    <col min="11529" max="11529" width="7.26953125" style="4" customWidth="1"/>
    <col min="11530" max="11531" width="7.7265625" style="4" customWidth="1"/>
    <col min="11532" max="11776" width="8.7265625" style="4"/>
    <col min="11777" max="11777" width="34.7265625" style="4" customWidth="1"/>
    <col min="11778" max="11778" width="7.26953125" style="4" bestFit="1" customWidth="1"/>
    <col min="11779" max="11779" width="7.26953125" style="4" customWidth="1"/>
    <col min="11780" max="11780" width="7.26953125" style="4" bestFit="1" customWidth="1"/>
    <col min="11781" max="11781" width="7.26953125" style="4" customWidth="1"/>
    <col min="11782" max="11782" width="7.26953125" style="4" bestFit="1" customWidth="1"/>
    <col min="11783" max="11783" width="7.26953125" style="4" customWidth="1"/>
    <col min="11784" max="11784" width="7.26953125" style="4" bestFit="1" customWidth="1"/>
    <col min="11785" max="11785" width="7.26953125" style="4" customWidth="1"/>
    <col min="11786" max="11787" width="7.7265625" style="4" customWidth="1"/>
    <col min="11788" max="12032" width="8.7265625" style="4"/>
    <col min="12033" max="12033" width="34.7265625" style="4" customWidth="1"/>
    <col min="12034" max="12034" width="7.26953125" style="4" bestFit="1" customWidth="1"/>
    <col min="12035" max="12035" width="7.26953125" style="4" customWidth="1"/>
    <col min="12036" max="12036" width="7.26953125" style="4" bestFit="1" customWidth="1"/>
    <col min="12037" max="12037" width="7.26953125" style="4" customWidth="1"/>
    <col min="12038" max="12038" width="7.26953125" style="4" bestFit="1" customWidth="1"/>
    <col min="12039" max="12039" width="7.26953125" style="4" customWidth="1"/>
    <col min="12040" max="12040" width="7.26953125" style="4" bestFit="1" customWidth="1"/>
    <col min="12041" max="12041" width="7.26953125" style="4" customWidth="1"/>
    <col min="12042" max="12043" width="7.7265625" style="4" customWidth="1"/>
    <col min="12044" max="12288" width="8.7265625" style="4"/>
    <col min="12289" max="12289" width="34.7265625" style="4" customWidth="1"/>
    <col min="12290" max="12290" width="7.26953125" style="4" bestFit="1" customWidth="1"/>
    <col min="12291" max="12291" width="7.26953125" style="4" customWidth="1"/>
    <col min="12292" max="12292" width="7.26953125" style="4" bestFit="1" customWidth="1"/>
    <col min="12293" max="12293" width="7.26953125" style="4" customWidth="1"/>
    <col min="12294" max="12294" width="7.26953125" style="4" bestFit="1" customWidth="1"/>
    <col min="12295" max="12295" width="7.26953125" style="4" customWidth="1"/>
    <col min="12296" max="12296" width="7.26953125" style="4" bestFit="1" customWidth="1"/>
    <col min="12297" max="12297" width="7.26953125" style="4" customWidth="1"/>
    <col min="12298" max="12299" width="7.7265625" style="4" customWidth="1"/>
    <col min="12300" max="12544" width="8.7265625" style="4"/>
    <col min="12545" max="12545" width="34.7265625" style="4" customWidth="1"/>
    <col min="12546" max="12546" width="7.26953125" style="4" bestFit="1" customWidth="1"/>
    <col min="12547" max="12547" width="7.26953125" style="4" customWidth="1"/>
    <col min="12548" max="12548" width="7.26953125" style="4" bestFit="1" customWidth="1"/>
    <col min="12549" max="12549" width="7.26953125" style="4" customWidth="1"/>
    <col min="12550" max="12550" width="7.26953125" style="4" bestFit="1" customWidth="1"/>
    <col min="12551" max="12551" width="7.26953125" style="4" customWidth="1"/>
    <col min="12552" max="12552" width="7.26953125" style="4" bestFit="1" customWidth="1"/>
    <col min="12553" max="12553" width="7.26953125" style="4" customWidth="1"/>
    <col min="12554" max="12555" width="7.7265625" style="4" customWidth="1"/>
    <col min="12556" max="12800" width="8.7265625" style="4"/>
    <col min="12801" max="12801" width="34.7265625" style="4" customWidth="1"/>
    <col min="12802" max="12802" width="7.26953125" style="4" bestFit="1" customWidth="1"/>
    <col min="12803" max="12803" width="7.26953125" style="4" customWidth="1"/>
    <col min="12804" max="12804" width="7.26953125" style="4" bestFit="1" customWidth="1"/>
    <col min="12805" max="12805" width="7.26953125" style="4" customWidth="1"/>
    <col min="12806" max="12806" width="7.26953125" style="4" bestFit="1" customWidth="1"/>
    <col min="12807" max="12807" width="7.26953125" style="4" customWidth="1"/>
    <col min="12808" max="12808" width="7.26953125" style="4" bestFit="1" customWidth="1"/>
    <col min="12809" max="12809" width="7.26953125" style="4" customWidth="1"/>
    <col min="12810" max="12811" width="7.7265625" style="4" customWidth="1"/>
    <col min="12812" max="13056" width="8.7265625" style="4"/>
    <col min="13057" max="13057" width="34.7265625" style="4" customWidth="1"/>
    <col min="13058" max="13058" width="7.26953125" style="4" bestFit="1" customWidth="1"/>
    <col min="13059" max="13059" width="7.26953125" style="4" customWidth="1"/>
    <col min="13060" max="13060" width="7.26953125" style="4" bestFit="1" customWidth="1"/>
    <col min="13061" max="13061" width="7.26953125" style="4" customWidth="1"/>
    <col min="13062" max="13062" width="7.26953125" style="4" bestFit="1" customWidth="1"/>
    <col min="13063" max="13063" width="7.26953125" style="4" customWidth="1"/>
    <col min="13064" max="13064" width="7.26953125" style="4" bestFit="1" customWidth="1"/>
    <col min="13065" max="13065" width="7.26953125" style="4" customWidth="1"/>
    <col min="13066" max="13067" width="7.7265625" style="4" customWidth="1"/>
    <col min="13068" max="13312" width="8.7265625" style="4"/>
    <col min="13313" max="13313" width="34.7265625" style="4" customWidth="1"/>
    <col min="13314" max="13314" width="7.26953125" style="4" bestFit="1" customWidth="1"/>
    <col min="13315" max="13315" width="7.26953125" style="4" customWidth="1"/>
    <col min="13316" max="13316" width="7.26953125" style="4" bestFit="1" customWidth="1"/>
    <col min="13317" max="13317" width="7.26953125" style="4" customWidth="1"/>
    <col min="13318" max="13318" width="7.26953125" style="4" bestFit="1" customWidth="1"/>
    <col min="13319" max="13319" width="7.26953125" style="4" customWidth="1"/>
    <col min="13320" max="13320" width="7.26953125" style="4" bestFit="1" customWidth="1"/>
    <col min="13321" max="13321" width="7.26953125" style="4" customWidth="1"/>
    <col min="13322" max="13323" width="7.7265625" style="4" customWidth="1"/>
    <col min="13324" max="13568" width="8.7265625" style="4"/>
    <col min="13569" max="13569" width="34.7265625" style="4" customWidth="1"/>
    <col min="13570" max="13570" width="7.26953125" style="4" bestFit="1" customWidth="1"/>
    <col min="13571" max="13571" width="7.26953125" style="4" customWidth="1"/>
    <col min="13572" max="13572" width="7.26953125" style="4" bestFit="1" customWidth="1"/>
    <col min="13573" max="13573" width="7.26953125" style="4" customWidth="1"/>
    <col min="13574" max="13574" width="7.26953125" style="4" bestFit="1" customWidth="1"/>
    <col min="13575" max="13575" width="7.26953125" style="4" customWidth="1"/>
    <col min="13576" max="13576" width="7.26953125" style="4" bestFit="1" customWidth="1"/>
    <col min="13577" max="13577" width="7.26953125" style="4" customWidth="1"/>
    <col min="13578" max="13579" width="7.7265625" style="4" customWidth="1"/>
    <col min="13580" max="13824" width="8.7265625" style="4"/>
    <col min="13825" max="13825" width="34.7265625" style="4" customWidth="1"/>
    <col min="13826" max="13826" width="7.26953125" style="4" bestFit="1" customWidth="1"/>
    <col min="13827" max="13827" width="7.26953125" style="4" customWidth="1"/>
    <col min="13828" max="13828" width="7.26953125" style="4" bestFit="1" customWidth="1"/>
    <col min="13829" max="13829" width="7.26953125" style="4" customWidth="1"/>
    <col min="13830" max="13830" width="7.26953125" style="4" bestFit="1" customWidth="1"/>
    <col min="13831" max="13831" width="7.26953125" style="4" customWidth="1"/>
    <col min="13832" max="13832" width="7.26953125" style="4" bestFit="1" customWidth="1"/>
    <col min="13833" max="13833" width="7.26953125" style="4" customWidth="1"/>
    <col min="13834" max="13835" width="7.7265625" style="4" customWidth="1"/>
    <col min="13836" max="14080" width="8.7265625" style="4"/>
    <col min="14081" max="14081" width="34.7265625" style="4" customWidth="1"/>
    <col min="14082" max="14082" width="7.26953125" style="4" bestFit="1" customWidth="1"/>
    <col min="14083" max="14083" width="7.26953125" style="4" customWidth="1"/>
    <col min="14084" max="14084" width="7.26953125" style="4" bestFit="1" customWidth="1"/>
    <col min="14085" max="14085" width="7.26953125" style="4" customWidth="1"/>
    <col min="14086" max="14086" width="7.26953125" style="4" bestFit="1" customWidth="1"/>
    <col min="14087" max="14087" width="7.26953125" style="4" customWidth="1"/>
    <col min="14088" max="14088" width="7.26953125" style="4" bestFit="1" customWidth="1"/>
    <col min="14089" max="14089" width="7.26953125" style="4" customWidth="1"/>
    <col min="14090" max="14091" width="7.7265625" style="4" customWidth="1"/>
    <col min="14092" max="14336" width="8.7265625" style="4"/>
    <col min="14337" max="14337" width="34.7265625" style="4" customWidth="1"/>
    <col min="14338" max="14338" width="7.26953125" style="4" bestFit="1" customWidth="1"/>
    <col min="14339" max="14339" width="7.26953125" style="4" customWidth="1"/>
    <col min="14340" max="14340" width="7.26953125" style="4" bestFit="1" customWidth="1"/>
    <col min="14341" max="14341" width="7.26953125" style="4" customWidth="1"/>
    <col min="14342" max="14342" width="7.26953125" style="4" bestFit="1" customWidth="1"/>
    <col min="14343" max="14343" width="7.26953125" style="4" customWidth="1"/>
    <col min="14344" max="14344" width="7.26953125" style="4" bestFit="1" customWidth="1"/>
    <col min="14345" max="14345" width="7.26953125" style="4" customWidth="1"/>
    <col min="14346" max="14347" width="7.7265625" style="4" customWidth="1"/>
    <col min="14348" max="14592" width="8.7265625" style="4"/>
    <col min="14593" max="14593" width="34.7265625" style="4" customWidth="1"/>
    <col min="14594" max="14594" width="7.26953125" style="4" bestFit="1" customWidth="1"/>
    <col min="14595" max="14595" width="7.26953125" style="4" customWidth="1"/>
    <col min="14596" max="14596" width="7.26953125" style="4" bestFit="1" customWidth="1"/>
    <col min="14597" max="14597" width="7.26953125" style="4" customWidth="1"/>
    <col min="14598" max="14598" width="7.26953125" style="4" bestFit="1" customWidth="1"/>
    <col min="14599" max="14599" width="7.26953125" style="4" customWidth="1"/>
    <col min="14600" max="14600" width="7.26953125" style="4" bestFit="1" customWidth="1"/>
    <col min="14601" max="14601" width="7.26953125" style="4" customWidth="1"/>
    <col min="14602" max="14603" width="7.7265625" style="4" customWidth="1"/>
    <col min="14604" max="14848" width="8.7265625" style="4"/>
    <col min="14849" max="14849" width="34.7265625" style="4" customWidth="1"/>
    <col min="14850" max="14850" width="7.26953125" style="4" bestFit="1" customWidth="1"/>
    <col min="14851" max="14851" width="7.26953125" style="4" customWidth="1"/>
    <col min="14852" max="14852" width="7.26953125" style="4" bestFit="1" customWidth="1"/>
    <col min="14853" max="14853" width="7.26953125" style="4" customWidth="1"/>
    <col min="14854" max="14854" width="7.26953125" style="4" bestFit="1" customWidth="1"/>
    <col min="14855" max="14855" width="7.26953125" style="4" customWidth="1"/>
    <col min="14856" max="14856" width="7.26953125" style="4" bestFit="1" customWidth="1"/>
    <col min="14857" max="14857" width="7.26953125" style="4" customWidth="1"/>
    <col min="14858" max="14859" width="7.7265625" style="4" customWidth="1"/>
    <col min="14860" max="15104" width="8.7265625" style="4"/>
    <col min="15105" max="15105" width="34.7265625" style="4" customWidth="1"/>
    <col min="15106" max="15106" width="7.26953125" style="4" bestFit="1" customWidth="1"/>
    <col min="15107" max="15107" width="7.26953125" style="4" customWidth="1"/>
    <col min="15108" max="15108" width="7.26953125" style="4" bestFit="1" customWidth="1"/>
    <col min="15109" max="15109" width="7.26953125" style="4" customWidth="1"/>
    <col min="15110" max="15110" width="7.26953125" style="4" bestFit="1" customWidth="1"/>
    <col min="15111" max="15111" width="7.26953125" style="4" customWidth="1"/>
    <col min="15112" max="15112" width="7.26953125" style="4" bestFit="1" customWidth="1"/>
    <col min="15113" max="15113" width="7.26953125" style="4" customWidth="1"/>
    <col min="15114" max="15115" width="7.7265625" style="4" customWidth="1"/>
    <col min="15116" max="15360" width="8.7265625" style="4"/>
    <col min="15361" max="15361" width="34.7265625" style="4" customWidth="1"/>
    <col min="15362" max="15362" width="7.26953125" style="4" bestFit="1" customWidth="1"/>
    <col min="15363" max="15363" width="7.26953125" style="4" customWidth="1"/>
    <col min="15364" max="15364" width="7.26953125" style="4" bestFit="1" customWidth="1"/>
    <col min="15365" max="15365" width="7.26953125" style="4" customWidth="1"/>
    <col min="15366" max="15366" width="7.26953125" style="4" bestFit="1" customWidth="1"/>
    <col min="15367" max="15367" width="7.26953125" style="4" customWidth="1"/>
    <col min="15368" max="15368" width="7.26953125" style="4" bestFit="1" customWidth="1"/>
    <col min="15369" max="15369" width="7.26953125" style="4" customWidth="1"/>
    <col min="15370" max="15371" width="7.7265625" style="4" customWidth="1"/>
    <col min="15372" max="15616" width="8.7265625" style="4"/>
    <col min="15617" max="15617" width="34.7265625" style="4" customWidth="1"/>
    <col min="15618" max="15618" width="7.26953125" style="4" bestFit="1" customWidth="1"/>
    <col min="15619" max="15619" width="7.26953125" style="4" customWidth="1"/>
    <col min="15620" max="15620" width="7.26953125" style="4" bestFit="1" customWidth="1"/>
    <col min="15621" max="15621" width="7.26953125" style="4" customWidth="1"/>
    <col min="15622" max="15622" width="7.26953125" style="4" bestFit="1" customWidth="1"/>
    <col min="15623" max="15623" width="7.26953125" style="4" customWidth="1"/>
    <col min="15624" max="15624" width="7.26953125" style="4" bestFit="1" customWidth="1"/>
    <col min="15625" max="15625" width="7.26953125" style="4" customWidth="1"/>
    <col min="15626" max="15627" width="7.7265625" style="4" customWidth="1"/>
    <col min="15628" max="15872" width="8.7265625" style="4"/>
    <col min="15873" max="15873" width="34.7265625" style="4" customWidth="1"/>
    <col min="15874" max="15874" width="7.26953125" style="4" bestFit="1" customWidth="1"/>
    <col min="15875" max="15875" width="7.26953125" style="4" customWidth="1"/>
    <col min="15876" max="15876" width="7.26953125" style="4" bestFit="1" customWidth="1"/>
    <col min="15877" max="15877" width="7.26953125" style="4" customWidth="1"/>
    <col min="15878" max="15878" width="7.26953125" style="4" bestFit="1" customWidth="1"/>
    <col min="15879" max="15879" width="7.26953125" style="4" customWidth="1"/>
    <col min="15880" max="15880" width="7.26953125" style="4" bestFit="1" customWidth="1"/>
    <col min="15881" max="15881" width="7.26953125" style="4" customWidth="1"/>
    <col min="15882" max="15883" width="7.7265625" style="4" customWidth="1"/>
    <col min="15884" max="16128" width="8.7265625" style="4"/>
    <col min="16129" max="16129" width="34.7265625" style="4" customWidth="1"/>
    <col min="16130" max="16130" width="7.26953125" style="4" bestFit="1" customWidth="1"/>
    <col min="16131" max="16131" width="7.26953125" style="4" customWidth="1"/>
    <col min="16132" max="16132" width="7.26953125" style="4" bestFit="1" customWidth="1"/>
    <col min="16133" max="16133" width="7.26953125" style="4" customWidth="1"/>
    <col min="16134" max="16134" width="7.26953125" style="4" bestFit="1" customWidth="1"/>
    <col min="16135" max="16135" width="7.26953125" style="4" customWidth="1"/>
    <col min="16136" max="16136" width="7.26953125" style="4" bestFit="1" customWidth="1"/>
    <col min="16137" max="16137" width="7.26953125" style="4" customWidth="1"/>
    <col min="16138" max="16139" width="7.7265625" style="4" customWidth="1"/>
    <col min="16140" max="16384" width="8.7265625" style="4"/>
  </cols>
  <sheetData>
    <row r="1" spans="1:11" ht="20" x14ac:dyDescent="0.4">
      <c r="A1" s="68" t="s">
        <v>19</v>
      </c>
      <c r="B1" s="69" t="s">
        <v>143</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29" t="s">
        <v>27</v>
      </c>
      <c r="B4" s="22" t="s">
        <v>4</v>
      </c>
      <c r="C4" s="25"/>
      <c r="D4" s="25"/>
      <c r="E4" s="23"/>
      <c r="F4" s="22" t="s">
        <v>144</v>
      </c>
      <c r="G4" s="25"/>
      <c r="H4" s="25"/>
      <c r="I4" s="23"/>
      <c r="J4" s="22" t="s">
        <v>145</v>
      </c>
      <c r="K4" s="23"/>
    </row>
    <row r="5" spans="1:11" ht="13" x14ac:dyDescent="0.3">
      <c r="A5" s="30"/>
      <c r="B5" s="22">
        <f>VALUE(RIGHT($B$2, 4))</f>
        <v>2020</v>
      </c>
      <c r="C5" s="23"/>
      <c r="D5" s="22">
        <f>B5-1</f>
        <v>2019</v>
      </c>
      <c r="E5" s="130"/>
      <c r="F5" s="22">
        <f>B5</f>
        <v>2020</v>
      </c>
      <c r="G5" s="130"/>
      <c r="H5" s="22">
        <f>D5</f>
        <v>2019</v>
      </c>
      <c r="I5" s="130"/>
      <c r="J5" s="27" t="s">
        <v>8</v>
      </c>
      <c r="K5" s="28" t="s">
        <v>5</v>
      </c>
    </row>
    <row r="6" spans="1:11" ht="13" x14ac:dyDescent="0.3">
      <c r="A6" s="131" t="s">
        <v>27</v>
      </c>
      <c r="B6" s="132" t="s">
        <v>146</v>
      </c>
      <c r="C6" s="133" t="s">
        <v>147</v>
      </c>
      <c r="D6" s="132" t="s">
        <v>146</v>
      </c>
      <c r="E6" s="134" t="s">
        <v>147</v>
      </c>
      <c r="F6" s="133" t="s">
        <v>146</v>
      </c>
      <c r="G6" s="133" t="s">
        <v>147</v>
      </c>
      <c r="H6" s="132" t="s">
        <v>146</v>
      </c>
      <c r="I6" s="134" t="s">
        <v>147</v>
      </c>
      <c r="J6" s="132"/>
      <c r="K6" s="134"/>
    </row>
    <row r="7" spans="1:11" ht="14.5" x14ac:dyDescent="0.35">
      <c r="A7" s="34" t="s">
        <v>148</v>
      </c>
      <c r="B7" s="35">
        <v>5</v>
      </c>
      <c r="C7" s="135">
        <f>IF(B11=0, "-", B7/B11)</f>
        <v>0.16129032258064516</v>
      </c>
      <c r="D7" s="35">
        <v>4</v>
      </c>
      <c r="E7" s="126">
        <f>IF(D11=0, "-", D7/D11)</f>
        <v>0.21052631578947367</v>
      </c>
      <c r="F7" s="136">
        <v>10</v>
      </c>
      <c r="G7" s="135">
        <f>IF(F11=0, "-", F7/F11)</f>
        <v>0.15873015873015872</v>
      </c>
      <c r="H7" s="35">
        <v>9</v>
      </c>
      <c r="I7" s="126">
        <f>IF(H11=0, "-", H7/H11)</f>
        <v>0.22500000000000001</v>
      </c>
      <c r="J7" s="125">
        <f>IF(D7=0, "-", IF((B7-D7)/D7&lt;10, (B7-D7)/D7, "&gt;999%"))</f>
        <v>0.25</v>
      </c>
      <c r="K7" s="126">
        <f>IF(H7=0, "-", IF((F7-H7)/H7&lt;10, (F7-H7)/H7, "&gt;999%"))</f>
        <v>0.1111111111111111</v>
      </c>
    </row>
    <row r="8" spans="1:11" ht="14.5" x14ac:dyDescent="0.35">
      <c r="A8" s="34" t="s">
        <v>149</v>
      </c>
      <c r="B8" s="35">
        <v>26</v>
      </c>
      <c r="C8" s="135">
        <f>IF(B11=0, "-", B8/B11)</f>
        <v>0.83870967741935487</v>
      </c>
      <c r="D8" s="35">
        <v>15</v>
      </c>
      <c r="E8" s="126">
        <f>IF(D11=0, "-", D8/D11)</f>
        <v>0.78947368421052633</v>
      </c>
      <c r="F8" s="136">
        <v>49</v>
      </c>
      <c r="G8" s="135">
        <f>IF(F11=0, "-", F8/F11)</f>
        <v>0.77777777777777779</v>
      </c>
      <c r="H8" s="35">
        <v>30</v>
      </c>
      <c r="I8" s="126">
        <f>IF(H11=0, "-", H8/H11)</f>
        <v>0.75</v>
      </c>
      <c r="J8" s="125">
        <f>IF(D8=0, "-", IF((B8-D8)/D8&lt;10, (B8-D8)/D8, "&gt;999%"))</f>
        <v>0.73333333333333328</v>
      </c>
      <c r="K8" s="126">
        <f>IF(H8=0, "-", IF((F8-H8)/H8&lt;10, (F8-H8)/H8, "&gt;999%"))</f>
        <v>0.6333333333333333</v>
      </c>
    </row>
    <row r="9" spans="1:11" ht="14.5" x14ac:dyDescent="0.35">
      <c r="A9" s="34" t="s">
        <v>150</v>
      </c>
      <c r="B9" s="35">
        <v>0</v>
      </c>
      <c r="C9" s="135">
        <f>IF(B11=0, "-", B9/B11)</f>
        <v>0</v>
      </c>
      <c r="D9" s="35">
        <v>0</v>
      </c>
      <c r="E9" s="126">
        <f>IF(D11=0, "-", D9/D11)</f>
        <v>0</v>
      </c>
      <c r="F9" s="136">
        <v>4</v>
      </c>
      <c r="G9" s="135">
        <f>IF(F11=0, "-", F9/F11)</f>
        <v>6.3492063492063489E-2</v>
      </c>
      <c r="H9" s="35">
        <v>1</v>
      </c>
      <c r="I9" s="126">
        <f>IF(H11=0, "-", H9/H11)</f>
        <v>2.5000000000000001E-2</v>
      </c>
      <c r="J9" s="125" t="str">
        <f>IF(D9=0, "-", IF((B9-D9)/D9&lt;10, (B9-D9)/D9, "&gt;999%"))</f>
        <v>-</v>
      </c>
      <c r="K9" s="126">
        <f>IF(H9=0, "-", IF((F9-H9)/H9&lt;10, (F9-H9)/H9, "&gt;999%"))</f>
        <v>3</v>
      </c>
    </row>
    <row r="10" spans="1:11" x14ac:dyDescent="0.25">
      <c r="A10" s="137"/>
      <c r="B10" s="40"/>
      <c r="D10" s="40"/>
      <c r="E10" s="44"/>
      <c r="F10" s="138"/>
      <c r="H10" s="40"/>
      <c r="I10" s="44"/>
      <c r="J10" s="43"/>
      <c r="K10" s="44"/>
    </row>
    <row r="11" spans="1:11" s="52" customFormat="1" ht="13" x14ac:dyDescent="0.3">
      <c r="A11" s="139" t="s">
        <v>151</v>
      </c>
      <c r="B11" s="46">
        <f>SUM(B7:B10)</f>
        <v>31</v>
      </c>
      <c r="C11" s="140">
        <f>B11/2959</f>
        <v>1.0476512335248395E-2</v>
      </c>
      <c r="D11" s="46">
        <f>SUM(D7:D10)</f>
        <v>19</v>
      </c>
      <c r="E11" s="141">
        <f>D11/1672</f>
        <v>1.1363636363636364E-2</v>
      </c>
      <c r="F11" s="128">
        <f>SUM(F7:F10)</f>
        <v>63</v>
      </c>
      <c r="G11" s="142">
        <f>F11/6331</f>
        <v>9.9510345916916758E-3</v>
      </c>
      <c r="H11" s="46">
        <f>SUM(H7:H10)</f>
        <v>40</v>
      </c>
      <c r="I11" s="141">
        <f>H11/4446</f>
        <v>8.9968511021142599E-3</v>
      </c>
      <c r="J11" s="49">
        <f>IF(D11=0, "-", IF((B11-D11)/D11&lt;10, (B11-D11)/D11, "&gt;999%"))</f>
        <v>0.63157894736842102</v>
      </c>
      <c r="K11" s="50">
        <f>IF(H11=0, "-", IF((F11-H11)/H11&lt;10, (F11-H11)/H11, "&gt;999%"))</f>
        <v>0.57499999999999996</v>
      </c>
    </row>
    <row r="12" spans="1:11" x14ac:dyDescent="0.25">
      <c r="B12" s="138"/>
      <c r="D12" s="138"/>
      <c r="F12" s="138"/>
      <c r="H12" s="138"/>
    </row>
    <row r="13" spans="1:11" s="52" customFormat="1" ht="13" x14ac:dyDescent="0.3">
      <c r="A13" s="139" t="s">
        <v>151</v>
      </c>
      <c r="B13" s="46">
        <v>31</v>
      </c>
      <c r="C13" s="140">
        <f>B13/2959</f>
        <v>1.0476512335248395E-2</v>
      </c>
      <c r="D13" s="46">
        <v>19</v>
      </c>
      <c r="E13" s="141">
        <f>D13/1672</f>
        <v>1.1363636363636364E-2</v>
      </c>
      <c r="F13" s="128">
        <v>63</v>
      </c>
      <c r="G13" s="142">
        <f>F13/6331</f>
        <v>9.9510345916916758E-3</v>
      </c>
      <c r="H13" s="46">
        <v>40</v>
      </c>
      <c r="I13" s="141">
        <f>H13/4446</f>
        <v>8.9968511021142599E-3</v>
      </c>
      <c r="J13" s="49">
        <f>IF(D13=0, "-", IF((B13-D13)/D13&lt;10, (B13-D13)/D13, "&gt;999%"))</f>
        <v>0.63157894736842102</v>
      </c>
      <c r="K13" s="50">
        <f>IF(H13=0, "-", IF((F13-H13)/H13&lt;10, (F13-H13)/H13, "&gt;999%"))</f>
        <v>0.57499999999999996</v>
      </c>
    </row>
    <row r="14" spans="1:11" x14ac:dyDescent="0.25">
      <c r="B14" s="138"/>
      <c r="D14" s="138"/>
      <c r="F14" s="138"/>
      <c r="H14" s="138"/>
    </row>
    <row r="15" spans="1:11" ht="15.5" x14ac:dyDescent="0.35">
      <c r="A15" s="129" t="s">
        <v>28</v>
      </c>
      <c r="B15" s="22" t="s">
        <v>4</v>
      </c>
      <c r="C15" s="25"/>
      <c r="D15" s="25"/>
      <c r="E15" s="23"/>
      <c r="F15" s="22" t="s">
        <v>144</v>
      </c>
      <c r="G15" s="25"/>
      <c r="H15" s="25"/>
      <c r="I15" s="23"/>
      <c r="J15" s="22" t="s">
        <v>145</v>
      </c>
      <c r="K15" s="23"/>
    </row>
    <row r="16" spans="1:11" ht="13" x14ac:dyDescent="0.3">
      <c r="A16" s="30"/>
      <c r="B16" s="22">
        <f>VALUE(RIGHT($B$2, 4))</f>
        <v>2020</v>
      </c>
      <c r="C16" s="23"/>
      <c r="D16" s="22">
        <f>B16-1</f>
        <v>2019</v>
      </c>
      <c r="E16" s="130"/>
      <c r="F16" s="22">
        <f>B16</f>
        <v>2020</v>
      </c>
      <c r="G16" s="130"/>
      <c r="H16" s="22">
        <f>D16</f>
        <v>2019</v>
      </c>
      <c r="I16" s="130"/>
      <c r="J16" s="27" t="s">
        <v>8</v>
      </c>
      <c r="K16" s="28" t="s">
        <v>5</v>
      </c>
    </row>
    <row r="17" spans="1:11" ht="13" x14ac:dyDescent="0.3">
      <c r="A17" s="131" t="s">
        <v>152</v>
      </c>
      <c r="B17" s="132" t="s">
        <v>146</v>
      </c>
      <c r="C17" s="133" t="s">
        <v>147</v>
      </c>
      <c r="D17" s="132" t="s">
        <v>146</v>
      </c>
      <c r="E17" s="134" t="s">
        <v>147</v>
      </c>
      <c r="F17" s="133" t="s">
        <v>146</v>
      </c>
      <c r="G17" s="133" t="s">
        <v>147</v>
      </c>
      <c r="H17" s="132" t="s">
        <v>146</v>
      </c>
      <c r="I17" s="134" t="s">
        <v>147</v>
      </c>
      <c r="J17" s="132"/>
      <c r="K17" s="134"/>
    </row>
    <row r="18" spans="1:11" ht="14.5" x14ac:dyDescent="0.35">
      <c r="A18" s="34" t="s">
        <v>153</v>
      </c>
      <c r="B18" s="35">
        <v>1</v>
      </c>
      <c r="C18" s="135">
        <f>IF(B32=0, "-", B18/B32)</f>
        <v>4.464285714285714E-3</v>
      </c>
      <c r="D18" s="35">
        <v>4</v>
      </c>
      <c r="E18" s="126">
        <f>IF(D32=0, "-", D18/D32)</f>
        <v>4.0404040404040407E-2</v>
      </c>
      <c r="F18" s="136">
        <v>4</v>
      </c>
      <c r="G18" s="135">
        <f>IF(F32=0, "-", F18/F32)</f>
        <v>7.7669902912621356E-3</v>
      </c>
      <c r="H18" s="35">
        <v>7</v>
      </c>
      <c r="I18" s="126">
        <f>IF(H32=0, "-", H18/H32)</f>
        <v>2.1739130434782608E-2</v>
      </c>
      <c r="J18" s="125">
        <f t="shared" ref="J18:J30" si="0">IF(D18=0, "-", IF((B18-D18)/D18&lt;10, (B18-D18)/D18, "&gt;999%"))</f>
        <v>-0.75</v>
      </c>
      <c r="K18" s="126">
        <f t="shared" ref="K18:K30" si="1">IF(H18=0, "-", IF((F18-H18)/H18&lt;10, (F18-H18)/H18, "&gt;999%"))</f>
        <v>-0.42857142857142855</v>
      </c>
    </row>
    <row r="19" spans="1:11" ht="14.5" x14ac:dyDescent="0.35">
      <c r="A19" s="34" t="s">
        <v>154</v>
      </c>
      <c r="B19" s="35">
        <v>17</v>
      </c>
      <c r="C19" s="135">
        <f>IF(B32=0, "-", B19/B32)</f>
        <v>7.5892857142857137E-2</v>
      </c>
      <c r="D19" s="35">
        <v>16</v>
      </c>
      <c r="E19" s="126">
        <f>IF(D32=0, "-", D19/D32)</f>
        <v>0.16161616161616163</v>
      </c>
      <c r="F19" s="136">
        <v>42</v>
      </c>
      <c r="G19" s="135">
        <f>IF(F32=0, "-", F19/F32)</f>
        <v>8.155339805825243E-2</v>
      </c>
      <c r="H19" s="35">
        <v>46</v>
      </c>
      <c r="I19" s="126">
        <f>IF(H32=0, "-", H19/H32)</f>
        <v>0.14285714285714285</v>
      </c>
      <c r="J19" s="125">
        <f t="shared" si="0"/>
        <v>6.25E-2</v>
      </c>
      <c r="K19" s="126">
        <f t="shared" si="1"/>
        <v>-8.6956521739130432E-2</v>
      </c>
    </row>
    <row r="20" spans="1:11" ht="14.5" x14ac:dyDescent="0.35">
      <c r="A20" s="34" t="s">
        <v>155</v>
      </c>
      <c r="B20" s="35">
        <v>0</v>
      </c>
      <c r="C20" s="135">
        <f>IF(B32=0, "-", B20/B32)</f>
        <v>0</v>
      </c>
      <c r="D20" s="35">
        <v>5</v>
      </c>
      <c r="E20" s="126">
        <f>IF(D32=0, "-", D20/D32)</f>
        <v>5.0505050505050504E-2</v>
      </c>
      <c r="F20" s="136">
        <v>3</v>
      </c>
      <c r="G20" s="135">
        <f>IF(F32=0, "-", F20/F32)</f>
        <v>5.8252427184466021E-3</v>
      </c>
      <c r="H20" s="35">
        <v>42</v>
      </c>
      <c r="I20" s="126">
        <f>IF(H32=0, "-", H20/H32)</f>
        <v>0.13043478260869565</v>
      </c>
      <c r="J20" s="125">
        <f t="shared" si="0"/>
        <v>-1</v>
      </c>
      <c r="K20" s="126">
        <f t="shared" si="1"/>
        <v>-0.9285714285714286</v>
      </c>
    </row>
    <row r="21" spans="1:11" ht="14.5" x14ac:dyDescent="0.35">
      <c r="A21" s="34" t="s">
        <v>156</v>
      </c>
      <c r="B21" s="35">
        <v>18</v>
      </c>
      <c r="C21" s="135">
        <f>IF(B32=0, "-", B21/B32)</f>
        <v>8.0357142857142863E-2</v>
      </c>
      <c r="D21" s="35">
        <v>9</v>
      </c>
      <c r="E21" s="126">
        <f>IF(D32=0, "-", D21/D32)</f>
        <v>9.0909090909090912E-2</v>
      </c>
      <c r="F21" s="136">
        <v>35</v>
      </c>
      <c r="G21" s="135">
        <f>IF(F32=0, "-", F21/F32)</f>
        <v>6.7961165048543687E-2</v>
      </c>
      <c r="H21" s="35">
        <v>13</v>
      </c>
      <c r="I21" s="126">
        <f>IF(H32=0, "-", H21/H32)</f>
        <v>4.0372670807453416E-2</v>
      </c>
      <c r="J21" s="125">
        <f t="shared" si="0"/>
        <v>1</v>
      </c>
      <c r="K21" s="126">
        <f t="shared" si="1"/>
        <v>1.6923076923076923</v>
      </c>
    </row>
    <row r="22" spans="1:11" ht="14.5" x14ac:dyDescent="0.35">
      <c r="A22" s="34" t="s">
        <v>157</v>
      </c>
      <c r="B22" s="35">
        <v>15</v>
      </c>
      <c r="C22" s="135">
        <f>IF(B32=0, "-", B22/B32)</f>
        <v>6.6964285714285712E-2</v>
      </c>
      <c r="D22" s="35">
        <v>15</v>
      </c>
      <c r="E22" s="126">
        <f>IF(D32=0, "-", D22/D32)</f>
        <v>0.15151515151515152</v>
      </c>
      <c r="F22" s="136">
        <v>35</v>
      </c>
      <c r="G22" s="135">
        <f>IF(F32=0, "-", F22/F32)</f>
        <v>6.7961165048543687E-2</v>
      </c>
      <c r="H22" s="35">
        <v>52</v>
      </c>
      <c r="I22" s="126">
        <f>IF(H32=0, "-", H22/H32)</f>
        <v>0.16149068322981366</v>
      </c>
      <c r="J22" s="125">
        <f t="shared" si="0"/>
        <v>0</v>
      </c>
      <c r="K22" s="126">
        <f t="shared" si="1"/>
        <v>-0.32692307692307693</v>
      </c>
    </row>
    <row r="23" spans="1:11" ht="14.5" x14ac:dyDescent="0.35">
      <c r="A23" s="34" t="s">
        <v>158</v>
      </c>
      <c r="B23" s="35">
        <v>28</v>
      </c>
      <c r="C23" s="135">
        <f>IF(B32=0, "-", B23/B32)</f>
        <v>0.125</v>
      </c>
      <c r="D23" s="35">
        <v>10</v>
      </c>
      <c r="E23" s="126">
        <f>IF(D32=0, "-", D23/D32)</f>
        <v>0.10101010101010101</v>
      </c>
      <c r="F23" s="136">
        <v>93</v>
      </c>
      <c r="G23" s="135">
        <f>IF(F32=0, "-", F23/F32)</f>
        <v>0.18058252427184465</v>
      </c>
      <c r="H23" s="35">
        <v>26</v>
      </c>
      <c r="I23" s="126">
        <f>IF(H32=0, "-", H23/H32)</f>
        <v>8.0745341614906832E-2</v>
      </c>
      <c r="J23" s="125">
        <f t="shared" si="0"/>
        <v>1.8</v>
      </c>
      <c r="K23" s="126">
        <f t="shared" si="1"/>
        <v>2.5769230769230771</v>
      </c>
    </row>
    <row r="24" spans="1:11" ht="14.5" x14ac:dyDescent="0.35">
      <c r="A24" s="34" t="s">
        <v>159</v>
      </c>
      <c r="B24" s="35">
        <v>0</v>
      </c>
      <c r="C24" s="135">
        <f>IF(B32=0, "-", B24/B32)</f>
        <v>0</v>
      </c>
      <c r="D24" s="35">
        <v>1</v>
      </c>
      <c r="E24" s="126">
        <f>IF(D32=0, "-", D24/D32)</f>
        <v>1.0101010101010102E-2</v>
      </c>
      <c r="F24" s="136">
        <v>0</v>
      </c>
      <c r="G24" s="135">
        <f>IF(F32=0, "-", F24/F32)</f>
        <v>0</v>
      </c>
      <c r="H24" s="35">
        <v>1</v>
      </c>
      <c r="I24" s="126">
        <f>IF(H32=0, "-", H24/H32)</f>
        <v>3.105590062111801E-3</v>
      </c>
      <c r="J24" s="125">
        <f t="shared" si="0"/>
        <v>-1</v>
      </c>
      <c r="K24" s="126">
        <f t="shared" si="1"/>
        <v>-1</v>
      </c>
    </row>
    <row r="25" spans="1:11" ht="14.5" x14ac:dyDescent="0.35">
      <c r="A25" s="34" t="s">
        <v>160</v>
      </c>
      <c r="B25" s="35">
        <v>28</v>
      </c>
      <c r="C25" s="135">
        <f>IF(B32=0, "-", B25/B32)</f>
        <v>0.125</v>
      </c>
      <c r="D25" s="35">
        <v>2</v>
      </c>
      <c r="E25" s="126">
        <f>IF(D32=0, "-", D25/D32)</f>
        <v>2.0202020202020204E-2</v>
      </c>
      <c r="F25" s="136">
        <v>43</v>
      </c>
      <c r="G25" s="135">
        <f>IF(F32=0, "-", F25/F32)</f>
        <v>8.3495145631067955E-2</v>
      </c>
      <c r="H25" s="35">
        <v>6</v>
      </c>
      <c r="I25" s="126">
        <f>IF(H32=0, "-", H25/H32)</f>
        <v>1.8633540372670808E-2</v>
      </c>
      <c r="J25" s="125" t="str">
        <f t="shared" si="0"/>
        <v>&gt;999%</v>
      </c>
      <c r="K25" s="126">
        <f t="shared" si="1"/>
        <v>6.166666666666667</v>
      </c>
    </row>
    <row r="26" spans="1:11" ht="14.5" x14ac:dyDescent="0.35">
      <c r="A26" s="34" t="s">
        <v>161</v>
      </c>
      <c r="B26" s="35">
        <v>18</v>
      </c>
      <c r="C26" s="135">
        <f>IF(B32=0, "-", B26/B32)</f>
        <v>8.0357142857142863E-2</v>
      </c>
      <c r="D26" s="35">
        <v>2</v>
      </c>
      <c r="E26" s="126">
        <f>IF(D32=0, "-", D26/D32)</f>
        <v>2.0202020202020204E-2</v>
      </c>
      <c r="F26" s="136">
        <v>44</v>
      </c>
      <c r="G26" s="135">
        <f>IF(F32=0, "-", F26/F32)</f>
        <v>8.5436893203883493E-2</v>
      </c>
      <c r="H26" s="35">
        <v>7</v>
      </c>
      <c r="I26" s="126">
        <f>IF(H32=0, "-", H26/H32)</f>
        <v>2.1739130434782608E-2</v>
      </c>
      <c r="J26" s="125">
        <f t="shared" si="0"/>
        <v>8</v>
      </c>
      <c r="K26" s="126">
        <f t="shared" si="1"/>
        <v>5.2857142857142856</v>
      </c>
    </row>
    <row r="27" spans="1:11" ht="14.5" x14ac:dyDescent="0.35">
      <c r="A27" s="34" t="s">
        <v>162</v>
      </c>
      <c r="B27" s="35">
        <v>23</v>
      </c>
      <c r="C27" s="135">
        <f>IF(B32=0, "-", B27/B32)</f>
        <v>0.10267857142857142</v>
      </c>
      <c r="D27" s="35">
        <v>8</v>
      </c>
      <c r="E27" s="126">
        <f>IF(D32=0, "-", D27/D32)</f>
        <v>8.0808080808080815E-2</v>
      </c>
      <c r="F27" s="136">
        <v>43</v>
      </c>
      <c r="G27" s="135">
        <f>IF(F32=0, "-", F27/F32)</f>
        <v>8.3495145631067955E-2</v>
      </c>
      <c r="H27" s="35">
        <v>25</v>
      </c>
      <c r="I27" s="126">
        <f>IF(H32=0, "-", H27/H32)</f>
        <v>7.7639751552795025E-2</v>
      </c>
      <c r="J27" s="125">
        <f t="shared" si="0"/>
        <v>1.875</v>
      </c>
      <c r="K27" s="126">
        <f t="shared" si="1"/>
        <v>0.72</v>
      </c>
    </row>
    <row r="28" spans="1:11" ht="14.5" x14ac:dyDescent="0.35">
      <c r="A28" s="34" t="s">
        <v>163</v>
      </c>
      <c r="B28" s="35">
        <v>0</v>
      </c>
      <c r="C28" s="135">
        <f>IF(B32=0, "-", B28/B32)</f>
        <v>0</v>
      </c>
      <c r="D28" s="35">
        <v>1</v>
      </c>
      <c r="E28" s="126">
        <f>IF(D32=0, "-", D28/D32)</f>
        <v>1.0101010101010102E-2</v>
      </c>
      <c r="F28" s="136">
        <v>0</v>
      </c>
      <c r="G28" s="135">
        <f>IF(F32=0, "-", F28/F32)</f>
        <v>0</v>
      </c>
      <c r="H28" s="35">
        <v>11</v>
      </c>
      <c r="I28" s="126">
        <f>IF(H32=0, "-", H28/H32)</f>
        <v>3.4161490683229816E-2</v>
      </c>
      <c r="J28" s="125">
        <f t="shared" si="0"/>
        <v>-1</v>
      </c>
      <c r="K28" s="126">
        <f t="shared" si="1"/>
        <v>-1</v>
      </c>
    </row>
    <row r="29" spans="1:11" ht="14.5" x14ac:dyDescent="0.35">
      <c r="A29" s="34" t="s">
        <v>164</v>
      </c>
      <c r="B29" s="35">
        <v>27</v>
      </c>
      <c r="C29" s="135">
        <f>IF(B32=0, "-", B29/B32)</f>
        <v>0.12053571428571429</v>
      </c>
      <c r="D29" s="35">
        <v>11</v>
      </c>
      <c r="E29" s="126">
        <f>IF(D32=0, "-", D29/D32)</f>
        <v>0.1111111111111111</v>
      </c>
      <c r="F29" s="136">
        <v>81</v>
      </c>
      <c r="G29" s="135">
        <f>IF(F32=0, "-", F29/F32)</f>
        <v>0.15728155339805824</v>
      </c>
      <c r="H29" s="35">
        <v>46</v>
      </c>
      <c r="I29" s="126">
        <f>IF(H32=0, "-", H29/H32)</f>
        <v>0.14285714285714285</v>
      </c>
      <c r="J29" s="125">
        <f t="shared" si="0"/>
        <v>1.4545454545454546</v>
      </c>
      <c r="K29" s="126">
        <f t="shared" si="1"/>
        <v>0.76086956521739135</v>
      </c>
    </row>
    <row r="30" spans="1:11" ht="14.5" x14ac:dyDescent="0.35">
      <c r="A30" s="34" t="s">
        <v>165</v>
      </c>
      <c r="B30" s="35">
        <v>49</v>
      </c>
      <c r="C30" s="135">
        <f>IF(B32=0, "-", B30/B32)</f>
        <v>0.21875</v>
      </c>
      <c r="D30" s="35">
        <v>15</v>
      </c>
      <c r="E30" s="126">
        <f>IF(D32=0, "-", D30/D32)</f>
        <v>0.15151515151515152</v>
      </c>
      <c r="F30" s="136">
        <v>92</v>
      </c>
      <c r="G30" s="135">
        <f>IF(F32=0, "-", F30/F32)</f>
        <v>0.17864077669902911</v>
      </c>
      <c r="H30" s="35">
        <v>40</v>
      </c>
      <c r="I30" s="126">
        <f>IF(H32=0, "-", H30/H32)</f>
        <v>0.12422360248447205</v>
      </c>
      <c r="J30" s="125">
        <f t="shared" si="0"/>
        <v>2.2666666666666666</v>
      </c>
      <c r="K30" s="126">
        <f t="shared" si="1"/>
        <v>1.3</v>
      </c>
    </row>
    <row r="31" spans="1:11" x14ac:dyDescent="0.25">
      <c r="A31" s="137"/>
      <c r="B31" s="40"/>
      <c r="D31" s="40"/>
      <c r="E31" s="44"/>
      <c r="F31" s="138"/>
      <c r="H31" s="40"/>
      <c r="I31" s="44"/>
      <c r="J31" s="43"/>
      <c r="K31" s="44"/>
    </row>
    <row r="32" spans="1:11" s="52" customFormat="1" ht="13" x14ac:dyDescent="0.3">
      <c r="A32" s="139" t="s">
        <v>166</v>
      </c>
      <c r="B32" s="46">
        <f>SUM(B18:B31)</f>
        <v>224</v>
      </c>
      <c r="C32" s="140">
        <f>B32/2959</f>
        <v>7.5701250422440011E-2</v>
      </c>
      <c r="D32" s="46">
        <f>SUM(D18:D31)</f>
        <v>99</v>
      </c>
      <c r="E32" s="141">
        <f>D32/1672</f>
        <v>5.921052631578947E-2</v>
      </c>
      <c r="F32" s="128">
        <f>SUM(F18:F31)</f>
        <v>515</v>
      </c>
      <c r="G32" s="142">
        <f>F32/6331</f>
        <v>8.1345758963828785E-2</v>
      </c>
      <c r="H32" s="46">
        <f>SUM(H18:H31)</f>
        <v>322</v>
      </c>
      <c r="I32" s="141">
        <f>H32/4446</f>
        <v>7.2424651372019797E-2</v>
      </c>
      <c r="J32" s="49">
        <f>IF(D32=0, "-", IF((B32-D32)/D32&lt;10, (B32-D32)/D32, "&gt;999%"))</f>
        <v>1.2626262626262625</v>
      </c>
      <c r="K32" s="50">
        <f>IF(H32=0, "-", IF((F32-H32)/H32&lt;10, (F32-H32)/H32, "&gt;999%"))</f>
        <v>0.59937888198757761</v>
      </c>
    </row>
    <row r="33" spans="1:11" x14ac:dyDescent="0.25">
      <c r="B33" s="138"/>
      <c r="D33" s="138"/>
      <c r="F33" s="138"/>
      <c r="H33" s="138"/>
    </row>
    <row r="34" spans="1:11" ht="13" x14ac:dyDescent="0.3">
      <c r="A34" s="131" t="s">
        <v>167</v>
      </c>
      <c r="B34" s="132" t="s">
        <v>146</v>
      </c>
      <c r="C34" s="133" t="s">
        <v>147</v>
      </c>
      <c r="D34" s="132" t="s">
        <v>146</v>
      </c>
      <c r="E34" s="134" t="s">
        <v>147</v>
      </c>
      <c r="F34" s="133" t="s">
        <v>146</v>
      </c>
      <c r="G34" s="133" t="s">
        <v>147</v>
      </c>
      <c r="H34" s="132" t="s">
        <v>146</v>
      </c>
      <c r="I34" s="134" t="s">
        <v>147</v>
      </c>
      <c r="J34" s="132"/>
      <c r="K34" s="134"/>
    </row>
    <row r="35" spans="1:11" ht="14.5" x14ac:dyDescent="0.35">
      <c r="A35" s="34" t="s">
        <v>168</v>
      </c>
      <c r="B35" s="35">
        <v>1</v>
      </c>
      <c r="C35" s="135">
        <f>IF(B40=0, "-", B35/B40)</f>
        <v>0.1111111111111111</v>
      </c>
      <c r="D35" s="35">
        <v>1</v>
      </c>
      <c r="E35" s="126">
        <f>IF(D40=0, "-", D35/D40)</f>
        <v>0.14285714285714285</v>
      </c>
      <c r="F35" s="136">
        <v>5</v>
      </c>
      <c r="G35" s="135">
        <f>IF(F40=0, "-", F35/F40)</f>
        <v>0.21739130434782608</v>
      </c>
      <c r="H35" s="35">
        <v>4</v>
      </c>
      <c r="I35" s="126">
        <f>IF(H40=0, "-", H35/H40)</f>
        <v>0.22222222222222221</v>
      </c>
      <c r="J35" s="125">
        <f>IF(D35=0, "-", IF((B35-D35)/D35&lt;10, (B35-D35)/D35, "&gt;999%"))</f>
        <v>0</v>
      </c>
      <c r="K35" s="126">
        <f>IF(H35=0, "-", IF((F35-H35)/H35&lt;10, (F35-H35)/H35, "&gt;999%"))</f>
        <v>0.25</v>
      </c>
    </row>
    <row r="36" spans="1:11" ht="14.5" x14ac:dyDescent="0.35">
      <c r="A36" s="34" t="s">
        <v>169</v>
      </c>
      <c r="B36" s="35">
        <v>4</v>
      </c>
      <c r="C36" s="135">
        <f>IF(B40=0, "-", B36/B40)</f>
        <v>0.44444444444444442</v>
      </c>
      <c r="D36" s="35">
        <v>0</v>
      </c>
      <c r="E36" s="126">
        <f>IF(D40=0, "-", D36/D40)</f>
        <v>0</v>
      </c>
      <c r="F36" s="136">
        <v>6</v>
      </c>
      <c r="G36" s="135">
        <f>IF(F40=0, "-", F36/F40)</f>
        <v>0.2608695652173913</v>
      </c>
      <c r="H36" s="35">
        <v>1</v>
      </c>
      <c r="I36" s="126">
        <f>IF(H40=0, "-", H36/H40)</f>
        <v>5.5555555555555552E-2</v>
      </c>
      <c r="J36" s="125" t="str">
        <f>IF(D36=0, "-", IF((B36-D36)/D36&lt;10, (B36-D36)/D36, "&gt;999%"))</f>
        <v>-</v>
      </c>
      <c r="K36" s="126">
        <f>IF(H36=0, "-", IF((F36-H36)/H36&lt;10, (F36-H36)/H36, "&gt;999%"))</f>
        <v>5</v>
      </c>
    </row>
    <row r="37" spans="1:11" ht="14.5" x14ac:dyDescent="0.35">
      <c r="A37" s="34" t="s">
        <v>170</v>
      </c>
      <c r="B37" s="35">
        <v>4</v>
      </c>
      <c r="C37" s="135">
        <f>IF(B40=0, "-", B37/B40)</f>
        <v>0.44444444444444442</v>
      </c>
      <c r="D37" s="35">
        <v>5</v>
      </c>
      <c r="E37" s="126">
        <f>IF(D40=0, "-", D37/D40)</f>
        <v>0.7142857142857143</v>
      </c>
      <c r="F37" s="136">
        <v>12</v>
      </c>
      <c r="G37" s="135">
        <f>IF(F40=0, "-", F37/F40)</f>
        <v>0.52173913043478259</v>
      </c>
      <c r="H37" s="35">
        <v>12</v>
      </c>
      <c r="I37" s="126">
        <f>IF(H40=0, "-", H37/H40)</f>
        <v>0.66666666666666663</v>
      </c>
      <c r="J37" s="125">
        <f>IF(D37=0, "-", IF((B37-D37)/D37&lt;10, (B37-D37)/D37, "&gt;999%"))</f>
        <v>-0.2</v>
      </c>
      <c r="K37" s="126">
        <f>IF(H37=0, "-", IF((F37-H37)/H37&lt;10, (F37-H37)/H37, "&gt;999%"))</f>
        <v>0</v>
      </c>
    </row>
    <row r="38" spans="1:11" ht="14.5" x14ac:dyDescent="0.35">
      <c r="A38" s="34" t="s">
        <v>171</v>
      </c>
      <c r="B38" s="35">
        <v>0</v>
      </c>
      <c r="C38" s="135">
        <f>IF(B40=0, "-", B38/B40)</f>
        <v>0</v>
      </c>
      <c r="D38" s="35">
        <v>1</v>
      </c>
      <c r="E38" s="126">
        <f>IF(D40=0, "-", D38/D40)</f>
        <v>0.14285714285714285</v>
      </c>
      <c r="F38" s="136">
        <v>0</v>
      </c>
      <c r="G38" s="135">
        <f>IF(F40=0, "-", F38/F40)</f>
        <v>0</v>
      </c>
      <c r="H38" s="35">
        <v>1</v>
      </c>
      <c r="I38" s="126">
        <f>IF(H40=0, "-", H38/H40)</f>
        <v>5.5555555555555552E-2</v>
      </c>
      <c r="J38" s="125">
        <f>IF(D38=0, "-", IF((B38-D38)/D38&lt;10, (B38-D38)/D38, "&gt;999%"))</f>
        <v>-1</v>
      </c>
      <c r="K38" s="126">
        <f>IF(H38=0, "-", IF((F38-H38)/H38&lt;10, (F38-H38)/H38, "&gt;999%"))</f>
        <v>-1</v>
      </c>
    </row>
    <row r="39" spans="1:11" x14ac:dyDescent="0.25">
      <c r="A39" s="137"/>
      <c r="B39" s="40"/>
      <c r="D39" s="40"/>
      <c r="E39" s="44"/>
      <c r="F39" s="138"/>
      <c r="H39" s="40"/>
      <c r="I39" s="44"/>
      <c r="J39" s="43"/>
      <c r="K39" s="44"/>
    </row>
    <row r="40" spans="1:11" s="52" customFormat="1" ht="13" x14ac:dyDescent="0.3">
      <c r="A40" s="139" t="s">
        <v>172</v>
      </c>
      <c r="B40" s="46">
        <f>SUM(B35:B39)</f>
        <v>9</v>
      </c>
      <c r="C40" s="140">
        <f>B40/2959</f>
        <v>3.0415680973301792E-3</v>
      </c>
      <c r="D40" s="46">
        <f>SUM(D35:D39)</f>
        <v>7</v>
      </c>
      <c r="E40" s="141">
        <f>D40/1672</f>
        <v>4.1866028708133973E-3</v>
      </c>
      <c r="F40" s="128">
        <f>SUM(F35:F39)</f>
        <v>23</v>
      </c>
      <c r="G40" s="142">
        <f>F40/6331</f>
        <v>3.6329173906175958E-3</v>
      </c>
      <c r="H40" s="46">
        <f>SUM(H35:H39)</f>
        <v>18</v>
      </c>
      <c r="I40" s="141">
        <f>H40/4446</f>
        <v>4.048582995951417E-3</v>
      </c>
      <c r="J40" s="49">
        <f>IF(D40=0, "-", IF((B40-D40)/D40&lt;10, (B40-D40)/D40, "&gt;999%"))</f>
        <v>0.2857142857142857</v>
      </c>
      <c r="K40" s="50">
        <f>IF(H40=0, "-", IF((F40-H40)/H40&lt;10, (F40-H40)/H40, "&gt;999%"))</f>
        <v>0.27777777777777779</v>
      </c>
    </row>
    <row r="41" spans="1:11" x14ac:dyDescent="0.25">
      <c r="B41" s="138"/>
      <c r="D41" s="138"/>
      <c r="F41" s="138"/>
      <c r="H41" s="138"/>
    </row>
    <row r="42" spans="1:11" s="52" customFormat="1" ht="13" x14ac:dyDescent="0.3">
      <c r="A42" s="139" t="s">
        <v>173</v>
      </c>
      <c r="B42" s="46">
        <v>233</v>
      </c>
      <c r="C42" s="140">
        <f>B42/2959</f>
        <v>7.8742818519770191E-2</v>
      </c>
      <c r="D42" s="46">
        <v>106</v>
      </c>
      <c r="E42" s="141">
        <f>D42/1672</f>
        <v>6.3397129186602869E-2</v>
      </c>
      <c r="F42" s="128">
        <v>538</v>
      </c>
      <c r="G42" s="142">
        <f>F42/6331</f>
        <v>8.4978676354446378E-2</v>
      </c>
      <c r="H42" s="46">
        <v>340</v>
      </c>
      <c r="I42" s="141">
        <f>H42/4446</f>
        <v>7.647323436797121E-2</v>
      </c>
      <c r="J42" s="49">
        <f>IF(D42=0, "-", IF((B42-D42)/D42&lt;10, (B42-D42)/D42, "&gt;999%"))</f>
        <v>1.1981132075471699</v>
      </c>
      <c r="K42" s="50">
        <f>IF(H42=0, "-", IF((F42-H42)/H42&lt;10, (F42-H42)/H42, "&gt;999%"))</f>
        <v>0.58235294117647063</v>
      </c>
    </row>
    <row r="43" spans="1:11" x14ac:dyDescent="0.25">
      <c r="B43" s="138"/>
      <c r="D43" s="138"/>
      <c r="F43" s="138"/>
      <c r="H43" s="138"/>
    </row>
    <row r="44" spans="1:11" ht="15.5" x14ac:dyDescent="0.35">
      <c r="A44" s="129" t="s">
        <v>29</v>
      </c>
      <c r="B44" s="22" t="s">
        <v>4</v>
      </c>
      <c r="C44" s="25"/>
      <c r="D44" s="25"/>
      <c r="E44" s="23"/>
      <c r="F44" s="22" t="s">
        <v>144</v>
      </c>
      <c r="G44" s="25"/>
      <c r="H44" s="25"/>
      <c r="I44" s="23"/>
      <c r="J44" s="22" t="s">
        <v>145</v>
      </c>
      <c r="K44" s="23"/>
    </row>
    <row r="45" spans="1:11" ht="13" x14ac:dyDescent="0.3">
      <c r="A45" s="30"/>
      <c r="B45" s="22">
        <f>VALUE(RIGHT($B$2, 4))</f>
        <v>2020</v>
      </c>
      <c r="C45" s="23"/>
      <c r="D45" s="22">
        <f>B45-1</f>
        <v>2019</v>
      </c>
      <c r="E45" s="130"/>
      <c r="F45" s="22">
        <f>B45</f>
        <v>2020</v>
      </c>
      <c r="G45" s="130"/>
      <c r="H45" s="22">
        <f>D45</f>
        <v>2019</v>
      </c>
      <c r="I45" s="130"/>
      <c r="J45" s="27" t="s">
        <v>8</v>
      </c>
      <c r="K45" s="28" t="s">
        <v>5</v>
      </c>
    </row>
    <row r="46" spans="1:11" ht="13" x14ac:dyDescent="0.3">
      <c r="A46" s="131" t="s">
        <v>174</v>
      </c>
      <c r="B46" s="132" t="s">
        <v>146</v>
      </c>
      <c r="C46" s="133" t="s">
        <v>147</v>
      </c>
      <c r="D46" s="132" t="s">
        <v>146</v>
      </c>
      <c r="E46" s="134" t="s">
        <v>147</v>
      </c>
      <c r="F46" s="133" t="s">
        <v>146</v>
      </c>
      <c r="G46" s="133" t="s">
        <v>147</v>
      </c>
      <c r="H46" s="132" t="s">
        <v>146</v>
      </c>
      <c r="I46" s="134" t="s">
        <v>147</v>
      </c>
      <c r="J46" s="132"/>
      <c r="K46" s="134"/>
    </row>
    <row r="47" spans="1:11" ht="14.5" x14ac:dyDescent="0.35">
      <c r="A47" s="34" t="s">
        <v>175</v>
      </c>
      <c r="B47" s="35">
        <v>0</v>
      </c>
      <c r="C47" s="135">
        <f>IF(B67=0, "-", B47/B67)</f>
        <v>0</v>
      </c>
      <c r="D47" s="35">
        <v>1</v>
      </c>
      <c r="E47" s="126">
        <f>IF(D67=0, "-", D47/D67)</f>
        <v>3.6496350364963502E-3</v>
      </c>
      <c r="F47" s="136">
        <v>0</v>
      </c>
      <c r="G47" s="135">
        <f>IF(F67=0, "-", F47/F67)</f>
        <v>0</v>
      </c>
      <c r="H47" s="35">
        <v>2</v>
      </c>
      <c r="I47" s="126">
        <f>IF(H67=0, "-", H47/H67)</f>
        <v>2.3364485981308409E-3</v>
      </c>
      <c r="J47" s="125">
        <f t="shared" ref="J47:J65" si="2">IF(D47=0, "-", IF((B47-D47)/D47&lt;10, (B47-D47)/D47, "&gt;999%"))</f>
        <v>-1</v>
      </c>
      <c r="K47" s="126">
        <f t="shared" ref="K47:K65" si="3">IF(H47=0, "-", IF((F47-H47)/H47&lt;10, (F47-H47)/H47, "&gt;999%"))</f>
        <v>-1</v>
      </c>
    </row>
    <row r="48" spans="1:11" ht="14.5" x14ac:dyDescent="0.35">
      <c r="A48" s="34" t="s">
        <v>176</v>
      </c>
      <c r="B48" s="35">
        <v>8</v>
      </c>
      <c r="C48" s="135">
        <f>IF(B67=0, "-", B48/B67)</f>
        <v>1.038961038961039E-2</v>
      </c>
      <c r="D48" s="35">
        <v>8</v>
      </c>
      <c r="E48" s="126">
        <f>IF(D67=0, "-", D48/D67)</f>
        <v>2.9197080291970802E-2</v>
      </c>
      <c r="F48" s="136">
        <v>18</v>
      </c>
      <c r="G48" s="135">
        <f>IF(F67=0, "-", F48/F67)</f>
        <v>1.1960132890365448E-2</v>
      </c>
      <c r="H48" s="35">
        <v>15</v>
      </c>
      <c r="I48" s="126">
        <f>IF(H67=0, "-", H48/H67)</f>
        <v>1.7523364485981307E-2</v>
      </c>
      <c r="J48" s="125">
        <f t="shared" si="2"/>
        <v>0</v>
      </c>
      <c r="K48" s="126">
        <f t="shared" si="3"/>
        <v>0.2</v>
      </c>
    </row>
    <row r="49" spans="1:11" ht="14.5" x14ac:dyDescent="0.35">
      <c r="A49" s="34" t="s">
        <v>177</v>
      </c>
      <c r="B49" s="35">
        <v>11</v>
      </c>
      <c r="C49" s="135">
        <f>IF(B67=0, "-", B49/B67)</f>
        <v>1.4285714285714285E-2</v>
      </c>
      <c r="D49" s="35">
        <v>9</v>
      </c>
      <c r="E49" s="126">
        <f>IF(D67=0, "-", D49/D67)</f>
        <v>3.2846715328467155E-2</v>
      </c>
      <c r="F49" s="136">
        <v>19</v>
      </c>
      <c r="G49" s="135">
        <f>IF(F67=0, "-", F49/F67)</f>
        <v>1.2624584717607974E-2</v>
      </c>
      <c r="H49" s="35">
        <v>57</v>
      </c>
      <c r="I49" s="126">
        <f>IF(H67=0, "-", H49/H67)</f>
        <v>6.6588785046728965E-2</v>
      </c>
      <c r="J49" s="125">
        <f t="shared" si="2"/>
        <v>0.22222222222222221</v>
      </c>
      <c r="K49" s="126">
        <f t="shared" si="3"/>
        <v>-0.66666666666666663</v>
      </c>
    </row>
    <row r="50" spans="1:11" ht="14.5" x14ac:dyDescent="0.35">
      <c r="A50" s="34" t="s">
        <v>178</v>
      </c>
      <c r="B50" s="35">
        <v>74</v>
      </c>
      <c r="C50" s="135">
        <f>IF(B67=0, "-", B50/B67)</f>
        <v>9.6103896103896108E-2</v>
      </c>
      <c r="D50" s="35">
        <v>26</v>
      </c>
      <c r="E50" s="126">
        <f>IF(D67=0, "-", D50/D67)</f>
        <v>9.4890510948905105E-2</v>
      </c>
      <c r="F50" s="136">
        <v>171</v>
      </c>
      <c r="G50" s="135">
        <f>IF(F67=0, "-", F50/F67)</f>
        <v>0.11362126245847176</v>
      </c>
      <c r="H50" s="35">
        <v>68</v>
      </c>
      <c r="I50" s="126">
        <f>IF(H67=0, "-", H50/H67)</f>
        <v>7.9439252336448593E-2</v>
      </c>
      <c r="J50" s="125">
        <f t="shared" si="2"/>
        <v>1.8461538461538463</v>
      </c>
      <c r="K50" s="126">
        <f t="shared" si="3"/>
        <v>1.5147058823529411</v>
      </c>
    </row>
    <row r="51" spans="1:11" ht="14.5" x14ac:dyDescent="0.35">
      <c r="A51" s="34" t="s">
        <v>179</v>
      </c>
      <c r="B51" s="35">
        <v>9</v>
      </c>
      <c r="C51" s="135">
        <f>IF(B67=0, "-", B51/B67)</f>
        <v>1.1688311688311689E-2</v>
      </c>
      <c r="D51" s="35">
        <v>4</v>
      </c>
      <c r="E51" s="126">
        <f>IF(D67=0, "-", D51/D67)</f>
        <v>1.4598540145985401E-2</v>
      </c>
      <c r="F51" s="136">
        <v>14</v>
      </c>
      <c r="G51" s="135">
        <f>IF(F67=0, "-", F51/F67)</f>
        <v>9.3023255813953487E-3</v>
      </c>
      <c r="H51" s="35">
        <v>19</v>
      </c>
      <c r="I51" s="126">
        <f>IF(H67=0, "-", H51/H67)</f>
        <v>2.219626168224299E-2</v>
      </c>
      <c r="J51" s="125">
        <f t="shared" si="2"/>
        <v>1.25</v>
      </c>
      <c r="K51" s="126">
        <f t="shared" si="3"/>
        <v>-0.26315789473684209</v>
      </c>
    </row>
    <row r="52" spans="1:11" ht="14.5" x14ac:dyDescent="0.35">
      <c r="A52" s="34" t="s">
        <v>180</v>
      </c>
      <c r="B52" s="35">
        <v>136</v>
      </c>
      <c r="C52" s="135">
        <f>IF(B67=0, "-", B52/B67)</f>
        <v>0.17662337662337663</v>
      </c>
      <c r="D52" s="35">
        <v>25</v>
      </c>
      <c r="E52" s="126">
        <f>IF(D67=0, "-", D52/D67)</f>
        <v>9.1240875912408759E-2</v>
      </c>
      <c r="F52" s="136">
        <v>247</v>
      </c>
      <c r="G52" s="135">
        <f>IF(F67=0, "-", F52/F67)</f>
        <v>0.16411960132890366</v>
      </c>
      <c r="H52" s="35">
        <v>109</v>
      </c>
      <c r="I52" s="126">
        <f>IF(H67=0, "-", H52/H67)</f>
        <v>0.12733644859813084</v>
      </c>
      <c r="J52" s="125">
        <f t="shared" si="2"/>
        <v>4.4400000000000004</v>
      </c>
      <c r="K52" s="126">
        <f t="shared" si="3"/>
        <v>1.2660550458715596</v>
      </c>
    </row>
    <row r="53" spans="1:11" ht="14.5" x14ac:dyDescent="0.35">
      <c r="A53" s="34" t="s">
        <v>181</v>
      </c>
      <c r="B53" s="35">
        <v>5</v>
      </c>
      <c r="C53" s="135">
        <f>IF(B67=0, "-", B53/B67)</f>
        <v>6.4935064935064939E-3</v>
      </c>
      <c r="D53" s="35">
        <v>4</v>
      </c>
      <c r="E53" s="126">
        <f>IF(D67=0, "-", D53/D67)</f>
        <v>1.4598540145985401E-2</v>
      </c>
      <c r="F53" s="136">
        <v>15</v>
      </c>
      <c r="G53" s="135">
        <f>IF(F67=0, "-", F53/F67)</f>
        <v>9.9667774086378731E-3</v>
      </c>
      <c r="H53" s="35">
        <v>7</v>
      </c>
      <c r="I53" s="126">
        <f>IF(H67=0, "-", H53/H67)</f>
        <v>8.1775700934579431E-3</v>
      </c>
      <c r="J53" s="125">
        <f t="shared" si="2"/>
        <v>0.25</v>
      </c>
      <c r="K53" s="126">
        <f t="shared" si="3"/>
        <v>1.1428571428571428</v>
      </c>
    </row>
    <row r="54" spans="1:11" ht="14.5" x14ac:dyDescent="0.35">
      <c r="A54" s="34" t="s">
        <v>182</v>
      </c>
      <c r="B54" s="35">
        <v>114</v>
      </c>
      <c r="C54" s="135">
        <f>IF(B67=0, "-", B54/B67)</f>
        <v>0.14805194805194805</v>
      </c>
      <c r="D54" s="35">
        <v>34</v>
      </c>
      <c r="E54" s="126">
        <f>IF(D67=0, "-", D54/D67)</f>
        <v>0.12408759124087591</v>
      </c>
      <c r="F54" s="136">
        <v>176</v>
      </c>
      <c r="G54" s="135">
        <f>IF(F67=0, "-", F54/F67)</f>
        <v>0.11694352159468438</v>
      </c>
      <c r="H54" s="35">
        <v>101</v>
      </c>
      <c r="I54" s="126">
        <f>IF(H67=0, "-", H54/H67)</f>
        <v>0.11799065420560748</v>
      </c>
      <c r="J54" s="125">
        <f t="shared" si="2"/>
        <v>2.3529411764705883</v>
      </c>
      <c r="K54" s="126">
        <f t="shared" si="3"/>
        <v>0.74257425742574257</v>
      </c>
    </row>
    <row r="55" spans="1:11" ht="14.5" x14ac:dyDescent="0.35">
      <c r="A55" s="34" t="s">
        <v>183</v>
      </c>
      <c r="B55" s="35">
        <v>105</v>
      </c>
      <c r="C55" s="135">
        <f>IF(B67=0, "-", B55/B67)</f>
        <v>0.13636363636363635</v>
      </c>
      <c r="D55" s="35">
        <v>63</v>
      </c>
      <c r="E55" s="126">
        <f>IF(D67=0, "-", D55/D67)</f>
        <v>0.22992700729927007</v>
      </c>
      <c r="F55" s="136">
        <v>241</v>
      </c>
      <c r="G55" s="135">
        <f>IF(F67=0, "-", F55/F67)</f>
        <v>0.1601328903654485</v>
      </c>
      <c r="H55" s="35">
        <v>193</v>
      </c>
      <c r="I55" s="126">
        <f>IF(H67=0, "-", H55/H67)</f>
        <v>0.22546728971962618</v>
      </c>
      <c r="J55" s="125">
        <f t="shared" si="2"/>
        <v>0.66666666666666663</v>
      </c>
      <c r="K55" s="126">
        <f t="shared" si="3"/>
        <v>0.24870466321243523</v>
      </c>
    </row>
    <row r="56" spans="1:11" ht="14.5" x14ac:dyDescent="0.35">
      <c r="A56" s="34" t="s">
        <v>184</v>
      </c>
      <c r="B56" s="35">
        <v>0</v>
      </c>
      <c r="C56" s="135">
        <f>IF(B67=0, "-", B56/B67)</f>
        <v>0</v>
      </c>
      <c r="D56" s="35">
        <v>0</v>
      </c>
      <c r="E56" s="126">
        <f>IF(D67=0, "-", D56/D67)</f>
        <v>0</v>
      </c>
      <c r="F56" s="136">
        <v>0</v>
      </c>
      <c r="G56" s="135">
        <f>IF(F67=0, "-", F56/F67)</f>
        <v>0</v>
      </c>
      <c r="H56" s="35">
        <v>7</v>
      </c>
      <c r="I56" s="126">
        <f>IF(H67=0, "-", H56/H67)</f>
        <v>8.1775700934579431E-3</v>
      </c>
      <c r="J56" s="125" t="str">
        <f t="shared" si="2"/>
        <v>-</v>
      </c>
      <c r="K56" s="126">
        <f t="shared" si="3"/>
        <v>-1</v>
      </c>
    </row>
    <row r="57" spans="1:11" ht="14.5" x14ac:dyDescent="0.35">
      <c r="A57" s="34" t="s">
        <v>185</v>
      </c>
      <c r="B57" s="35">
        <v>1</v>
      </c>
      <c r="C57" s="135">
        <f>IF(B67=0, "-", B57/B67)</f>
        <v>1.2987012987012987E-3</v>
      </c>
      <c r="D57" s="35">
        <v>0</v>
      </c>
      <c r="E57" s="126">
        <f>IF(D67=0, "-", D57/D67)</f>
        <v>0</v>
      </c>
      <c r="F57" s="136">
        <v>4</v>
      </c>
      <c r="G57" s="135">
        <f>IF(F67=0, "-", F57/F67)</f>
        <v>2.6578073089700998E-3</v>
      </c>
      <c r="H57" s="35">
        <v>2</v>
      </c>
      <c r="I57" s="126">
        <f>IF(H67=0, "-", H57/H67)</f>
        <v>2.3364485981308409E-3</v>
      </c>
      <c r="J57" s="125" t="str">
        <f t="shared" si="2"/>
        <v>-</v>
      </c>
      <c r="K57" s="126">
        <f t="shared" si="3"/>
        <v>1</v>
      </c>
    </row>
    <row r="58" spans="1:11" ht="14.5" x14ac:dyDescent="0.35">
      <c r="A58" s="34" t="s">
        <v>186</v>
      </c>
      <c r="B58" s="35">
        <v>0</v>
      </c>
      <c r="C58" s="135">
        <f>IF(B67=0, "-", B58/B67)</f>
        <v>0</v>
      </c>
      <c r="D58" s="35">
        <v>0</v>
      </c>
      <c r="E58" s="126">
        <f>IF(D67=0, "-", D58/D67)</f>
        <v>0</v>
      </c>
      <c r="F58" s="136">
        <v>2</v>
      </c>
      <c r="G58" s="135">
        <f>IF(F67=0, "-", F58/F67)</f>
        <v>1.3289036544850499E-3</v>
      </c>
      <c r="H58" s="35">
        <v>1</v>
      </c>
      <c r="I58" s="126">
        <f>IF(H67=0, "-", H58/H67)</f>
        <v>1.1682242990654205E-3</v>
      </c>
      <c r="J58" s="125" t="str">
        <f t="shared" si="2"/>
        <v>-</v>
      </c>
      <c r="K58" s="126">
        <f t="shared" si="3"/>
        <v>1</v>
      </c>
    </row>
    <row r="59" spans="1:11" ht="14.5" x14ac:dyDescent="0.35">
      <c r="A59" s="34" t="s">
        <v>187</v>
      </c>
      <c r="B59" s="35">
        <v>1</v>
      </c>
      <c r="C59" s="135">
        <f>IF(B67=0, "-", B59/B67)</f>
        <v>1.2987012987012987E-3</v>
      </c>
      <c r="D59" s="35">
        <v>4</v>
      </c>
      <c r="E59" s="126">
        <f>IF(D67=0, "-", D59/D67)</f>
        <v>1.4598540145985401E-2</v>
      </c>
      <c r="F59" s="136">
        <v>4</v>
      </c>
      <c r="G59" s="135">
        <f>IF(F67=0, "-", F59/F67)</f>
        <v>2.6578073089700998E-3</v>
      </c>
      <c r="H59" s="35">
        <v>5</v>
      </c>
      <c r="I59" s="126">
        <f>IF(H67=0, "-", H59/H67)</f>
        <v>5.8411214953271026E-3</v>
      </c>
      <c r="J59" s="125">
        <f t="shared" si="2"/>
        <v>-0.75</v>
      </c>
      <c r="K59" s="126">
        <f t="shared" si="3"/>
        <v>-0.2</v>
      </c>
    </row>
    <row r="60" spans="1:11" ht="14.5" x14ac:dyDescent="0.35">
      <c r="A60" s="34" t="s">
        <v>188</v>
      </c>
      <c r="B60" s="35">
        <v>33</v>
      </c>
      <c r="C60" s="135">
        <f>IF(B67=0, "-", B60/B67)</f>
        <v>4.2857142857142858E-2</v>
      </c>
      <c r="D60" s="35">
        <v>5</v>
      </c>
      <c r="E60" s="126">
        <f>IF(D67=0, "-", D60/D67)</f>
        <v>1.824817518248175E-2</v>
      </c>
      <c r="F60" s="136">
        <v>59</v>
      </c>
      <c r="G60" s="135">
        <f>IF(F67=0, "-", F60/F67)</f>
        <v>3.9202657807308972E-2</v>
      </c>
      <c r="H60" s="35">
        <v>30</v>
      </c>
      <c r="I60" s="126">
        <f>IF(H67=0, "-", H60/H67)</f>
        <v>3.5046728971962614E-2</v>
      </c>
      <c r="J60" s="125">
        <f t="shared" si="2"/>
        <v>5.6</v>
      </c>
      <c r="K60" s="126">
        <f t="shared" si="3"/>
        <v>0.96666666666666667</v>
      </c>
    </row>
    <row r="61" spans="1:11" ht="14.5" x14ac:dyDescent="0.35">
      <c r="A61" s="34" t="s">
        <v>189</v>
      </c>
      <c r="B61" s="35">
        <v>4</v>
      </c>
      <c r="C61" s="135">
        <f>IF(B67=0, "-", B61/B67)</f>
        <v>5.1948051948051948E-3</v>
      </c>
      <c r="D61" s="35">
        <v>0</v>
      </c>
      <c r="E61" s="126">
        <f>IF(D67=0, "-", D61/D67)</f>
        <v>0</v>
      </c>
      <c r="F61" s="136">
        <v>5</v>
      </c>
      <c r="G61" s="135">
        <f>IF(F67=0, "-", F61/F67)</f>
        <v>3.3222591362126247E-3</v>
      </c>
      <c r="H61" s="35">
        <v>3</v>
      </c>
      <c r="I61" s="126">
        <f>IF(H67=0, "-", H61/H67)</f>
        <v>3.5046728971962616E-3</v>
      </c>
      <c r="J61" s="125" t="str">
        <f t="shared" si="2"/>
        <v>-</v>
      </c>
      <c r="K61" s="126">
        <f t="shared" si="3"/>
        <v>0.66666666666666663</v>
      </c>
    </row>
    <row r="62" spans="1:11" ht="14.5" x14ac:dyDescent="0.35">
      <c r="A62" s="34" t="s">
        <v>190</v>
      </c>
      <c r="B62" s="35">
        <v>141</v>
      </c>
      <c r="C62" s="135">
        <f>IF(B67=0, "-", B62/B67)</f>
        <v>0.18311688311688312</v>
      </c>
      <c r="D62" s="35">
        <v>44</v>
      </c>
      <c r="E62" s="126">
        <f>IF(D67=0, "-", D62/D67)</f>
        <v>0.16058394160583941</v>
      </c>
      <c r="F62" s="136">
        <v>286</v>
      </c>
      <c r="G62" s="135">
        <f>IF(F67=0, "-", F62/F67)</f>
        <v>0.19003322259136213</v>
      </c>
      <c r="H62" s="35">
        <v>118</v>
      </c>
      <c r="I62" s="126">
        <f>IF(H67=0, "-", H62/H67)</f>
        <v>0.13785046728971961</v>
      </c>
      <c r="J62" s="125">
        <f t="shared" si="2"/>
        <v>2.2045454545454546</v>
      </c>
      <c r="K62" s="126">
        <f t="shared" si="3"/>
        <v>1.423728813559322</v>
      </c>
    </row>
    <row r="63" spans="1:11" ht="14.5" x14ac:dyDescent="0.35">
      <c r="A63" s="34" t="s">
        <v>191</v>
      </c>
      <c r="B63" s="35">
        <v>1</v>
      </c>
      <c r="C63" s="135">
        <f>IF(B67=0, "-", B63/B67)</f>
        <v>1.2987012987012987E-3</v>
      </c>
      <c r="D63" s="35">
        <v>0</v>
      </c>
      <c r="E63" s="126">
        <f>IF(D67=0, "-", D63/D67)</f>
        <v>0</v>
      </c>
      <c r="F63" s="136">
        <v>2</v>
      </c>
      <c r="G63" s="135">
        <f>IF(F67=0, "-", F63/F67)</f>
        <v>1.3289036544850499E-3</v>
      </c>
      <c r="H63" s="35">
        <v>2</v>
      </c>
      <c r="I63" s="126">
        <f>IF(H67=0, "-", H63/H67)</f>
        <v>2.3364485981308409E-3</v>
      </c>
      <c r="J63" s="125" t="str">
        <f t="shared" si="2"/>
        <v>-</v>
      </c>
      <c r="K63" s="126">
        <f t="shared" si="3"/>
        <v>0</v>
      </c>
    </row>
    <row r="64" spans="1:11" ht="14.5" x14ac:dyDescent="0.35">
      <c r="A64" s="34" t="s">
        <v>192</v>
      </c>
      <c r="B64" s="35">
        <v>1</v>
      </c>
      <c r="C64" s="135">
        <f>IF(B67=0, "-", B64/B67)</f>
        <v>1.2987012987012987E-3</v>
      </c>
      <c r="D64" s="35">
        <v>0</v>
      </c>
      <c r="E64" s="126">
        <f>IF(D67=0, "-", D64/D67)</f>
        <v>0</v>
      </c>
      <c r="F64" s="136">
        <v>1</v>
      </c>
      <c r="G64" s="135">
        <f>IF(F67=0, "-", F64/F67)</f>
        <v>6.6445182724252495E-4</v>
      </c>
      <c r="H64" s="35">
        <v>0</v>
      </c>
      <c r="I64" s="126">
        <f>IF(H67=0, "-", H64/H67)</f>
        <v>0</v>
      </c>
      <c r="J64" s="125" t="str">
        <f t="shared" si="2"/>
        <v>-</v>
      </c>
      <c r="K64" s="126" t="str">
        <f t="shared" si="3"/>
        <v>-</v>
      </c>
    </row>
    <row r="65" spans="1:11" ht="14.5" x14ac:dyDescent="0.35">
      <c r="A65" s="34" t="s">
        <v>193</v>
      </c>
      <c r="B65" s="35">
        <v>126</v>
      </c>
      <c r="C65" s="135">
        <f>IF(B67=0, "-", B65/B67)</f>
        <v>0.16363636363636364</v>
      </c>
      <c r="D65" s="35">
        <v>47</v>
      </c>
      <c r="E65" s="126">
        <f>IF(D67=0, "-", D65/D67)</f>
        <v>0.17153284671532848</v>
      </c>
      <c r="F65" s="136">
        <v>241</v>
      </c>
      <c r="G65" s="135">
        <f>IF(F67=0, "-", F65/F67)</f>
        <v>0.1601328903654485</v>
      </c>
      <c r="H65" s="35">
        <v>117</v>
      </c>
      <c r="I65" s="126">
        <f>IF(H67=0, "-", H65/H67)</f>
        <v>0.13668224299065421</v>
      </c>
      <c r="J65" s="125">
        <f t="shared" si="2"/>
        <v>1.6808510638297873</v>
      </c>
      <c r="K65" s="126">
        <f t="shared" si="3"/>
        <v>1.0598290598290598</v>
      </c>
    </row>
    <row r="66" spans="1:11" x14ac:dyDescent="0.25">
      <c r="A66" s="137"/>
      <c r="B66" s="40"/>
      <c r="D66" s="40"/>
      <c r="E66" s="44"/>
      <c r="F66" s="138"/>
      <c r="H66" s="40"/>
      <c r="I66" s="44"/>
      <c r="J66" s="43"/>
      <c r="K66" s="44"/>
    </row>
    <row r="67" spans="1:11" s="52" customFormat="1" ht="13" x14ac:dyDescent="0.3">
      <c r="A67" s="139" t="s">
        <v>194</v>
      </c>
      <c r="B67" s="46">
        <f>SUM(B47:B66)</f>
        <v>770</v>
      </c>
      <c r="C67" s="140">
        <f>B67/2959</f>
        <v>0.26022304832713755</v>
      </c>
      <c r="D67" s="46">
        <f>SUM(D47:D66)</f>
        <v>274</v>
      </c>
      <c r="E67" s="141">
        <f>D67/1672</f>
        <v>0.1638755980861244</v>
      </c>
      <c r="F67" s="128">
        <f>SUM(F47:F66)</f>
        <v>1505</v>
      </c>
      <c r="G67" s="142">
        <f>F67/6331</f>
        <v>0.23771915969041227</v>
      </c>
      <c r="H67" s="46">
        <f>SUM(H47:H66)</f>
        <v>856</v>
      </c>
      <c r="I67" s="141">
        <f>H67/4446</f>
        <v>0.19253261358524518</v>
      </c>
      <c r="J67" s="49">
        <f>IF(D67=0, "-", IF((B67-D67)/D67&lt;10, (B67-D67)/D67, "&gt;999%"))</f>
        <v>1.8102189781021898</v>
      </c>
      <c r="K67" s="50">
        <f>IF(H67=0, "-", IF((F67-H67)/H67&lt;10, (F67-H67)/H67, "&gt;999%"))</f>
        <v>0.75817757009345799</v>
      </c>
    </row>
    <row r="68" spans="1:11" x14ac:dyDescent="0.25">
      <c r="B68" s="138"/>
      <c r="D68" s="138"/>
      <c r="F68" s="138"/>
      <c r="H68" s="138"/>
    </row>
    <row r="69" spans="1:11" ht="13" x14ac:dyDescent="0.3">
      <c r="A69" s="131" t="s">
        <v>195</v>
      </c>
      <c r="B69" s="132" t="s">
        <v>146</v>
      </c>
      <c r="C69" s="133" t="s">
        <v>147</v>
      </c>
      <c r="D69" s="132" t="s">
        <v>146</v>
      </c>
      <c r="E69" s="134" t="s">
        <v>147</v>
      </c>
      <c r="F69" s="133" t="s">
        <v>146</v>
      </c>
      <c r="G69" s="133" t="s">
        <v>147</v>
      </c>
      <c r="H69" s="132" t="s">
        <v>146</v>
      </c>
      <c r="I69" s="134" t="s">
        <v>147</v>
      </c>
      <c r="J69" s="132"/>
      <c r="K69" s="134"/>
    </row>
    <row r="70" spans="1:11" ht="14.5" x14ac:dyDescent="0.35">
      <c r="A70" s="34" t="s">
        <v>196</v>
      </c>
      <c r="B70" s="35">
        <v>19</v>
      </c>
      <c r="C70" s="135">
        <f>IF(B80=0, "-", B70/B80)</f>
        <v>0.34545454545454546</v>
      </c>
      <c r="D70" s="35">
        <v>11</v>
      </c>
      <c r="E70" s="126">
        <f>IF(D80=0, "-", D70/D80)</f>
        <v>0.45833333333333331</v>
      </c>
      <c r="F70" s="136">
        <v>28</v>
      </c>
      <c r="G70" s="135">
        <f>IF(F80=0, "-", F70/F80)</f>
        <v>0.26666666666666666</v>
      </c>
      <c r="H70" s="35">
        <v>30</v>
      </c>
      <c r="I70" s="126">
        <f>IF(H80=0, "-", H70/H80)</f>
        <v>0.44776119402985076</v>
      </c>
      <c r="J70" s="125">
        <f t="shared" ref="J70:J78" si="4">IF(D70=0, "-", IF((B70-D70)/D70&lt;10, (B70-D70)/D70, "&gt;999%"))</f>
        <v>0.72727272727272729</v>
      </c>
      <c r="K70" s="126">
        <f t="shared" ref="K70:K78" si="5">IF(H70=0, "-", IF((F70-H70)/H70&lt;10, (F70-H70)/H70, "&gt;999%"))</f>
        <v>-6.6666666666666666E-2</v>
      </c>
    </row>
    <row r="71" spans="1:11" ht="14.5" x14ac:dyDescent="0.35">
      <c r="A71" s="34" t="s">
        <v>197</v>
      </c>
      <c r="B71" s="35">
        <v>10</v>
      </c>
      <c r="C71" s="135">
        <f>IF(B80=0, "-", B71/B80)</f>
        <v>0.18181818181818182</v>
      </c>
      <c r="D71" s="35">
        <v>4</v>
      </c>
      <c r="E71" s="126">
        <f>IF(D80=0, "-", D71/D80)</f>
        <v>0.16666666666666666</v>
      </c>
      <c r="F71" s="136">
        <v>24</v>
      </c>
      <c r="G71" s="135">
        <f>IF(F80=0, "-", F71/F80)</f>
        <v>0.22857142857142856</v>
      </c>
      <c r="H71" s="35">
        <v>9</v>
      </c>
      <c r="I71" s="126">
        <f>IF(H80=0, "-", H71/H80)</f>
        <v>0.13432835820895522</v>
      </c>
      <c r="J71" s="125">
        <f t="shared" si="4"/>
        <v>1.5</v>
      </c>
      <c r="K71" s="126">
        <f t="shared" si="5"/>
        <v>1.6666666666666667</v>
      </c>
    </row>
    <row r="72" spans="1:11" ht="14.5" x14ac:dyDescent="0.35">
      <c r="A72" s="34" t="s">
        <v>198</v>
      </c>
      <c r="B72" s="35">
        <v>0</v>
      </c>
      <c r="C72" s="135">
        <f>IF(B80=0, "-", B72/B80)</f>
        <v>0</v>
      </c>
      <c r="D72" s="35">
        <v>1</v>
      </c>
      <c r="E72" s="126">
        <f>IF(D80=0, "-", D72/D80)</f>
        <v>4.1666666666666664E-2</v>
      </c>
      <c r="F72" s="136">
        <v>0</v>
      </c>
      <c r="G72" s="135">
        <f>IF(F80=0, "-", F72/F80)</f>
        <v>0</v>
      </c>
      <c r="H72" s="35">
        <v>1</v>
      </c>
      <c r="I72" s="126">
        <f>IF(H80=0, "-", H72/H80)</f>
        <v>1.4925373134328358E-2</v>
      </c>
      <c r="J72" s="125">
        <f t="shared" si="4"/>
        <v>-1</v>
      </c>
      <c r="K72" s="126">
        <f t="shared" si="5"/>
        <v>-1</v>
      </c>
    </row>
    <row r="73" spans="1:11" ht="14.5" x14ac:dyDescent="0.35">
      <c r="A73" s="34" t="s">
        <v>199</v>
      </c>
      <c r="B73" s="35">
        <v>4</v>
      </c>
      <c r="C73" s="135">
        <f>IF(B80=0, "-", B73/B80)</f>
        <v>7.2727272727272724E-2</v>
      </c>
      <c r="D73" s="35">
        <v>0</v>
      </c>
      <c r="E73" s="126">
        <f>IF(D80=0, "-", D73/D80)</f>
        <v>0</v>
      </c>
      <c r="F73" s="136">
        <v>4</v>
      </c>
      <c r="G73" s="135">
        <f>IF(F80=0, "-", F73/F80)</f>
        <v>3.8095238095238099E-2</v>
      </c>
      <c r="H73" s="35">
        <v>0</v>
      </c>
      <c r="I73" s="126">
        <f>IF(H80=0, "-", H73/H80)</f>
        <v>0</v>
      </c>
      <c r="J73" s="125" t="str">
        <f t="shared" si="4"/>
        <v>-</v>
      </c>
      <c r="K73" s="126" t="str">
        <f t="shared" si="5"/>
        <v>-</v>
      </c>
    </row>
    <row r="74" spans="1:11" ht="14.5" x14ac:dyDescent="0.35">
      <c r="A74" s="34" t="s">
        <v>200</v>
      </c>
      <c r="B74" s="35">
        <v>1</v>
      </c>
      <c r="C74" s="135">
        <f>IF(B80=0, "-", B74/B80)</f>
        <v>1.8181818181818181E-2</v>
      </c>
      <c r="D74" s="35">
        <v>0</v>
      </c>
      <c r="E74" s="126">
        <f>IF(D80=0, "-", D74/D80)</f>
        <v>0</v>
      </c>
      <c r="F74" s="136">
        <v>1</v>
      </c>
      <c r="G74" s="135">
        <f>IF(F80=0, "-", F74/F80)</f>
        <v>9.5238095238095247E-3</v>
      </c>
      <c r="H74" s="35">
        <v>0</v>
      </c>
      <c r="I74" s="126">
        <f>IF(H80=0, "-", H74/H80)</f>
        <v>0</v>
      </c>
      <c r="J74" s="125" t="str">
        <f t="shared" si="4"/>
        <v>-</v>
      </c>
      <c r="K74" s="126" t="str">
        <f t="shared" si="5"/>
        <v>-</v>
      </c>
    </row>
    <row r="75" spans="1:11" ht="14.5" x14ac:dyDescent="0.35">
      <c r="A75" s="34" t="s">
        <v>201</v>
      </c>
      <c r="B75" s="35">
        <v>15</v>
      </c>
      <c r="C75" s="135">
        <f>IF(B80=0, "-", B75/B80)</f>
        <v>0.27272727272727271</v>
      </c>
      <c r="D75" s="35">
        <v>7</v>
      </c>
      <c r="E75" s="126">
        <f>IF(D80=0, "-", D75/D80)</f>
        <v>0.29166666666666669</v>
      </c>
      <c r="F75" s="136">
        <v>33</v>
      </c>
      <c r="G75" s="135">
        <f>IF(F80=0, "-", F75/F80)</f>
        <v>0.31428571428571428</v>
      </c>
      <c r="H75" s="35">
        <v>24</v>
      </c>
      <c r="I75" s="126">
        <f>IF(H80=0, "-", H75/H80)</f>
        <v>0.35820895522388058</v>
      </c>
      <c r="J75" s="125">
        <f t="shared" si="4"/>
        <v>1.1428571428571428</v>
      </c>
      <c r="K75" s="126">
        <f t="shared" si="5"/>
        <v>0.375</v>
      </c>
    </row>
    <row r="76" spans="1:11" ht="14.5" x14ac:dyDescent="0.35">
      <c r="A76" s="34" t="s">
        <v>202</v>
      </c>
      <c r="B76" s="35">
        <v>0</v>
      </c>
      <c r="C76" s="135">
        <f>IF(B80=0, "-", B76/B80)</f>
        <v>0</v>
      </c>
      <c r="D76" s="35">
        <v>0</v>
      </c>
      <c r="E76" s="126">
        <f>IF(D80=0, "-", D76/D80)</f>
        <v>0</v>
      </c>
      <c r="F76" s="136">
        <v>1</v>
      </c>
      <c r="G76" s="135">
        <f>IF(F80=0, "-", F76/F80)</f>
        <v>9.5238095238095247E-3</v>
      </c>
      <c r="H76" s="35">
        <v>1</v>
      </c>
      <c r="I76" s="126">
        <f>IF(H80=0, "-", H76/H80)</f>
        <v>1.4925373134328358E-2</v>
      </c>
      <c r="J76" s="125" t="str">
        <f t="shared" si="4"/>
        <v>-</v>
      </c>
      <c r="K76" s="126">
        <f t="shared" si="5"/>
        <v>0</v>
      </c>
    </row>
    <row r="77" spans="1:11" ht="14.5" x14ac:dyDescent="0.35">
      <c r="A77" s="34" t="s">
        <v>203</v>
      </c>
      <c r="B77" s="35">
        <v>1</v>
      </c>
      <c r="C77" s="135">
        <f>IF(B80=0, "-", B77/B80)</f>
        <v>1.8181818181818181E-2</v>
      </c>
      <c r="D77" s="35">
        <v>1</v>
      </c>
      <c r="E77" s="126">
        <f>IF(D80=0, "-", D77/D80)</f>
        <v>4.1666666666666664E-2</v>
      </c>
      <c r="F77" s="136">
        <v>3</v>
      </c>
      <c r="G77" s="135">
        <f>IF(F80=0, "-", F77/F80)</f>
        <v>2.8571428571428571E-2</v>
      </c>
      <c r="H77" s="35">
        <v>2</v>
      </c>
      <c r="I77" s="126">
        <f>IF(H80=0, "-", H77/H80)</f>
        <v>2.9850746268656716E-2</v>
      </c>
      <c r="J77" s="125">
        <f t="shared" si="4"/>
        <v>0</v>
      </c>
      <c r="K77" s="126">
        <f t="shared" si="5"/>
        <v>0.5</v>
      </c>
    </row>
    <row r="78" spans="1:11" ht="14.5" x14ac:dyDescent="0.35">
      <c r="A78" s="34" t="s">
        <v>204</v>
      </c>
      <c r="B78" s="35">
        <v>5</v>
      </c>
      <c r="C78" s="135">
        <f>IF(B80=0, "-", B78/B80)</f>
        <v>9.0909090909090912E-2</v>
      </c>
      <c r="D78" s="35">
        <v>0</v>
      </c>
      <c r="E78" s="126">
        <f>IF(D80=0, "-", D78/D80)</f>
        <v>0</v>
      </c>
      <c r="F78" s="136">
        <v>11</v>
      </c>
      <c r="G78" s="135">
        <f>IF(F80=0, "-", F78/F80)</f>
        <v>0.10476190476190476</v>
      </c>
      <c r="H78" s="35">
        <v>0</v>
      </c>
      <c r="I78" s="126">
        <f>IF(H80=0, "-", H78/H80)</f>
        <v>0</v>
      </c>
      <c r="J78" s="125" t="str">
        <f t="shared" si="4"/>
        <v>-</v>
      </c>
      <c r="K78" s="126" t="str">
        <f t="shared" si="5"/>
        <v>-</v>
      </c>
    </row>
    <row r="79" spans="1:11" x14ac:dyDescent="0.25">
      <c r="A79" s="137"/>
      <c r="B79" s="40"/>
      <c r="D79" s="40"/>
      <c r="E79" s="44"/>
      <c r="F79" s="138"/>
      <c r="H79" s="40"/>
      <c r="I79" s="44"/>
      <c r="J79" s="43"/>
      <c r="K79" s="44"/>
    </row>
    <row r="80" spans="1:11" s="52" customFormat="1" ht="13" x14ac:dyDescent="0.3">
      <c r="A80" s="139" t="s">
        <v>205</v>
      </c>
      <c r="B80" s="46">
        <f>SUM(B70:B79)</f>
        <v>55</v>
      </c>
      <c r="C80" s="140">
        <f>B80/2959</f>
        <v>1.858736059479554E-2</v>
      </c>
      <c r="D80" s="46">
        <f>SUM(D70:D79)</f>
        <v>24</v>
      </c>
      <c r="E80" s="141">
        <f>D80/1672</f>
        <v>1.4354066985645933E-2</v>
      </c>
      <c r="F80" s="128">
        <f>SUM(F70:F79)</f>
        <v>105</v>
      </c>
      <c r="G80" s="142">
        <f>F80/6331</f>
        <v>1.6585057652819458E-2</v>
      </c>
      <c r="H80" s="46">
        <f>SUM(H70:H79)</f>
        <v>67</v>
      </c>
      <c r="I80" s="141">
        <f>H80/4446</f>
        <v>1.5069725596041385E-2</v>
      </c>
      <c r="J80" s="49">
        <f>IF(D80=0, "-", IF((B80-D80)/D80&lt;10, (B80-D80)/D80, "&gt;999%"))</f>
        <v>1.2916666666666667</v>
      </c>
      <c r="K80" s="50">
        <f>IF(H80=0, "-", IF((F80-H80)/H80&lt;10, (F80-H80)/H80, "&gt;999%"))</f>
        <v>0.56716417910447758</v>
      </c>
    </row>
    <row r="81" spans="1:11" x14ac:dyDescent="0.25">
      <c r="B81" s="138"/>
      <c r="D81" s="138"/>
      <c r="F81" s="138"/>
      <c r="H81" s="138"/>
    </row>
    <row r="82" spans="1:11" s="52" customFormat="1" ht="13" x14ac:dyDescent="0.3">
      <c r="A82" s="139" t="s">
        <v>206</v>
      </c>
      <c r="B82" s="46">
        <v>825</v>
      </c>
      <c r="C82" s="140">
        <f>B82/2959</f>
        <v>0.27881040892193309</v>
      </c>
      <c r="D82" s="46">
        <v>298</v>
      </c>
      <c r="E82" s="141">
        <f>D82/1672</f>
        <v>0.17822966507177032</v>
      </c>
      <c r="F82" s="128">
        <v>1610</v>
      </c>
      <c r="G82" s="142">
        <f>F82/6331</f>
        <v>0.25430421734323172</v>
      </c>
      <c r="H82" s="46">
        <v>923</v>
      </c>
      <c r="I82" s="141">
        <f>H82/4446</f>
        <v>0.20760233918128654</v>
      </c>
      <c r="J82" s="49">
        <f>IF(D82=0, "-", IF((B82-D82)/D82&lt;10, (B82-D82)/D82, "&gt;999%"))</f>
        <v>1.7684563758389262</v>
      </c>
      <c r="K82" s="50">
        <f>IF(H82=0, "-", IF((F82-H82)/H82&lt;10, (F82-H82)/H82, "&gt;999%"))</f>
        <v>0.74431202600216684</v>
      </c>
    </row>
    <row r="83" spans="1:11" x14ac:dyDescent="0.25">
      <c r="B83" s="138"/>
      <c r="D83" s="138"/>
      <c r="F83" s="138"/>
      <c r="H83" s="138"/>
    </row>
    <row r="84" spans="1:11" ht="15.5" x14ac:dyDescent="0.35">
      <c r="A84" s="129" t="s">
        <v>30</v>
      </c>
      <c r="B84" s="22" t="s">
        <v>4</v>
      </c>
      <c r="C84" s="25"/>
      <c r="D84" s="25"/>
      <c r="E84" s="23"/>
      <c r="F84" s="22" t="s">
        <v>144</v>
      </c>
      <c r="G84" s="25"/>
      <c r="H84" s="25"/>
      <c r="I84" s="23"/>
      <c r="J84" s="22" t="s">
        <v>145</v>
      </c>
      <c r="K84" s="23"/>
    </row>
    <row r="85" spans="1:11" ht="13" x14ac:dyDescent="0.3">
      <c r="A85" s="30"/>
      <c r="B85" s="22">
        <f>VALUE(RIGHT($B$2, 4))</f>
        <v>2020</v>
      </c>
      <c r="C85" s="23"/>
      <c r="D85" s="22">
        <f>B85-1</f>
        <v>2019</v>
      </c>
      <c r="E85" s="130"/>
      <c r="F85" s="22">
        <f>B85</f>
        <v>2020</v>
      </c>
      <c r="G85" s="130"/>
      <c r="H85" s="22">
        <f>D85</f>
        <v>2019</v>
      </c>
      <c r="I85" s="130"/>
      <c r="J85" s="27" t="s">
        <v>8</v>
      </c>
      <c r="K85" s="28" t="s">
        <v>5</v>
      </c>
    </row>
    <row r="86" spans="1:11" ht="13" x14ac:dyDescent="0.3">
      <c r="A86" s="131" t="s">
        <v>207</v>
      </c>
      <c r="B86" s="132" t="s">
        <v>146</v>
      </c>
      <c r="C86" s="133" t="s">
        <v>147</v>
      </c>
      <c r="D86" s="132" t="s">
        <v>146</v>
      </c>
      <c r="E86" s="134" t="s">
        <v>147</v>
      </c>
      <c r="F86" s="133" t="s">
        <v>146</v>
      </c>
      <c r="G86" s="133" t="s">
        <v>147</v>
      </c>
      <c r="H86" s="132" t="s">
        <v>146</v>
      </c>
      <c r="I86" s="134" t="s">
        <v>147</v>
      </c>
      <c r="J86" s="132"/>
      <c r="K86" s="134"/>
    </row>
    <row r="87" spans="1:11" ht="14.5" x14ac:dyDescent="0.35">
      <c r="A87" s="34" t="s">
        <v>208</v>
      </c>
      <c r="B87" s="35">
        <v>0</v>
      </c>
      <c r="C87" s="135">
        <f>IF(B98=0, "-", B87/B98)</f>
        <v>0</v>
      </c>
      <c r="D87" s="35">
        <v>0</v>
      </c>
      <c r="E87" s="126">
        <f>IF(D98=0, "-", D87/D98)</f>
        <v>0</v>
      </c>
      <c r="F87" s="136">
        <v>0</v>
      </c>
      <c r="G87" s="135">
        <f>IF(F98=0, "-", F87/F98)</f>
        <v>0</v>
      </c>
      <c r="H87" s="35">
        <v>3</v>
      </c>
      <c r="I87" s="126">
        <f>IF(H98=0, "-", H87/H98)</f>
        <v>3.4090909090909088E-2</v>
      </c>
      <c r="J87" s="125" t="str">
        <f t="shared" ref="J87:J96" si="6">IF(D87=0, "-", IF((B87-D87)/D87&lt;10, (B87-D87)/D87, "&gt;999%"))</f>
        <v>-</v>
      </c>
      <c r="K87" s="126">
        <f t="shared" ref="K87:K96" si="7">IF(H87=0, "-", IF((F87-H87)/H87&lt;10, (F87-H87)/H87, "&gt;999%"))</f>
        <v>-1</v>
      </c>
    </row>
    <row r="88" spans="1:11" ht="14.5" x14ac:dyDescent="0.35">
      <c r="A88" s="34" t="s">
        <v>209</v>
      </c>
      <c r="B88" s="35">
        <v>1</v>
      </c>
      <c r="C88" s="135">
        <f>IF(B98=0, "-", B88/B98)</f>
        <v>1.1363636363636364E-2</v>
      </c>
      <c r="D88" s="35">
        <v>0</v>
      </c>
      <c r="E88" s="126">
        <f>IF(D98=0, "-", D88/D98)</f>
        <v>0</v>
      </c>
      <c r="F88" s="136">
        <v>4</v>
      </c>
      <c r="G88" s="135">
        <f>IF(F98=0, "-", F88/F98)</f>
        <v>2.1390374331550801E-2</v>
      </c>
      <c r="H88" s="35">
        <v>1</v>
      </c>
      <c r="I88" s="126">
        <f>IF(H98=0, "-", H88/H98)</f>
        <v>1.1363636363636364E-2</v>
      </c>
      <c r="J88" s="125" t="str">
        <f t="shared" si="6"/>
        <v>-</v>
      </c>
      <c r="K88" s="126">
        <f t="shared" si="7"/>
        <v>3</v>
      </c>
    </row>
    <row r="89" spans="1:11" ht="14.5" x14ac:dyDescent="0.35">
      <c r="A89" s="34" t="s">
        <v>210</v>
      </c>
      <c r="B89" s="35">
        <v>0</v>
      </c>
      <c r="C89" s="135">
        <f>IF(B98=0, "-", B89/B98)</f>
        <v>0</v>
      </c>
      <c r="D89" s="35">
        <v>0</v>
      </c>
      <c r="E89" s="126">
        <f>IF(D98=0, "-", D89/D98)</f>
        <v>0</v>
      </c>
      <c r="F89" s="136">
        <v>0</v>
      </c>
      <c r="G89" s="135">
        <f>IF(F98=0, "-", F89/F98)</f>
        <v>0</v>
      </c>
      <c r="H89" s="35">
        <v>1</v>
      </c>
      <c r="I89" s="126">
        <f>IF(H98=0, "-", H89/H98)</f>
        <v>1.1363636363636364E-2</v>
      </c>
      <c r="J89" s="125" t="str">
        <f t="shared" si="6"/>
        <v>-</v>
      </c>
      <c r="K89" s="126">
        <f t="shared" si="7"/>
        <v>-1</v>
      </c>
    </row>
    <row r="90" spans="1:11" ht="14.5" x14ac:dyDescent="0.35">
      <c r="A90" s="34" t="s">
        <v>211</v>
      </c>
      <c r="B90" s="35">
        <v>13</v>
      </c>
      <c r="C90" s="135">
        <f>IF(B98=0, "-", B90/B98)</f>
        <v>0.14772727272727273</v>
      </c>
      <c r="D90" s="35">
        <v>2</v>
      </c>
      <c r="E90" s="126">
        <f>IF(D98=0, "-", D90/D98)</f>
        <v>8.6956521739130432E-2</v>
      </c>
      <c r="F90" s="136">
        <v>28</v>
      </c>
      <c r="G90" s="135">
        <f>IF(F98=0, "-", F90/F98)</f>
        <v>0.1497326203208556</v>
      </c>
      <c r="H90" s="35">
        <v>18</v>
      </c>
      <c r="I90" s="126">
        <f>IF(H98=0, "-", H90/H98)</f>
        <v>0.20454545454545456</v>
      </c>
      <c r="J90" s="125">
        <f t="shared" si="6"/>
        <v>5.5</v>
      </c>
      <c r="K90" s="126">
        <f t="shared" si="7"/>
        <v>0.55555555555555558</v>
      </c>
    </row>
    <row r="91" spans="1:11" ht="14.5" x14ac:dyDescent="0.35">
      <c r="A91" s="34" t="s">
        <v>212</v>
      </c>
      <c r="B91" s="35">
        <v>1</v>
      </c>
      <c r="C91" s="135">
        <f>IF(B98=0, "-", B91/B98)</f>
        <v>1.1363636363636364E-2</v>
      </c>
      <c r="D91" s="35">
        <v>0</v>
      </c>
      <c r="E91" s="126">
        <f>IF(D98=0, "-", D91/D98)</f>
        <v>0</v>
      </c>
      <c r="F91" s="136">
        <v>3</v>
      </c>
      <c r="G91" s="135">
        <f>IF(F98=0, "-", F91/F98)</f>
        <v>1.6042780748663103E-2</v>
      </c>
      <c r="H91" s="35">
        <v>0</v>
      </c>
      <c r="I91" s="126">
        <f>IF(H98=0, "-", H91/H98)</f>
        <v>0</v>
      </c>
      <c r="J91" s="125" t="str">
        <f t="shared" si="6"/>
        <v>-</v>
      </c>
      <c r="K91" s="126" t="str">
        <f t="shared" si="7"/>
        <v>-</v>
      </c>
    </row>
    <row r="92" spans="1:11" ht="14.5" x14ac:dyDescent="0.35">
      <c r="A92" s="34" t="s">
        <v>213</v>
      </c>
      <c r="B92" s="35">
        <v>37</v>
      </c>
      <c r="C92" s="135">
        <f>IF(B98=0, "-", B92/B98)</f>
        <v>0.42045454545454547</v>
      </c>
      <c r="D92" s="35">
        <v>4</v>
      </c>
      <c r="E92" s="126">
        <f>IF(D98=0, "-", D92/D98)</f>
        <v>0.17391304347826086</v>
      </c>
      <c r="F92" s="136">
        <v>59</v>
      </c>
      <c r="G92" s="135">
        <f>IF(F98=0, "-", F92/F98)</f>
        <v>0.31550802139037432</v>
      </c>
      <c r="H92" s="35">
        <v>10</v>
      </c>
      <c r="I92" s="126">
        <f>IF(H98=0, "-", H92/H98)</f>
        <v>0.11363636363636363</v>
      </c>
      <c r="J92" s="125">
        <f t="shared" si="6"/>
        <v>8.25</v>
      </c>
      <c r="K92" s="126">
        <f t="shared" si="7"/>
        <v>4.9000000000000004</v>
      </c>
    </row>
    <row r="93" spans="1:11" ht="14.5" x14ac:dyDescent="0.35">
      <c r="A93" s="34" t="s">
        <v>214</v>
      </c>
      <c r="B93" s="35">
        <v>1</v>
      </c>
      <c r="C93" s="135">
        <f>IF(B98=0, "-", B93/B98)</f>
        <v>1.1363636363636364E-2</v>
      </c>
      <c r="D93" s="35">
        <v>0</v>
      </c>
      <c r="E93" s="126">
        <f>IF(D98=0, "-", D93/D98)</f>
        <v>0</v>
      </c>
      <c r="F93" s="136">
        <v>3</v>
      </c>
      <c r="G93" s="135">
        <f>IF(F98=0, "-", F93/F98)</f>
        <v>1.6042780748663103E-2</v>
      </c>
      <c r="H93" s="35">
        <v>0</v>
      </c>
      <c r="I93" s="126">
        <f>IF(H98=0, "-", H93/H98)</f>
        <v>0</v>
      </c>
      <c r="J93" s="125" t="str">
        <f t="shared" si="6"/>
        <v>-</v>
      </c>
      <c r="K93" s="126" t="str">
        <f t="shared" si="7"/>
        <v>-</v>
      </c>
    </row>
    <row r="94" spans="1:11" ht="14.5" x14ac:dyDescent="0.35">
      <c r="A94" s="34" t="s">
        <v>215</v>
      </c>
      <c r="B94" s="35">
        <v>6</v>
      </c>
      <c r="C94" s="135">
        <f>IF(B98=0, "-", B94/B98)</f>
        <v>6.8181818181818177E-2</v>
      </c>
      <c r="D94" s="35">
        <v>1</v>
      </c>
      <c r="E94" s="126">
        <f>IF(D98=0, "-", D94/D98)</f>
        <v>4.3478260869565216E-2</v>
      </c>
      <c r="F94" s="136">
        <v>10</v>
      </c>
      <c r="G94" s="135">
        <f>IF(F98=0, "-", F94/F98)</f>
        <v>5.3475935828877004E-2</v>
      </c>
      <c r="H94" s="35">
        <v>4</v>
      </c>
      <c r="I94" s="126">
        <f>IF(H98=0, "-", H94/H98)</f>
        <v>4.5454545454545456E-2</v>
      </c>
      <c r="J94" s="125">
        <f t="shared" si="6"/>
        <v>5</v>
      </c>
      <c r="K94" s="126">
        <f t="shared" si="7"/>
        <v>1.5</v>
      </c>
    </row>
    <row r="95" spans="1:11" ht="14.5" x14ac:dyDescent="0.35">
      <c r="A95" s="34" t="s">
        <v>216</v>
      </c>
      <c r="B95" s="35">
        <v>27</v>
      </c>
      <c r="C95" s="135">
        <f>IF(B98=0, "-", B95/B98)</f>
        <v>0.30681818181818182</v>
      </c>
      <c r="D95" s="35">
        <v>13</v>
      </c>
      <c r="E95" s="126">
        <f>IF(D98=0, "-", D95/D98)</f>
        <v>0.56521739130434778</v>
      </c>
      <c r="F95" s="136">
        <v>74</v>
      </c>
      <c r="G95" s="135">
        <f>IF(F98=0, "-", F95/F98)</f>
        <v>0.39572192513368987</v>
      </c>
      <c r="H95" s="35">
        <v>45</v>
      </c>
      <c r="I95" s="126">
        <f>IF(H98=0, "-", H95/H98)</f>
        <v>0.51136363636363635</v>
      </c>
      <c r="J95" s="125">
        <f t="shared" si="6"/>
        <v>1.0769230769230769</v>
      </c>
      <c r="K95" s="126">
        <f t="shared" si="7"/>
        <v>0.64444444444444449</v>
      </c>
    </row>
    <row r="96" spans="1:11" ht="14.5" x14ac:dyDescent="0.35">
      <c r="A96" s="34" t="s">
        <v>217</v>
      </c>
      <c r="B96" s="35">
        <v>2</v>
      </c>
      <c r="C96" s="135">
        <f>IF(B98=0, "-", B96/B98)</f>
        <v>2.2727272727272728E-2</v>
      </c>
      <c r="D96" s="35">
        <v>3</v>
      </c>
      <c r="E96" s="126">
        <f>IF(D98=0, "-", D96/D98)</f>
        <v>0.13043478260869565</v>
      </c>
      <c r="F96" s="136">
        <v>6</v>
      </c>
      <c r="G96" s="135">
        <f>IF(F98=0, "-", F96/F98)</f>
        <v>3.2085561497326207E-2</v>
      </c>
      <c r="H96" s="35">
        <v>6</v>
      </c>
      <c r="I96" s="126">
        <f>IF(H98=0, "-", H96/H98)</f>
        <v>6.8181818181818177E-2</v>
      </c>
      <c r="J96" s="125">
        <f t="shared" si="6"/>
        <v>-0.33333333333333331</v>
      </c>
      <c r="K96" s="126">
        <f t="shared" si="7"/>
        <v>0</v>
      </c>
    </row>
    <row r="97" spans="1:11" x14ac:dyDescent="0.25">
      <c r="A97" s="137"/>
      <c r="B97" s="40"/>
      <c r="D97" s="40"/>
      <c r="E97" s="44"/>
      <c r="F97" s="138"/>
      <c r="H97" s="40"/>
      <c r="I97" s="44"/>
      <c r="J97" s="43"/>
      <c r="K97" s="44"/>
    </row>
    <row r="98" spans="1:11" s="52" customFormat="1" ht="13" x14ac:dyDescent="0.3">
      <c r="A98" s="139" t="s">
        <v>218</v>
      </c>
      <c r="B98" s="46">
        <f>SUM(B87:B97)</f>
        <v>88</v>
      </c>
      <c r="C98" s="140">
        <f>B98/2959</f>
        <v>2.9739776951672861E-2</v>
      </c>
      <c r="D98" s="46">
        <f>SUM(D87:D97)</f>
        <v>23</v>
      </c>
      <c r="E98" s="141">
        <f>D98/1672</f>
        <v>1.375598086124402E-2</v>
      </c>
      <c r="F98" s="128">
        <f>SUM(F87:F97)</f>
        <v>187</v>
      </c>
      <c r="G98" s="142">
        <f>F98/6331</f>
        <v>2.9537197915021324E-2</v>
      </c>
      <c r="H98" s="46">
        <f>SUM(H87:H97)</f>
        <v>88</v>
      </c>
      <c r="I98" s="141">
        <f>H98/4446</f>
        <v>1.9793072424651371E-2</v>
      </c>
      <c r="J98" s="49">
        <f>IF(D98=0, "-", IF((B98-D98)/D98&lt;10, (B98-D98)/D98, "&gt;999%"))</f>
        <v>2.8260869565217392</v>
      </c>
      <c r="K98" s="50">
        <f>IF(H98=0, "-", IF((F98-H98)/H98&lt;10, (F98-H98)/H98, "&gt;999%"))</f>
        <v>1.125</v>
      </c>
    </row>
    <row r="99" spans="1:11" x14ac:dyDescent="0.25">
      <c r="B99" s="138"/>
      <c r="D99" s="138"/>
      <c r="F99" s="138"/>
      <c r="H99" s="138"/>
    </row>
    <row r="100" spans="1:11" ht="13" x14ac:dyDescent="0.3">
      <c r="A100" s="131" t="s">
        <v>219</v>
      </c>
      <c r="B100" s="132" t="s">
        <v>146</v>
      </c>
      <c r="C100" s="133" t="s">
        <v>147</v>
      </c>
      <c r="D100" s="132" t="s">
        <v>146</v>
      </c>
      <c r="E100" s="134" t="s">
        <v>147</v>
      </c>
      <c r="F100" s="133" t="s">
        <v>146</v>
      </c>
      <c r="G100" s="133" t="s">
        <v>147</v>
      </c>
      <c r="H100" s="132" t="s">
        <v>146</v>
      </c>
      <c r="I100" s="134" t="s">
        <v>147</v>
      </c>
      <c r="J100" s="132"/>
      <c r="K100" s="134"/>
    </row>
    <row r="101" spans="1:11" ht="14.5" x14ac:dyDescent="0.35">
      <c r="A101" s="34" t="s">
        <v>220</v>
      </c>
      <c r="B101" s="35">
        <v>1</v>
      </c>
      <c r="C101" s="135">
        <f>IF(B114=0, "-", B101/B114)</f>
        <v>4.1666666666666664E-2</v>
      </c>
      <c r="D101" s="35">
        <v>5</v>
      </c>
      <c r="E101" s="126">
        <f>IF(D114=0, "-", D101/D114)</f>
        <v>0.16666666666666666</v>
      </c>
      <c r="F101" s="136">
        <v>2</v>
      </c>
      <c r="G101" s="135">
        <f>IF(F114=0, "-", F101/F114)</f>
        <v>3.3898305084745763E-2</v>
      </c>
      <c r="H101" s="35">
        <v>6</v>
      </c>
      <c r="I101" s="126">
        <f>IF(H114=0, "-", H101/H114)</f>
        <v>7.407407407407407E-2</v>
      </c>
      <c r="J101" s="125">
        <f t="shared" ref="J101:J112" si="8">IF(D101=0, "-", IF((B101-D101)/D101&lt;10, (B101-D101)/D101, "&gt;999%"))</f>
        <v>-0.8</v>
      </c>
      <c r="K101" s="126">
        <f t="shared" ref="K101:K112" si="9">IF(H101=0, "-", IF((F101-H101)/H101&lt;10, (F101-H101)/H101, "&gt;999%"))</f>
        <v>-0.66666666666666663</v>
      </c>
    </row>
    <row r="102" spans="1:11" ht="14.5" x14ac:dyDescent="0.35">
      <c r="A102" s="34" t="s">
        <v>221</v>
      </c>
      <c r="B102" s="35">
        <v>3</v>
      </c>
      <c r="C102" s="135">
        <f>IF(B114=0, "-", B102/B114)</f>
        <v>0.125</v>
      </c>
      <c r="D102" s="35">
        <v>3</v>
      </c>
      <c r="E102" s="126">
        <f>IF(D114=0, "-", D102/D114)</f>
        <v>0.1</v>
      </c>
      <c r="F102" s="136">
        <v>6</v>
      </c>
      <c r="G102" s="135">
        <f>IF(F114=0, "-", F102/F114)</f>
        <v>0.10169491525423729</v>
      </c>
      <c r="H102" s="35">
        <v>11</v>
      </c>
      <c r="I102" s="126">
        <f>IF(H114=0, "-", H102/H114)</f>
        <v>0.13580246913580246</v>
      </c>
      <c r="J102" s="125">
        <f t="shared" si="8"/>
        <v>0</v>
      </c>
      <c r="K102" s="126">
        <f t="shared" si="9"/>
        <v>-0.45454545454545453</v>
      </c>
    </row>
    <row r="103" spans="1:11" ht="14.5" x14ac:dyDescent="0.35">
      <c r="A103" s="34" t="s">
        <v>222</v>
      </c>
      <c r="B103" s="35">
        <v>0</v>
      </c>
      <c r="C103" s="135">
        <f>IF(B114=0, "-", B103/B114)</f>
        <v>0</v>
      </c>
      <c r="D103" s="35">
        <v>1</v>
      </c>
      <c r="E103" s="126">
        <f>IF(D114=0, "-", D103/D114)</f>
        <v>3.3333333333333333E-2</v>
      </c>
      <c r="F103" s="136">
        <v>2</v>
      </c>
      <c r="G103" s="135">
        <f>IF(F114=0, "-", F103/F114)</f>
        <v>3.3898305084745763E-2</v>
      </c>
      <c r="H103" s="35">
        <v>5</v>
      </c>
      <c r="I103" s="126">
        <f>IF(H114=0, "-", H103/H114)</f>
        <v>6.1728395061728392E-2</v>
      </c>
      <c r="J103" s="125">
        <f t="shared" si="8"/>
        <v>-1</v>
      </c>
      <c r="K103" s="126">
        <f t="shared" si="9"/>
        <v>-0.6</v>
      </c>
    </row>
    <row r="104" spans="1:11" ht="14.5" x14ac:dyDescent="0.35">
      <c r="A104" s="34" t="s">
        <v>223</v>
      </c>
      <c r="B104" s="35">
        <v>8</v>
      </c>
      <c r="C104" s="135">
        <f>IF(B114=0, "-", B104/B114)</f>
        <v>0.33333333333333331</v>
      </c>
      <c r="D104" s="35">
        <v>7</v>
      </c>
      <c r="E104" s="126">
        <f>IF(D114=0, "-", D104/D114)</f>
        <v>0.23333333333333334</v>
      </c>
      <c r="F104" s="136">
        <v>23</v>
      </c>
      <c r="G104" s="135">
        <f>IF(F114=0, "-", F104/F114)</f>
        <v>0.38983050847457629</v>
      </c>
      <c r="H104" s="35">
        <v>14</v>
      </c>
      <c r="I104" s="126">
        <f>IF(H114=0, "-", H104/H114)</f>
        <v>0.1728395061728395</v>
      </c>
      <c r="J104" s="125">
        <f t="shared" si="8"/>
        <v>0.14285714285714285</v>
      </c>
      <c r="K104" s="126">
        <f t="shared" si="9"/>
        <v>0.6428571428571429</v>
      </c>
    </row>
    <row r="105" spans="1:11" ht="14.5" x14ac:dyDescent="0.35">
      <c r="A105" s="34" t="s">
        <v>224</v>
      </c>
      <c r="B105" s="35">
        <v>0</v>
      </c>
      <c r="C105" s="135">
        <f>IF(B114=0, "-", B105/B114)</f>
        <v>0</v>
      </c>
      <c r="D105" s="35">
        <v>0</v>
      </c>
      <c r="E105" s="126">
        <f>IF(D114=0, "-", D105/D114)</f>
        <v>0</v>
      </c>
      <c r="F105" s="136">
        <v>0</v>
      </c>
      <c r="G105" s="135">
        <f>IF(F114=0, "-", F105/F114)</f>
        <v>0</v>
      </c>
      <c r="H105" s="35">
        <v>2</v>
      </c>
      <c r="I105" s="126">
        <f>IF(H114=0, "-", H105/H114)</f>
        <v>2.4691358024691357E-2</v>
      </c>
      <c r="J105" s="125" t="str">
        <f t="shared" si="8"/>
        <v>-</v>
      </c>
      <c r="K105" s="126">
        <f t="shared" si="9"/>
        <v>-1</v>
      </c>
    </row>
    <row r="106" spans="1:11" ht="14.5" x14ac:dyDescent="0.35">
      <c r="A106" s="34" t="s">
        <v>225</v>
      </c>
      <c r="B106" s="35">
        <v>3</v>
      </c>
      <c r="C106" s="135">
        <f>IF(B114=0, "-", B106/B114)</f>
        <v>0.125</v>
      </c>
      <c r="D106" s="35">
        <v>0</v>
      </c>
      <c r="E106" s="126">
        <f>IF(D114=0, "-", D106/D114)</f>
        <v>0</v>
      </c>
      <c r="F106" s="136">
        <v>5</v>
      </c>
      <c r="G106" s="135">
        <f>IF(F114=0, "-", F106/F114)</f>
        <v>8.4745762711864403E-2</v>
      </c>
      <c r="H106" s="35">
        <v>1</v>
      </c>
      <c r="I106" s="126">
        <f>IF(H114=0, "-", H106/H114)</f>
        <v>1.2345679012345678E-2</v>
      </c>
      <c r="J106" s="125" t="str">
        <f t="shared" si="8"/>
        <v>-</v>
      </c>
      <c r="K106" s="126">
        <f t="shared" si="9"/>
        <v>4</v>
      </c>
    </row>
    <row r="107" spans="1:11" ht="14.5" x14ac:dyDescent="0.35">
      <c r="A107" s="34" t="s">
        <v>226</v>
      </c>
      <c r="B107" s="35">
        <v>5</v>
      </c>
      <c r="C107" s="135">
        <f>IF(B114=0, "-", B107/B114)</f>
        <v>0.20833333333333334</v>
      </c>
      <c r="D107" s="35">
        <v>1</v>
      </c>
      <c r="E107" s="126">
        <f>IF(D114=0, "-", D107/D114)</f>
        <v>3.3333333333333333E-2</v>
      </c>
      <c r="F107" s="136">
        <v>7</v>
      </c>
      <c r="G107" s="135">
        <f>IF(F114=0, "-", F107/F114)</f>
        <v>0.11864406779661017</v>
      </c>
      <c r="H107" s="35">
        <v>1</v>
      </c>
      <c r="I107" s="126">
        <f>IF(H114=0, "-", H107/H114)</f>
        <v>1.2345679012345678E-2</v>
      </c>
      <c r="J107" s="125">
        <f t="shared" si="8"/>
        <v>4</v>
      </c>
      <c r="K107" s="126">
        <f t="shared" si="9"/>
        <v>6</v>
      </c>
    </row>
    <row r="108" spans="1:11" ht="14.5" x14ac:dyDescent="0.35">
      <c r="A108" s="34" t="s">
        <v>227</v>
      </c>
      <c r="B108" s="35">
        <v>2</v>
      </c>
      <c r="C108" s="135">
        <f>IF(B114=0, "-", B108/B114)</f>
        <v>8.3333333333333329E-2</v>
      </c>
      <c r="D108" s="35">
        <v>1</v>
      </c>
      <c r="E108" s="126">
        <f>IF(D114=0, "-", D108/D114)</f>
        <v>3.3333333333333333E-2</v>
      </c>
      <c r="F108" s="136">
        <v>3</v>
      </c>
      <c r="G108" s="135">
        <f>IF(F114=0, "-", F108/F114)</f>
        <v>5.0847457627118647E-2</v>
      </c>
      <c r="H108" s="35">
        <v>2</v>
      </c>
      <c r="I108" s="126">
        <f>IF(H114=0, "-", H108/H114)</f>
        <v>2.4691358024691357E-2</v>
      </c>
      <c r="J108" s="125">
        <f t="shared" si="8"/>
        <v>1</v>
      </c>
      <c r="K108" s="126">
        <f t="shared" si="9"/>
        <v>0.5</v>
      </c>
    </row>
    <row r="109" spans="1:11" ht="14.5" x14ac:dyDescent="0.35">
      <c r="A109" s="34" t="s">
        <v>228</v>
      </c>
      <c r="B109" s="35">
        <v>0</v>
      </c>
      <c r="C109" s="135">
        <f>IF(B114=0, "-", B109/B114)</f>
        <v>0</v>
      </c>
      <c r="D109" s="35">
        <v>7</v>
      </c>
      <c r="E109" s="126">
        <f>IF(D114=0, "-", D109/D114)</f>
        <v>0.23333333333333334</v>
      </c>
      <c r="F109" s="136">
        <v>7</v>
      </c>
      <c r="G109" s="135">
        <f>IF(F114=0, "-", F109/F114)</f>
        <v>0.11864406779661017</v>
      </c>
      <c r="H109" s="35">
        <v>26</v>
      </c>
      <c r="I109" s="126">
        <f>IF(H114=0, "-", H109/H114)</f>
        <v>0.32098765432098764</v>
      </c>
      <c r="J109" s="125">
        <f t="shared" si="8"/>
        <v>-1</v>
      </c>
      <c r="K109" s="126">
        <f t="shared" si="9"/>
        <v>-0.73076923076923073</v>
      </c>
    </row>
    <row r="110" spans="1:11" ht="14.5" x14ac:dyDescent="0.35">
      <c r="A110" s="34" t="s">
        <v>229</v>
      </c>
      <c r="B110" s="35">
        <v>1</v>
      </c>
      <c r="C110" s="135">
        <f>IF(B114=0, "-", B110/B114)</f>
        <v>4.1666666666666664E-2</v>
      </c>
      <c r="D110" s="35">
        <v>4</v>
      </c>
      <c r="E110" s="126">
        <f>IF(D114=0, "-", D110/D114)</f>
        <v>0.13333333333333333</v>
      </c>
      <c r="F110" s="136">
        <v>2</v>
      </c>
      <c r="G110" s="135">
        <f>IF(F114=0, "-", F110/F114)</f>
        <v>3.3898305084745763E-2</v>
      </c>
      <c r="H110" s="35">
        <v>8</v>
      </c>
      <c r="I110" s="126">
        <f>IF(H114=0, "-", H110/H114)</f>
        <v>9.8765432098765427E-2</v>
      </c>
      <c r="J110" s="125">
        <f t="shared" si="8"/>
        <v>-0.75</v>
      </c>
      <c r="K110" s="126">
        <f t="shared" si="9"/>
        <v>-0.75</v>
      </c>
    </row>
    <row r="111" spans="1:11" ht="14.5" x14ac:dyDescent="0.35">
      <c r="A111" s="34" t="s">
        <v>230</v>
      </c>
      <c r="B111" s="35">
        <v>0</v>
      </c>
      <c r="C111" s="135">
        <f>IF(B114=0, "-", B111/B114)</f>
        <v>0</v>
      </c>
      <c r="D111" s="35">
        <v>1</v>
      </c>
      <c r="E111" s="126">
        <f>IF(D114=0, "-", D111/D114)</f>
        <v>3.3333333333333333E-2</v>
      </c>
      <c r="F111" s="136">
        <v>1</v>
      </c>
      <c r="G111" s="135">
        <f>IF(F114=0, "-", F111/F114)</f>
        <v>1.6949152542372881E-2</v>
      </c>
      <c r="H111" s="35">
        <v>5</v>
      </c>
      <c r="I111" s="126">
        <f>IF(H114=0, "-", H111/H114)</f>
        <v>6.1728395061728392E-2</v>
      </c>
      <c r="J111" s="125">
        <f t="shared" si="8"/>
        <v>-1</v>
      </c>
      <c r="K111" s="126">
        <f t="shared" si="9"/>
        <v>-0.8</v>
      </c>
    </row>
    <row r="112" spans="1:11" ht="14.5" x14ac:dyDescent="0.35">
      <c r="A112" s="34" t="s">
        <v>231</v>
      </c>
      <c r="B112" s="35">
        <v>1</v>
      </c>
      <c r="C112" s="135">
        <f>IF(B114=0, "-", B112/B114)</f>
        <v>4.1666666666666664E-2</v>
      </c>
      <c r="D112" s="35">
        <v>0</v>
      </c>
      <c r="E112" s="126">
        <f>IF(D114=0, "-", D112/D114)</f>
        <v>0</v>
      </c>
      <c r="F112" s="136">
        <v>1</v>
      </c>
      <c r="G112" s="135">
        <f>IF(F114=0, "-", F112/F114)</f>
        <v>1.6949152542372881E-2</v>
      </c>
      <c r="H112" s="35">
        <v>0</v>
      </c>
      <c r="I112" s="126">
        <f>IF(H114=0, "-", H112/H114)</f>
        <v>0</v>
      </c>
      <c r="J112" s="125" t="str">
        <f t="shared" si="8"/>
        <v>-</v>
      </c>
      <c r="K112" s="126" t="str">
        <f t="shared" si="9"/>
        <v>-</v>
      </c>
    </row>
    <row r="113" spans="1:11" x14ac:dyDescent="0.25">
      <c r="A113" s="137"/>
      <c r="B113" s="40"/>
      <c r="D113" s="40"/>
      <c r="E113" s="44"/>
      <c r="F113" s="138"/>
      <c r="H113" s="40"/>
      <c r="I113" s="44"/>
      <c r="J113" s="43"/>
      <c r="K113" s="44"/>
    </row>
    <row r="114" spans="1:11" s="52" customFormat="1" ht="13" x14ac:dyDescent="0.3">
      <c r="A114" s="139" t="s">
        <v>232</v>
      </c>
      <c r="B114" s="46">
        <f>SUM(B101:B113)</f>
        <v>24</v>
      </c>
      <c r="C114" s="140">
        <f>B114/2959</f>
        <v>8.1108482595471446E-3</v>
      </c>
      <c r="D114" s="46">
        <f>SUM(D101:D113)</f>
        <v>30</v>
      </c>
      <c r="E114" s="141">
        <f>D114/1672</f>
        <v>1.7942583732057416E-2</v>
      </c>
      <c r="F114" s="128">
        <f>SUM(F101:F113)</f>
        <v>59</v>
      </c>
      <c r="G114" s="142">
        <f>F114/6331</f>
        <v>9.3192228715842686E-3</v>
      </c>
      <c r="H114" s="46">
        <f>SUM(H101:H113)</f>
        <v>81</v>
      </c>
      <c r="I114" s="141">
        <f>H114/4446</f>
        <v>1.8218623481781375E-2</v>
      </c>
      <c r="J114" s="49">
        <f>IF(D114=0, "-", IF((B114-D114)/D114&lt;10, (B114-D114)/D114, "&gt;999%"))</f>
        <v>-0.2</v>
      </c>
      <c r="K114" s="50">
        <f>IF(H114=0, "-", IF((F114-H114)/H114&lt;10, (F114-H114)/H114, "&gt;999%"))</f>
        <v>-0.27160493827160492</v>
      </c>
    </row>
    <row r="115" spans="1:11" x14ac:dyDescent="0.25">
      <c r="B115" s="138"/>
      <c r="D115" s="138"/>
      <c r="F115" s="138"/>
      <c r="H115" s="138"/>
    </row>
    <row r="116" spans="1:11" s="52" customFormat="1" ht="13" x14ac:dyDescent="0.3">
      <c r="A116" s="139" t="s">
        <v>233</v>
      </c>
      <c r="B116" s="46">
        <v>112</v>
      </c>
      <c r="C116" s="140">
        <f>B116/2959</f>
        <v>3.7850625211220006E-2</v>
      </c>
      <c r="D116" s="46">
        <v>53</v>
      </c>
      <c r="E116" s="141">
        <f>D116/1672</f>
        <v>3.1698564593301434E-2</v>
      </c>
      <c r="F116" s="128">
        <v>246</v>
      </c>
      <c r="G116" s="142">
        <f>F116/6331</f>
        <v>3.8856420786605589E-2</v>
      </c>
      <c r="H116" s="46">
        <v>169</v>
      </c>
      <c r="I116" s="141">
        <f>H116/4446</f>
        <v>3.8011695906432746E-2</v>
      </c>
      <c r="J116" s="49">
        <f>IF(D116=0, "-", IF((B116-D116)/D116&lt;10, (B116-D116)/D116, "&gt;999%"))</f>
        <v>1.1132075471698113</v>
      </c>
      <c r="K116" s="50">
        <f>IF(H116=0, "-", IF((F116-H116)/H116&lt;10, (F116-H116)/H116, "&gt;999%"))</f>
        <v>0.45562130177514792</v>
      </c>
    </row>
    <row r="117" spans="1:11" x14ac:dyDescent="0.25">
      <c r="B117" s="138"/>
      <c r="D117" s="138"/>
      <c r="F117" s="138"/>
      <c r="H117" s="138"/>
    </row>
    <row r="118" spans="1:11" ht="15.5" x14ac:dyDescent="0.35">
      <c r="A118" s="129" t="s">
        <v>31</v>
      </c>
      <c r="B118" s="22" t="s">
        <v>4</v>
      </c>
      <c r="C118" s="25"/>
      <c r="D118" s="25"/>
      <c r="E118" s="23"/>
      <c r="F118" s="22" t="s">
        <v>144</v>
      </c>
      <c r="G118" s="25"/>
      <c r="H118" s="25"/>
      <c r="I118" s="23"/>
      <c r="J118" s="22" t="s">
        <v>145</v>
      </c>
      <c r="K118" s="23"/>
    </row>
    <row r="119" spans="1:11" ht="13" x14ac:dyDescent="0.3">
      <c r="A119" s="30"/>
      <c r="B119" s="22">
        <f>VALUE(RIGHT($B$2, 4))</f>
        <v>2020</v>
      </c>
      <c r="C119" s="23"/>
      <c r="D119" s="22">
        <f>B119-1</f>
        <v>2019</v>
      </c>
      <c r="E119" s="130"/>
      <c r="F119" s="22">
        <f>B119</f>
        <v>2020</v>
      </c>
      <c r="G119" s="130"/>
      <c r="H119" s="22">
        <f>D119</f>
        <v>2019</v>
      </c>
      <c r="I119" s="130"/>
      <c r="J119" s="27" t="s">
        <v>8</v>
      </c>
      <c r="K119" s="28" t="s">
        <v>5</v>
      </c>
    </row>
    <row r="120" spans="1:11" ht="13" x14ac:dyDescent="0.3">
      <c r="A120" s="131" t="s">
        <v>234</v>
      </c>
      <c r="B120" s="132" t="s">
        <v>146</v>
      </c>
      <c r="C120" s="133" t="s">
        <v>147</v>
      </c>
      <c r="D120" s="132" t="s">
        <v>146</v>
      </c>
      <c r="E120" s="134" t="s">
        <v>147</v>
      </c>
      <c r="F120" s="133" t="s">
        <v>146</v>
      </c>
      <c r="G120" s="133" t="s">
        <v>147</v>
      </c>
      <c r="H120" s="132" t="s">
        <v>146</v>
      </c>
      <c r="I120" s="134" t="s">
        <v>147</v>
      </c>
      <c r="J120" s="132"/>
      <c r="K120" s="134"/>
    </row>
    <row r="121" spans="1:11" ht="14.5" x14ac:dyDescent="0.35">
      <c r="A121" s="34" t="s">
        <v>235</v>
      </c>
      <c r="B121" s="35">
        <v>4</v>
      </c>
      <c r="C121" s="135">
        <f>IF(B125=0, "-", B121/B125)</f>
        <v>0.30769230769230771</v>
      </c>
      <c r="D121" s="35">
        <v>3</v>
      </c>
      <c r="E121" s="126">
        <f>IF(D125=0, "-", D121/D125)</f>
        <v>0.16666666666666666</v>
      </c>
      <c r="F121" s="136">
        <v>8</v>
      </c>
      <c r="G121" s="135">
        <f>IF(F125=0, "-", F121/F125)</f>
        <v>0.2857142857142857</v>
      </c>
      <c r="H121" s="35">
        <v>13</v>
      </c>
      <c r="I121" s="126">
        <f>IF(H125=0, "-", H121/H125)</f>
        <v>0.27659574468085107</v>
      </c>
      <c r="J121" s="125">
        <f>IF(D121=0, "-", IF((B121-D121)/D121&lt;10, (B121-D121)/D121, "&gt;999%"))</f>
        <v>0.33333333333333331</v>
      </c>
      <c r="K121" s="126">
        <f>IF(H121=0, "-", IF((F121-H121)/H121&lt;10, (F121-H121)/H121, "&gt;999%"))</f>
        <v>-0.38461538461538464</v>
      </c>
    </row>
    <row r="122" spans="1:11" ht="14.5" x14ac:dyDescent="0.35">
      <c r="A122" s="34" t="s">
        <v>236</v>
      </c>
      <c r="B122" s="35">
        <v>8</v>
      </c>
      <c r="C122" s="135">
        <f>IF(B125=0, "-", B122/B125)</f>
        <v>0.61538461538461542</v>
      </c>
      <c r="D122" s="35">
        <v>8</v>
      </c>
      <c r="E122" s="126">
        <f>IF(D125=0, "-", D122/D125)</f>
        <v>0.44444444444444442</v>
      </c>
      <c r="F122" s="136">
        <v>14</v>
      </c>
      <c r="G122" s="135">
        <f>IF(F125=0, "-", F122/F125)</f>
        <v>0.5</v>
      </c>
      <c r="H122" s="35">
        <v>18</v>
      </c>
      <c r="I122" s="126">
        <f>IF(H125=0, "-", H122/H125)</f>
        <v>0.38297872340425532</v>
      </c>
      <c r="J122" s="125">
        <f>IF(D122=0, "-", IF((B122-D122)/D122&lt;10, (B122-D122)/D122, "&gt;999%"))</f>
        <v>0</v>
      </c>
      <c r="K122" s="126">
        <f>IF(H122=0, "-", IF((F122-H122)/H122&lt;10, (F122-H122)/H122, "&gt;999%"))</f>
        <v>-0.22222222222222221</v>
      </c>
    </row>
    <row r="123" spans="1:11" ht="14.5" x14ac:dyDescent="0.35">
      <c r="A123" s="34" t="s">
        <v>237</v>
      </c>
      <c r="B123" s="35">
        <v>1</v>
      </c>
      <c r="C123" s="135">
        <f>IF(B125=0, "-", B123/B125)</f>
        <v>7.6923076923076927E-2</v>
      </c>
      <c r="D123" s="35">
        <v>7</v>
      </c>
      <c r="E123" s="126">
        <f>IF(D125=0, "-", D123/D125)</f>
        <v>0.3888888888888889</v>
      </c>
      <c r="F123" s="136">
        <v>6</v>
      </c>
      <c r="G123" s="135">
        <f>IF(F125=0, "-", F123/F125)</f>
        <v>0.21428571428571427</v>
      </c>
      <c r="H123" s="35">
        <v>16</v>
      </c>
      <c r="I123" s="126">
        <f>IF(H125=0, "-", H123/H125)</f>
        <v>0.34042553191489361</v>
      </c>
      <c r="J123" s="125">
        <f>IF(D123=0, "-", IF((B123-D123)/D123&lt;10, (B123-D123)/D123, "&gt;999%"))</f>
        <v>-0.8571428571428571</v>
      </c>
      <c r="K123" s="126">
        <f>IF(H123=0, "-", IF((F123-H123)/H123&lt;10, (F123-H123)/H123, "&gt;999%"))</f>
        <v>-0.625</v>
      </c>
    </row>
    <row r="124" spans="1:11" x14ac:dyDescent="0.25">
      <c r="A124" s="137"/>
      <c r="B124" s="40"/>
      <c r="D124" s="40"/>
      <c r="E124" s="44"/>
      <c r="F124" s="138"/>
      <c r="H124" s="40"/>
      <c r="I124" s="44"/>
      <c r="J124" s="43"/>
      <c r="K124" s="44"/>
    </row>
    <row r="125" spans="1:11" s="52" customFormat="1" ht="13" x14ac:dyDescent="0.3">
      <c r="A125" s="139" t="s">
        <v>238</v>
      </c>
      <c r="B125" s="46">
        <f>SUM(B121:B124)</f>
        <v>13</v>
      </c>
      <c r="C125" s="140">
        <f>B125/2959</f>
        <v>4.3933761405880369E-3</v>
      </c>
      <c r="D125" s="46">
        <f>SUM(D121:D124)</f>
        <v>18</v>
      </c>
      <c r="E125" s="141">
        <f>D125/1672</f>
        <v>1.076555023923445E-2</v>
      </c>
      <c r="F125" s="128">
        <f>SUM(F121:F124)</f>
        <v>28</v>
      </c>
      <c r="G125" s="142">
        <f>F125/6331</f>
        <v>4.4226820407518557E-3</v>
      </c>
      <c r="H125" s="46">
        <f>SUM(H121:H124)</f>
        <v>47</v>
      </c>
      <c r="I125" s="141">
        <f>H125/4446</f>
        <v>1.0571300044984255E-2</v>
      </c>
      <c r="J125" s="49">
        <f>IF(D125=0, "-", IF((B125-D125)/D125&lt;10, (B125-D125)/D125, "&gt;999%"))</f>
        <v>-0.27777777777777779</v>
      </c>
      <c r="K125" s="50">
        <f>IF(H125=0, "-", IF((F125-H125)/H125&lt;10, (F125-H125)/H125, "&gt;999%"))</f>
        <v>-0.40425531914893614</v>
      </c>
    </row>
    <row r="126" spans="1:11" x14ac:dyDescent="0.25">
      <c r="B126" s="138"/>
      <c r="D126" s="138"/>
      <c r="F126" s="138"/>
      <c r="H126" s="138"/>
    </row>
    <row r="127" spans="1:11" ht="13" x14ac:dyDescent="0.3">
      <c r="A127" s="131" t="s">
        <v>239</v>
      </c>
      <c r="B127" s="132" t="s">
        <v>146</v>
      </c>
      <c r="C127" s="133" t="s">
        <v>147</v>
      </c>
      <c r="D127" s="132" t="s">
        <v>146</v>
      </c>
      <c r="E127" s="134" t="s">
        <v>147</v>
      </c>
      <c r="F127" s="133" t="s">
        <v>146</v>
      </c>
      <c r="G127" s="133" t="s">
        <v>147</v>
      </c>
      <c r="H127" s="132" t="s">
        <v>146</v>
      </c>
      <c r="I127" s="134" t="s">
        <v>147</v>
      </c>
      <c r="J127" s="132"/>
      <c r="K127" s="134"/>
    </row>
    <row r="128" spans="1:11" ht="14.5" x14ac:dyDescent="0.35">
      <c r="A128" s="34" t="s">
        <v>240</v>
      </c>
      <c r="B128" s="35">
        <v>1</v>
      </c>
      <c r="C128" s="135">
        <f>IF(B136=0, "-", B128/B136)</f>
        <v>0.16666666666666666</v>
      </c>
      <c r="D128" s="35">
        <v>0</v>
      </c>
      <c r="E128" s="126">
        <f>IF(D136=0, "-", D128/D136)</f>
        <v>0</v>
      </c>
      <c r="F128" s="136">
        <v>1</v>
      </c>
      <c r="G128" s="135">
        <f>IF(F136=0, "-", F128/F136)</f>
        <v>0.1</v>
      </c>
      <c r="H128" s="35">
        <v>0</v>
      </c>
      <c r="I128" s="126">
        <f>IF(H136=0, "-", H128/H136)</f>
        <v>0</v>
      </c>
      <c r="J128" s="125" t="str">
        <f t="shared" ref="J128:J134" si="10">IF(D128=0, "-", IF((B128-D128)/D128&lt;10, (B128-D128)/D128, "&gt;999%"))</f>
        <v>-</v>
      </c>
      <c r="K128" s="126" t="str">
        <f t="shared" ref="K128:K134" si="11">IF(H128=0, "-", IF((F128-H128)/H128&lt;10, (F128-H128)/H128, "&gt;999%"))</f>
        <v>-</v>
      </c>
    </row>
    <row r="129" spans="1:11" ht="14.5" x14ac:dyDescent="0.35">
      <c r="A129" s="34" t="s">
        <v>241</v>
      </c>
      <c r="B129" s="35">
        <v>0</v>
      </c>
      <c r="C129" s="135">
        <f>IF(B136=0, "-", B129/B136)</f>
        <v>0</v>
      </c>
      <c r="D129" s="35">
        <v>0</v>
      </c>
      <c r="E129" s="126">
        <f>IF(D136=0, "-", D129/D136)</f>
        <v>0</v>
      </c>
      <c r="F129" s="136">
        <v>0</v>
      </c>
      <c r="G129" s="135">
        <f>IF(F136=0, "-", F129/F136)</f>
        <v>0</v>
      </c>
      <c r="H129" s="35">
        <v>1</v>
      </c>
      <c r="I129" s="126">
        <f>IF(H136=0, "-", H129/H136)</f>
        <v>6.6666666666666666E-2</v>
      </c>
      <c r="J129" s="125" t="str">
        <f t="shared" si="10"/>
        <v>-</v>
      </c>
      <c r="K129" s="126">
        <f t="shared" si="11"/>
        <v>-1</v>
      </c>
    </row>
    <row r="130" spans="1:11" ht="14.5" x14ac:dyDescent="0.35">
      <c r="A130" s="34" t="s">
        <v>242</v>
      </c>
      <c r="B130" s="35">
        <v>0</v>
      </c>
      <c r="C130" s="135">
        <f>IF(B136=0, "-", B130/B136)</f>
        <v>0</v>
      </c>
      <c r="D130" s="35">
        <v>2</v>
      </c>
      <c r="E130" s="126">
        <f>IF(D136=0, "-", D130/D136)</f>
        <v>0.4</v>
      </c>
      <c r="F130" s="136">
        <v>2</v>
      </c>
      <c r="G130" s="135">
        <f>IF(F136=0, "-", F130/F136)</f>
        <v>0.2</v>
      </c>
      <c r="H130" s="35">
        <v>7</v>
      </c>
      <c r="I130" s="126">
        <f>IF(H136=0, "-", H130/H136)</f>
        <v>0.46666666666666667</v>
      </c>
      <c r="J130" s="125">
        <f t="shared" si="10"/>
        <v>-1</v>
      </c>
      <c r="K130" s="126">
        <f t="shared" si="11"/>
        <v>-0.7142857142857143</v>
      </c>
    </row>
    <row r="131" spans="1:11" ht="14.5" x14ac:dyDescent="0.35">
      <c r="A131" s="34" t="s">
        <v>243</v>
      </c>
      <c r="B131" s="35">
        <v>1</v>
      </c>
      <c r="C131" s="135">
        <f>IF(B136=0, "-", B131/B136)</f>
        <v>0.16666666666666666</v>
      </c>
      <c r="D131" s="35">
        <v>0</v>
      </c>
      <c r="E131" s="126">
        <f>IF(D136=0, "-", D131/D136)</f>
        <v>0</v>
      </c>
      <c r="F131" s="136">
        <v>1</v>
      </c>
      <c r="G131" s="135">
        <f>IF(F136=0, "-", F131/F136)</f>
        <v>0.1</v>
      </c>
      <c r="H131" s="35">
        <v>0</v>
      </c>
      <c r="I131" s="126">
        <f>IF(H136=0, "-", H131/H136)</f>
        <v>0</v>
      </c>
      <c r="J131" s="125" t="str">
        <f t="shared" si="10"/>
        <v>-</v>
      </c>
      <c r="K131" s="126" t="str">
        <f t="shared" si="11"/>
        <v>-</v>
      </c>
    </row>
    <row r="132" spans="1:11" ht="14.5" x14ac:dyDescent="0.35">
      <c r="A132" s="34" t="s">
        <v>244</v>
      </c>
      <c r="B132" s="35">
        <v>1</v>
      </c>
      <c r="C132" s="135">
        <f>IF(B136=0, "-", B132/B136)</f>
        <v>0.16666666666666666</v>
      </c>
      <c r="D132" s="35">
        <v>1</v>
      </c>
      <c r="E132" s="126">
        <f>IF(D136=0, "-", D132/D136)</f>
        <v>0.2</v>
      </c>
      <c r="F132" s="136">
        <v>3</v>
      </c>
      <c r="G132" s="135">
        <f>IF(F136=0, "-", F132/F136)</f>
        <v>0.3</v>
      </c>
      <c r="H132" s="35">
        <v>1</v>
      </c>
      <c r="I132" s="126">
        <f>IF(H136=0, "-", H132/H136)</f>
        <v>6.6666666666666666E-2</v>
      </c>
      <c r="J132" s="125">
        <f t="shared" si="10"/>
        <v>0</v>
      </c>
      <c r="K132" s="126">
        <f t="shared" si="11"/>
        <v>2</v>
      </c>
    </row>
    <row r="133" spans="1:11" ht="14.5" x14ac:dyDescent="0.35">
      <c r="A133" s="34" t="s">
        <v>245</v>
      </c>
      <c r="B133" s="35">
        <v>0</v>
      </c>
      <c r="C133" s="135">
        <f>IF(B136=0, "-", B133/B136)</f>
        <v>0</v>
      </c>
      <c r="D133" s="35">
        <v>0</v>
      </c>
      <c r="E133" s="126">
        <f>IF(D136=0, "-", D133/D136)</f>
        <v>0</v>
      </c>
      <c r="F133" s="136">
        <v>0</v>
      </c>
      <c r="G133" s="135">
        <f>IF(F136=0, "-", F133/F136)</f>
        <v>0</v>
      </c>
      <c r="H133" s="35">
        <v>2</v>
      </c>
      <c r="I133" s="126">
        <f>IF(H136=0, "-", H133/H136)</f>
        <v>0.13333333333333333</v>
      </c>
      <c r="J133" s="125" t="str">
        <f t="shared" si="10"/>
        <v>-</v>
      </c>
      <c r="K133" s="126">
        <f t="shared" si="11"/>
        <v>-1</v>
      </c>
    </row>
    <row r="134" spans="1:11" ht="14.5" x14ac:dyDescent="0.35">
      <c r="A134" s="34" t="s">
        <v>246</v>
      </c>
      <c r="B134" s="35">
        <v>3</v>
      </c>
      <c r="C134" s="135">
        <f>IF(B136=0, "-", B134/B136)</f>
        <v>0.5</v>
      </c>
      <c r="D134" s="35">
        <v>2</v>
      </c>
      <c r="E134" s="126">
        <f>IF(D136=0, "-", D134/D136)</f>
        <v>0.4</v>
      </c>
      <c r="F134" s="136">
        <v>3</v>
      </c>
      <c r="G134" s="135">
        <f>IF(F136=0, "-", F134/F136)</f>
        <v>0.3</v>
      </c>
      <c r="H134" s="35">
        <v>4</v>
      </c>
      <c r="I134" s="126">
        <f>IF(H136=0, "-", H134/H136)</f>
        <v>0.26666666666666666</v>
      </c>
      <c r="J134" s="125">
        <f t="shared" si="10"/>
        <v>0.5</v>
      </c>
      <c r="K134" s="126">
        <f t="shared" si="11"/>
        <v>-0.25</v>
      </c>
    </row>
    <row r="135" spans="1:11" x14ac:dyDescent="0.25">
      <c r="A135" s="137"/>
      <c r="B135" s="40"/>
      <c r="D135" s="40"/>
      <c r="E135" s="44"/>
      <c r="F135" s="138"/>
      <c r="H135" s="40"/>
      <c r="I135" s="44"/>
      <c r="J135" s="43"/>
      <c r="K135" s="44"/>
    </row>
    <row r="136" spans="1:11" s="52" customFormat="1" ht="13" x14ac:dyDescent="0.3">
      <c r="A136" s="139" t="s">
        <v>247</v>
      </c>
      <c r="B136" s="46">
        <f>SUM(B128:B135)</f>
        <v>6</v>
      </c>
      <c r="C136" s="140">
        <f>B136/2959</f>
        <v>2.0277120648867861E-3</v>
      </c>
      <c r="D136" s="46">
        <f>SUM(D128:D135)</f>
        <v>5</v>
      </c>
      <c r="E136" s="141">
        <f>D136/1672</f>
        <v>2.9904306220095694E-3</v>
      </c>
      <c r="F136" s="128">
        <f>SUM(F128:F135)</f>
        <v>10</v>
      </c>
      <c r="G136" s="142">
        <f>F136/6331</f>
        <v>1.57952930026852E-3</v>
      </c>
      <c r="H136" s="46">
        <f>SUM(H128:H135)</f>
        <v>15</v>
      </c>
      <c r="I136" s="141">
        <f>H136/4446</f>
        <v>3.3738191632928477E-3</v>
      </c>
      <c r="J136" s="49">
        <f>IF(D136=0, "-", IF((B136-D136)/D136&lt;10, (B136-D136)/D136, "&gt;999%"))</f>
        <v>0.2</v>
      </c>
      <c r="K136" s="50">
        <f>IF(H136=0, "-", IF((F136-H136)/H136&lt;10, (F136-H136)/H136, "&gt;999%"))</f>
        <v>-0.33333333333333331</v>
      </c>
    </row>
    <row r="137" spans="1:11" x14ac:dyDescent="0.25">
      <c r="B137" s="138"/>
      <c r="D137" s="138"/>
      <c r="F137" s="138"/>
      <c r="H137" s="138"/>
    </row>
    <row r="138" spans="1:11" s="52" customFormat="1" ht="13" x14ac:dyDescent="0.3">
      <c r="A138" s="139" t="s">
        <v>248</v>
      </c>
      <c r="B138" s="46">
        <v>19</v>
      </c>
      <c r="C138" s="140">
        <f>B138/2959</f>
        <v>6.4210882054748222E-3</v>
      </c>
      <c r="D138" s="46">
        <v>23</v>
      </c>
      <c r="E138" s="141">
        <f>D138/1672</f>
        <v>1.375598086124402E-2</v>
      </c>
      <c r="F138" s="128">
        <v>38</v>
      </c>
      <c r="G138" s="142">
        <f>F138/6331</f>
        <v>6.0022113410203764E-3</v>
      </c>
      <c r="H138" s="46">
        <v>62</v>
      </c>
      <c r="I138" s="141">
        <f>H138/4446</f>
        <v>1.3945119208277103E-2</v>
      </c>
      <c r="J138" s="49">
        <f>IF(D138=0, "-", IF((B138-D138)/D138&lt;10, (B138-D138)/D138, "&gt;999%"))</f>
        <v>-0.17391304347826086</v>
      </c>
      <c r="K138" s="50">
        <f>IF(H138=0, "-", IF((F138-H138)/H138&lt;10, (F138-H138)/H138, "&gt;999%"))</f>
        <v>-0.38709677419354838</v>
      </c>
    </row>
    <row r="139" spans="1:11" x14ac:dyDescent="0.25">
      <c r="B139" s="138"/>
      <c r="D139" s="138"/>
      <c r="F139" s="138"/>
      <c r="H139" s="138"/>
    </row>
    <row r="140" spans="1:11" ht="15.5" x14ac:dyDescent="0.35">
      <c r="A140" s="129" t="s">
        <v>32</v>
      </c>
      <c r="B140" s="22" t="s">
        <v>4</v>
      </c>
      <c r="C140" s="25"/>
      <c r="D140" s="25"/>
      <c r="E140" s="23"/>
      <c r="F140" s="22" t="s">
        <v>144</v>
      </c>
      <c r="G140" s="25"/>
      <c r="H140" s="25"/>
      <c r="I140" s="23"/>
      <c r="J140" s="22" t="s">
        <v>145</v>
      </c>
      <c r="K140" s="23"/>
    </row>
    <row r="141" spans="1:11" ht="13" x14ac:dyDescent="0.3">
      <c r="A141" s="30"/>
      <c r="B141" s="22">
        <f>VALUE(RIGHT($B$2, 4))</f>
        <v>2020</v>
      </c>
      <c r="C141" s="23"/>
      <c r="D141" s="22">
        <f>B141-1</f>
        <v>2019</v>
      </c>
      <c r="E141" s="130"/>
      <c r="F141" s="22">
        <f>B141</f>
        <v>2020</v>
      </c>
      <c r="G141" s="130"/>
      <c r="H141" s="22">
        <f>D141</f>
        <v>2019</v>
      </c>
      <c r="I141" s="130"/>
      <c r="J141" s="27" t="s">
        <v>8</v>
      </c>
      <c r="K141" s="28" t="s">
        <v>5</v>
      </c>
    </row>
    <row r="142" spans="1:11" ht="13" x14ac:dyDescent="0.3">
      <c r="A142" s="131" t="s">
        <v>249</v>
      </c>
      <c r="B142" s="132" t="s">
        <v>146</v>
      </c>
      <c r="C142" s="133" t="s">
        <v>147</v>
      </c>
      <c r="D142" s="132" t="s">
        <v>146</v>
      </c>
      <c r="E142" s="134" t="s">
        <v>147</v>
      </c>
      <c r="F142" s="133" t="s">
        <v>146</v>
      </c>
      <c r="G142" s="133" t="s">
        <v>147</v>
      </c>
      <c r="H142" s="132" t="s">
        <v>146</v>
      </c>
      <c r="I142" s="134" t="s">
        <v>147</v>
      </c>
      <c r="J142" s="132"/>
      <c r="K142" s="134"/>
    </row>
    <row r="143" spans="1:11" ht="14.5" x14ac:dyDescent="0.35">
      <c r="A143" s="34" t="s">
        <v>250</v>
      </c>
      <c r="B143" s="35">
        <v>0</v>
      </c>
      <c r="C143" s="135" t="str">
        <f>IF(B145=0, "-", B143/B145)</f>
        <v>-</v>
      </c>
      <c r="D143" s="35">
        <v>0</v>
      </c>
      <c r="E143" s="126" t="str">
        <f>IF(D145=0, "-", D143/D145)</f>
        <v>-</v>
      </c>
      <c r="F143" s="136">
        <v>1</v>
      </c>
      <c r="G143" s="135">
        <f>IF(F145=0, "-", F143/F145)</f>
        <v>1</v>
      </c>
      <c r="H143" s="35">
        <v>0</v>
      </c>
      <c r="I143" s="126" t="str">
        <f>IF(H145=0, "-", H143/H145)</f>
        <v>-</v>
      </c>
      <c r="J143" s="125" t="str">
        <f>IF(D143=0, "-", IF((B143-D143)/D143&lt;10, (B143-D143)/D143, "&gt;999%"))</f>
        <v>-</v>
      </c>
      <c r="K143" s="126" t="str">
        <f>IF(H143=0, "-", IF((F143-H143)/H143&lt;10, (F143-H143)/H143, "&gt;999%"))</f>
        <v>-</v>
      </c>
    </row>
    <row r="144" spans="1:11" x14ac:dyDescent="0.25">
      <c r="A144" s="137"/>
      <c r="B144" s="40"/>
      <c r="D144" s="40"/>
      <c r="E144" s="44"/>
      <c r="F144" s="138"/>
      <c r="H144" s="40"/>
      <c r="I144" s="44"/>
      <c r="J144" s="43"/>
      <c r="K144" s="44"/>
    </row>
    <row r="145" spans="1:11" s="52" customFormat="1" ht="13" x14ac:dyDescent="0.3">
      <c r="A145" s="139" t="s">
        <v>251</v>
      </c>
      <c r="B145" s="46">
        <f>SUM(B143:B144)</f>
        <v>0</v>
      </c>
      <c r="C145" s="140">
        <f>B145/2959</f>
        <v>0</v>
      </c>
      <c r="D145" s="46">
        <f>SUM(D143:D144)</f>
        <v>0</v>
      </c>
      <c r="E145" s="141">
        <f>D145/1672</f>
        <v>0</v>
      </c>
      <c r="F145" s="128">
        <f>SUM(F143:F144)</f>
        <v>1</v>
      </c>
      <c r="G145" s="142">
        <f>F145/6331</f>
        <v>1.5795293002685199E-4</v>
      </c>
      <c r="H145" s="46">
        <f>SUM(H143:H144)</f>
        <v>0</v>
      </c>
      <c r="I145" s="141">
        <f>H145/4446</f>
        <v>0</v>
      </c>
      <c r="J145" s="49" t="str">
        <f>IF(D145=0, "-", IF((B145-D145)/D145&lt;10, (B145-D145)/D145, "&gt;999%"))</f>
        <v>-</v>
      </c>
      <c r="K145" s="50" t="str">
        <f>IF(H145=0, "-", IF((F145-H145)/H145&lt;10, (F145-H145)/H145, "&gt;999%"))</f>
        <v>-</v>
      </c>
    </row>
    <row r="146" spans="1:11" x14ac:dyDescent="0.25">
      <c r="B146" s="138"/>
      <c r="D146" s="138"/>
      <c r="F146" s="138"/>
      <c r="H146" s="138"/>
    </row>
    <row r="147" spans="1:11" ht="13" x14ac:dyDescent="0.3">
      <c r="A147" s="131" t="s">
        <v>252</v>
      </c>
      <c r="B147" s="132" t="s">
        <v>146</v>
      </c>
      <c r="C147" s="133" t="s">
        <v>147</v>
      </c>
      <c r="D147" s="132" t="s">
        <v>146</v>
      </c>
      <c r="E147" s="134" t="s">
        <v>147</v>
      </c>
      <c r="F147" s="133" t="s">
        <v>146</v>
      </c>
      <c r="G147" s="133" t="s">
        <v>147</v>
      </c>
      <c r="H147" s="132" t="s">
        <v>146</v>
      </c>
      <c r="I147" s="134" t="s">
        <v>147</v>
      </c>
      <c r="J147" s="132"/>
      <c r="K147" s="134"/>
    </row>
    <row r="148" spans="1:11" ht="14.5" x14ac:dyDescent="0.35">
      <c r="A148" s="34" t="s">
        <v>253</v>
      </c>
      <c r="B148" s="35">
        <v>1</v>
      </c>
      <c r="C148" s="135">
        <f>IF(B150=0, "-", B148/B150)</f>
        <v>1</v>
      </c>
      <c r="D148" s="35">
        <v>0</v>
      </c>
      <c r="E148" s="126" t="str">
        <f>IF(D150=0, "-", D148/D150)</f>
        <v>-</v>
      </c>
      <c r="F148" s="136">
        <v>1</v>
      </c>
      <c r="G148" s="135">
        <f>IF(F150=0, "-", F148/F150)</f>
        <v>1</v>
      </c>
      <c r="H148" s="35">
        <v>0</v>
      </c>
      <c r="I148" s="126" t="str">
        <f>IF(H150=0, "-", H148/H150)</f>
        <v>-</v>
      </c>
      <c r="J148" s="125" t="str">
        <f>IF(D148=0, "-", IF((B148-D148)/D148&lt;10, (B148-D148)/D148, "&gt;999%"))</f>
        <v>-</v>
      </c>
      <c r="K148" s="126" t="str">
        <f>IF(H148=0, "-", IF((F148-H148)/H148&lt;10, (F148-H148)/H148, "&gt;999%"))</f>
        <v>-</v>
      </c>
    </row>
    <row r="149" spans="1:11" x14ac:dyDescent="0.25">
      <c r="A149" s="137"/>
      <c r="B149" s="40"/>
      <c r="D149" s="40"/>
      <c r="E149" s="44"/>
      <c r="F149" s="138"/>
      <c r="H149" s="40"/>
      <c r="I149" s="44"/>
      <c r="J149" s="43"/>
      <c r="K149" s="44"/>
    </row>
    <row r="150" spans="1:11" s="52" customFormat="1" ht="13" x14ac:dyDescent="0.3">
      <c r="A150" s="139" t="s">
        <v>254</v>
      </c>
      <c r="B150" s="46">
        <f>SUM(B148:B149)</f>
        <v>1</v>
      </c>
      <c r="C150" s="140">
        <f>B150/2959</f>
        <v>3.3795201081446432E-4</v>
      </c>
      <c r="D150" s="46">
        <f>SUM(D148:D149)</f>
        <v>0</v>
      </c>
      <c r="E150" s="141">
        <f>D150/1672</f>
        <v>0</v>
      </c>
      <c r="F150" s="128">
        <f>SUM(F148:F149)</f>
        <v>1</v>
      </c>
      <c r="G150" s="142">
        <f>F150/6331</f>
        <v>1.5795293002685199E-4</v>
      </c>
      <c r="H150" s="46">
        <f>SUM(H148:H149)</f>
        <v>0</v>
      </c>
      <c r="I150" s="141">
        <f>H150/4446</f>
        <v>0</v>
      </c>
      <c r="J150" s="49" t="str">
        <f>IF(D150=0, "-", IF((B150-D150)/D150&lt;10, (B150-D150)/D150, "&gt;999%"))</f>
        <v>-</v>
      </c>
      <c r="K150" s="50" t="str">
        <f>IF(H150=0, "-", IF((F150-H150)/H150&lt;10, (F150-H150)/H150, "&gt;999%"))</f>
        <v>-</v>
      </c>
    </row>
    <row r="151" spans="1:11" x14ac:dyDescent="0.25">
      <c r="B151" s="138"/>
      <c r="D151" s="138"/>
      <c r="F151" s="138"/>
      <c r="H151" s="138"/>
    </row>
    <row r="152" spans="1:11" s="52" customFormat="1" ht="13" x14ac:dyDescent="0.3">
      <c r="A152" s="139" t="s">
        <v>255</v>
      </c>
      <c r="B152" s="46">
        <v>1</v>
      </c>
      <c r="C152" s="140">
        <f>B152/2959</f>
        <v>3.3795201081446432E-4</v>
      </c>
      <c r="D152" s="46">
        <v>0</v>
      </c>
      <c r="E152" s="141">
        <f>D152/1672</f>
        <v>0</v>
      </c>
      <c r="F152" s="128">
        <v>2</v>
      </c>
      <c r="G152" s="142">
        <f>F152/6331</f>
        <v>3.1590586005370399E-4</v>
      </c>
      <c r="H152" s="46">
        <v>0</v>
      </c>
      <c r="I152" s="141">
        <f>H152/4446</f>
        <v>0</v>
      </c>
      <c r="J152" s="49" t="str">
        <f>IF(D152=0, "-", IF((B152-D152)/D152&lt;10, (B152-D152)/D152, "&gt;999%"))</f>
        <v>-</v>
      </c>
      <c r="K152" s="50" t="str">
        <f>IF(H152=0, "-", IF((F152-H152)/H152&lt;10, (F152-H152)/H152, "&gt;999%"))</f>
        <v>-</v>
      </c>
    </row>
    <row r="153" spans="1:11" x14ac:dyDescent="0.25">
      <c r="B153" s="138"/>
      <c r="D153" s="138"/>
      <c r="F153" s="138"/>
      <c r="H153" s="138"/>
    </row>
    <row r="154" spans="1:11" ht="15.5" x14ac:dyDescent="0.35">
      <c r="A154" s="129" t="s">
        <v>33</v>
      </c>
      <c r="B154" s="22" t="s">
        <v>4</v>
      </c>
      <c r="C154" s="25"/>
      <c r="D154" s="25"/>
      <c r="E154" s="23"/>
      <c r="F154" s="22" t="s">
        <v>144</v>
      </c>
      <c r="G154" s="25"/>
      <c r="H154" s="25"/>
      <c r="I154" s="23"/>
      <c r="J154" s="22" t="s">
        <v>145</v>
      </c>
      <c r="K154" s="23"/>
    </row>
    <row r="155" spans="1:11" ht="13" x14ac:dyDescent="0.3">
      <c r="A155" s="30"/>
      <c r="B155" s="22">
        <f>VALUE(RIGHT($B$2, 4))</f>
        <v>2020</v>
      </c>
      <c r="C155" s="23"/>
      <c r="D155" s="22">
        <f>B155-1</f>
        <v>2019</v>
      </c>
      <c r="E155" s="130"/>
      <c r="F155" s="22">
        <f>B155</f>
        <v>2020</v>
      </c>
      <c r="G155" s="130"/>
      <c r="H155" s="22">
        <f>D155</f>
        <v>2019</v>
      </c>
      <c r="I155" s="130"/>
      <c r="J155" s="27" t="s">
        <v>8</v>
      </c>
      <c r="K155" s="28" t="s">
        <v>5</v>
      </c>
    </row>
    <row r="156" spans="1:11" ht="13" x14ac:dyDescent="0.3">
      <c r="A156" s="131" t="s">
        <v>256</v>
      </c>
      <c r="B156" s="132" t="s">
        <v>146</v>
      </c>
      <c r="C156" s="133" t="s">
        <v>147</v>
      </c>
      <c r="D156" s="132" t="s">
        <v>146</v>
      </c>
      <c r="E156" s="134" t="s">
        <v>147</v>
      </c>
      <c r="F156" s="133" t="s">
        <v>146</v>
      </c>
      <c r="G156" s="133" t="s">
        <v>147</v>
      </c>
      <c r="H156" s="132" t="s">
        <v>146</v>
      </c>
      <c r="I156" s="134" t="s">
        <v>147</v>
      </c>
      <c r="J156" s="132"/>
      <c r="K156" s="134"/>
    </row>
    <row r="157" spans="1:11" ht="14.5" x14ac:dyDescent="0.35">
      <c r="A157" s="34" t="s">
        <v>257</v>
      </c>
      <c r="B157" s="35">
        <v>1</v>
      </c>
      <c r="C157" s="135">
        <f>IF(B165=0, "-", B157/B165)</f>
        <v>8.3333333333333329E-2</v>
      </c>
      <c r="D157" s="35">
        <v>6</v>
      </c>
      <c r="E157" s="126">
        <f>IF(D165=0, "-", D157/D165)</f>
        <v>0.2857142857142857</v>
      </c>
      <c r="F157" s="136">
        <v>6</v>
      </c>
      <c r="G157" s="135">
        <f>IF(F165=0, "-", F157/F165)</f>
        <v>0.21428571428571427</v>
      </c>
      <c r="H157" s="35">
        <v>16</v>
      </c>
      <c r="I157" s="126">
        <f>IF(H165=0, "-", H157/H165)</f>
        <v>0.30188679245283018</v>
      </c>
      <c r="J157" s="125">
        <f t="shared" ref="J157:J163" si="12">IF(D157=0, "-", IF((B157-D157)/D157&lt;10, (B157-D157)/D157, "&gt;999%"))</f>
        <v>-0.83333333333333337</v>
      </c>
      <c r="K157" s="126">
        <f t="shared" ref="K157:K163" si="13">IF(H157=0, "-", IF((F157-H157)/H157&lt;10, (F157-H157)/H157, "&gt;999%"))</f>
        <v>-0.625</v>
      </c>
    </row>
    <row r="158" spans="1:11" ht="14.5" x14ac:dyDescent="0.35">
      <c r="A158" s="34" t="s">
        <v>258</v>
      </c>
      <c r="B158" s="35">
        <v>1</v>
      </c>
      <c r="C158" s="135">
        <f>IF(B165=0, "-", B158/B165)</f>
        <v>8.3333333333333329E-2</v>
      </c>
      <c r="D158" s="35">
        <v>2</v>
      </c>
      <c r="E158" s="126">
        <f>IF(D165=0, "-", D158/D165)</f>
        <v>9.5238095238095233E-2</v>
      </c>
      <c r="F158" s="136">
        <v>3</v>
      </c>
      <c r="G158" s="135">
        <f>IF(F165=0, "-", F158/F165)</f>
        <v>0.10714285714285714</v>
      </c>
      <c r="H158" s="35">
        <v>5</v>
      </c>
      <c r="I158" s="126">
        <f>IF(H165=0, "-", H158/H165)</f>
        <v>9.4339622641509441E-2</v>
      </c>
      <c r="J158" s="125">
        <f t="shared" si="12"/>
        <v>-0.5</v>
      </c>
      <c r="K158" s="126">
        <f t="shared" si="13"/>
        <v>-0.4</v>
      </c>
    </row>
    <row r="159" spans="1:11" ht="14.5" x14ac:dyDescent="0.35">
      <c r="A159" s="34" t="s">
        <v>259</v>
      </c>
      <c r="B159" s="35">
        <v>8</v>
      </c>
      <c r="C159" s="135">
        <f>IF(B165=0, "-", B159/B165)</f>
        <v>0.66666666666666663</v>
      </c>
      <c r="D159" s="35">
        <v>6</v>
      </c>
      <c r="E159" s="126">
        <f>IF(D165=0, "-", D159/D165)</f>
        <v>0.2857142857142857</v>
      </c>
      <c r="F159" s="136">
        <v>14</v>
      </c>
      <c r="G159" s="135">
        <f>IF(F165=0, "-", F159/F165)</f>
        <v>0.5</v>
      </c>
      <c r="H159" s="35">
        <v>16</v>
      </c>
      <c r="I159" s="126">
        <f>IF(H165=0, "-", H159/H165)</f>
        <v>0.30188679245283018</v>
      </c>
      <c r="J159" s="125">
        <f t="shared" si="12"/>
        <v>0.33333333333333331</v>
      </c>
      <c r="K159" s="126">
        <f t="shared" si="13"/>
        <v>-0.125</v>
      </c>
    </row>
    <row r="160" spans="1:11" ht="14.5" x14ac:dyDescent="0.35">
      <c r="A160" s="34" t="s">
        <v>260</v>
      </c>
      <c r="B160" s="35">
        <v>0</v>
      </c>
      <c r="C160" s="135">
        <f>IF(B165=0, "-", B160/B165)</f>
        <v>0</v>
      </c>
      <c r="D160" s="35">
        <v>2</v>
      </c>
      <c r="E160" s="126">
        <f>IF(D165=0, "-", D160/D165)</f>
        <v>9.5238095238095233E-2</v>
      </c>
      <c r="F160" s="136">
        <v>0</v>
      </c>
      <c r="G160" s="135">
        <f>IF(F165=0, "-", F160/F165)</f>
        <v>0</v>
      </c>
      <c r="H160" s="35">
        <v>3</v>
      </c>
      <c r="I160" s="126">
        <f>IF(H165=0, "-", H160/H165)</f>
        <v>5.6603773584905662E-2</v>
      </c>
      <c r="J160" s="125">
        <f t="shared" si="12"/>
        <v>-1</v>
      </c>
      <c r="K160" s="126">
        <f t="shared" si="13"/>
        <v>-1</v>
      </c>
    </row>
    <row r="161" spans="1:11" ht="14.5" x14ac:dyDescent="0.35">
      <c r="A161" s="34" t="s">
        <v>261</v>
      </c>
      <c r="B161" s="35">
        <v>0</v>
      </c>
      <c r="C161" s="135">
        <f>IF(B165=0, "-", B161/B165)</f>
        <v>0</v>
      </c>
      <c r="D161" s="35">
        <v>0</v>
      </c>
      <c r="E161" s="126">
        <f>IF(D165=0, "-", D161/D165)</f>
        <v>0</v>
      </c>
      <c r="F161" s="136">
        <v>1</v>
      </c>
      <c r="G161" s="135">
        <f>IF(F165=0, "-", F161/F165)</f>
        <v>3.5714285714285712E-2</v>
      </c>
      <c r="H161" s="35">
        <v>1</v>
      </c>
      <c r="I161" s="126">
        <f>IF(H165=0, "-", H161/H165)</f>
        <v>1.8867924528301886E-2</v>
      </c>
      <c r="J161" s="125" t="str">
        <f t="shared" si="12"/>
        <v>-</v>
      </c>
      <c r="K161" s="126">
        <f t="shared" si="13"/>
        <v>0</v>
      </c>
    </row>
    <row r="162" spans="1:11" ht="14.5" x14ac:dyDescent="0.35">
      <c r="A162" s="34" t="s">
        <v>262</v>
      </c>
      <c r="B162" s="35">
        <v>1</v>
      </c>
      <c r="C162" s="135">
        <f>IF(B165=0, "-", B162/B165)</f>
        <v>8.3333333333333329E-2</v>
      </c>
      <c r="D162" s="35">
        <v>0</v>
      </c>
      <c r="E162" s="126">
        <f>IF(D165=0, "-", D162/D165)</f>
        <v>0</v>
      </c>
      <c r="F162" s="136">
        <v>1</v>
      </c>
      <c r="G162" s="135">
        <f>IF(F165=0, "-", F162/F165)</f>
        <v>3.5714285714285712E-2</v>
      </c>
      <c r="H162" s="35">
        <v>4</v>
      </c>
      <c r="I162" s="126">
        <f>IF(H165=0, "-", H162/H165)</f>
        <v>7.5471698113207544E-2</v>
      </c>
      <c r="J162" s="125" t="str">
        <f t="shared" si="12"/>
        <v>-</v>
      </c>
      <c r="K162" s="126">
        <f t="shared" si="13"/>
        <v>-0.75</v>
      </c>
    </row>
    <row r="163" spans="1:11" ht="14.5" x14ac:dyDescent="0.35">
      <c r="A163" s="34" t="s">
        <v>263</v>
      </c>
      <c r="B163" s="35">
        <v>1</v>
      </c>
      <c r="C163" s="135">
        <f>IF(B165=0, "-", B163/B165)</f>
        <v>8.3333333333333329E-2</v>
      </c>
      <c r="D163" s="35">
        <v>5</v>
      </c>
      <c r="E163" s="126">
        <f>IF(D165=0, "-", D163/D165)</f>
        <v>0.23809523809523808</v>
      </c>
      <c r="F163" s="136">
        <v>3</v>
      </c>
      <c r="G163" s="135">
        <f>IF(F165=0, "-", F163/F165)</f>
        <v>0.10714285714285714</v>
      </c>
      <c r="H163" s="35">
        <v>8</v>
      </c>
      <c r="I163" s="126">
        <f>IF(H165=0, "-", H163/H165)</f>
        <v>0.15094339622641509</v>
      </c>
      <c r="J163" s="125">
        <f t="shared" si="12"/>
        <v>-0.8</v>
      </c>
      <c r="K163" s="126">
        <f t="shared" si="13"/>
        <v>-0.625</v>
      </c>
    </row>
    <row r="164" spans="1:11" x14ac:dyDescent="0.25">
      <c r="A164" s="137"/>
      <c r="B164" s="40"/>
      <c r="D164" s="40"/>
      <c r="E164" s="44"/>
      <c r="F164" s="138"/>
      <c r="H164" s="40"/>
      <c r="I164" s="44"/>
      <c r="J164" s="43"/>
      <c r="K164" s="44"/>
    </row>
    <row r="165" spans="1:11" s="52" customFormat="1" ht="13" x14ac:dyDescent="0.3">
      <c r="A165" s="139" t="s">
        <v>264</v>
      </c>
      <c r="B165" s="46">
        <f>SUM(B157:B164)</f>
        <v>12</v>
      </c>
      <c r="C165" s="140">
        <f>B165/2959</f>
        <v>4.0554241297735723E-3</v>
      </c>
      <c r="D165" s="46">
        <f>SUM(D157:D164)</f>
        <v>21</v>
      </c>
      <c r="E165" s="141">
        <f>D165/1672</f>
        <v>1.2559808612440191E-2</v>
      </c>
      <c r="F165" s="128">
        <f>SUM(F157:F164)</f>
        <v>28</v>
      </c>
      <c r="G165" s="142">
        <f>F165/6331</f>
        <v>4.4226820407518557E-3</v>
      </c>
      <c r="H165" s="46">
        <f>SUM(H157:H164)</f>
        <v>53</v>
      </c>
      <c r="I165" s="141">
        <f>H165/4446</f>
        <v>1.1920827710301394E-2</v>
      </c>
      <c r="J165" s="49">
        <f>IF(D165=0, "-", IF((B165-D165)/D165&lt;10, (B165-D165)/D165, "&gt;999%"))</f>
        <v>-0.42857142857142855</v>
      </c>
      <c r="K165" s="50">
        <f>IF(H165=0, "-", IF((F165-H165)/H165&lt;10, (F165-H165)/H165, "&gt;999%"))</f>
        <v>-0.47169811320754718</v>
      </c>
    </row>
    <row r="166" spans="1:11" x14ac:dyDescent="0.25">
      <c r="B166" s="138"/>
      <c r="D166" s="138"/>
      <c r="F166" s="138"/>
      <c r="H166" s="138"/>
    </row>
    <row r="167" spans="1:11" ht="13" x14ac:dyDescent="0.3">
      <c r="A167" s="131" t="s">
        <v>265</v>
      </c>
      <c r="B167" s="132" t="s">
        <v>146</v>
      </c>
      <c r="C167" s="133" t="s">
        <v>147</v>
      </c>
      <c r="D167" s="132" t="s">
        <v>146</v>
      </c>
      <c r="E167" s="134" t="s">
        <v>147</v>
      </c>
      <c r="F167" s="133" t="s">
        <v>146</v>
      </c>
      <c r="G167" s="133" t="s">
        <v>147</v>
      </c>
      <c r="H167" s="132" t="s">
        <v>146</v>
      </c>
      <c r="I167" s="134" t="s">
        <v>147</v>
      </c>
      <c r="J167" s="132"/>
      <c r="K167" s="134"/>
    </row>
    <row r="168" spans="1:11" ht="14.5" x14ac:dyDescent="0.35">
      <c r="A168" s="34" t="s">
        <v>266</v>
      </c>
      <c r="B168" s="35">
        <v>0</v>
      </c>
      <c r="C168" s="135" t="str">
        <f>IF(B171=0, "-", B168/B171)</f>
        <v>-</v>
      </c>
      <c r="D168" s="35">
        <v>1</v>
      </c>
      <c r="E168" s="126">
        <f>IF(D171=0, "-", D168/D171)</f>
        <v>1</v>
      </c>
      <c r="F168" s="136">
        <v>1</v>
      </c>
      <c r="G168" s="135">
        <f>IF(F171=0, "-", F168/F171)</f>
        <v>0.2</v>
      </c>
      <c r="H168" s="35">
        <v>1</v>
      </c>
      <c r="I168" s="126">
        <f>IF(H171=0, "-", H168/H171)</f>
        <v>1</v>
      </c>
      <c r="J168" s="125">
        <f>IF(D168=0, "-", IF((B168-D168)/D168&lt;10, (B168-D168)/D168, "&gt;999%"))</f>
        <v>-1</v>
      </c>
      <c r="K168" s="126">
        <f>IF(H168=0, "-", IF((F168-H168)/H168&lt;10, (F168-H168)/H168, "&gt;999%"))</f>
        <v>0</v>
      </c>
    </row>
    <row r="169" spans="1:11" ht="14.5" x14ac:dyDescent="0.35">
      <c r="A169" s="34" t="s">
        <v>267</v>
      </c>
      <c r="B169" s="35">
        <v>0</v>
      </c>
      <c r="C169" s="135" t="str">
        <f>IF(B171=0, "-", B169/B171)</f>
        <v>-</v>
      </c>
      <c r="D169" s="35">
        <v>0</v>
      </c>
      <c r="E169" s="126">
        <f>IF(D171=0, "-", D169/D171)</f>
        <v>0</v>
      </c>
      <c r="F169" s="136">
        <v>4</v>
      </c>
      <c r="G169" s="135">
        <f>IF(F171=0, "-", F169/F171)</f>
        <v>0.8</v>
      </c>
      <c r="H169" s="35">
        <v>0</v>
      </c>
      <c r="I169" s="126">
        <f>IF(H171=0, "-", H169/H171)</f>
        <v>0</v>
      </c>
      <c r="J169" s="125" t="str">
        <f>IF(D169=0, "-", IF((B169-D169)/D169&lt;10, (B169-D169)/D169, "&gt;999%"))</f>
        <v>-</v>
      </c>
      <c r="K169" s="126" t="str">
        <f>IF(H169=0, "-", IF((F169-H169)/H169&lt;10, (F169-H169)/H169, "&gt;999%"))</f>
        <v>-</v>
      </c>
    </row>
    <row r="170" spans="1:11" x14ac:dyDescent="0.25">
      <c r="A170" s="137"/>
      <c r="B170" s="40"/>
      <c r="D170" s="40"/>
      <c r="E170" s="44"/>
      <c r="F170" s="138"/>
      <c r="H170" s="40"/>
      <c r="I170" s="44"/>
      <c r="J170" s="43"/>
      <c r="K170" s="44"/>
    </row>
    <row r="171" spans="1:11" s="52" customFormat="1" ht="13" x14ac:dyDescent="0.3">
      <c r="A171" s="139" t="s">
        <v>268</v>
      </c>
      <c r="B171" s="46">
        <f>SUM(B168:B170)</f>
        <v>0</v>
      </c>
      <c r="C171" s="140">
        <f>B171/2959</f>
        <v>0</v>
      </c>
      <c r="D171" s="46">
        <f>SUM(D168:D170)</f>
        <v>1</v>
      </c>
      <c r="E171" s="141">
        <f>D171/1672</f>
        <v>5.9808612440191385E-4</v>
      </c>
      <c r="F171" s="128">
        <f>SUM(F168:F170)</f>
        <v>5</v>
      </c>
      <c r="G171" s="142">
        <f>F171/6331</f>
        <v>7.8976465013425999E-4</v>
      </c>
      <c r="H171" s="46">
        <f>SUM(H168:H170)</f>
        <v>1</v>
      </c>
      <c r="I171" s="141">
        <f>H171/4446</f>
        <v>2.2492127755285651E-4</v>
      </c>
      <c r="J171" s="49">
        <f>IF(D171=0, "-", IF((B171-D171)/D171&lt;10, (B171-D171)/D171, "&gt;999%"))</f>
        <v>-1</v>
      </c>
      <c r="K171" s="50">
        <f>IF(H171=0, "-", IF((F171-H171)/H171&lt;10, (F171-H171)/H171, "&gt;999%"))</f>
        <v>4</v>
      </c>
    </row>
    <row r="172" spans="1:11" x14ac:dyDescent="0.25">
      <c r="B172" s="138"/>
      <c r="D172" s="138"/>
      <c r="F172" s="138"/>
      <c r="H172" s="138"/>
    </row>
    <row r="173" spans="1:11" s="52" customFormat="1" ht="13" x14ac:dyDescent="0.3">
      <c r="A173" s="139" t="s">
        <v>269</v>
      </c>
      <c r="B173" s="46">
        <v>12</v>
      </c>
      <c r="C173" s="140">
        <f>B173/2959</f>
        <v>4.0554241297735723E-3</v>
      </c>
      <c r="D173" s="46">
        <v>22</v>
      </c>
      <c r="E173" s="141">
        <f>D173/1672</f>
        <v>1.3157894736842105E-2</v>
      </c>
      <c r="F173" s="128">
        <v>33</v>
      </c>
      <c r="G173" s="142">
        <f>F173/6331</f>
        <v>5.2124466908861156E-3</v>
      </c>
      <c r="H173" s="46">
        <v>54</v>
      </c>
      <c r="I173" s="141">
        <f>H173/4446</f>
        <v>1.2145748987854251E-2</v>
      </c>
      <c r="J173" s="49">
        <f>IF(D173=0, "-", IF((B173-D173)/D173&lt;10, (B173-D173)/D173, "&gt;999%"))</f>
        <v>-0.45454545454545453</v>
      </c>
      <c r="K173" s="50">
        <f>IF(H173=0, "-", IF((F173-H173)/H173&lt;10, (F173-H173)/H173, "&gt;999%"))</f>
        <v>-0.3888888888888889</v>
      </c>
    </row>
    <row r="174" spans="1:11" x14ac:dyDescent="0.25">
      <c r="B174" s="138"/>
      <c r="D174" s="138"/>
      <c r="F174" s="138"/>
      <c r="H174" s="138"/>
    </row>
    <row r="175" spans="1:11" ht="15.5" x14ac:dyDescent="0.35">
      <c r="A175" s="129" t="s">
        <v>34</v>
      </c>
      <c r="B175" s="22" t="s">
        <v>4</v>
      </c>
      <c r="C175" s="25"/>
      <c r="D175" s="25"/>
      <c r="E175" s="23"/>
      <c r="F175" s="22" t="s">
        <v>144</v>
      </c>
      <c r="G175" s="25"/>
      <c r="H175" s="25"/>
      <c r="I175" s="23"/>
      <c r="J175" s="22" t="s">
        <v>145</v>
      </c>
      <c r="K175" s="23"/>
    </row>
    <row r="176" spans="1:11" ht="13" x14ac:dyDescent="0.3">
      <c r="A176" s="30"/>
      <c r="B176" s="22">
        <f>VALUE(RIGHT($B$2, 4))</f>
        <v>2020</v>
      </c>
      <c r="C176" s="23"/>
      <c r="D176" s="22">
        <f>B176-1</f>
        <v>2019</v>
      </c>
      <c r="E176" s="130"/>
      <c r="F176" s="22">
        <f>B176</f>
        <v>2020</v>
      </c>
      <c r="G176" s="130"/>
      <c r="H176" s="22">
        <f>D176</f>
        <v>2019</v>
      </c>
      <c r="I176" s="130"/>
      <c r="J176" s="27" t="s">
        <v>8</v>
      </c>
      <c r="K176" s="28" t="s">
        <v>5</v>
      </c>
    </row>
    <row r="177" spans="1:11" ht="13" x14ac:dyDescent="0.3">
      <c r="A177" s="131" t="s">
        <v>270</v>
      </c>
      <c r="B177" s="132" t="s">
        <v>146</v>
      </c>
      <c r="C177" s="133" t="s">
        <v>147</v>
      </c>
      <c r="D177" s="132" t="s">
        <v>146</v>
      </c>
      <c r="E177" s="134" t="s">
        <v>147</v>
      </c>
      <c r="F177" s="133" t="s">
        <v>146</v>
      </c>
      <c r="G177" s="133" t="s">
        <v>147</v>
      </c>
      <c r="H177" s="132" t="s">
        <v>146</v>
      </c>
      <c r="I177" s="134" t="s">
        <v>147</v>
      </c>
      <c r="J177" s="132"/>
      <c r="K177" s="134"/>
    </row>
    <row r="178" spans="1:11" ht="14.5" x14ac:dyDescent="0.35">
      <c r="A178" s="34" t="s">
        <v>271</v>
      </c>
      <c r="B178" s="35">
        <v>1</v>
      </c>
      <c r="C178" s="135">
        <f>IF(B189=0, "-", B178/B189)</f>
        <v>6.6666666666666666E-2</v>
      </c>
      <c r="D178" s="35">
        <v>1</v>
      </c>
      <c r="E178" s="126">
        <f>IF(D189=0, "-", D178/D189)</f>
        <v>6.25E-2</v>
      </c>
      <c r="F178" s="136">
        <v>1</v>
      </c>
      <c r="G178" s="135">
        <f>IF(F189=0, "-", F178/F189)</f>
        <v>3.7037037037037035E-2</v>
      </c>
      <c r="H178" s="35">
        <v>1</v>
      </c>
      <c r="I178" s="126">
        <f>IF(H189=0, "-", H178/H189)</f>
        <v>2.7027027027027029E-2</v>
      </c>
      <c r="J178" s="125">
        <f t="shared" ref="J178:J187" si="14">IF(D178=0, "-", IF((B178-D178)/D178&lt;10, (B178-D178)/D178, "&gt;999%"))</f>
        <v>0</v>
      </c>
      <c r="K178" s="126">
        <f t="shared" ref="K178:K187" si="15">IF(H178=0, "-", IF((F178-H178)/H178&lt;10, (F178-H178)/H178, "&gt;999%"))</f>
        <v>0</v>
      </c>
    </row>
    <row r="179" spans="1:11" ht="14.5" x14ac:dyDescent="0.35">
      <c r="A179" s="34" t="s">
        <v>272</v>
      </c>
      <c r="B179" s="35">
        <v>0</v>
      </c>
      <c r="C179" s="135">
        <f>IF(B189=0, "-", B179/B189)</f>
        <v>0</v>
      </c>
      <c r="D179" s="35">
        <v>1</v>
      </c>
      <c r="E179" s="126">
        <f>IF(D189=0, "-", D179/D189)</f>
        <v>6.25E-2</v>
      </c>
      <c r="F179" s="136">
        <v>0</v>
      </c>
      <c r="G179" s="135">
        <f>IF(F189=0, "-", F179/F189)</f>
        <v>0</v>
      </c>
      <c r="H179" s="35">
        <v>1</v>
      </c>
      <c r="I179" s="126">
        <f>IF(H189=0, "-", H179/H189)</f>
        <v>2.7027027027027029E-2</v>
      </c>
      <c r="J179" s="125">
        <f t="shared" si="14"/>
        <v>-1</v>
      </c>
      <c r="K179" s="126">
        <f t="shared" si="15"/>
        <v>-1</v>
      </c>
    </row>
    <row r="180" spans="1:11" ht="14.5" x14ac:dyDescent="0.35">
      <c r="A180" s="34" t="s">
        <v>273</v>
      </c>
      <c r="B180" s="35">
        <v>2</v>
      </c>
      <c r="C180" s="135">
        <f>IF(B189=0, "-", B180/B189)</f>
        <v>0.13333333333333333</v>
      </c>
      <c r="D180" s="35">
        <v>2</v>
      </c>
      <c r="E180" s="126">
        <f>IF(D189=0, "-", D180/D189)</f>
        <v>0.125</v>
      </c>
      <c r="F180" s="136">
        <v>5</v>
      </c>
      <c r="G180" s="135">
        <f>IF(F189=0, "-", F180/F189)</f>
        <v>0.18518518518518517</v>
      </c>
      <c r="H180" s="35">
        <v>4</v>
      </c>
      <c r="I180" s="126">
        <f>IF(H189=0, "-", H180/H189)</f>
        <v>0.10810810810810811</v>
      </c>
      <c r="J180" s="125">
        <f t="shared" si="14"/>
        <v>0</v>
      </c>
      <c r="K180" s="126">
        <f t="shared" si="15"/>
        <v>0.25</v>
      </c>
    </row>
    <row r="181" spans="1:11" ht="14.5" x14ac:dyDescent="0.35">
      <c r="A181" s="34" t="s">
        <v>274</v>
      </c>
      <c r="B181" s="35">
        <v>6</v>
      </c>
      <c r="C181" s="135">
        <f>IF(B189=0, "-", B181/B189)</f>
        <v>0.4</v>
      </c>
      <c r="D181" s="35">
        <v>9</v>
      </c>
      <c r="E181" s="126">
        <f>IF(D189=0, "-", D181/D189)</f>
        <v>0.5625</v>
      </c>
      <c r="F181" s="136">
        <v>9</v>
      </c>
      <c r="G181" s="135">
        <f>IF(F189=0, "-", F181/F189)</f>
        <v>0.33333333333333331</v>
      </c>
      <c r="H181" s="35">
        <v>22</v>
      </c>
      <c r="I181" s="126">
        <f>IF(H189=0, "-", H181/H189)</f>
        <v>0.59459459459459463</v>
      </c>
      <c r="J181" s="125">
        <f t="shared" si="14"/>
        <v>-0.33333333333333331</v>
      </c>
      <c r="K181" s="126">
        <f t="shared" si="15"/>
        <v>-0.59090909090909094</v>
      </c>
    </row>
    <row r="182" spans="1:11" ht="14.5" x14ac:dyDescent="0.35">
      <c r="A182" s="34" t="s">
        <v>275</v>
      </c>
      <c r="B182" s="35">
        <v>1</v>
      </c>
      <c r="C182" s="135">
        <f>IF(B189=0, "-", B182/B189)</f>
        <v>6.6666666666666666E-2</v>
      </c>
      <c r="D182" s="35">
        <v>0</v>
      </c>
      <c r="E182" s="126">
        <f>IF(D189=0, "-", D182/D189)</f>
        <v>0</v>
      </c>
      <c r="F182" s="136">
        <v>3</v>
      </c>
      <c r="G182" s="135">
        <f>IF(F189=0, "-", F182/F189)</f>
        <v>0.1111111111111111</v>
      </c>
      <c r="H182" s="35">
        <v>0</v>
      </c>
      <c r="I182" s="126">
        <f>IF(H189=0, "-", H182/H189)</f>
        <v>0</v>
      </c>
      <c r="J182" s="125" t="str">
        <f t="shared" si="14"/>
        <v>-</v>
      </c>
      <c r="K182" s="126" t="str">
        <f t="shared" si="15"/>
        <v>-</v>
      </c>
    </row>
    <row r="183" spans="1:11" ht="14.5" x14ac:dyDescent="0.35">
      <c r="A183" s="34" t="s">
        <v>276</v>
      </c>
      <c r="B183" s="35">
        <v>2</v>
      </c>
      <c r="C183" s="135">
        <f>IF(B189=0, "-", B183/B189)</f>
        <v>0.13333333333333333</v>
      </c>
      <c r="D183" s="35">
        <v>2</v>
      </c>
      <c r="E183" s="126">
        <f>IF(D189=0, "-", D183/D189)</f>
        <v>0.125</v>
      </c>
      <c r="F183" s="136">
        <v>2</v>
      </c>
      <c r="G183" s="135">
        <f>IF(F189=0, "-", F183/F189)</f>
        <v>7.407407407407407E-2</v>
      </c>
      <c r="H183" s="35">
        <v>3</v>
      </c>
      <c r="I183" s="126">
        <f>IF(H189=0, "-", H183/H189)</f>
        <v>8.1081081081081086E-2</v>
      </c>
      <c r="J183" s="125">
        <f t="shared" si="14"/>
        <v>0</v>
      </c>
      <c r="K183" s="126">
        <f t="shared" si="15"/>
        <v>-0.33333333333333331</v>
      </c>
    </row>
    <row r="184" spans="1:11" ht="14.5" x14ac:dyDescent="0.35">
      <c r="A184" s="34" t="s">
        <v>277</v>
      </c>
      <c r="B184" s="35">
        <v>0</v>
      </c>
      <c r="C184" s="135">
        <f>IF(B189=0, "-", B184/B189)</f>
        <v>0</v>
      </c>
      <c r="D184" s="35">
        <v>0</v>
      </c>
      <c r="E184" s="126">
        <f>IF(D189=0, "-", D184/D189)</f>
        <v>0</v>
      </c>
      <c r="F184" s="136">
        <v>2</v>
      </c>
      <c r="G184" s="135">
        <f>IF(F189=0, "-", F184/F189)</f>
        <v>7.407407407407407E-2</v>
      </c>
      <c r="H184" s="35">
        <v>1</v>
      </c>
      <c r="I184" s="126">
        <f>IF(H189=0, "-", H184/H189)</f>
        <v>2.7027027027027029E-2</v>
      </c>
      <c r="J184" s="125" t="str">
        <f t="shared" si="14"/>
        <v>-</v>
      </c>
      <c r="K184" s="126">
        <f t="shared" si="15"/>
        <v>1</v>
      </c>
    </row>
    <row r="185" spans="1:11" ht="14.5" x14ac:dyDescent="0.35">
      <c r="A185" s="34" t="s">
        <v>278</v>
      </c>
      <c r="B185" s="35">
        <v>0</v>
      </c>
      <c r="C185" s="135">
        <f>IF(B189=0, "-", B185/B189)</f>
        <v>0</v>
      </c>
      <c r="D185" s="35">
        <v>1</v>
      </c>
      <c r="E185" s="126">
        <f>IF(D189=0, "-", D185/D189)</f>
        <v>6.25E-2</v>
      </c>
      <c r="F185" s="136">
        <v>0</v>
      </c>
      <c r="G185" s="135">
        <f>IF(F189=0, "-", F185/F189)</f>
        <v>0</v>
      </c>
      <c r="H185" s="35">
        <v>2</v>
      </c>
      <c r="I185" s="126">
        <f>IF(H189=0, "-", H185/H189)</f>
        <v>5.4054054054054057E-2</v>
      </c>
      <c r="J185" s="125">
        <f t="shared" si="14"/>
        <v>-1</v>
      </c>
      <c r="K185" s="126">
        <f t="shared" si="15"/>
        <v>-1</v>
      </c>
    </row>
    <row r="186" spans="1:11" ht="14.5" x14ac:dyDescent="0.35">
      <c r="A186" s="34" t="s">
        <v>279</v>
      </c>
      <c r="B186" s="35">
        <v>1</v>
      </c>
      <c r="C186" s="135">
        <f>IF(B189=0, "-", B186/B189)</f>
        <v>6.6666666666666666E-2</v>
      </c>
      <c r="D186" s="35">
        <v>0</v>
      </c>
      <c r="E186" s="126">
        <f>IF(D189=0, "-", D186/D189)</f>
        <v>0</v>
      </c>
      <c r="F186" s="136">
        <v>2</v>
      </c>
      <c r="G186" s="135">
        <f>IF(F189=0, "-", F186/F189)</f>
        <v>7.407407407407407E-2</v>
      </c>
      <c r="H186" s="35">
        <v>1</v>
      </c>
      <c r="I186" s="126">
        <f>IF(H189=0, "-", H186/H189)</f>
        <v>2.7027027027027029E-2</v>
      </c>
      <c r="J186" s="125" t="str">
        <f t="shared" si="14"/>
        <v>-</v>
      </c>
      <c r="K186" s="126">
        <f t="shared" si="15"/>
        <v>1</v>
      </c>
    </row>
    <row r="187" spans="1:11" ht="14.5" x14ac:dyDescent="0.35">
      <c r="A187" s="34" t="s">
        <v>280</v>
      </c>
      <c r="B187" s="35">
        <v>2</v>
      </c>
      <c r="C187" s="135">
        <f>IF(B189=0, "-", B187/B189)</f>
        <v>0.13333333333333333</v>
      </c>
      <c r="D187" s="35">
        <v>0</v>
      </c>
      <c r="E187" s="126">
        <f>IF(D189=0, "-", D187/D189)</f>
        <v>0</v>
      </c>
      <c r="F187" s="136">
        <v>3</v>
      </c>
      <c r="G187" s="135">
        <f>IF(F189=0, "-", F187/F189)</f>
        <v>0.1111111111111111</v>
      </c>
      <c r="H187" s="35">
        <v>2</v>
      </c>
      <c r="I187" s="126">
        <f>IF(H189=0, "-", H187/H189)</f>
        <v>5.4054054054054057E-2</v>
      </c>
      <c r="J187" s="125" t="str">
        <f t="shared" si="14"/>
        <v>-</v>
      </c>
      <c r="K187" s="126">
        <f t="shared" si="15"/>
        <v>0.5</v>
      </c>
    </row>
    <row r="188" spans="1:11" x14ac:dyDescent="0.25">
      <c r="A188" s="137"/>
      <c r="B188" s="40"/>
      <c r="D188" s="40"/>
      <c r="E188" s="44"/>
      <c r="F188" s="138"/>
      <c r="H188" s="40"/>
      <c r="I188" s="44"/>
      <c r="J188" s="43"/>
      <c r="K188" s="44"/>
    </row>
    <row r="189" spans="1:11" s="52" customFormat="1" ht="13" x14ac:dyDescent="0.3">
      <c r="A189" s="139" t="s">
        <v>281</v>
      </c>
      <c r="B189" s="46">
        <f>SUM(B178:B188)</f>
        <v>15</v>
      </c>
      <c r="C189" s="140">
        <f>B189/2959</f>
        <v>5.0692801622169653E-3</v>
      </c>
      <c r="D189" s="46">
        <f>SUM(D178:D188)</f>
        <v>16</v>
      </c>
      <c r="E189" s="141">
        <f>D189/1672</f>
        <v>9.5693779904306216E-3</v>
      </c>
      <c r="F189" s="128">
        <f>SUM(F178:F188)</f>
        <v>27</v>
      </c>
      <c r="G189" s="142">
        <f>F189/6331</f>
        <v>4.2647291107250039E-3</v>
      </c>
      <c r="H189" s="46">
        <f>SUM(H178:H188)</f>
        <v>37</v>
      </c>
      <c r="I189" s="141">
        <f>H189/4446</f>
        <v>8.322087269455691E-3</v>
      </c>
      <c r="J189" s="49">
        <f>IF(D189=0, "-", IF((B189-D189)/D189&lt;10, (B189-D189)/D189, "&gt;999%"))</f>
        <v>-6.25E-2</v>
      </c>
      <c r="K189" s="50">
        <f>IF(H189=0, "-", IF((F189-H189)/H189&lt;10, (F189-H189)/H189, "&gt;999%"))</f>
        <v>-0.27027027027027029</v>
      </c>
    </row>
    <row r="190" spans="1:11" x14ac:dyDescent="0.25">
      <c r="B190" s="138"/>
      <c r="D190" s="138"/>
      <c r="F190" s="138"/>
      <c r="H190" s="138"/>
    </row>
    <row r="191" spans="1:11" ht="13" x14ac:dyDescent="0.3">
      <c r="A191" s="131" t="s">
        <v>282</v>
      </c>
      <c r="B191" s="132" t="s">
        <v>146</v>
      </c>
      <c r="C191" s="133" t="s">
        <v>147</v>
      </c>
      <c r="D191" s="132" t="s">
        <v>146</v>
      </c>
      <c r="E191" s="134" t="s">
        <v>147</v>
      </c>
      <c r="F191" s="133" t="s">
        <v>146</v>
      </c>
      <c r="G191" s="133" t="s">
        <v>147</v>
      </c>
      <c r="H191" s="132" t="s">
        <v>146</v>
      </c>
      <c r="I191" s="134" t="s">
        <v>147</v>
      </c>
      <c r="J191" s="132"/>
      <c r="K191" s="134"/>
    </row>
    <row r="192" spans="1:11" ht="14.5" x14ac:dyDescent="0.35">
      <c r="A192" s="34" t="s">
        <v>283</v>
      </c>
      <c r="B192" s="35">
        <v>0</v>
      </c>
      <c r="C192" s="135">
        <f>IF(B202=0, "-", B192/B202)</f>
        <v>0</v>
      </c>
      <c r="D192" s="35">
        <v>0</v>
      </c>
      <c r="E192" s="126">
        <f>IF(D202=0, "-", D192/D202)</f>
        <v>0</v>
      </c>
      <c r="F192" s="136">
        <v>1</v>
      </c>
      <c r="G192" s="135">
        <f>IF(F202=0, "-", F192/F202)</f>
        <v>8.3333333333333329E-2</v>
      </c>
      <c r="H192" s="35">
        <v>0</v>
      </c>
      <c r="I192" s="126">
        <f>IF(H202=0, "-", H192/H202)</f>
        <v>0</v>
      </c>
      <c r="J192" s="125" t="str">
        <f t="shared" ref="J192:J200" si="16">IF(D192=0, "-", IF((B192-D192)/D192&lt;10, (B192-D192)/D192, "&gt;999%"))</f>
        <v>-</v>
      </c>
      <c r="K192" s="126" t="str">
        <f t="shared" ref="K192:K200" si="17">IF(H192=0, "-", IF((F192-H192)/H192&lt;10, (F192-H192)/H192, "&gt;999%"))</f>
        <v>-</v>
      </c>
    </row>
    <row r="193" spans="1:11" ht="14.5" x14ac:dyDescent="0.35">
      <c r="A193" s="34" t="s">
        <v>284</v>
      </c>
      <c r="B193" s="35">
        <v>0</v>
      </c>
      <c r="C193" s="135">
        <f>IF(B202=0, "-", B193/B202)</f>
        <v>0</v>
      </c>
      <c r="D193" s="35">
        <v>0</v>
      </c>
      <c r="E193" s="126">
        <f>IF(D202=0, "-", D193/D202)</f>
        <v>0</v>
      </c>
      <c r="F193" s="136">
        <v>0</v>
      </c>
      <c r="G193" s="135">
        <f>IF(F202=0, "-", F193/F202)</f>
        <v>0</v>
      </c>
      <c r="H193" s="35">
        <v>1</v>
      </c>
      <c r="I193" s="126">
        <f>IF(H202=0, "-", H193/H202)</f>
        <v>7.6923076923076927E-2</v>
      </c>
      <c r="J193" s="125" t="str">
        <f t="shared" si="16"/>
        <v>-</v>
      </c>
      <c r="K193" s="126">
        <f t="shared" si="17"/>
        <v>-1</v>
      </c>
    </row>
    <row r="194" spans="1:11" ht="14.5" x14ac:dyDescent="0.35">
      <c r="A194" s="34" t="s">
        <v>285</v>
      </c>
      <c r="B194" s="35">
        <v>0</v>
      </c>
      <c r="C194" s="135">
        <f>IF(B202=0, "-", B194/B202)</f>
        <v>0</v>
      </c>
      <c r="D194" s="35">
        <v>0</v>
      </c>
      <c r="E194" s="126">
        <f>IF(D202=0, "-", D194/D202)</f>
        <v>0</v>
      </c>
      <c r="F194" s="136">
        <v>1</v>
      </c>
      <c r="G194" s="135">
        <f>IF(F202=0, "-", F194/F202)</f>
        <v>8.3333333333333329E-2</v>
      </c>
      <c r="H194" s="35">
        <v>0</v>
      </c>
      <c r="I194" s="126">
        <f>IF(H202=0, "-", H194/H202)</f>
        <v>0</v>
      </c>
      <c r="J194" s="125" t="str">
        <f t="shared" si="16"/>
        <v>-</v>
      </c>
      <c r="K194" s="126" t="str">
        <f t="shared" si="17"/>
        <v>-</v>
      </c>
    </row>
    <row r="195" spans="1:11" ht="14.5" x14ac:dyDescent="0.35">
      <c r="A195" s="34" t="s">
        <v>286</v>
      </c>
      <c r="B195" s="35">
        <v>0</v>
      </c>
      <c r="C195" s="135">
        <f>IF(B202=0, "-", B195/B202)</f>
        <v>0</v>
      </c>
      <c r="D195" s="35">
        <v>0</v>
      </c>
      <c r="E195" s="126">
        <f>IF(D202=0, "-", D195/D202)</f>
        <v>0</v>
      </c>
      <c r="F195" s="136">
        <v>0</v>
      </c>
      <c r="G195" s="135">
        <f>IF(F202=0, "-", F195/F202)</f>
        <v>0</v>
      </c>
      <c r="H195" s="35">
        <v>1</v>
      </c>
      <c r="I195" s="126">
        <f>IF(H202=0, "-", H195/H202)</f>
        <v>7.6923076923076927E-2</v>
      </c>
      <c r="J195" s="125" t="str">
        <f t="shared" si="16"/>
        <v>-</v>
      </c>
      <c r="K195" s="126">
        <f t="shared" si="17"/>
        <v>-1</v>
      </c>
    </row>
    <row r="196" spans="1:11" ht="14.5" x14ac:dyDescent="0.35">
      <c r="A196" s="34" t="s">
        <v>287</v>
      </c>
      <c r="B196" s="35">
        <v>0</v>
      </c>
      <c r="C196" s="135">
        <f>IF(B202=0, "-", B196/B202)</f>
        <v>0</v>
      </c>
      <c r="D196" s="35">
        <v>1</v>
      </c>
      <c r="E196" s="126">
        <f>IF(D202=0, "-", D196/D202)</f>
        <v>0.16666666666666666</v>
      </c>
      <c r="F196" s="136">
        <v>0</v>
      </c>
      <c r="G196" s="135">
        <f>IF(F202=0, "-", F196/F202)</f>
        <v>0</v>
      </c>
      <c r="H196" s="35">
        <v>1</v>
      </c>
      <c r="I196" s="126">
        <f>IF(H202=0, "-", H196/H202)</f>
        <v>7.6923076923076927E-2</v>
      </c>
      <c r="J196" s="125">
        <f t="shared" si="16"/>
        <v>-1</v>
      </c>
      <c r="K196" s="126">
        <f t="shared" si="17"/>
        <v>-1</v>
      </c>
    </row>
    <row r="197" spans="1:11" ht="14.5" x14ac:dyDescent="0.35">
      <c r="A197" s="34" t="s">
        <v>288</v>
      </c>
      <c r="B197" s="35">
        <v>2</v>
      </c>
      <c r="C197" s="135">
        <f>IF(B202=0, "-", B197/B202)</f>
        <v>0.4</v>
      </c>
      <c r="D197" s="35">
        <v>0</v>
      </c>
      <c r="E197" s="126">
        <f>IF(D202=0, "-", D197/D202)</f>
        <v>0</v>
      </c>
      <c r="F197" s="136">
        <v>2</v>
      </c>
      <c r="G197" s="135">
        <f>IF(F202=0, "-", F197/F202)</f>
        <v>0.16666666666666666</v>
      </c>
      <c r="H197" s="35">
        <v>0</v>
      </c>
      <c r="I197" s="126">
        <f>IF(H202=0, "-", H197/H202)</f>
        <v>0</v>
      </c>
      <c r="J197" s="125" t="str">
        <f t="shared" si="16"/>
        <v>-</v>
      </c>
      <c r="K197" s="126" t="str">
        <f t="shared" si="17"/>
        <v>-</v>
      </c>
    </row>
    <row r="198" spans="1:11" ht="14.5" x14ac:dyDescent="0.35">
      <c r="A198" s="34" t="s">
        <v>289</v>
      </c>
      <c r="B198" s="35">
        <v>3</v>
      </c>
      <c r="C198" s="135">
        <f>IF(B202=0, "-", B198/B202)</f>
        <v>0.6</v>
      </c>
      <c r="D198" s="35">
        <v>4</v>
      </c>
      <c r="E198" s="126">
        <f>IF(D202=0, "-", D198/D202)</f>
        <v>0.66666666666666663</v>
      </c>
      <c r="F198" s="136">
        <v>5</v>
      </c>
      <c r="G198" s="135">
        <f>IF(F202=0, "-", F198/F202)</f>
        <v>0.41666666666666669</v>
      </c>
      <c r="H198" s="35">
        <v>9</v>
      </c>
      <c r="I198" s="126">
        <f>IF(H202=0, "-", H198/H202)</f>
        <v>0.69230769230769229</v>
      </c>
      <c r="J198" s="125">
        <f t="shared" si="16"/>
        <v>-0.25</v>
      </c>
      <c r="K198" s="126">
        <f t="shared" si="17"/>
        <v>-0.44444444444444442</v>
      </c>
    </row>
    <row r="199" spans="1:11" ht="14.5" x14ac:dyDescent="0.35">
      <c r="A199" s="34" t="s">
        <v>290</v>
      </c>
      <c r="B199" s="35">
        <v>0</v>
      </c>
      <c r="C199" s="135">
        <f>IF(B202=0, "-", B199/B202)</f>
        <v>0</v>
      </c>
      <c r="D199" s="35">
        <v>0</v>
      </c>
      <c r="E199" s="126">
        <f>IF(D202=0, "-", D199/D202)</f>
        <v>0</v>
      </c>
      <c r="F199" s="136">
        <v>2</v>
      </c>
      <c r="G199" s="135">
        <f>IF(F202=0, "-", F199/F202)</f>
        <v>0.16666666666666666</v>
      </c>
      <c r="H199" s="35">
        <v>0</v>
      </c>
      <c r="I199" s="126">
        <f>IF(H202=0, "-", H199/H202)</f>
        <v>0</v>
      </c>
      <c r="J199" s="125" t="str">
        <f t="shared" si="16"/>
        <v>-</v>
      </c>
      <c r="K199" s="126" t="str">
        <f t="shared" si="17"/>
        <v>-</v>
      </c>
    </row>
    <row r="200" spans="1:11" ht="14.5" x14ac:dyDescent="0.35">
      <c r="A200" s="34" t="s">
        <v>291</v>
      </c>
      <c r="B200" s="35">
        <v>0</v>
      </c>
      <c r="C200" s="135">
        <f>IF(B202=0, "-", B200/B202)</f>
        <v>0</v>
      </c>
      <c r="D200" s="35">
        <v>1</v>
      </c>
      <c r="E200" s="126">
        <f>IF(D202=0, "-", D200/D202)</f>
        <v>0.16666666666666666</v>
      </c>
      <c r="F200" s="136">
        <v>1</v>
      </c>
      <c r="G200" s="135">
        <f>IF(F202=0, "-", F200/F202)</f>
        <v>8.3333333333333329E-2</v>
      </c>
      <c r="H200" s="35">
        <v>1</v>
      </c>
      <c r="I200" s="126">
        <f>IF(H202=0, "-", H200/H202)</f>
        <v>7.6923076923076927E-2</v>
      </c>
      <c r="J200" s="125">
        <f t="shared" si="16"/>
        <v>-1</v>
      </c>
      <c r="K200" s="126">
        <f t="shared" si="17"/>
        <v>0</v>
      </c>
    </row>
    <row r="201" spans="1:11" x14ac:dyDescent="0.25">
      <c r="A201" s="137"/>
      <c r="B201" s="40"/>
      <c r="D201" s="40"/>
      <c r="E201" s="44"/>
      <c r="F201" s="138"/>
      <c r="H201" s="40"/>
      <c r="I201" s="44"/>
      <c r="J201" s="43"/>
      <c r="K201" s="44"/>
    </row>
    <row r="202" spans="1:11" s="52" customFormat="1" ht="13" x14ac:dyDescent="0.3">
      <c r="A202" s="139" t="s">
        <v>292</v>
      </c>
      <c r="B202" s="46">
        <f>SUM(B192:B201)</f>
        <v>5</v>
      </c>
      <c r="C202" s="140">
        <f>B202/2959</f>
        <v>1.6897600540723217E-3</v>
      </c>
      <c r="D202" s="46">
        <f>SUM(D192:D201)</f>
        <v>6</v>
      </c>
      <c r="E202" s="141">
        <f>D202/1672</f>
        <v>3.5885167464114833E-3</v>
      </c>
      <c r="F202" s="128">
        <f>SUM(F192:F201)</f>
        <v>12</v>
      </c>
      <c r="G202" s="142">
        <f>F202/6331</f>
        <v>1.895435160322224E-3</v>
      </c>
      <c r="H202" s="46">
        <f>SUM(H192:H201)</f>
        <v>13</v>
      </c>
      <c r="I202" s="141">
        <f>H202/4446</f>
        <v>2.9239766081871343E-3</v>
      </c>
      <c r="J202" s="49">
        <f>IF(D202=0, "-", IF((B202-D202)/D202&lt;10, (B202-D202)/D202, "&gt;999%"))</f>
        <v>-0.16666666666666666</v>
      </c>
      <c r="K202" s="50">
        <f>IF(H202=0, "-", IF((F202-H202)/H202&lt;10, (F202-H202)/H202, "&gt;999%"))</f>
        <v>-7.6923076923076927E-2</v>
      </c>
    </row>
    <row r="203" spans="1:11" x14ac:dyDescent="0.25">
      <c r="B203" s="138"/>
      <c r="D203" s="138"/>
      <c r="F203" s="138"/>
      <c r="H203" s="138"/>
    </row>
    <row r="204" spans="1:11" ht="13" x14ac:dyDescent="0.3">
      <c r="A204" s="131" t="s">
        <v>293</v>
      </c>
      <c r="B204" s="132" t="s">
        <v>146</v>
      </c>
      <c r="C204" s="133" t="s">
        <v>147</v>
      </c>
      <c r="D204" s="132" t="s">
        <v>146</v>
      </c>
      <c r="E204" s="134" t="s">
        <v>147</v>
      </c>
      <c r="F204" s="133" t="s">
        <v>146</v>
      </c>
      <c r="G204" s="133" t="s">
        <v>147</v>
      </c>
      <c r="H204" s="132" t="s">
        <v>146</v>
      </c>
      <c r="I204" s="134" t="s">
        <v>147</v>
      </c>
      <c r="J204" s="132"/>
      <c r="K204" s="134"/>
    </row>
    <row r="205" spans="1:11" ht="14.5" x14ac:dyDescent="0.35">
      <c r="A205" s="34" t="s">
        <v>294</v>
      </c>
      <c r="B205" s="35">
        <v>1</v>
      </c>
      <c r="C205" s="135">
        <f>IF(B209=0, "-", B205/B209)</f>
        <v>0.5</v>
      </c>
      <c r="D205" s="35">
        <v>0</v>
      </c>
      <c r="E205" s="126" t="str">
        <f>IF(D209=0, "-", D205/D209)</f>
        <v>-</v>
      </c>
      <c r="F205" s="136">
        <v>1</v>
      </c>
      <c r="G205" s="135">
        <f>IF(F209=0, "-", F205/F209)</f>
        <v>0.5</v>
      </c>
      <c r="H205" s="35">
        <v>0</v>
      </c>
      <c r="I205" s="126">
        <f>IF(H209=0, "-", H205/H209)</f>
        <v>0</v>
      </c>
      <c r="J205" s="125" t="str">
        <f>IF(D205=0, "-", IF((B205-D205)/D205&lt;10, (B205-D205)/D205, "&gt;999%"))</f>
        <v>-</v>
      </c>
      <c r="K205" s="126" t="str">
        <f>IF(H205=0, "-", IF((F205-H205)/H205&lt;10, (F205-H205)/H205, "&gt;999%"))</f>
        <v>-</v>
      </c>
    </row>
    <row r="206" spans="1:11" ht="14.5" x14ac:dyDescent="0.35">
      <c r="A206" s="34" t="s">
        <v>295</v>
      </c>
      <c r="B206" s="35">
        <v>0</v>
      </c>
      <c r="C206" s="135">
        <f>IF(B209=0, "-", B206/B209)</f>
        <v>0</v>
      </c>
      <c r="D206" s="35">
        <v>0</v>
      </c>
      <c r="E206" s="126" t="str">
        <f>IF(D209=0, "-", D206/D209)</f>
        <v>-</v>
      </c>
      <c r="F206" s="136">
        <v>0</v>
      </c>
      <c r="G206" s="135">
        <f>IF(F209=0, "-", F206/F209)</f>
        <v>0</v>
      </c>
      <c r="H206" s="35">
        <v>1</v>
      </c>
      <c r="I206" s="126">
        <f>IF(H209=0, "-", H206/H209)</f>
        <v>0.33333333333333331</v>
      </c>
      <c r="J206" s="125" t="str">
        <f>IF(D206=0, "-", IF((B206-D206)/D206&lt;10, (B206-D206)/D206, "&gt;999%"))</f>
        <v>-</v>
      </c>
      <c r="K206" s="126">
        <f>IF(H206=0, "-", IF((F206-H206)/H206&lt;10, (F206-H206)/H206, "&gt;999%"))</f>
        <v>-1</v>
      </c>
    </row>
    <row r="207" spans="1:11" ht="14.5" x14ac:dyDescent="0.35">
      <c r="A207" s="34" t="s">
        <v>296</v>
      </c>
      <c r="B207" s="35">
        <v>1</v>
      </c>
      <c r="C207" s="135">
        <f>IF(B209=0, "-", B207/B209)</f>
        <v>0.5</v>
      </c>
      <c r="D207" s="35">
        <v>0</v>
      </c>
      <c r="E207" s="126" t="str">
        <f>IF(D209=0, "-", D207/D209)</f>
        <v>-</v>
      </c>
      <c r="F207" s="136">
        <v>1</v>
      </c>
      <c r="G207" s="135">
        <f>IF(F209=0, "-", F207/F209)</f>
        <v>0.5</v>
      </c>
      <c r="H207" s="35">
        <v>2</v>
      </c>
      <c r="I207" s="126">
        <f>IF(H209=0, "-", H207/H209)</f>
        <v>0.66666666666666663</v>
      </c>
      <c r="J207" s="125" t="str">
        <f>IF(D207=0, "-", IF((B207-D207)/D207&lt;10, (B207-D207)/D207, "&gt;999%"))</f>
        <v>-</v>
      </c>
      <c r="K207" s="126">
        <f>IF(H207=0, "-", IF((F207-H207)/H207&lt;10, (F207-H207)/H207, "&gt;999%"))</f>
        <v>-0.5</v>
      </c>
    </row>
    <row r="208" spans="1:11" x14ac:dyDescent="0.25">
      <c r="A208" s="137"/>
      <c r="B208" s="40"/>
      <c r="D208" s="40"/>
      <c r="E208" s="44"/>
      <c r="F208" s="138"/>
      <c r="H208" s="40"/>
      <c r="I208" s="44"/>
      <c r="J208" s="43"/>
      <c r="K208" s="44"/>
    </row>
    <row r="209" spans="1:11" s="52" customFormat="1" ht="13" x14ac:dyDescent="0.3">
      <c r="A209" s="139" t="s">
        <v>297</v>
      </c>
      <c r="B209" s="46">
        <f>SUM(B205:B208)</f>
        <v>2</v>
      </c>
      <c r="C209" s="140">
        <f>B209/2959</f>
        <v>6.7590402162892864E-4</v>
      </c>
      <c r="D209" s="46">
        <f>SUM(D205:D208)</f>
        <v>0</v>
      </c>
      <c r="E209" s="141">
        <f>D209/1672</f>
        <v>0</v>
      </c>
      <c r="F209" s="128">
        <f>SUM(F205:F208)</f>
        <v>2</v>
      </c>
      <c r="G209" s="142">
        <f>F209/6331</f>
        <v>3.1590586005370399E-4</v>
      </c>
      <c r="H209" s="46">
        <f>SUM(H205:H208)</f>
        <v>3</v>
      </c>
      <c r="I209" s="141">
        <f>H209/4446</f>
        <v>6.7476383265856947E-4</v>
      </c>
      <c r="J209" s="49" t="str">
        <f>IF(D209=0, "-", IF((B209-D209)/D209&lt;10, (B209-D209)/D209, "&gt;999%"))</f>
        <v>-</v>
      </c>
      <c r="K209" s="50">
        <f>IF(H209=0, "-", IF((F209-H209)/H209&lt;10, (F209-H209)/H209, "&gt;999%"))</f>
        <v>-0.33333333333333331</v>
      </c>
    </row>
    <row r="210" spans="1:11" x14ac:dyDescent="0.25">
      <c r="B210" s="138"/>
      <c r="D210" s="138"/>
      <c r="F210" s="138"/>
      <c r="H210" s="138"/>
    </row>
    <row r="211" spans="1:11" s="52" customFormat="1" ht="13" x14ac:dyDescent="0.3">
      <c r="A211" s="139" t="s">
        <v>298</v>
      </c>
      <c r="B211" s="46">
        <v>22</v>
      </c>
      <c r="C211" s="140">
        <f>B211/2959</f>
        <v>7.4349442379182153E-3</v>
      </c>
      <c r="D211" s="46">
        <v>22</v>
      </c>
      <c r="E211" s="141">
        <f>D211/1672</f>
        <v>1.3157894736842105E-2</v>
      </c>
      <c r="F211" s="128">
        <v>41</v>
      </c>
      <c r="G211" s="142">
        <f>F211/6331</f>
        <v>6.4760701311009318E-3</v>
      </c>
      <c r="H211" s="46">
        <v>53</v>
      </c>
      <c r="I211" s="141">
        <f>H211/4446</f>
        <v>1.1920827710301394E-2</v>
      </c>
      <c r="J211" s="49">
        <f>IF(D211=0, "-", IF((B211-D211)/D211&lt;10, (B211-D211)/D211, "&gt;999%"))</f>
        <v>0</v>
      </c>
      <c r="K211" s="50">
        <f>IF(H211=0, "-", IF((F211-H211)/H211&lt;10, (F211-H211)/H211, "&gt;999%"))</f>
        <v>-0.22641509433962265</v>
      </c>
    </row>
    <row r="212" spans="1:11" x14ac:dyDescent="0.25">
      <c r="B212" s="138"/>
      <c r="D212" s="138"/>
      <c r="F212" s="138"/>
      <c r="H212" s="138"/>
    </row>
    <row r="213" spans="1:11" ht="13" x14ac:dyDescent="0.3">
      <c r="A213" s="26" t="s">
        <v>299</v>
      </c>
      <c r="B213" s="46">
        <f>B217-B215</f>
        <v>1153</v>
      </c>
      <c r="C213" s="140">
        <f>B213/2959</f>
        <v>0.38965866846907737</v>
      </c>
      <c r="D213" s="46">
        <f>D217-D215</f>
        <v>470</v>
      </c>
      <c r="E213" s="141">
        <f>D213/1672</f>
        <v>0.28110047846889952</v>
      </c>
      <c r="F213" s="128">
        <f>F217-F215</f>
        <v>2354</v>
      </c>
      <c r="G213" s="142">
        <f>F213/6331</f>
        <v>0.37182119728320961</v>
      </c>
      <c r="H213" s="46">
        <f>H217-H215</f>
        <v>1443</v>
      </c>
      <c r="I213" s="141">
        <f>H213/4446</f>
        <v>0.32456140350877194</v>
      </c>
      <c r="J213" s="49">
        <f>IF(D213=0, "-", IF((B213-D213)/D213&lt;10, (B213-D213)/D213, "&gt;999%"))</f>
        <v>1.4531914893617022</v>
      </c>
      <c r="K213" s="50">
        <f>IF(H213=0, "-", IF((F213-H213)/H213&lt;10, (F213-H213)/H213, "&gt;999%"))</f>
        <v>0.63132363132363134</v>
      </c>
    </row>
    <row r="214" spans="1:11" ht="13" x14ac:dyDescent="0.3">
      <c r="A214" s="26"/>
      <c r="B214" s="46"/>
      <c r="C214" s="140"/>
      <c r="D214" s="46"/>
      <c r="E214" s="141"/>
      <c r="F214" s="128"/>
      <c r="G214" s="142"/>
      <c r="H214" s="46"/>
      <c r="I214" s="141"/>
      <c r="J214" s="49"/>
      <c r="K214" s="50"/>
    </row>
    <row r="215" spans="1:11" ht="13" x14ac:dyDescent="0.3">
      <c r="A215" s="26" t="s">
        <v>300</v>
      </c>
      <c r="B215" s="46">
        <v>102</v>
      </c>
      <c r="C215" s="140">
        <f>B215/2959</f>
        <v>3.4471105103075363E-2</v>
      </c>
      <c r="D215" s="46">
        <v>73</v>
      </c>
      <c r="E215" s="141">
        <f>D215/1672</f>
        <v>4.3660287081339712E-2</v>
      </c>
      <c r="F215" s="128">
        <v>217</v>
      </c>
      <c r="G215" s="142">
        <f>F215/6331</f>
        <v>3.4275785815826881E-2</v>
      </c>
      <c r="H215" s="46">
        <v>198</v>
      </c>
      <c r="I215" s="141">
        <f>H215/4446</f>
        <v>4.4534412955465584E-2</v>
      </c>
      <c r="J215" s="49">
        <f>IF(D215=0, "-", IF((B215-D215)/D215&lt;10, (B215-D215)/D215, "&gt;999%"))</f>
        <v>0.39726027397260272</v>
      </c>
      <c r="K215" s="50">
        <f>IF(H215=0, "-", IF((F215-H215)/H215&lt;10, (F215-H215)/H215, "&gt;999%"))</f>
        <v>9.5959595959595953E-2</v>
      </c>
    </row>
    <row r="216" spans="1:11" ht="13" x14ac:dyDescent="0.3">
      <c r="A216" s="26"/>
      <c r="B216" s="46"/>
      <c r="C216" s="140"/>
      <c r="D216" s="46"/>
      <c r="E216" s="141"/>
      <c r="F216" s="128"/>
      <c r="G216" s="142"/>
      <c r="H216" s="46"/>
      <c r="I216" s="141"/>
      <c r="J216" s="49"/>
      <c r="K216" s="50"/>
    </row>
    <row r="217" spans="1:11" ht="13" x14ac:dyDescent="0.3">
      <c r="A217" s="26" t="s">
        <v>301</v>
      </c>
      <c r="B217" s="46">
        <v>1255</v>
      </c>
      <c r="C217" s="140">
        <f>B217/2959</f>
        <v>0.42412977357215276</v>
      </c>
      <c r="D217" s="46">
        <v>543</v>
      </c>
      <c r="E217" s="141">
        <f>D217/1672</f>
        <v>0.32476076555023925</v>
      </c>
      <c r="F217" s="128">
        <v>2571</v>
      </c>
      <c r="G217" s="142">
        <f>F217/6331</f>
        <v>0.40609698309903647</v>
      </c>
      <c r="H217" s="46">
        <v>1641</v>
      </c>
      <c r="I217" s="141">
        <f>H217/4446</f>
        <v>0.3690958164642375</v>
      </c>
      <c r="J217" s="49">
        <f>IF(D217=0, "-", IF((B217-D217)/D217&lt;10, (B217-D217)/D217, "&gt;999%"))</f>
        <v>1.3112338858195212</v>
      </c>
      <c r="K217" s="50">
        <f>IF(H217=0, "-", IF((F217-H217)/H217&lt;10, (F217-H217)/H217, "&gt;999%"))</f>
        <v>0.56672760511883002</v>
      </c>
    </row>
  </sheetData>
  <mergeCells count="58">
    <mergeCell ref="B175:E175"/>
    <mergeCell ref="F175:I175"/>
    <mergeCell ref="J175:K175"/>
    <mergeCell ref="B176:C176"/>
    <mergeCell ref="D176:E176"/>
    <mergeCell ref="F176:G176"/>
    <mergeCell ref="H176:I176"/>
    <mergeCell ref="B154:E154"/>
    <mergeCell ref="F154:I154"/>
    <mergeCell ref="J154:K154"/>
    <mergeCell ref="B155:C155"/>
    <mergeCell ref="D155:E155"/>
    <mergeCell ref="F155:G155"/>
    <mergeCell ref="H155:I155"/>
    <mergeCell ref="B140:E140"/>
    <mergeCell ref="F140:I140"/>
    <mergeCell ref="J140:K140"/>
    <mergeCell ref="B141:C141"/>
    <mergeCell ref="D141:E141"/>
    <mergeCell ref="F141:G141"/>
    <mergeCell ref="H141:I141"/>
    <mergeCell ref="B118:E118"/>
    <mergeCell ref="F118:I118"/>
    <mergeCell ref="J118:K118"/>
    <mergeCell ref="B119:C119"/>
    <mergeCell ref="D119:E119"/>
    <mergeCell ref="F119:G119"/>
    <mergeCell ref="H119:I119"/>
    <mergeCell ref="B84:E84"/>
    <mergeCell ref="F84:I84"/>
    <mergeCell ref="J84:K84"/>
    <mergeCell ref="B85:C85"/>
    <mergeCell ref="D85:E85"/>
    <mergeCell ref="F85:G85"/>
    <mergeCell ref="H85:I85"/>
    <mergeCell ref="B44:E44"/>
    <mergeCell ref="F44:I44"/>
    <mergeCell ref="J44:K44"/>
    <mergeCell ref="B45:C45"/>
    <mergeCell ref="D45:E45"/>
    <mergeCell ref="F45:G45"/>
    <mergeCell ref="H45:I45"/>
    <mergeCell ref="B15:E15"/>
    <mergeCell ref="F15:I15"/>
    <mergeCell ref="J15:K15"/>
    <mergeCell ref="B16:C16"/>
    <mergeCell ref="D16:E16"/>
    <mergeCell ref="F16:G16"/>
    <mergeCell ref="H16:I16"/>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43" max="16383" man="1"/>
    <brk id="83" max="16383" man="1"/>
    <brk id="117" max="16383" man="1"/>
    <brk id="153" max="16383" man="1"/>
    <brk id="174"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7EFBB-993D-4446-8688-64CDE5795ECC}">
  <sheetPr>
    <pageSetUpPr fitToPage="1"/>
  </sheetPr>
  <dimension ref="A1:K40"/>
  <sheetViews>
    <sheetView workbookViewId="0">
      <selection sqref="A1:L1"/>
    </sheetView>
  </sheetViews>
  <sheetFormatPr defaultRowHeight="12.5" x14ac:dyDescent="0.25"/>
  <cols>
    <col min="1" max="1" width="18.08984375" style="4" bestFit="1" customWidth="1"/>
    <col min="2" max="11" width="8.453125" style="4" customWidth="1"/>
    <col min="12" max="256" width="8.7265625" style="4"/>
    <col min="257" max="257" width="24.7265625" style="4" customWidth="1"/>
    <col min="258" max="267" width="8.453125" style="4" customWidth="1"/>
    <col min="268" max="512" width="8.7265625" style="4"/>
    <col min="513" max="513" width="24.7265625" style="4" customWidth="1"/>
    <col min="514" max="523" width="8.453125" style="4" customWidth="1"/>
    <col min="524" max="768" width="8.7265625" style="4"/>
    <col min="769" max="769" width="24.7265625" style="4" customWidth="1"/>
    <col min="770" max="779" width="8.453125" style="4" customWidth="1"/>
    <col min="780" max="1024" width="8.7265625" style="4"/>
    <col min="1025" max="1025" width="24.7265625" style="4" customWidth="1"/>
    <col min="1026" max="1035" width="8.453125" style="4" customWidth="1"/>
    <col min="1036" max="1280" width="8.7265625" style="4"/>
    <col min="1281" max="1281" width="24.7265625" style="4" customWidth="1"/>
    <col min="1282" max="1291" width="8.453125" style="4" customWidth="1"/>
    <col min="1292" max="1536" width="8.7265625" style="4"/>
    <col min="1537" max="1537" width="24.7265625" style="4" customWidth="1"/>
    <col min="1538" max="1547" width="8.453125" style="4" customWidth="1"/>
    <col min="1548" max="1792" width="8.7265625" style="4"/>
    <col min="1793" max="1793" width="24.7265625" style="4" customWidth="1"/>
    <col min="1794" max="1803" width="8.453125" style="4" customWidth="1"/>
    <col min="1804" max="2048" width="8.7265625" style="4"/>
    <col min="2049" max="2049" width="24.7265625" style="4" customWidth="1"/>
    <col min="2050" max="2059" width="8.453125" style="4" customWidth="1"/>
    <col min="2060" max="2304" width="8.7265625" style="4"/>
    <col min="2305" max="2305" width="24.7265625" style="4" customWidth="1"/>
    <col min="2306" max="2315" width="8.453125" style="4" customWidth="1"/>
    <col min="2316" max="2560" width="8.7265625" style="4"/>
    <col min="2561" max="2561" width="24.7265625" style="4" customWidth="1"/>
    <col min="2562" max="2571" width="8.453125" style="4" customWidth="1"/>
    <col min="2572" max="2816" width="8.7265625" style="4"/>
    <col min="2817" max="2817" width="24.7265625" style="4" customWidth="1"/>
    <col min="2818" max="2827" width="8.453125" style="4" customWidth="1"/>
    <col min="2828" max="3072" width="8.7265625" style="4"/>
    <col min="3073" max="3073" width="24.7265625" style="4" customWidth="1"/>
    <col min="3074" max="3083" width="8.453125" style="4" customWidth="1"/>
    <col min="3084" max="3328" width="8.7265625" style="4"/>
    <col min="3329" max="3329" width="24.7265625" style="4" customWidth="1"/>
    <col min="3330" max="3339" width="8.453125" style="4" customWidth="1"/>
    <col min="3340" max="3584" width="8.7265625" style="4"/>
    <col min="3585" max="3585" width="24.7265625" style="4" customWidth="1"/>
    <col min="3586" max="3595" width="8.453125" style="4" customWidth="1"/>
    <col min="3596" max="3840" width="8.7265625" style="4"/>
    <col min="3841" max="3841" width="24.7265625" style="4" customWidth="1"/>
    <col min="3842" max="3851" width="8.453125" style="4" customWidth="1"/>
    <col min="3852" max="4096" width="8.7265625" style="4"/>
    <col min="4097" max="4097" width="24.7265625" style="4" customWidth="1"/>
    <col min="4098" max="4107" width="8.453125" style="4" customWidth="1"/>
    <col min="4108" max="4352" width="8.7265625" style="4"/>
    <col min="4353" max="4353" width="24.7265625" style="4" customWidth="1"/>
    <col min="4354" max="4363" width="8.453125" style="4" customWidth="1"/>
    <col min="4364" max="4608" width="8.7265625" style="4"/>
    <col min="4609" max="4609" width="24.7265625" style="4" customWidth="1"/>
    <col min="4610" max="4619" width="8.453125" style="4" customWidth="1"/>
    <col min="4620" max="4864" width="8.7265625" style="4"/>
    <col min="4865" max="4865" width="24.7265625" style="4" customWidth="1"/>
    <col min="4866" max="4875" width="8.453125" style="4" customWidth="1"/>
    <col min="4876" max="5120" width="8.7265625" style="4"/>
    <col min="5121" max="5121" width="24.7265625" style="4" customWidth="1"/>
    <col min="5122" max="5131" width="8.453125" style="4" customWidth="1"/>
    <col min="5132" max="5376" width="8.7265625" style="4"/>
    <col min="5377" max="5377" width="24.7265625" style="4" customWidth="1"/>
    <col min="5378" max="5387" width="8.453125" style="4" customWidth="1"/>
    <col min="5388" max="5632" width="8.7265625" style="4"/>
    <col min="5633" max="5633" width="24.7265625" style="4" customWidth="1"/>
    <col min="5634" max="5643" width="8.453125" style="4" customWidth="1"/>
    <col min="5644" max="5888" width="8.7265625" style="4"/>
    <col min="5889" max="5889" width="24.7265625" style="4" customWidth="1"/>
    <col min="5890" max="5899" width="8.453125" style="4" customWidth="1"/>
    <col min="5900" max="6144" width="8.7265625" style="4"/>
    <col min="6145" max="6145" width="24.7265625" style="4" customWidth="1"/>
    <col min="6146" max="6155" width="8.453125" style="4" customWidth="1"/>
    <col min="6156" max="6400" width="8.7265625" style="4"/>
    <col min="6401" max="6401" width="24.7265625" style="4" customWidth="1"/>
    <col min="6402" max="6411" width="8.453125" style="4" customWidth="1"/>
    <col min="6412" max="6656" width="8.7265625" style="4"/>
    <col min="6657" max="6657" width="24.7265625" style="4" customWidth="1"/>
    <col min="6658" max="6667" width="8.453125" style="4" customWidth="1"/>
    <col min="6668" max="6912" width="8.7265625" style="4"/>
    <col min="6913" max="6913" width="24.7265625" style="4" customWidth="1"/>
    <col min="6914" max="6923" width="8.453125" style="4" customWidth="1"/>
    <col min="6924" max="7168" width="8.7265625" style="4"/>
    <col min="7169" max="7169" width="24.7265625" style="4" customWidth="1"/>
    <col min="7170" max="7179" width="8.453125" style="4" customWidth="1"/>
    <col min="7180" max="7424" width="8.7265625" style="4"/>
    <col min="7425" max="7425" width="24.7265625" style="4" customWidth="1"/>
    <col min="7426" max="7435" width="8.453125" style="4" customWidth="1"/>
    <col min="7436" max="7680" width="8.7265625" style="4"/>
    <col min="7681" max="7681" width="24.7265625" style="4" customWidth="1"/>
    <col min="7682" max="7691" width="8.453125" style="4" customWidth="1"/>
    <col min="7692" max="7936" width="8.7265625" style="4"/>
    <col min="7937" max="7937" width="24.7265625" style="4" customWidth="1"/>
    <col min="7938" max="7947" width="8.453125" style="4" customWidth="1"/>
    <col min="7948" max="8192" width="8.7265625" style="4"/>
    <col min="8193" max="8193" width="24.7265625" style="4" customWidth="1"/>
    <col min="8194" max="8203" width="8.453125" style="4" customWidth="1"/>
    <col min="8204" max="8448" width="8.7265625" style="4"/>
    <col min="8449" max="8449" width="24.7265625" style="4" customWidth="1"/>
    <col min="8450" max="8459" width="8.453125" style="4" customWidth="1"/>
    <col min="8460" max="8704" width="8.7265625" style="4"/>
    <col min="8705" max="8705" width="24.7265625" style="4" customWidth="1"/>
    <col min="8706" max="8715" width="8.453125" style="4" customWidth="1"/>
    <col min="8716" max="8960" width="8.7265625" style="4"/>
    <col min="8961" max="8961" width="24.7265625" style="4" customWidth="1"/>
    <col min="8962" max="8971" width="8.453125" style="4" customWidth="1"/>
    <col min="8972" max="9216" width="8.7265625" style="4"/>
    <col min="9217" max="9217" width="24.7265625" style="4" customWidth="1"/>
    <col min="9218" max="9227" width="8.453125" style="4" customWidth="1"/>
    <col min="9228" max="9472" width="8.7265625" style="4"/>
    <col min="9473" max="9473" width="24.7265625" style="4" customWidth="1"/>
    <col min="9474" max="9483" width="8.453125" style="4" customWidth="1"/>
    <col min="9484" max="9728" width="8.7265625" style="4"/>
    <col min="9729" max="9729" width="24.7265625" style="4" customWidth="1"/>
    <col min="9730" max="9739" width="8.453125" style="4" customWidth="1"/>
    <col min="9740" max="9984" width="8.7265625" style="4"/>
    <col min="9985" max="9985" width="24.7265625" style="4" customWidth="1"/>
    <col min="9986" max="9995" width="8.453125" style="4" customWidth="1"/>
    <col min="9996" max="10240" width="8.7265625" style="4"/>
    <col min="10241" max="10241" width="24.7265625" style="4" customWidth="1"/>
    <col min="10242" max="10251" width="8.453125" style="4" customWidth="1"/>
    <col min="10252" max="10496" width="8.7265625" style="4"/>
    <col min="10497" max="10497" width="24.7265625" style="4" customWidth="1"/>
    <col min="10498" max="10507" width="8.453125" style="4" customWidth="1"/>
    <col min="10508" max="10752" width="8.7265625" style="4"/>
    <col min="10753" max="10753" width="24.7265625" style="4" customWidth="1"/>
    <col min="10754" max="10763" width="8.453125" style="4" customWidth="1"/>
    <col min="10764" max="11008" width="8.7265625" style="4"/>
    <col min="11009" max="11009" width="24.7265625" style="4" customWidth="1"/>
    <col min="11010" max="11019" width="8.453125" style="4" customWidth="1"/>
    <col min="11020" max="11264" width="8.7265625" style="4"/>
    <col min="11265" max="11265" width="24.7265625" style="4" customWidth="1"/>
    <col min="11266" max="11275" width="8.453125" style="4" customWidth="1"/>
    <col min="11276" max="11520" width="8.7265625" style="4"/>
    <col min="11521" max="11521" width="24.7265625" style="4" customWidth="1"/>
    <col min="11522" max="11531" width="8.453125" style="4" customWidth="1"/>
    <col min="11532" max="11776" width="8.7265625" style="4"/>
    <col min="11777" max="11777" width="24.7265625" style="4" customWidth="1"/>
    <col min="11778" max="11787" width="8.453125" style="4" customWidth="1"/>
    <col min="11788" max="12032" width="8.7265625" style="4"/>
    <col min="12033" max="12033" width="24.7265625" style="4" customWidth="1"/>
    <col min="12034" max="12043" width="8.453125" style="4" customWidth="1"/>
    <col min="12044" max="12288" width="8.7265625" style="4"/>
    <col min="12289" max="12289" width="24.7265625" style="4" customWidth="1"/>
    <col min="12290" max="12299" width="8.453125" style="4" customWidth="1"/>
    <col min="12300" max="12544" width="8.7265625" style="4"/>
    <col min="12545" max="12545" width="24.7265625" style="4" customWidth="1"/>
    <col min="12546" max="12555" width="8.453125" style="4" customWidth="1"/>
    <col min="12556" max="12800" width="8.7265625" style="4"/>
    <col min="12801" max="12801" width="24.7265625" style="4" customWidth="1"/>
    <col min="12802" max="12811" width="8.453125" style="4" customWidth="1"/>
    <col min="12812" max="13056" width="8.7265625" style="4"/>
    <col min="13057" max="13057" width="24.7265625" style="4" customWidth="1"/>
    <col min="13058" max="13067" width="8.453125" style="4" customWidth="1"/>
    <col min="13068" max="13312" width="8.7265625" style="4"/>
    <col min="13313" max="13313" width="24.7265625" style="4" customWidth="1"/>
    <col min="13314" max="13323" width="8.453125" style="4" customWidth="1"/>
    <col min="13324" max="13568" width="8.7265625" style="4"/>
    <col min="13569" max="13569" width="24.7265625" style="4" customWidth="1"/>
    <col min="13570" max="13579" width="8.453125" style="4" customWidth="1"/>
    <col min="13580" max="13824" width="8.7265625" style="4"/>
    <col min="13825" max="13825" width="24.7265625" style="4" customWidth="1"/>
    <col min="13826" max="13835" width="8.453125" style="4" customWidth="1"/>
    <col min="13836" max="14080" width="8.7265625" style="4"/>
    <col min="14081" max="14081" width="24.7265625" style="4" customWidth="1"/>
    <col min="14082" max="14091" width="8.453125" style="4" customWidth="1"/>
    <col min="14092" max="14336" width="8.7265625" style="4"/>
    <col min="14337" max="14337" width="24.7265625" style="4" customWidth="1"/>
    <col min="14338" max="14347" width="8.453125" style="4" customWidth="1"/>
    <col min="14348" max="14592" width="8.7265625" style="4"/>
    <col min="14593" max="14593" width="24.7265625" style="4" customWidth="1"/>
    <col min="14594" max="14603" width="8.453125" style="4" customWidth="1"/>
    <col min="14604" max="14848" width="8.7265625" style="4"/>
    <col min="14849" max="14849" width="24.7265625" style="4" customWidth="1"/>
    <col min="14850" max="14859" width="8.453125" style="4" customWidth="1"/>
    <col min="14860" max="15104" width="8.7265625" style="4"/>
    <col min="15105" max="15105" width="24.7265625" style="4" customWidth="1"/>
    <col min="15106" max="15115" width="8.453125" style="4" customWidth="1"/>
    <col min="15116" max="15360" width="8.7265625" style="4"/>
    <col min="15361" max="15361" width="24.7265625" style="4" customWidth="1"/>
    <col min="15362" max="15371" width="8.453125" style="4" customWidth="1"/>
    <col min="15372" max="15616" width="8.7265625" style="4"/>
    <col min="15617" max="15617" width="24.7265625" style="4" customWidth="1"/>
    <col min="15618" max="15627" width="8.453125" style="4" customWidth="1"/>
    <col min="15628" max="15872" width="8.7265625" style="4"/>
    <col min="15873" max="15873" width="24.7265625" style="4" customWidth="1"/>
    <col min="15874" max="15883" width="8.453125" style="4" customWidth="1"/>
    <col min="15884" max="16128" width="8.7265625" style="4"/>
    <col min="16129" max="16129" width="24.7265625" style="4" customWidth="1"/>
    <col min="16130" max="16139" width="8.453125" style="4" customWidth="1"/>
    <col min="16140" max="16384" width="8.7265625" style="4"/>
  </cols>
  <sheetData>
    <row r="1" spans="1:11" ht="20" x14ac:dyDescent="0.4">
      <c r="A1" s="68" t="s">
        <v>19</v>
      </c>
      <c r="B1" s="69" t="s">
        <v>302</v>
      </c>
      <c r="C1" s="69"/>
      <c r="D1" s="69"/>
      <c r="E1" s="70"/>
      <c r="F1" s="70"/>
      <c r="G1" s="70"/>
      <c r="H1" s="70"/>
      <c r="I1" s="70"/>
      <c r="J1" s="70"/>
      <c r="K1" s="70"/>
    </row>
    <row r="2" spans="1:11" ht="20" x14ac:dyDescent="0.4">
      <c r="A2" s="68" t="s">
        <v>21</v>
      </c>
      <c r="B2" s="71" t="s">
        <v>3</v>
      </c>
      <c r="C2" s="69"/>
      <c r="D2" s="69"/>
      <c r="E2" s="5"/>
      <c r="F2" s="5"/>
      <c r="G2" s="5"/>
      <c r="H2" s="5"/>
      <c r="I2" s="5"/>
      <c r="J2" s="5"/>
      <c r="K2" s="5"/>
    </row>
    <row r="4" spans="1:11" ht="15.5" x14ac:dyDescent="0.35">
      <c r="A4" s="143"/>
      <c r="B4" s="22" t="s">
        <v>4</v>
      </c>
      <c r="C4" s="25"/>
      <c r="D4" s="25"/>
      <c r="E4" s="23"/>
      <c r="F4" s="22" t="s">
        <v>144</v>
      </c>
      <c r="G4" s="25"/>
      <c r="H4" s="25"/>
      <c r="I4" s="23"/>
      <c r="J4" s="22" t="s">
        <v>145</v>
      </c>
      <c r="K4" s="23"/>
    </row>
    <row r="5" spans="1:11" ht="13" x14ac:dyDescent="0.3">
      <c r="A5" s="26"/>
      <c r="B5" s="22">
        <f>VALUE(RIGHT($B$2, 4))</f>
        <v>2020</v>
      </c>
      <c r="C5" s="23"/>
      <c r="D5" s="22">
        <f>B5-1</f>
        <v>2019</v>
      </c>
      <c r="E5" s="130"/>
      <c r="F5" s="22">
        <f>B5</f>
        <v>2020</v>
      </c>
      <c r="G5" s="130"/>
      <c r="H5" s="22">
        <f>D5</f>
        <v>2019</v>
      </c>
      <c r="I5" s="130"/>
      <c r="J5" s="27" t="s">
        <v>8</v>
      </c>
      <c r="K5" s="28" t="s">
        <v>5</v>
      </c>
    </row>
    <row r="6" spans="1:11" ht="13" x14ac:dyDescent="0.3">
      <c r="A6" s="30"/>
      <c r="B6" s="132" t="s">
        <v>146</v>
      </c>
      <c r="C6" s="133" t="s">
        <v>147</v>
      </c>
      <c r="D6" s="132" t="s">
        <v>146</v>
      </c>
      <c r="E6" s="134" t="s">
        <v>147</v>
      </c>
      <c r="F6" s="144" t="s">
        <v>146</v>
      </c>
      <c r="G6" s="133" t="s">
        <v>147</v>
      </c>
      <c r="H6" s="145" t="s">
        <v>146</v>
      </c>
      <c r="I6" s="134" t="s">
        <v>147</v>
      </c>
      <c r="J6" s="132"/>
      <c r="K6" s="134"/>
    </row>
    <row r="7" spans="1:11" x14ac:dyDescent="0.25">
      <c r="A7" s="34" t="s">
        <v>49</v>
      </c>
      <c r="B7" s="35">
        <v>1</v>
      </c>
      <c r="C7" s="146">
        <f>IF(B40=0, "-", B7/B40)</f>
        <v>7.9681274900398409E-4</v>
      </c>
      <c r="D7" s="35">
        <v>6</v>
      </c>
      <c r="E7" s="39">
        <f>IF(D40=0, "-", D7/D40)</f>
        <v>1.1049723756906077E-2</v>
      </c>
      <c r="F7" s="136">
        <v>3</v>
      </c>
      <c r="G7" s="146">
        <f>IF(F40=0, "-", F7/F40)</f>
        <v>1.1668611435239206E-3</v>
      </c>
      <c r="H7" s="35">
        <v>8</v>
      </c>
      <c r="I7" s="39">
        <f>IF(H40=0, "-", H7/H40)</f>
        <v>4.8750761730652044E-3</v>
      </c>
      <c r="J7" s="38">
        <f t="shared" ref="J7:J38" si="0">IF(D7=0, "-", IF((B7-D7)/D7&lt;10, (B7-D7)/D7, "&gt;999%"))</f>
        <v>-0.83333333333333337</v>
      </c>
      <c r="K7" s="39">
        <f t="shared" ref="K7:K38" si="1">IF(H7=0, "-", IF((F7-H7)/H7&lt;10, (F7-H7)/H7, "&gt;999%"))</f>
        <v>-0.625</v>
      </c>
    </row>
    <row r="8" spans="1:11" x14ac:dyDescent="0.25">
      <c r="A8" s="34" t="s">
        <v>50</v>
      </c>
      <c r="B8" s="35">
        <v>24</v>
      </c>
      <c r="C8" s="146">
        <f>IF(B40=0, "-", B8/B40)</f>
        <v>1.9123505976095617E-2</v>
      </c>
      <c r="D8" s="35">
        <v>17</v>
      </c>
      <c r="E8" s="39">
        <f>IF(D40=0, "-", D8/D40)</f>
        <v>3.1307550644567222E-2</v>
      </c>
      <c r="F8" s="136">
        <v>42</v>
      </c>
      <c r="G8" s="146">
        <f>IF(F40=0, "-", F8/F40)</f>
        <v>1.6336056009334889E-2</v>
      </c>
      <c r="H8" s="35">
        <v>53</v>
      </c>
      <c r="I8" s="39">
        <f>IF(H40=0, "-", H8/H40)</f>
        <v>3.2297379646556976E-2</v>
      </c>
      <c r="J8" s="38">
        <f t="shared" si="0"/>
        <v>0.41176470588235292</v>
      </c>
      <c r="K8" s="39">
        <f t="shared" si="1"/>
        <v>-0.20754716981132076</v>
      </c>
    </row>
    <row r="9" spans="1:11" x14ac:dyDescent="0.25">
      <c r="A9" s="34" t="s">
        <v>51</v>
      </c>
      <c r="B9" s="35">
        <v>26</v>
      </c>
      <c r="C9" s="146">
        <f>IF(B40=0, "-", B9/B40)</f>
        <v>2.0717131474103586E-2</v>
      </c>
      <c r="D9" s="35">
        <v>16</v>
      </c>
      <c r="E9" s="39">
        <f>IF(D40=0, "-", D9/D40)</f>
        <v>2.9465930018416207E-2</v>
      </c>
      <c r="F9" s="136">
        <v>61</v>
      </c>
      <c r="G9" s="146">
        <f>IF(F40=0, "-", F9/F40)</f>
        <v>2.3726176584986387E-2</v>
      </c>
      <c r="H9" s="35">
        <v>38</v>
      </c>
      <c r="I9" s="39">
        <f>IF(H40=0, "-", H9/H40)</f>
        <v>2.3156611822059719E-2</v>
      </c>
      <c r="J9" s="38">
        <f t="shared" si="0"/>
        <v>0.625</v>
      </c>
      <c r="K9" s="39">
        <f t="shared" si="1"/>
        <v>0.60526315789473684</v>
      </c>
    </row>
    <row r="10" spans="1:11" x14ac:dyDescent="0.25">
      <c r="A10" s="34" t="s">
        <v>52</v>
      </c>
      <c r="B10" s="35">
        <v>0</v>
      </c>
      <c r="C10" s="146">
        <f>IF(B40=0, "-", B10/B40)</f>
        <v>0</v>
      </c>
      <c r="D10" s="35">
        <v>0</v>
      </c>
      <c r="E10" s="39">
        <f>IF(D40=0, "-", D10/D40)</f>
        <v>0</v>
      </c>
      <c r="F10" s="136">
        <v>1</v>
      </c>
      <c r="G10" s="146">
        <f>IF(F40=0, "-", F10/F40)</f>
        <v>3.8895371450797355E-4</v>
      </c>
      <c r="H10" s="35">
        <v>0</v>
      </c>
      <c r="I10" s="39">
        <f>IF(H40=0, "-", H10/H40)</f>
        <v>0</v>
      </c>
      <c r="J10" s="38" t="str">
        <f t="shared" si="0"/>
        <v>-</v>
      </c>
      <c r="K10" s="39" t="str">
        <f t="shared" si="1"/>
        <v>-</v>
      </c>
    </row>
    <row r="11" spans="1:11" x14ac:dyDescent="0.25">
      <c r="A11" s="34" t="s">
        <v>53</v>
      </c>
      <c r="B11" s="35">
        <v>4</v>
      </c>
      <c r="C11" s="146">
        <f>IF(B40=0, "-", B11/B40)</f>
        <v>3.1872509960159364E-3</v>
      </c>
      <c r="D11" s="35">
        <v>0</v>
      </c>
      <c r="E11" s="39">
        <f>IF(D40=0, "-", D11/D40)</f>
        <v>0</v>
      </c>
      <c r="F11" s="136">
        <v>6</v>
      </c>
      <c r="G11" s="146">
        <f>IF(F40=0, "-", F11/F40)</f>
        <v>2.3337222870478411E-3</v>
      </c>
      <c r="H11" s="35">
        <v>1</v>
      </c>
      <c r="I11" s="39">
        <f>IF(H40=0, "-", H11/H40)</f>
        <v>6.0938452163315055E-4</v>
      </c>
      <c r="J11" s="38" t="str">
        <f t="shared" si="0"/>
        <v>-</v>
      </c>
      <c r="K11" s="39">
        <f t="shared" si="1"/>
        <v>5</v>
      </c>
    </row>
    <row r="12" spans="1:11" x14ac:dyDescent="0.25">
      <c r="A12" s="34" t="s">
        <v>54</v>
      </c>
      <c r="B12" s="35">
        <v>6</v>
      </c>
      <c r="C12" s="146">
        <f>IF(B40=0, "-", B12/B40)</f>
        <v>4.7808764940239041E-3</v>
      </c>
      <c r="D12" s="35">
        <v>5</v>
      </c>
      <c r="E12" s="39">
        <f>IF(D40=0, "-", D12/D40)</f>
        <v>9.2081031307550652E-3</v>
      </c>
      <c r="F12" s="136">
        <v>11</v>
      </c>
      <c r="G12" s="146">
        <f>IF(F40=0, "-", F12/F40)</f>
        <v>4.2784908595877094E-3</v>
      </c>
      <c r="H12" s="35">
        <v>10</v>
      </c>
      <c r="I12" s="39">
        <f>IF(H40=0, "-", H12/H40)</f>
        <v>6.0938452163315053E-3</v>
      </c>
      <c r="J12" s="38">
        <f t="shared" si="0"/>
        <v>0.2</v>
      </c>
      <c r="K12" s="39">
        <f t="shared" si="1"/>
        <v>0.1</v>
      </c>
    </row>
    <row r="13" spans="1:11" x14ac:dyDescent="0.25">
      <c r="A13" s="34" t="s">
        <v>56</v>
      </c>
      <c r="B13" s="35">
        <v>14</v>
      </c>
      <c r="C13" s="146">
        <f>IF(B40=0, "-", B13/B40)</f>
        <v>1.1155378486055778E-2</v>
      </c>
      <c r="D13" s="35">
        <v>17</v>
      </c>
      <c r="E13" s="39">
        <f>IF(D40=0, "-", D13/D40)</f>
        <v>3.1307550644567222E-2</v>
      </c>
      <c r="F13" s="136">
        <v>27</v>
      </c>
      <c r="G13" s="146">
        <f>IF(F40=0, "-", F13/F40)</f>
        <v>1.0501750291715286E-2</v>
      </c>
      <c r="H13" s="35">
        <v>40</v>
      </c>
      <c r="I13" s="39">
        <f>IF(H40=0, "-", H13/H40)</f>
        <v>2.4375380865326021E-2</v>
      </c>
      <c r="J13" s="38">
        <f t="shared" si="0"/>
        <v>-0.17647058823529413</v>
      </c>
      <c r="K13" s="39">
        <f t="shared" si="1"/>
        <v>-0.32500000000000001</v>
      </c>
    </row>
    <row r="14" spans="1:11" x14ac:dyDescent="0.25">
      <c r="A14" s="34" t="s">
        <v>59</v>
      </c>
      <c r="B14" s="35">
        <v>15</v>
      </c>
      <c r="C14" s="146">
        <f>IF(B40=0, "-", B14/B40)</f>
        <v>1.1952191235059761E-2</v>
      </c>
      <c r="D14" s="35">
        <v>12</v>
      </c>
      <c r="E14" s="39">
        <f>IF(D40=0, "-", D14/D40)</f>
        <v>2.2099447513812154E-2</v>
      </c>
      <c r="F14" s="136">
        <v>27</v>
      </c>
      <c r="G14" s="146">
        <f>IF(F40=0, "-", F14/F40)</f>
        <v>1.0501750291715286E-2</v>
      </c>
      <c r="H14" s="35">
        <v>70</v>
      </c>
      <c r="I14" s="39">
        <f>IF(H40=0, "-", H14/H40)</f>
        <v>4.2656916514320534E-2</v>
      </c>
      <c r="J14" s="38">
        <f t="shared" si="0"/>
        <v>0.25</v>
      </c>
      <c r="K14" s="39">
        <f t="shared" si="1"/>
        <v>-0.61428571428571432</v>
      </c>
    </row>
    <row r="15" spans="1:11" x14ac:dyDescent="0.25">
      <c r="A15" s="34" t="s">
        <v>60</v>
      </c>
      <c r="B15" s="35">
        <v>94</v>
      </c>
      <c r="C15" s="146">
        <f>IF(B40=0, "-", B15/B40)</f>
        <v>7.4900398406374497E-2</v>
      </c>
      <c r="D15" s="35">
        <v>52</v>
      </c>
      <c r="E15" s="39">
        <f>IF(D40=0, "-", D15/D40)</f>
        <v>9.5764272559852676E-2</v>
      </c>
      <c r="F15" s="136">
        <v>227</v>
      </c>
      <c r="G15" s="146">
        <f>IF(F40=0, "-", F15/F40)</f>
        <v>8.8292493193309993E-2</v>
      </c>
      <c r="H15" s="35">
        <v>138</v>
      </c>
      <c r="I15" s="39">
        <f>IF(H40=0, "-", H15/H40)</f>
        <v>8.4095063985374766E-2</v>
      </c>
      <c r="J15" s="38">
        <f t="shared" si="0"/>
        <v>0.80769230769230771</v>
      </c>
      <c r="K15" s="39">
        <f t="shared" si="1"/>
        <v>0.64492753623188404</v>
      </c>
    </row>
    <row r="16" spans="1:11" x14ac:dyDescent="0.25">
      <c r="A16" s="34" t="s">
        <v>61</v>
      </c>
      <c r="B16" s="35">
        <v>152</v>
      </c>
      <c r="C16" s="146">
        <f>IF(B40=0, "-", B16/B40)</f>
        <v>0.12111553784860558</v>
      </c>
      <c r="D16" s="35">
        <v>40</v>
      </c>
      <c r="E16" s="39">
        <f>IF(D40=0, "-", D16/D40)</f>
        <v>7.3664825046040522E-2</v>
      </c>
      <c r="F16" s="136">
        <v>285</v>
      </c>
      <c r="G16" s="146">
        <f>IF(F40=0, "-", F16/F40)</f>
        <v>0.11085180863477247</v>
      </c>
      <c r="H16" s="35">
        <v>183</v>
      </c>
      <c r="I16" s="39">
        <f>IF(H40=0, "-", H16/H40)</f>
        <v>0.11151736745886655</v>
      </c>
      <c r="J16" s="38">
        <f t="shared" si="0"/>
        <v>2.8</v>
      </c>
      <c r="K16" s="39">
        <f t="shared" si="1"/>
        <v>0.55737704918032782</v>
      </c>
    </row>
    <row r="17" spans="1:11" x14ac:dyDescent="0.25">
      <c r="A17" s="34" t="s">
        <v>62</v>
      </c>
      <c r="B17" s="35">
        <v>0</v>
      </c>
      <c r="C17" s="146">
        <f>IF(B40=0, "-", B17/B40)</f>
        <v>0</v>
      </c>
      <c r="D17" s="35">
        <v>0</v>
      </c>
      <c r="E17" s="39">
        <f>IF(D40=0, "-", D17/D40)</f>
        <v>0</v>
      </c>
      <c r="F17" s="136">
        <v>0</v>
      </c>
      <c r="G17" s="146">
        <f>IF(F40=0, "-", F17/F40)</f>
        <v>0</v>
      </c>
      <c r="H17" s="35">
        <v>1</v>
      </c>
      <c r="I17" s="39">
        <f>IF(H40=0, "-", H17/H40)</f>
        <v>6.0938452163315055E-4</v>
      </c>
      <c r="J17" s="38" t="str">
        <f t="shared" si="0"/>
        <v>-</v>
      </c>
      <c r="K17" s="39">
        <f t="shared" si="1"/>
        <v>-1</v>
      </c>
    </row>
    <row r="18" spans="1:11" x14ac:dyDescent="0.25">
      <c r="A18" s="34" t="s">
        <v>65</v>
      </c>
      <c r="B18" s="35">
        <v>3</v>
      </c>
      <c r="C18" s="146">
        <f>IF(B40=0, "-", B18/B40)</f>
        <v>2.3904382470119521E-3</v>
      </c>
      <c r="D18" s="35">
        <v>1</v>
      </c>
      <c r="E18" s="39">
        <f>IF(D40=0, "-", D18/D40)</f>
        <v>1.841620626151013E-3</v>
      </c>
      <c r="F18" s="136">
        <v>5</v>
      </c>
      <c r="G18" s="146">
        <f>IF(F40=0, "-", F18/F40)</f>
        <v>1.9447685725398677E-3</v>
      </c>
      <c r="H18" s="35">
        <v>2</v>
      </c>
      <c r="I18" s="39">
        <f>IF(H40=0, "-", H18/H40)</f>
        <v>1.2187690432663011E-3</v>
      </c>
      <c r="J18" s="38">
        <f t="shared" si="0"/>
        <v>2</v>
      </c>
      <c r="K18" s="39">
        <f t="shared" si="1"/>
        <v>1.5</v>
      </c>
    </row>
    <row r="19" spans="1:11" x14ac:dyDescent="0.25">
      <c r="A19" s="34" t="s">
        <v>67</v>
      </c>
      <c r="B19" s="35">
        <v>174</v>
      </c>
      <c r="C19" s="146">
        <f>IF(B40=0, "-", B19/B40)</f>
        <v>0.13864541832669322</v>
      </c>
      <c r="D19" s="35">
        <v>72</v>
      </c>
      <c r="E19" s="39">
        <f>IF(D40=0, "-", D19/D40)</f>
        <v>0.13259668508287292</v>
      </c>
      <c r="F19" s="136">
        <v>288</v>
      </c>
      <c r="G19" s="146">
        <f>IF(F40=0, "-", F19/F40)</f>
        <v>0.11201866977829639</v>
      </c>
      <c r="H19" s="35">
        <v>178</v>
      </c>
      <c r="I19" s="39">
        <f>IF(H40=0, "-", H19/H40)</f>
        <v>0.10847044485070079</v>
      </c>
      <c r="J19" s="38">
        <f t="shared" si="0"/>
        <v>1.4166666666666667</v>
      </c>
      <c r="K19" s="39">
        <f t="shared" si="1"/>
        <v>0.6179775280898876</v>
      </c>
    </row>
    <row r="20" spans="1:11" x14ac:dyDescent="0.25">
      <c r="A20" s="34" t="s">
        <v>69</v>
      </c>
      <c r="B20" s="35">
        <v>0</v>
      </c>
      <c r="C20" s="146">
        <f>IF(B40=0, "-", B20/B40)</f>
        <v>0</v>
      </c>
      <c r="D20" s="35">
        <v>2</v>
      </c>
      <c r="E20" s="39">
        <f>IF(D40=0, "-", D20/D40)</f>
        <v>3.6832412523020259E-3</v>
      </c>
      <c r="F20" s="136">
        <v>0</v>
      </c>
      <c r="G20" s="146">
        <f>IF(F40=0, "-", F20/F40)</f>
        <v>0</v>
      </c>
      <c r="H20" s="35">
        <v>3</v>
      </c>
      <c r="I20" s="39">
        <f>IF(H40=0, "-", H20/H40)</f>
        <v>1.8281535648994515E-3</v>
      </c>
      <c r="J20" s="38">
        <f t="shared" si="0"/>
        <v>-1</v>
      </c>
      <c r="K20" s="39">
        <f t="shared" si="1"/>
        <v>-1</v>
      </c>
    </row>
    <row r="21" spans="1:11" x14ac:dyDescent="0.25">
      <c r="A21" s="34" t="s">
        <v>70</v>
      </c>
      <c r="B21" s="35">
        <v>11</v>
      </c>
      <c r="C21" s="146">
        <f>IF(B40=0, "-", B21/B40)</f>
        <v>8.7649402390438252E-3</v>
      </c>
      <c r="D21" s="35">
        <v>2</v>
      </c>
      <c r="E21" s="39">
        <f>IF(D40=0, "-", D21/D40)</f>
        <v>3.6832412523020259E-3</v>
      </c>
      <c r="F21" s="136">
        <v>14</v>
      </c>
      <c r="G21" s="146">
        <f>IF(F40=0, "-", F21/F40)</f>
        <v>5.4453520031116295E-3</v>
      </c>
      <c r="H21" s="35">
        <v>3</v>
      </c>
      <c r="I21" s="39">
        <f>IF(H40=0, "-", H21/H40)</f>
        <v>1.8281535648994515E-3</v>
      </c>
      <c r="J21" s="38">
        <f t="shared" si="0"/>
        <v>4.5</v>
      </c>
      <c r="K21" s="39">
        <f t="shared" si="1"/>
        <v>3.6666666666666665</v>
      </c>
    </row>
    <row r="22" spans="1:11" x14ac:dyDescent="0.25">
      <c r="A22" s="34" t="s">
        <v>71</v>
      </c>
      <c r="B22" s="35">
        <v>1</v>
      </c>
      <c r="C22" s="146">
        <f>IF(B40=0, "-", B22/B40)</f>
        <v>7.9681274900398409E-4</v>
      </c>
      <c r="D22" s="35">
        <v>1</v>
      </c>
      <c r="E22" s="39">
        <f>IF(D40=0, "-", D22/D40)</f>
        <v>1.841620626151013E-3</v>
      </c>
      <c r="F22" s="136">
        <v>3</v>
      </c>
      <c r="G22" s="146">
        <f>IF(F40=0, "-", F22/F40)</f>
        <v>1.1668611435239206E-3</v>
      </c>
      <c r="H22" s="35">
        <v>1</v>
      </c>
      <c r="I22" s="39">
        <f>IF(H40=0, "-", H22/H40)</f>
        <v>6.0938452163315055E-4</v>
      </c>
      <c r="J22" s="38">
        <f t="shared" si="0"/>
        <v>0</v>
      </c>
      <c r="K22" s="39">
        <f t="shared" si="1"/>
        <v>2</v>
      </c>
    </row>
    <row r="23" spans="1:11" x14ac:dyDescent="0.25">
      <c r="A23" s="34" t="s">
        <v>72</v>
      </c>
      <c r="B23" s="35">
        <v>135</v>
      </c>
      <c r="C23" s="146">
        <f>IF(B40=0, "-", B23/B40)</f>
        <v>0.10756972111553785</v>
      </c>
      <c r="D23" s="35">
        <v>82</v>
      </c>
      <c r="E23" s="39">
        <f>IF(D40=0, "-", D23/D40)</f>
        <v>0.15101289134438306</v>
      </c>
      <c r="F23" s="136">
        <v>306</v>
      </c>
      <c r="G23" s="146">
        <f>IF(F40=0, "-", F23/F40)</f>
        <v>0.11901983663943991</v>
      </c>
      <c r="H23" s="35">
        <v>266</v>
      </c>
      <c r="I23" s="39">
        <f>IF(H40=0, "-", H23/H40)</f>
        <v>0.16209628275441804</v>
      </c>
      <c r="J23" s="38">
        <f t="shared" si="0"/>
        <v>0.64634146341463417</v>
      </c>
      <c r="K23" s="39">
        <f t="shared" si="1"/>
        <v>0.15037593984962405</v>
      </c>
    </row>
    <row r="24" spans="1:11" x14ac:dyDescent="0.25">
      <c r="A24" s="34" t="s">
        <v>73</v>
      </c>
      <c r="B24" s="35">
        <v>22</v>
      </c>
      <c r="C24" s="146">
        <f>IF(B40=0, "-", B24/B40)</f>
        <v>1.752988047808765E-2</v>
      </c>
      <c r="D24" s="35">
        <v>24</v>
      </c>
      <c r="E24" s="39">
        <f>IF(D40=0, "-", D24/D40)</f>
        <v>4.4198895027624308E-2</v>
      </c>
      <c r="F24" s="136">
        <v>51</v>
      </c>
      <c r="G24" s="146">
        <f>IF(F40=0, "-", F24/F40)</f>
        <v>1.9836639439906652E-2</v>
      </c>
      <c r="H24" s="35">
        <v>74</v>
      </c>
      <c r="I24" s="39">
        <f>IF(H40=0, "-", H24/H40)</f>
        <v>4.5094454600853137E-2</v>
      </c>
      <c r="J24" s="38">
        <f t="shared" si="0"/>
        <v>-8.3333333333333329E-2</v>
      </c>
      <c r="K24" s="39">
        <f t="shared" si="1"/>
        <v>-0.3108108108108108</v>
      </c>
    </row>
    <row r="25" spans="1:11" x14ac:dyDescent="0.25">
      <c r="A25" s="34" t="s">
        <v>74</v>
      </c>
      <c r="B25" s="35">
        <v>0</v>
      </c>
      <c r="C25" s="146">
        <f>IF(B40=0, "-", B25/B40)</f>
        <v>0</v>
      </c>
      <c r="D25" s="35">
        <v>1</v>
      </c>
      <c r="E25" s="39">
        <f>IF(D40=0, "-", D25/D40)</f>
        <v>1.841620626151013E-3</v>
      </c>
      <c r="F25" s="136">
        <v>1</v>
      </c>
      <c r="G25" s="146">
        <f>IF(F40=0, "-", F25/F40)</f>
        <v>3.8895371450797355E-4</v>
      </c>
      <c r="H25" s="35">
        <v>1</v>
      </c>
      <c r="I25" s="39">
        <f>IF(H40=0, "-", H25/H40)</f>
        <v>6.0938452163315055E-4</v>
      </c>
      <c r="J25" s="38">
        <f t="shared" si="0"/>
        <v>-1</v>
      </c>
      <c r="K25" s="39">
        <f t="shared" si="1"/>
        <v>0</v>
      </c>
    </row>
    <row r="26" spans="1:11" x14ac:dyDescent="0.25">
      <c r="A26" s="34" t="s">
        <v>75</v>
      </c>
      <c r="B26" s="35">
        <v>28</v>
      </c>
      <c r="C26" s="146">
        <f>IF(B40=0, "-", B26/B40)</f>
        <v>2.2310756972111555E-2</v>
      </c>
      <c r="D26" s="35">
        <v>10</v>
      </c>
      <c r="E26" s="39">
        <f>IF(D40=0, "-", D26/D40)</f>
        <v>1.841620626151013E-2</v>
      </c>
      <c r="F26" s="136">
        <v>93</v>
      </c>
      <c r="G26" s="146">
        <f>IF(F40=0, "-", F26/F40)</f>
        <v>3.6172695449241538E-2</v>
      </c>
      <c r="H26" s="35">
        <v>26</v>
      </c>
      <c r="I26" s="39">
        <f>IF(H40=0, "-", H26/H40)</f>
        <v>1.5843997562461912E-2</v>
      </c>
      <c r="J26" s="38">
        <f t="shared" si="0"/>
        <v>1.8</v>
      </c>
      <c r="K26" s="39">
        <f t="shared" si="1"/>
        <v>2.5769230769230771</v>
      </c>
    </row>
    <row r="27" spans="1:11" x14ac:dyDescent="0.25">
      <c r="A27" s="34" t="s">
        <v>76</v>
      </c>
      <c r="B27" s="35">
        <v>5</v>
      </c>
      <c r="C27" s="146">
        <f>IF(B40=0, "-", B27/B40)</f>
        <v>3.9840637450199202E-3</v>
      </c>
      <c r="D27" s="35">
        <v>6</v>
      </c>
      <c r="E27" s="39">
        <f>IF(D40=0, "-", D27/D40)</f>
        <v>1.1049723756906077E-2</v>
      </c>
      <c r="F27" s="136">
        <v>17</v>
      </c>
      <c r="G27" s="146">
        <f>IF(F40=0, "-", F27/F40)</f>
        <v>6.6122131466355505E-3</v>
      </c>
      <c r="H27" s="35">
        <v>15</v>
      </c>
      <c r="I27" s="39">
        <f>IF(H40=0, "-", H27/H40)</f>
        <v>9.140767824497258E-3</v>
      </c>
      <c r="J27" s="38">
        <f t="shared" si="0"/>
        <v>-0.16666666666666666</v>
      </c>
      <c r="K27" s="39">
        <f t="shared" si="1"/>
        <v>0.13333333333333333</v>
      </c>
    </row>
    <row r="28" spans="1:11" x14ac:dyDescent="0.25">
      <c r="A28" s="34" t="s">
        <v>77</v>
      </c>
      <c r="B28" s="35">
        <v>0</v>
      </c>
      <c r="C28" s="146">
        <f>IF(B40=0, "-", B28/B40)</f>
        <v>0</v>
      </c>
      <c r="D28" s="35">
        <v>0</v>
      </c>
      <c r="E28" s="39">
        <f>IF(D40=0, "-", D28/D40)</f>
        <v>0</v>
      </c>
      <c r="F28" s="136">
        <v>4</v>
      </c>
      <c r="G28" s="146">
        <f>IF(F40=0, "-", F28/F40)</f>
        <v>1.5558148580318942E-3</v>
      </c>
      <c r="H28" s="35">
        <v>8</v>
      </c>
      <c r="I28" s="39">
        <f>IF(H40=0, "-", H28/H40)</f>
        <v>4.8750761730652044E-3</v>
      </c>
      <c r="J28" s="38" t="str">
        <f t="shared" si="0"/>
        <v>-</v>
      </c>
      <c r="K28" s="39">
        <f t="shared" si="1"/>
        <v>-0.5</v>
      </c>
    </row>
    <row r="29" spans="1:11" x14ac:dyDescent="0.25">
      <c r="A29" s="34" t="s">
        <v>78</v>
      </c>
      <c r="B29" s="35">
        <v>5</v>
      </c>
      <c r="C29" s="146">
        <f>IF(B40=0, "-", B29/B40)</f>
        <v>3.9840637450199202E-3</v>
      </c>
      <c r="D29" s="35">
        <v>1</v>
      </c>
      <c r="E29" s="39">
        <f>IF(D40=0, "-", D29/D40)</f>
        <v>1.841620626151013E-3</v>
      </c>
      <c r="F29" s="136">
        <v>11</v>
      </c>
      <c r="G29" s="146">
        <f>IF(F40=0, "-", F29/F40)</f>
        <v>4.2784908595877094E-3</v>
      </c>
      <c r="H29" s="35">
        <v>2</v>
      </c>
      <c r="I29" s="39">
        <f>IF(H40=0, "-", H29/H40)</f>
        <v>1.2187690432663011E-3</v>
      </c>
      <c r="J29" s="38">
        <f t="shared" si="0"/>
        <v>4</v>
      </c>
      <c r="K29" s="39">
        <f t="shared" si="1"/>
        <v>4.5</v>
      </c>
    </row>
    <row r="30" spans="1:11" x14ac:dyDescent="0.25">
      <c r="A30" s="34" t="s">
        <v>79</v>
      </c>
      <c r="B30" s="35">
        <v>2</v>
      </c>
      <c r="C30" s="146">
        <f>IF(B40=0, "-", B30/B40)</f>
        <v>1.5936254980079682E-3</v>
      </c>
      <c r="D30" s="35">
        <v>1</v>
      </c>
      <c r="E30" s="39">
        <f>IF(D40=0, "-", D30/D40)</f>
        <v>1.841620626151013E-3</v>
      </c>
      <c r="F30" s="136">
        <v>7</v>
      </c>
      <c r="G30" s="146">
        <f>IF(F40=0, "-", F30/F40)</f>
        <v>2.7226760015558148E-3</v>
      </c>
      <c r="H30" s="35">
        <v>3</v>
      </c>
      <c r="I30" s="39">
        <f>IF(H40=0, "-", H30/H40)</f>
        <v>1.8281535648994515E-3</v>
      </c>
      <c r="J30" s="38">
        <f t="shared" si="0"/>
        <v>1</v>
      </c>
      <c r="K30" s="39">
        <f t="shared" si="1"/>
        <v>1.3333333333333333</v>
      </c>
    </row>
    <row r="31" spans="1:11" x14ac:dyDescent="0.25">
      <c r="A31" s="34" t="s">
        <v>80</v>
      </c>
      <c r="B31" s="35">
        <v>1</v>
      </c>
      <c r="C31" s="146">
        <f>IF(B40=0, "-", B31/B40)</f>
        <v>7.9681274900398409E-4</v>
      </c>
      <c r="D31" s="35">
        <v>1</v>
      </c>
      <c r="E31" s="39">
        <f>IF(D40=0, "-", D31/D40)</f>
        <v>1.841620626151013E-3</v>
      </c>
      <c r="F31" s="136">
        <v>4</v>
      </c>
      <c r="G31" s="146">
        <f>IF(F40=0, "-", F31/F40)</f>
        <v>1.5558148580318942E-3</v>
      </c>
      <c r="H31" s="35">
        <v>3</v>
      </c>
      <c r="I31" s="39">
        <f>IF(H40=0, "-", H31/H40)</f>
        <v>1.8281535648994515E-3</v>
      </c>
      <c r="J31" s="38">
        <f t="shared" si="0"/>
        <v>0</v>
      </c>
      <c r="K31" s="39">
        <f t="shared" si="1"/>
        <v>0.33333333333333331</v>
      </c>
    </row>
    <row r="32" spans="1:11" x14ac:dyDescent="0.25">
      <c r="A32" s="34" t="s">
        <v>82</v>
      </c>
      <c r="B32" s="35">
        <v>0</v>
      </c>
      <c r="C32" s="146">
        <f>IF(B40=0, "-", B32/B40)</f>
        <v>0</v>
      </c>
      <c r="D32" s="35">
        <v>1</v>
      </c>
      <c r="E32" s="39">
        <f>IF(D40=0, "-", D32/D40)</f>
        <v>1.841620626151013E-3</v>
      </c>
      <c r="F32" s="136">
        <v>2</v>
      </c>
      <c r="G32" s="146">
        <f>IF(F40=0, "-", F32/F40)</f>
        <v>7.7790742901594711E-4</v>
      </c>
      <c r="H32" s="35">
        <v>2</v>
      </c>
      <c r="I32" s="39">
        <f>IF(H40=0, "-", H32/H40)</f>
        <v>1.2187690432663011E-3</v>
      </c>
      <c r="J32" s="38">
        <f t="shared" si="0"/>
        <v>-1</v>
      </c>
      <c r="K32" s="39">
        <f t="shared" si="1"/>
        <v>0</v>
      </c>
    </row>
    <row r="33" spans="1:11" x14ac:dyDescent="0.25">
      <c r="A33" s="34" t="s">
        <v>83</v>
      </c>
      <c r="B33" s="35">
        <v>67</v>
      </c>
      <c r="C33" s="146">
        <f>IF(B40=0, "-", B33/B40)</f>
        <v>5.3386454183266929E-2</v>
      </c>
      <c r="D33" s="35">
        <v>17</v>
      </c>
      <c r="E33" s="39">
        <f>IF(D40=0, "-", D33/D40)</f>
        <v>3.1307550644567222E-2</v>
      </c>
      <c r="F33" s="136">
        <v>112</v>
      </c>
      <c r="G33" s="146">
        <f>IF(F40=0, "-", F33/F40)</f>
        <v>4.3562816024893036E-2</v>
      </c>
      <c r="H33" s="35">
        <v>37</v>
      </c>
      <c r="I33" s="39">
        <f>IF(H40=0, "-", H33/H40)</f>
        <v>2.2547227300426569E-2</v>
      </c>
      <c r="J33" s="38">
        <f t="shared" si="0"/>
        <v>2.9411764705882355</v>
      </c>
      <c r="K33" s="39">
        <f t="shared" si="1"/>
        <v>2.0270270270270272</v>
      </c>
    </row>
    <row r="34" spans="1:11" x14ac:dyDescent="0.25">
      <c r="A34" s="34" t="s">
        <v>85</v>
      </c>
      <c r="B34" s="35">
        <v>45</v>
      </c>
      <c r="C34" s="146">
        <f>IF(B40=0, "-", B34/B40)</f>
        <v>3.5856573705179286E-2</v>
      </c>
      <c r="D34" s="35">
        <v>6</v>
      </c>
      <c r="E34" s="39">
        <f>IF(D40=0, "-", D34/D40)</f>
        <v>1.1049723756906077E-2</v>
      </c>
      <c r="F34" s="136">
        <v>79</v>
      </c>
      <c r="G34" s="146">
        <f>IF(F40=0, "-", F34/F40)</f>
        <v>3.0727343446129912E-2</v>
      </c>
      <c r="H34" s="35">
        <v>38</v>
      </c>
      <c r="I34" s="39">
        <f>IF(H40=0, "-", H34/H40)</f>
        <v>2.3156611822059719E-2</v>
      </c>
      <c r="J34" s="38">
        <f t="shared" si="0"/>
        <v>6.5</v>
      </c>
      <c r="K34" s="39">
        <f t="shared" si="1"/>
        <v>1.0789473684210527</v>
      </c>
    </row>
    <row r="35" spans="1:11" x14ac:dyDescent="0.25">
      <c r="A35" s="34" t="s">
        <v>86</v>
      </c>
      <c r="B35" s="35">
        <v>41</v>
      </c>
      <c r="C35" s="146">
        <f>IF(B40=0, "-", B35/B40)</f>
        <v>3.2669322709163347E-2</v>
      </c>
      <c r="D35" s="35">
        <v>10</v>
      </c>
      <c r="E35" s="39">
        <f>IF(D40=0, "-", D35/D40)</f>
        <v>1.841620626151013E-2</v>
      </c>
      <c r="F35" s="136">
        <v>87</v>
      </c>
      <c r="G35" s="146">
        <f>IF(F40=0, "-", F35/F40)</f>
        <v>3.3838973162193697E-2</v>
      </c>
      <c r="H35" s="35">
        <v>32</v>
      </c>
      <c r="I35" s="39">
        <f>IF(H40=0, "-", H35/H40)</f>
        <v>1.9500304692260818E-2</v>
      </c>
      <c r="J35" s="38">
        <f t="shared" si="0"/>
        <v>3.1</v>
      </c>
      <c r="K35" s="39">
        <f t="shared" si="1"/>
        <v>1.71875</v>
      </c>
    </row>
    <row r="36" spans="1:11" x14ac:dyDescent="0.25">
      <c r="A36" s="34" t="s">
        <v>87</v>
      </c>
      <c r="B36" s="35">
        <v>199</v>
      </c>
      <c r="C36" s="146">
        <f>IF(B40=0, "-", B36/B40)</f>
        <v>0.15856573705179283</v>
      </c>
      <c r="D36" s="35">
        <v>69</v>
      </c>
      <c r="E36" s="39">
        <f>IF(D40=0, "-", D36/D40)</f>
        <v>0.1270718232044199</v>
      </c>
      <c r="F36" s="136">
        <v>452</v>
      </c>
      <c r="G36" s="146">
        <f>IF(F40=0, "-", F36/F40)</f>
        <v>0.17580707895760406</v>
      </c>
      <c r="H36" s="35">
        <v>225</v>
      </c>
      <c r="I36" s="39">
        <f>IF(H40=0, "-", H36/H40)</f>
        <v>0.13711151736745886</v>
      </c>
      <c r="J36" s="38">
        <f t="shared" si="0"/>
        <v>1.8840579710144927</v>
      </c>
      <c r="K36" s="39">
        <f t="shared" si="1"/>
        <v>1.0088888888888889</v>
      </c>
    </row>
    <row r="37" spans="1:11" x14ac:dyDescent="0.25">
      <c r="A37" s="34" t="s">
        <v>88</v>
      </c>
      <c r="B37" s="35">
        <v>179</v>
      </c>
      <c r="C37" s="146">
        <f>IF(B40=0, "-", B37/B40)</f>
        <v>0.14262948207171314</v>
      </c>
      <c r="D37" s="35">
        <v>71</v>
      </c>
      <c r="E37" s="39">
        <f>IF(D40=0, "-", D37/D40)</f>
        <v>0.13075506445672191</v>
      </c>
      <c r="F37" s="136">
        <v>344</v>
      </c>
      <c r="G37" s="146">
        <f>IF(F40=0, "-", F37/F40)</f>
        <v>0.13380007779074291</v>
      </c>
      <c r="H37" s="35">
        <v>180</v>
      </c>
      <c r="I37" s="39">
        <f>IF(H40=0, "-", H37/H40)</f>
        <v>0.10968921389396709</v>
      </c>
      <c r="J37" s="38">
        <f t="shared" si="0"/>
        <v>1.5211267605633803</v>
      </c>
      <c r="K37" s="39">
        <f t="shared" si="1"/>
        <v>0.91111111111111109</v>
      </c>
    </row>
    <row r="38" spans="1:11" x14ac:dyDescent="0.25">
      <c r="A38" s="34" t="s">
        <v>89</v>
      </c>
      <c r="B38" s="35">
        <v>1</v>
      </c>
      <c r="C38" s="146">
        <f>IF(B40=0, "-", B38/B40)</f>
        <v>7.9681274900398409E-4</v>
      </c>
      <c r="D38" s="35">
        <v>0</v>
      </c>
      <c r="E38" s="39">
        <f>IF(D40=0, "-", D38/D40)</f>
        <v>0</v>
      </c>
      <c r="F38" s="136">
        <v>1</v>
      </c>
      <c r="G38" s="146">
        <f>IF(F40=0, "-", F38/F40)</f>
        <v>3.8895371450797355E-4</v>
      </c>
      <c r="H38" s="35">
        <v>0</v>
      </c>
      <c r="I38" s="39">
        <f>IF(H40=0, "-", H38/H40)</f>
        <v>0</v>
      </c>
      <c r="J38" s="38" t="str">
        <f t="shared" si="0"/>
        <v>-</v>
      </c>
      <c r="K38" s="39" t="str">
        <f t="shared" si="1"/>
        <v>-</v>
      </c>
    </row>
    <row r="39" spans="1:11" x14ac:dyDescent="0.25">
      <c r="A39" s="137"/>
      <c r="B39" s="40"/>
      <c r="D39" s="40"/>
      <c r="E39" s="44"/>
      <c r="F39" s="138"/>
      <c r="H39" s="40"/>
      <c r="I39" s="44"/>
      <c r="J39" s="43"/>
      <c r="K39" s="44"/>
    </row>
    <row r="40" spans="1:11" s="52" customFormat="1" ht="13" x14ac:dyDescent="0.3">
      <c r="A40" s="139" t="s">
        <v>301</v>
      </c>
      <c r="B40" s="46">
        <f>SUM(B7:B39)</f>
        <v>1255</v>
      </c>
      <c r="C40" s="140">
        <v>1</v>
      </c>
      <c r="D40" s="46">
        <f>SUM(D7:D39)</f>
        <v>543</v>
      </c>
      <c r="E40" s="141">
        <v>1</v>
      </c>
      <c r="F40" s="128">
        <f>SUM(F7:F39)</f>
        <v>2571</v>
      </c>
      <c r="G40" s="142">
        <v>1</v>
      </c>
      <c r="H40" s="46">
        <f>SUM(H7:H39)</f>
        <v>1641</v>
      </c>
      <c r="I40" s="141">
        <v>1</v>
      </c>
      <c r="J40" s="49">
        <f>IF(D40=0, "-", (B40-D40)/D40)</f>
        <v>1.3112338858195212</v>
      </c>
      <c r="K40" s="50">
        <f>IF(H40=0, "-", (F40-H40)/H40)</f>
        <v>0.56672760511883002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C9938197EFC24D9860597EC2A6A2CF" ma:contentTypeVersion="13" ma:contentTypeDescription="Create a new document." ma:contentTypeScope="" ma:versionID="0da577be5c72d6cd3a35c90e238e4bf7">
  <xsd:schema xmlns:xsd="http://www.w3.org/2001/XMLSchema" xmlns:xs="http://www.w3.org/2001/XMLSchema" xmlns:p="http://schemas.microsoft.com/office/2006/metadata/properties" xmlns:ns3="a90f223c-de9c-4a7a-bd9d-6b268339a28e" xmlns:ns4="3e3b34f0-8fd3-42bd-a4f3-c1eb9d1adf1e" targetNamespace="http://schemas.microsoft.com/office/2006/metadata/properties" ma:root="true" ma:fieldsID="67a6bc31ed5ed145b55deedb4048aecf" ns3:_="" ns4:_="">
    <xsd:import namespace="a90f223c-de9c-4a7a-bd9d-6b268339a28e"/>
    <xsd:import namespace="3e3b34f0-8fd3-42bd-a4f3-c1eb9d1adf1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ServiceLocation"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0f223c-de9c-4a7a-bd9d-6b268339a2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3b34f0-8fd3-42bd-a4f3-c1eb9d1adf1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A3064B3-4009-46CB-AFD9-591B7BE814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0f223c-de9c-4a7a-bd9d-6b268339a28e"/>
    <ds:schemaRef ds:uri="3e3b34f0-8fd3-42bd-a4f3-c1eb9d1adf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7249D3-76F8-4C94-B34C-E6B1BF91ABFD}">
  <ds:schemaRefs>
    <ds:schemaRef ds:uri="http://schemas.microsoft.com/sharepoint/v3/contenttype/forms"/>
  </ds:schemaRefs>
</ds:datastoreItem>
</file>

<file path=customXml/itemProps3.xml><?xml version="1.0" encoding="utf-8"?>
<ds:datastoreItem xmlns:ds="http://schemas.openxmlformats.org/officeDocument/2006/customXml" ds:itemID="{97062B68-2790-4F0B-B9FD-D81664C78259}">
  <ds:schemaRefs>
    <ds:schemaRef ds:uri="a90f223c-de9c-4a7a-bd9d-6b268339a28e"/>
    <ds:schemaRef ds:uri="http://purl.org/dc/terms/"/>
    <ds:schemaRef ds:uri="http://schemas.openxmlformats.org/package/2006/metadata/core-properties"/>
    <ds:schemaRef ds:uri="3e3b34f0-8fd3-42bd-a4f3-c1eb9d1adf1e"/>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Buyer Type Fuel</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Poole</dc:creator>
  <cp:lastModifiedBy>Adam Poole</cp:lastModifiedBy>
  <dcterms:created xsi:type="dcterms:W3CDTF">2020-04-02T19:01:04Z</dcterms:created>
  <dcterms:modified xsi:type="dcterms:W3CDTF">2020-04-02T19:01:13Z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0x01010003C9938197EFC24D9860597EC2A6A2CF</vt:lpwstr>
  </property>
</Properties>
</file>