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DEB5288B-C155-404F-A323-C13EC904475C}" xr6:coauthVersionLast="45" xr6:coauthVersionMax="45" xr10:uidLastSave="{00000000-0000-0000-0000-000000000000}"/>
  <bookViews>
    <workbookView xWindow="1590" yWindow="255"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4" i="49"/>
  <c r="J14" i="49" s="1"/>
  <c r="G14" i="49"/>
  <c r="I14" i="49" s="1"/>
  <c r="H15" i="49"/>
  <c r="J15" i="49" s="1"/>
  <c r="G15" i="49"/>
  <c r="I15" i="49" s="1"/>
  <c r="H16" i="49"/>
  <c r="J16" i="49" s="1"/>
  <c r="G16" i="49"/>
  <c r="I16" i="49" s="1"/>
  <c r="J17" i="49"/>
  <c r="I17" i="49"/>
  <c r="H17" i="49"/>
  <c r="G17" i="49"/>
  <c r="I18" i="49"/>
  <c r="H18" i="49"/>
  <c r="J18" i="49" s="1"/>
  <c r="G18" i="49"/>
  <c r="H19" i="49"/>
  <c r="J19" i="49" s="1"/>
  <c r="G19" i="49"/>
  <c r="I19" i="49" s="1"/>
  <c r="H20" i="49"/>
  <c r="J20" i="49" s="1"/>
  <c r="G20" i="49"/>
  <c r="I20" i="49" s="1"/>
  <c r="H21" i="49"/>
  <c r="J21" i="49" s="1"/>
  <c r="G21" i="49"/>
  <c r="I21" i="49" s="1"/>
  <c r="H22" i="49"/>
  <c r="J22" i="49" s="1"/>
  <c r="G22" i="49"/>
  <c r="I22" i="49" s="1"/>
  <c r="H23" i="49"/>
  <c r="J23" i="49" s="1"/>
  <c r="G23" i="49"/>
  <c r="I23" i="49" s="1"/>
  <c r="I24" i="49"/>
  <c r="H24" i="49"/>
  <c r="J24" i="49" s="1"/>
  <c r="G24" i="49"/>
  <c r="J25" i="49"/>
  <c r="I25" i="49"/>
  <c r="H25" i="49"/>
  <c r="G25" i="49"/>
  <c r="H26" i="49"/>
  <c r="J26" i="49" s="1"/>
  <c r="G26" i="49"/>
  <c r="I26" i="49" s="1"/>
  <c r="H29" i="49"/>
  <c r="J29" i="49" s="1"/>
  <c r="G29" i="49"/>
  <c r="I29" i="49" s="1"/>
  <c r="H30" i="49"/>
  <c r="J30" i="49" s="1"/>
  <c r="G30" i="49"/>
  <c r="I30" i="49" s="1"/>
  <c r="H31" i="49"/>
  <c r="J31" i="49" s="1"/>
  <c r="G31" i="49"/>
  <c r="I31" i="49" s="1"/>
  <c r="H32" i="49"/>
  <c r="J32" i="49" s="1"/>
  <c r="G32" i="49"/>
  <c r="I32" i="49" s="1"/>
  <c r="I33" i="49"/>
  <c r="H33" i="49"/>
  <c r="J33" i="49" s="1"/>
  <c r="G33" i="49"/>
  <c r="I34" i="49"/>
  <c r="H34" i="49"/>
  <c r="J34" i="49" s="1"/>
  <c r="G34" i="49"/>
  <c r="H35" i="49"/>
  <c r="J35" i="49" s="1"/>
  <c r="G35" i="49"/>
  <c r="I35" i="49" s="1"/>
  <c r="H36" i="49"/>
  <c r="J36" i="49" s="1"/>
  <c r="G36" i="49"/>
  <c r="I36" i="49" s="1"/>
  <c r="H37" i="49"/>
  <c r="J37" i="49" s="1"/>
  <c r="G37" i="49"/>
  <c r="I37" i="49" s="1"/>
  <c r="H38" i="49"/>
  <c r="J38" i="49" s="1"/>
  <c r="G38" i="49"/>
  <c r="I38" i="49" s="1"/>
  <c r="H39" i="49"/>
  <c r="J39" i="49" s="1"/>
  <c r="G39" i="49"/>
  <c r="I39" i="49" s="1"/>
  <c r="I40" i="49"/>
  <c r="H40" i="49"/>
  <c r="J40" i="49" s="1"/>
  <c r="G40" i="49"/>
  <c r="H41" i="49"/>
  <c r="J41" i="49" s="1"/>
  <c r="G41" i="49"/>
  <c r="I41" i="49" s="1"/>
  <c r="H42" i="49"/>
  <c r="J42" i="49" s="1"/>
  <c r="G42" i="49"/>
  <c r="I42" i="49" s="1"/>
  <c r="H43" i="49"/>
  <c r="J43" i="49" s="1"/>
  <c r="G43" i="49"/>
  <c r="I43" i="49" s="1"/>
  <c r="H44" i="49"/>
  <c r="J44" i="49" s="1"/>
  <c r="G44" i="49"/>
  <c r="I44" i="49" s="1"/>
  <c r="J47" i="49"/>
  <c r="I47" i="49"/>
  <c r="H47" i="49"/>
  <c r="G47" i="49"/>
  <c r="J48" i="49"/>
  <c r="I48" i="49"/>
  <c r="H48" i="49"/>
  <c r="G48" i="49"/>
  <c r="I51" i="49"/>
  <c r="H51" i="49"/>
  <c r="J51" i="49" s="1"/>
  <c r="G51" i="49"/>
  <c r="I52" i="49"/>
  <c r="H52" i="49"/>
  <c r="J52" i="49" s="1"/>
  <c r="G52" i="49"/>
  <c r="H55" i="49"/>
  <c r="J55" i="49" s="1"/>
  <c r="G55" i="49"/>
  <c r="I55" i="49" s="1"/>
  <c r="I56" i="49"/>
  <c r="H56" i="49"/>
  <c r="J56" i="49" s="1"/>
  <c r="G56" i="49"/>
  <c r="H57" i="49"/>
  <c r="J57" i="49" s="1"/>
  <c r="G57" i="49"/>
  <c r="I57" i="49" s="1"/>
  <c r="H60" i="49"/>
  <c r="J60" i="49" s="1"/>
  <c r="G60" i="49"/>
  <c r="I60" i="49" s="1"/>
  <c r="H61" i="49"/>
  <c r="J61" i="49" s="1"/>
  <c r="G61" i="49"/>
  <c r="I61" i="49" s="1"/>
  <c r="H62" i="49"/>
  <c r="J62" i="49" s="1"/>
  <c r="G62" i="49"/>
  <c r="I62" i="49" s="1"/>
  <c r="H63" i="49"/>
  <c r="J63" i="49" s="1"/>
  <c r="G63" i="49"/>
  <c r="I63" i="49" s="1"/>
  <c r="I66" i="49"/>
  <c r="H66" i="49"/>
  <c r="J66" i="49" s="1"/>
  <c r="G66" i="49"/>
  <c r="I67" i="49"/>
  <c r="H67" i="49"/>
  <c r="J67" i="49" s="1"/>
  <c r="G67" i="49"/>
  <c r="H70" i="49"/>
  <c r="J70" i="49" s="1"/>
  <c r="G70" i="49"/>
  <c r="I70" i="49" s="1"/>
  <c r="H71" i="49"/>
  <c r="J71" i="49" s="1"/>
  <c r="G71" i="49"/>
  <c r="I71" i="49" s="1"/>
  <c r="H72" i="49"/>
  <c r="J72" i="49" s="1"/>
  <c r="G72" i="49"/>
  <c r="I72" i="49" s="1"/>
  <c r="J73" i="49"/>
  <c r="I73" i="49"/>
  <c r="H73" i="49"/>
  <c r="G73" i="49"/>
  <c r="H74" i="49"/>
  <c r="J74" i="49" s="1"/>
  <c r="G74" i="49"/>
  <c r="I74" i="49" s="1"/>
  <c r="H75" i="49"/>
  <c r="J75" i="49" s="1"/>
  <c r="G75" i="49"/>
  <c r="I75" i="49" s="1"/>
  <c r="J76" i="49"/>
  <c r="I76" i="49"/>
  <c r="H76" i="49"/>
  <c r="G76" i="49"/>
  <c r="I77" i="49"/>
  <c r="H77" i="49"/>
  <c r="J77" i="49" s="1"/>
  <c r="G77" i="49"/>
  <c r="H78" i="49"/>
  <c r="J78" i="49" s="1"/>
  <c r="G78" i="49"/>
  <c r="I78" i="49" s="1"/>
  <c r="H79" i="49"/>
  <c r="J79" i="49" s="1"/>
  <c r="G79" i="49"/>
  <c r="I79" i="49" s="1"/>
  <c r="I80" i="49"/>
  <c r="H80" i="49"/>
  <c r="J80" i="49" s="1"/>
  <c r="G80" i="49"/>
  <c r="H81" i="49"/>
  <c r="J81" i="49" s="1"/>
  <c r="G81" i="49"/>
  <c r="I81" i="49" s="1"/>
  <c r="I84" i="49"/>
  <c r="H84" i="49"/>
  <c r="J84" i="49" s="1"/>
  <c r="G84" i="49"/>
  <c r="I85" i="49"/>
  <c r="H85" i="49"/>
  <c r="J85" i="49" s="1"/>
  <c r="G85" i="49"/>
  <c r="H88" i="49"/>
  <c r="J88" i="49" s="1"/>
  <c r="G88" i="49"/>
  <c r="I88" i="49" s="1"/>
  <c r="I89" i="49"/>
  <c r="H89" i="49"/>
  <c r="J89" i="49" s="1"/>
  <c r="G89" i="49"/>
  <c r="H90" i="49"/>
  <c r="J90" i="49" s="1"/>
  <c r="G90" i="49"/>
  <c r="I90" i="49" s="1"/>
  <c r="H91" i="49"/>
  <c r="J91" i="49" s="1"/>
  <c r="G91" i="49"/>
  <c r="I91" i="49" s="1"/>
  <c r="H92" i="49"/>
  <c r="J92" i="49" s="1"/>
  <c r="G92" i="49"/>
  <c r="I92" i="49" s="1"/>
  <c r="J93" i="49"/>
  <c r="I93" i="49"/>
  <c r="H93" i="49"/>
  <c r="G93" i="49"/>
  <c r="H94" i="49"/>
  <c r="J94" i="49" s="1"/>
  <c r="G94" i="49"/>
  <c r="I94" i="49" s="1"/>
  <c r="H97" i="49"/>
  <c r="J97" i="49" s="1"/>
  <c r="G97" i="49"/>
  <c r="I97" i="49" s="1"/>
  <c r="H98" i="49"/>
  <c r="J98" i="49" s="1"/>
  <c r="G98" i="49"/>
  <c r="I98" i="49" s="1"/>
  <c r="H101" i="49"/>
  <c r="J101" i="49" s="1"/>
  <c r="G101" i="49"/>
  <c r="I101" i="49" s="1"/>
  <c r="H102" i="49"/>
  <c r="J102" i="49" s="1"/>
  <c r="G102" i="49"/>
  <c r="I102" i="49" s="1"/>
  <c r="H103" i="49"/>
  <c r="J103" i="49" s="1"/>
  <c r="G103" i="49"/>
  <c r="I103" i="49" s="1"/>
  <c r="H104" i="49"/>
  <c r="J104" i="49" s="1"/>
  <c r="G104" i="49"/>
  <c r="I104" i="49" s="1"/>
  <c r="H105" i="49"/>
  <c r="J105" i="49" s="1"/>
  <c r="G105" i="49"/>
  <c r="I105" i="49" s="1"/>
  <c r="H106" i="49"/>
  <c r="J106" i="49" s="1"/>
  <c r="G106" i="49"/>
  <c r="I106" i="49" s="1"/>
  <c r="H107" i="49"/>
  <c r="J107" i="49" s="1"/>
  <c r="G107" i="49"/>
  <c r="I107" i="49" s="1"/>
  <c r="H108" i="49"/>
  <c r="J108" i="49" s="1"/>
  <c r="G108" i="49"/>
  <c r="I108" i="49" s="1"/>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I121" i="49"/>
  <c r="H121" i="49"/>
  <c r="J121" i="49" s="1"/>
  <c r="G121" i="49"/>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J128" i="49"/>
  <c r="I128" i="49"/>
  <c r="H128" i="49"/>
  <c r="G128" i="49"/>
  <c r="H129" i="49"/>
  <c r="J129" i="49" s="1"/>
  <c r="G129" i="49"/>
  <c r="I129" i="49" s="1"/>
  <c r="H130" i="49"/>
  <c r="J130" i="49" s="1"/>
  <c r="G130" i="49"/>
  <c r="I130" i="49" s="1"/>
  <c r="H131" i="49"/>
  <c r="J131" i="49" s="1"/>
  <c r="G131" i="49"/>
  <c r="I131" i="49" s="1"/>
  <c r="H132" i="49"/>
  <c r="J132" i="49" s="1"/>
  <c r="G132" i="49"/>
  <c r="I132" i="49" s="1"/>
  <c r="H133" i="49"/>
  <c r="J133" i="49" s="1"/>
  <c r="G133" i="49"/>
  <c r="I133"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H143" i="49"/>
  <c r="J143" i="49" s="1"/>
  <c r="G143" i="49"/>
  <c r="I143" i="49" s="1"/>
  <c r="J146" i="49"/>
  <c r="I146" i="49"/>
  <c r="H146" i="49"/>
  <c r="G146" i="49"/>
  <c r="J147" i="49"/>
  <c r="I147" i="49"/>
  <c r="H147" i="49"/>
  <c r="G147" i="49"/>
  <c r="H150" i="49"/>
  <c r="J150" i="49" s="1"/>
  <c r="G150" i="49"/>
  <c r="I150" i="49" s="1"/>
  <c r="H151" i="49"/>
  <c r="J151" i="49" s="1"/>
  <c r="G151" i="49"/>
  <c r="I151" i="49" s="1"/>
  <c r="J152" i="49"/>
  <c r="I152" i="49"/>
  <c r="H152" i="49"/>
  <c r="G152" i="49"/>
  <c r="J153" i="49"/>
  <c r="I153" i="49"/>
  <c r="H153" i="49"/>
  <c r="G153" i="49"/>
  <c r="H154" i="49"/>
  <c r="J154" i="49" s="1"/>
  <c r="G154" i="49"/>
  <c r="I154" i="49" s="1"/>
  <c r="H155" i="49"/>
  <c r="J155" i="49" s="1"/>
  <c r="G155" i="49"/>
  <c r="I155" i="49" s="1"/>
  <c r="H158" i="49"/>
  <c r="J158" i="49" s="1"/>
  <c r="G158" i="49"/>
  <c r="I158" i="49" s="1"/>
  <c r="H159" i="49"/>
  <c r="J159" i="49" s="1"/>
  <c r="G159" i="49"/>
  <c r="I159" i="49" s="1"/>
  <c r="J160" i="49"/>
  <c r="I160" i="49"/>
  <c r="H160" i="49"/>
  <c r="G160" i="49"/>
  <c r="H161" i="49"/>
  <c r="J161" i="49" s="1"/>
  <c r="G161" i="49"/>
  <c r="I161" i="49" s="1"/>
  <c r="I162" i="49"/>
  <c r="H162" i="49"/>
  <c r="J162" i="49" s="1"/>
  <c r="G162" i="49"/>
  <c r="H163" i="49"/>
  <c r="J163" i="49" s="1"/>
  <c r="G163" i="49"/>
  <c r="I163"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J174" i="49"/>
  <c r="I174" i="49"/>
  <c r="H174" i="49"/>
  <c r="G174" i="49"/>
  <c r="H175" i="49"/>
  <c r="J175" i="49" s="1"/>
  <c r="G175" i="49"/>
  <c r="I175" i="49" s="1"/>
  <c r="J178" i="49"/>
  <c r="I178" i="49"/>
  <c r="H178" i="49"/>
  <c r="G178" i="49"/>
  <c r="J179" i="49"/>
  <c r="I179" i="49"/>
  <c r="H179" i="49"/>
  <c r="G179" i="49"/>
  <c r="J180" i="49"/>
  <c r="H180" i="49"/>
  <c r="G180" i="49"/>
  <c r="I180" i="49" s="1"/>
  <c r="I181" i="49"/>
  <c r="H181" i="49"/>
  <c r="J181" i="49" s="1"/>
  <c r="G181" i="49"/>
  <c r="H182" i="49"/>
  <c r="J182" i="49" s="1"/>
  <c r="G182" i="49"/>
  <c r="I182" i="49" s="1"/>
  <c r="H183" i="49"/>
  <c r="J183" i="49" s="1"/>
  <c r="G183" i="49"/>
  <c r="I183" i="49" s="1"/>
  <c r="H184" i="49"/>
  <c r="J184" i="49" s="1"/>
  <c r="G184" i="49"/>
  <c r="I184" i="49" s="1"/>
  <c r="H185" i="49"/>
  <c r="J185" i="49" s="1"/>
  <c r="G185" i="49"/>
  <c r="I185" i="49" s="1"/>
  <c r="H188" i="49"/>
  <c r="J188" i="49" s="1"/>
  <c r="G188" i="49"/>
  <c r="I188" i="49" s="1"/>
  <c r="J189" i="49"/>
  <c r="I189" i="49"/>
  <c r="H189" i="49"/>
  <c r="G189" i="49"/>
  <c r="H190" i="49"/>
  <c r="J190" i="49" s="1"/>
  <c r="G190" i="49"/>
  <c r="I190" i="49" s="1"/>
  <c r="J191" i="49"/>
  <c r="I191" i="49"/>
  <c r="H191" i="49"/>
  <c r="G191" i="49"/>
  <c r="H192" i="49"/>
  <c r="J192" i="49" s="1"/>
  <c r="G192" i="49"/>
  <c r="I192" i="49" s="1"/>
  <c r="I193" i="49"/>
  <c r="H193" i="49"/>
  <c r="J193" i="49" s="1"/>
  <c r="G193" i="49"/>
  <c r="H194" i="49"/>
  <c r="J194" i="49" s="1"/>
  <c r="G194" i="49"/>
  <c r="I194" i="49" s="1"/>
  <c r="H197" i="49"/>
  <c r="J197" i="49" s="1"/>
  <c r="G197" i="49"/>
  <c r="I197" i="49" s="1"/>
  <c r="H198" i="49"/>
  <c r="J198" i="49" s="1"/>
  <c r="G198" i="49"/>
  <c r="I198" i="49" s="1"/>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H205" i="49"/>
  <c r="J205" i="49" s="1"/>
  <c r="G205" i="49"/>
  <c r="I205" i="49" s="1"/>
  <c r="J208" i="49"/>
  <c r="I208" i="49"/>
  <c r="H208" i="49"/>
  <c r="G208" i="49"/>
  <c r="J209" i="49"/>
  <c r="I209" i="49"/>
  <c r="H209" i="49"/>
  <c r="G209" i="49"/>
  <c r="H212" i="49"/>
  <c r="J212" i="49" s="1"/>
  <c r="G212" i="49"/>
  <c r="I212" i="49" s="1"/>
  <c r="H213" i="49"/>
  <c r="J213" i="49" s="1"/>
  <c r="G213" i="49"/>
  <c r="I213" i="49" s="1"/>
  <c r="H214" i="49"/>
  <c r="J214" i="49" s="1"/>
  <c r="G214" i="49"/>
  <c r="I214" i="49" s="1"/>
  <c r="H217" i="49"/>
  <c r="J217" i="49" s="1"/>
  <c r="G217" i="49"/>
  <c r="I217" i="49" s="1"/>
  <c r="H218" i="49"/>
  <c r="J218" i="49" s="1"/>
  <c r="G218" i="49"/>
  <c r="I218" i="49" s="1"/>
  <c r="H219" i="49"/>
  <c r="J219" i="49" s="1"/>
  <c r="G219" i="49"/>
  <c r="I219" i="49" s="1"/>
  <c r="H220" i="49"/>
  <c r="J220" i="49" s="1"/>
  <c r="G220" i="49"/>
  <c r="I220" i="49" s="1"/>
  <c r="H221" i="49"/>
  <c r="J221" i="49" s="1"/>
  <c r="G221" i="49"/>
  <c r="I221" i="49" s="1"/>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H228" i="49"/>
  <c r="J228" i="49" s="1"/>
  <c r="G228" i="49"/>
  <c r="I228" i="49" s="1"/>
  <c r="H231" i="49"/>
  <c r="J231" i="49" s="1"/>
  <c r="G231" i="49"/>
  <c r="I231" i="49" s="1"/>
  <c r="I232" i="49"/>
  <c r="H232" i="49"/>
  <c r="J232" i="49" s="1"/>
  <c r="G232" i="49"/>
  <c r="I233" i="49"/>
  <c r="H233" i="49"/>
  <c r="J233" i="49" s="1"/>
  <c r="G233" i="49"/>
  <c r="H234" i="49"/>
  <c r="J234" i="49" s="1"/>
  <c r="G234" i="49"/>
  <c r="I234" i="49" s="1"/>
  <c r="H235" i="49"/>
  <c r="J235" i="49" s="1"/>
  <c r="G235" i="49"/>
  <c r="I235" i="49" s="1"/>
  <c r="H236" i="49"/>
  <c r="J236" i="49" s="1"/>
  <c r="G236" i="49"/>
  <c r="I236" i="49" s="1"/>
  <c r="J237" i="49"/>
  <c r="I237" i="49"/>
  <c r="H237" i="49"/>
  <c r="G237" i="49"/>
  <c r="J238" i="49"/>
  <c r="I238" i="49"/>
  <c r="H238" i="49"/>
  <c r="G238" i="49"/>
  <c r="H239" i="49"/>
  <c r="J239" i="49" s="1"/>
  <c r="G239" i="49"/>
  <c r="I239" i="49" s="1"/>
  <c r="J240" i="49"/>
  <c r="I240" i="49"/>
  <c r="H240" i="49"/>
  <c r="G240" i="49"/>
  <c r="H241" i="49"/>
  <c r="J241" i="49" s="1"/>
  <c r="G241" i="49"/>
  <c r="I241" i="49" s="1"/>
  <c r="H242" i="49"/>
  <c r="J242" i="49" s="1"/>
  <c r="G242" i="49"/>
  <c r="I242" i="49" s="1"/>
  <c r="J243" i="49"/>
  <c r="I243" i="49"/>
  <c r="H243" i="49"/>
  <c r="G243" i="49"/>
  <c r="H244" i="49"/>
  <c r="J244" i="49" s="1"/>
  <c r="G244" i="49"/>
  <c r="I244" i="49" s="1"/>
  <c r="H245" i="49"/>
  <c r="J245" i="49" s="1"/>
  <c r="G245" i="49"/>
  <c r="I245" i="49" s="1"/>
  <c r="H246" i="49"/>
  <c r="J246" i="49" s="1"/>
  <c r="G246" i="49"/>
  <c r="I246" i="49" s="1"/>
  <c r="H249" i="49"/>
  <c r="J249" i="49" s="1"/>
  <c r="G249" i="49"/>
  <c r="I249" i="49" s="1"/>
  <c r="I250" i="49"/>
  <c r="H250" i="49"/>
  <c r="J250" i="49" s="1"/>
  <c r="G250" i="49"/>
  <c r="I251" i="49"/>
  <c r="H251" i="49"/>
  <c r="J251" i="49" s="1"/>
  <c r="G251" i="49"/>
  <c r="I252" i="49"/>
  <c r="H252" i="49"/>
  <c r="J252" i="49" s="1"/>
  <c r="G252" i="49"/>
  <c r="H253" i="49"/>
  <c r="J253" i="49" s="1"/>
  <c r="G253" i="49"/>
  <c r="I253" i="49" s="1"/>
  <c r="H254" i="49"/>
  <c r="J254" i="49" s="1"/>
  <c r="G254" i="49"/>
  <c r="I254" i="49" s="1"/>
  <c r="H255" i="49"/>
  <c r="J255" i="49" s="1"/>
  <c r="G255" i="49"/>
  <c r="I255" i="49" s="1"/>
  <c r="H258" i="49"/>
  <c r="J258" i="49" s="1"/>
  <c r="G258" i="49"/>
  <c r="I258" i="49" s="1"/>
  <c r="H259" i="49"/>
  <c r="J259" i="49" s="1"/>
  <c r="G259" i="49"/>
  <c r="I259" i="49" s="1"/>
  <c r="H260" i="49"/>
  <c r="J260" i="49" s="1"/>
  <c r="G260" i="49"/>
  <c r="I260" i="49" s="1"/>
  <c r="H261" i="49"/>
  <c r="J261" i="49" s="1"/>
  <c r="G261" i="49"/>
  <c r="I261" i="49" s="1"/>
  <c r="I264" i="49"/>
  <c r="H264" i="49"/>
  <c r="J264" i="49" s="1"/>
  <c r="G264" i="49"/>
  <c r="H265" i="49"/>
  <c r="J265" i="49" s="1"/>
  <c r="G265" i="49"/>
  <c r="I265" i="49" s="1"/>
  <c r="H266" i="49"/>
  <c r="J266" i="49" s="1"/>
  <c r="G266" i="49"/>
  <c r="I266" i="49" s="1"/>
  <c r="H267" i="49"/>
  <c r="J267" i="49" s="1"/>
  <c r="G267" i="49"/>
  <c r="I267" i="49" s="1"/>
  <c r="H268" i="49"/>
  <c r="J268" i="49" s="1"/>
  <c r="G268" i="49"/>
  <c r="I268" i="49" s="1"/>
  <c r="H271" i="49"/>
  <c r="J271" i="49" s="1"/>
  <c r="G271" i="49"/>
  <c r="I271" i="49" s="1"/>
  <c r="H272" i="49"/>
  <c r="J272" i="49" s="1"/>
  <c r="G272" i="49"/>
  <c r="I272" i="49" s="1"/>
  <c r="J273" i="49"/>
  <c r="I273" i="49"/>
  <c r="H273" i="49"/>
  <c r="G273" i="49"/>
  <c r="I274" i="49"/>
  <c r="H274" i="49"/>
  <c r="J274" i="49" s="1"/>
  <c r="G274" i="49"/>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I283" i="49"/>
  <c r="H283" i="49"/>
  <c r="J283" i="49" s="1"/>
  <c r="G283" i="49"/>
  <c r="H284" i="49"/>
  <c r="J284" i="49" s="1"/>
  <c r="G284" i="49"/>
  <c r="I284" i="49" s="1"/>
  <c r="I285" i="49"/>
  <c r="H285" i="49"/>
  <c r="J285" i="49" s="1"/>
  <c r="G285" i="49"/>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J294" i="49"/>
  <c r="I294" i="49"/>
  <c r="H294" i="49"/>
  <c r="G294" i="49"/>
  <c r="H295" i="49"/>
  <c r="J295" i="49" s="1"/>
  <c r="G295" i="49"/>
  <c r="I295" i="49" s="1"/>
  <c r="H296" i="49"/>
  <c r="J296" i="49" s="1"/>
  <c r="G296" i="49"/>
  <c r="I296" i="49" s="1"/>
  <c r="H297" i="49"/>
  <c r="J297" i="49" s="1"/>
  <c r="G297" i="49"/>
  <c r="I297" i="49" s="1"/>
  <c r="H298" i="49"/>
  <c r="J298" i="49" s="1"/>
  <c r="G298" i="49"/>
  <c r="I298" i="49" s="1"/>
  <c r="J299" i="49"/>
  <c r="I299" i="49"/>
  <c r="H299" i="49"/>
  <c r="G299" i="49"/>
  <c r="H300" i="49"/>
  <c r="J300" i="49" s="1"/>
  <c r="G300" i="49"/>
  <c r="I300" i="49" s="1"/>
  <c r="H301" i="49"/>
  <c r="J301" i="49" s="1"/>
  <c r="G301" i="49"/>
  <c r="I301" i="49" s="1"/>
  <c r="H302" i="49"/>
  <c r="J302" i="49" s="1"/>
  <c r="G302" i="49"/>
  <c r="I302" i="49" s="1"/>
  <c r="H305" i="49"/>
  <c r="J305" i="49" s="1"/>
  <c r="G305" i="49"/>
  <c r="I305" i="49" s="1"/>
  <c r="I306" i="49"/>
  <c r="H306" i="49"/>
  <c r="J306" i="49" s="1"/>
  <c r="G306" i="49"/>
  <c r="H307" i="49"/>
  <c r="J307" i="49" s="1"/>
  <c r="G307" i="49"/>
  <c r="I307" i="49" s="1"/>
  <c r="H308" i="49"/>
  <c r="J308" i="49" s="1"/>
  <c r="G308" i="49"/>
  <c r="I308" i="49" s="1"/>
  <c r="I309" i="49"/>
  <c r="H309" i="49"/>
  <c r="J309" i="49" s="1"/>
  <c r="G309" i="49"/>
  <c r="H310" i="49"/>
  <c r="J310" i="49" s="1"/>
  <c r="G310" i="49"/>
  <c r="I310" i="49" s="1"/>
  <c r="J311" i="49"/>
  <c r="I311" i="49"/>
  <c r="H311" i="49"/>
  <c r="G311" i="49"/>
  <c r="H312" i="49"/>
  <c r="J312" i="49" s="1"/>
  <c r="G312" i="49"/>
  <c r="I312" i="49" s="1"/>
  <c r="H315" i="49"/>
  <c r="J315" i="49" s="1"/>
  <c r="G315" i="49"/>
  <c r="I315" i="49" s="1"/>
  <c r="J316" i="49"/>
  <c r="H316" i="49"/>
  <c r="G316" i="49"/>
  <c r="I316" i="49" s="1"/>
  <c r="H319" i="49"/>
  <c r="J319" i="49" s="1"/>
  <c r="G319" i="49"/>
  <c r="I319" i="49" s="1"/>
  <c r="H320" i="49"/>
  <c r="J320" i="49" s="1"/>
  <c r="G320" i="49"/>
  <c r="I320" i="49" s="1"/>
  <c r="H321" i="49"/>
  <c r="J321" i="49" s="1"/>
  <c r="G321" i="49"/>
  <c r="I321" i="49" s="1"/>
  <c r="H322" i="49"/>
  <c r="J322" i="49" s="1"/>
  <c r="G322" i="49"/>
  <c r="I322" i="49" s="1"/>
  <c r="I323" i="49"/>
  <c r="H323" i="49"/>
  <c r="J323" i="49" s="1"/>
  <c r="G323" i="49"/>
  <c r="H324" i="49"/>
  <c r="J324" i="49" s="1"/>
  <c r="G324" i="49"/>
  <c r="I324" i="49" s="1"/>
  <c r="H325" i="49"/>
  <c r="J325" i="49" s="1"/>
  <c r="G325" i="49"/>
  <c r="I325" i="49" s="1"/>
  <c r="H328" i="49"/>
  <c r="J328" i="49" s="1"/>
  <c r="G328" i="49"/>
  <c r="I328" i="49" s="1"/>
  <c r="J329" i="49"/>
  <c r="I329" i="49"/>
  <c r="H329" i="49"/>
  <c r="G329" i="49"/>
  <c r="H330" i="49"/>
  <c r="J330" i="49" s="1"/>
  <c r="G330" i="49"/>
  <c r="I330" i="49" s="1"/>
  <c r="H331" i="49"/>
  <c r="J331" i="49" s="1"/>
  <c r="G331" i="49"/>
  <c r="I331" i="49" s="1"/>
  <c r="H332" i="49"/>
  <c r="J332" i="49" s="1"/>
  <c r="G332" i="49"/>
  <c r="I332" i="49" s="1"/>
  <c r="H333" i="49"/>
  <c r="J333" i="49" s="1"/>
  <c r="G333" i="49"/>
  <c r="I333" i="49" s="1"/>
  <c r="J334" i="49"/>
  <c r="I334" i="49"/>
  <c r="H334" i="49"/>
  <c r="G334" i="49"/>
  <c r="H335" i="49"/>
  <c r="J335" i="49" s="1"/>
  <c r="G335" i="49"/>
  <c r="I335" i="49" s="1"/>
  <c r="H336" i="49"/>
  <c r="J336" i="49" s="1"/>
  <c r="G336" i="49"/>
  <c r="I336" i="49" s="1"/>
  <c r="I339" i="49"/>
  <c r="H339" i="49"/>
  <c r="J339" i="49" s="1"/>
  <c r="G339" i="49"/>
  <c r="H340" i="49"/>
  <c r="J340" i="49" s="1"/>
  <c r="G340" i="49"/>
  <c r="I340" i="49" s="1"/>
  <c r="H341" i="49"/>
  <c r="J341" i="49" s="1"/>
  <c r="G341" i="49"/>
  <c r="I341" i="49" s="1"/>
  <c r="H342" i="49"/>
  <c r="J342" i="49" s="1"/>
  <c r="G342" i="49"/>
  <c r="I342"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5" i="49"/>
  <c r="J365" i="49" s="1"/>
  <c r="G365" i="49"/>
  <c r="I365" i="49" s="1"/>
  <c r="H366" i="49"/>
  <c r="J366" i="49" s="1"/>
  <c r="G366" i="49"/>
  <c r="I366" i="49" s="1"/>
  <c r="H367" i="49"/>
  <c r="J367" i="49" s="1"/>
  <c r="G367" i="49"/>
  <c r="I367" i="49" s="1"/>
  <c r="J368" i="49"/>
  <c r="I368" i="49"/>
  <c r="H368" i="49"/>
  <c r="G368" i="49"/>
  <c r="H369" i="49"/>
  <c r="J369" i="49" s="1"/>
  <c r="G369" i="49"/>
  <c r="I369" i="49" s="1"/>
  <c r="H370" i="49"/>
  <c r="J370" i="49" s="1"/>
  <c r="G370" i="49"/>
  <c r="I370" i="49" s="1"/>
  <c r="I371" i="49"/>
  <c r="H371" i="49"/>
  <c r="J371" i="49" s="1"/>
  <c r="G371" i="49"/>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I383" i="49"/>
  <c r="H383" i="49"/>
  <c r="J383" i="49" s="1"/>
  <c r="G383" i="49"/>
  <c r="H384" i="49"/>
  <c r="J384" i="49" s="1"/>
  <c r="G384" i="49"/>
  <c r="I384" i="49" s="1"/>
  <c r="J385" i="49"/>
  <c r="I385" i="49"/>
  <c r="H385" i="49"/>
  <c r="G385" i="49"/>
  <c r="H386" i="49"/>
  <c r="J386" i="49" s="1"/>
  <c r="G386" i="49"/>
  <c r="I386" i="49" s="1"/>
  <c r="H389" i="49"/>
  <c r="J389" i="49" s="1"/>
  <c r="G389" i="49"/>
  <c r="I389" i="49" s="1"/>
  <c r="I390" i="49"/>
  <c r="H390" i="49"/>
  <c r="J390" i="49" s="1"/>
  <c r="G390" i="49"/>
  <c r="H391" i="49"/>
  <c r="J391" i="49" s="1"/>
  <c r="G391" i="49"/>
  <c r="I391" i="49" s="1"/>
  <c r="H392" i="49"/>
  <c r="J392" i="49" s="1"/>
  <c r="G392" i="49"/>
  <c r="I392" i="49" s="1"/>
  <c r="J393" i="49"/>
  <c r="I393" i="49"/>
  <c r="H393" i="49"/>
  <c r="G393" i="49"/>
  <c r="H394" i="49"/>
  <c r="J394" i="49" s="1"/>
  <c r="G394" i="49"/>
  <c r="I394"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J400" i="49"/>
  <c r="I400" i="49"/>
  <c r="H400" i="49"/>
  <c r="G400" i="49"/>
  <c r="H401" i="49"/>
  <c r="J401" i="49" s="1"/>
  <c r="G401" i="49"/>
  <c r="I401" i="49" s="1"/>
  <c r="H402" i="49"/>
  <c r="J402" i="49" s="1"/>
  <c r="G402" i="49"/>
  <c r="I402" i="49" s="1"/>
  <c r="H403" i="49"/>
  <c r="J403" i="49" s="1"/>
  <c r="G403" i="49"/>
  <c r="I403" i="49" s="1"/>
  <c r="H404" i="49"/>
  <c r="J404" i="49" s="1"/>
  <c r="G404" i="49"/>
  <c r="I404" i="49" s="1"/>
  <c r="J405" i="49"/>
  <c r="I405" i="49"/>
  <c r="H405" i="49"/>
  <c r="G405" i="49"/>
  <c r="H406" i="49"/>
  <c r="J406" i="49" s="1"/>
  <c r="G406" i="49"/>
  <c r="I406" i="49" s="1"/>
  <c r="J409" i="49"/>
  <c r="I409" i="49"/>
  <c r="H409" i="49"/>
  <c r="G409" i="49"/>
  <c r="H410" i="49"/>
  <c r="J410" i="49" s="1"/>
  <c r="G410" i="49"/>
  <c r="I410" i="49" s="1"/>
  <c r="I411" i="49"/>
  <c r="H411" i="49"/>
  <c r="J411" i="49" s="1"/>
  <c r="G411" i="49"/>
  <c r="H412" i="49"/>
  <c r="J412" i="49" s="1"/>
  <c r="G412" i="49"/>
  <c r="I412" i="49" s="1"/>
  <c r="H413" i="49"/>
  <c r="J413" i="49" s="1"/>
  <c r="G413" i="49"/>
  <c r="I413" i="49" s="1"/>
  <c r="H414" i="49"/>
  <c r="J414" i="49" s="1"/>
  <c r="G414" i="49"/>
  <c r="I414" i="49" s="1"/>
  <c r="H415" i="49"/>
  <c r="J415" i="49" s="1"/>
  <c r="G415" i="49"/>
  <c r="I415" i="49" s="1"/>
  <c r="K8" i="56"/>
  <c r="J8" i="56"/>
  <c r="K9" i="56"/>
  <c r="J9" i="56"/>
  <c r="K10" i="56"/>
  <c r="J10" i="56"/>
  <c r="K11" i="56"/>
  <c r="J11" i="56"/>
  <c r="K12" i="56"/>
  <c r="J12" i="56"/>
  <c r="K13" i="56"/>
  <c r="J13" i="56"/>
  <c r="K14" i="56"/>
  <c r="J14" i="56"/>
  <c r="K15" i="56"/>
  <c r="J15" i="56"/>
  <c r="K16" i="56"/>
  <c r="J16" i="56"/>
  <c r="K17" i="56"/>
  <c r="J17" i="56"/>
  <c r="H19" i="56"/>
  <c r="I16" i="56" s="1"/>
  <c r="F19" i="56"/>
  <c r="G17" i="56" s="1"/>
  <c r="D19" i="56"/>
  <c r="E16" i="56" s="1"/>
  <c r="B19" i="56"/>
  <c r="C17"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H42" i="58"/>
  <c r="I39" i="58" s="1"/>
  <c r="F42" i="58"/>
  <c r="G40" i="58" s="1"/>
  <c r="D42" i="58"/>
  <c r="E39" i="58" s="1"/>
  <c r="B42" i="58"/>
  <c r="C40"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H40" i="50"/>
  <c r="I37" i="50" s="1"/>
  <c r="F40" i="50"/>
  <c r="G38" i="50" s="1"/>
  <c r="D40" i="50"/>
  <c r="E37" i="50" s="1"/>
  <c r="B40" i="50"/>
  <c r="C38"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6" i="53" s="1"/>
  <c r="B19" i="53"/>
  <c r="C17" i="53" s="1"/>
  <c r="K7" i="53"/>
  <c r="J7" i="53"/>
  <c r="I21" i="53"/>
  <c r="G21" i="53"/>
  <c r="E21" i="53"/>
  <c r="C21" i="53"/>
  <c r="B5" i="54"/>
  <c r="D5" i="54" s="1"/>
  <c r="H5" i="54" s="1"/>
  <c r="K8" i="54"/>
  <c r="J8" i="54"/>
  <c r="H10" i="54"/>
  <c r="I10" i="54" s="1"/>
  <c r="F10" i="54"/>
  <c r="G8" i="54" s="1"/>
  <c r="D10" i="54"/>
  <c r="E10" i="54" s="1"/>
  <c r="B10" i="54"/>
  <c r="C8" i="54" s="1"/>
  <c r="K7" i="54"/>
  <c r="J7" i="54"/>
  <c r="H15" i="54"/>
  <c r="K15" i="54" s="1"/>
  <c r="F15" i="54"/>
  <c r="G15" i="54" s="1"/>
  <c r="D15" i="54"/>
  <c r="J15" i="54" s="1"/>
  <c r="B15" i="54"/>
  <c r="C15" i="54" s="1"/>
  <c r="K13" i="54"/>
  <c r="J13" i="54"/>
  <c r="K19" i="54"/>
  <c r="J19" i="54"/>
  <c r="K20" i="54"/>
  <c r="J20" i="54"/>
  <c r="H22" i="54"/>
  <c r="I19" i="54" s="1"/>
  <c r="F22" i="54"/>
  <c r="G20" i="54" s="1"/>
  <c r="D22" i="54"/>
  <c r="E20" i="54" s="1"/>
  <c r="B22" i="54"/>
  <c r="C20" i="54" s="1"/>
  <c r="K18" i="54"/>
  <c r="J18" i="54"/>
  <c r="K26" i="54"/>
  <c r="J26" i="54"/>
  <c r="K27" i="54"/>
  <c r="J27" i="54"/>
  <c r="K28" i="54"/>
  <c r="J28" i="54"/>
  <c r="K29" i="54"/>
  <c r="J29" i="54"/>
  <c r="K30" i="54"/>
  <c r="J30" i="54"/>
  <c r="K31" i="54"/>
  <c r="J31" i="54"/>
  <c r="K32" i="54"/>
  <c r="J32" i="54"/>
  <c r="K33" i="54"/>
  <c r="J33" i="54"/>
  <c r="K34" i="54"/>
  <c r="J34" i="54"/>
  <c r="H36" i="54"/>
  <c r="I33" i="54" s="1"/>
  <c r="F36" i="54"/>
  <c r="G34" i="54" s="1"/>
  <c r="D36" i="54"/>
  <c r="E33" i="54" s="1"/>
  <c r="B36" i="54"/>
  <c r="C34" i="54" s="1"/>
  <c r="K25" i="54"/>
  <c r="J25" i="54"/>
  <c r="K40" i="54"/>
  <c r="J40" i="54"/>
  <c r="K41" i="54"/>
  <c r="J41" i="54"/>
  <c r="K42" i="54"/>
  <c r="J42" i="54"/>
  <c r="K43" i="54"/>
  <c r="J43" i="54"/>
  <c r="K44" i="54"/>
  <c r="J44" i="54"/>
  <c r="K45" i="54"/>
  <c r="J45" i="54"/>
  <c r="K46" i="54"/>
  <c r="J46" i="54"/>
  <c r="H48" i="54"/>
  <c r="I45" i="54" s="1"/>
  <c r="F48" i="54"/>
  <c r="G46" i="54" s="1"/>
  <c r="D48" i="54"/>
  <c r="E45" i="54" s="1"/>
  <c r="B48" i="54"/>
  <c r="C46" i="54" s="1"/>
  <c r="K39" i="54"/>
  <c r="J39" i="54"/>
  <c r="K52" i="54"/>
  <c r="J52"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6" i="54" s="1"/>
  <c r="B69" i="54"/>
  <c r="C67" i="54" s="1"/>
  <c r="K51" i="54"/>
  <c r="J51" i="54"/>
  <c r="I71" i="54"/>
  <c r="G71" i="54"/>
  <c r="E71" i="54"/>
  <c r="C71" i="54"/>
  <c r="B5" i="55"/>
  <c r="D5" i="55" s="1"/>
  <c r="H5" i="55" s="1"/>
  <c r="K8" i="55"/>
  <c r="J8" i="55"/>
  <c r="K9" i="55"/>
  <c r="J9" i="55"/>
  <c r="K10" i="55"/>
  <c r="J10" i="55"/>
  <c r="K11" i="55"/>
  <c r="J11" i="55"/>
  <c r="K12" i="55"/>
  <c r="J12" i="55"/>
  <c r="K13" i="55"/>
  <c r="J13" i="55"/>
  <c r="K14" i="55"/>
  <c r="J14" i="55"/>
  <c r="K15" i="55"/>
  <c r="J15" i="55"/>
  <c r="K16" i="55"/>
  <c r="J16" i="55"/>
  <c r="H18" i="55"/>
  <c r="I13" i="55" s="1"/>
  <c r="F18" i="55"/>
  <c r="G16" i="55" s="1"/>
  <c r="D18" i="55"/>
  <c r="E13"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H45" i="55"/>
  <c r="I41" i="55" s="1"/>
  <c r="F45" i="55"/>
  <c r="G43" i="55" s="1"/>
  <c r="D45" i="55"/>
  <c r="E41" i="55" s="1"/>
  <c r="B45" i="55"/>
  <c r="C43" i="55" s="1"/>
  <c r="K25" i="55"/>
  <c r="J25" i="55"/>
  <c r="K49" i="55"/>
  <c r="J49" i="55"/>
  <c r="K50" i="55"/>
  <c r="J50" i="55"/>
  <c r="K51" i="55"/>
  <c r="J51" i="55"/>
  <c r="K52" i="55"/>
  <c r="J52" i="55"/>
  <c r="K53" i="55"/>
  <c r="J53" i="55"/>
  <c r="K54" i="55"/>
  <c r="J54" i="55"/>
  <c r="K55" i="55"/>
  <c r="J55" i="55"/>
  <c r="K56" i="55"/>
  <c r="J56" i="55"/>
  <c r="H58" i="55"/>
  <c r="I55" i="55" s="1"/>
  <c r="F58" i="55"/>
  <c r="G56" i="55" s="1"/>
  <c r="D58" i="55"/>
  <c r="E55" i="55" s="1"/>
  <c r="B58" i="55"/>
  <c r="C56" i="55" s="1"/>
  <c r="K48" i="55"/>
  <c r="J48" i="55"/>
  <c r="I60" i="55"/>
  <c r="G60" i="55"/>
  <c r="E60" i="55"/>
  <c r="C60" i="55"/>
  <c r="J60" i="55"/>
  <c r="K60" i="55"/>
  <c r="B63" i="55"/>
  <c r="D63" i="55" s="1"/>
  <c r="H63" i="55" s="1"/>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H87" i="55"/>
  <c r="I84" i="55" s="1"/>
  <c r="F87" i="55"/>
  <c r="G85" i="55" s="1"/>
  <c r="D87" i="55"/>
  <c r="E84" i="55" s="1"/>
  <c r="B87" i="55"/>
  <c r="C85" i="55" s="1"/>
  <c r="K65" i="55"/>
  <c r="J65" i="55"/>
  <c r="K91" i="55"/>
  <c r="J91" i="55"/>
  <c r="K92" i="55"/>
  <c r="J92" i="55"/>
  <c r="K93" i="55"/>
  <c r="J93" i="55"/>
  <c r="K94" i="55"/>
  <c r="J94" i="55"/>
  <c r="K95" i="55"/>
  <c r="J95" i="55"/>
  <c r="K96" i="55"/>
  <c r="J96" i="55"/>
  <c r="K97" i="55"/>
  <c r="J97" i="55"/>
  <c r="K98" i="55"/>
  <c r="J98" i="55"/>
  <c r="K99" i="55"/>
  <c r="J99" i="55"/>
  <c r="K100" i="55"/>
  <c r="J100" i="55"/>
  <c r="K101" i="55"/>
  <c r="J101" i="55"/>
  <c r="K102" i="55"/>
  <c r="J102" i="55"/>
  <c r="H104" i="55"/>
  <c r="I101" i="55" s="1"/>
  <c r="F104" i="55"/>
  <c r="G102" i="55" s="1"/>
  <c r="D104" i="55"/>
  <c r="E102" i="55" s="1"/>
  <c r="B104" i="55"/>
  <c r="C102" i="55" s="1"/>
  <c r="K90" i="55"/>
  <c r="J90" i="55"/>
  <c r="I106" i="55"/>
  <c r="G106" i="55"/>
  <c r="E106" i="55"/>
  <c r="C106" i="55"/>
  <c r="J106" i="55"/>
  <c r="K106" i="55"/>
  <c r="B109" i="55"/>
  <c r="D109" i="55" s="1"/>
  <c r="H109" i="55" s="1"/>
  <c r="K112" i="55"/>
  <c r="J112" i="55"/>
  <c r="K113" i="55"/>
  <c r="J113" i="55"/>
  <c r="K114" i="55"/>
  <c r="J114" i="55"/>
  <c r="K115" i="55"/>
  <c r="J115" i="55"/>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H136" i="55"/>
  <c r="I133" i="55" s="1"/>
  <c r="F136" i="55"/>
  <c r="G134" i="55" s="1"/>
  <c r="D136" i="55"/>
  <c r="E133" i="55" s="1"/>
  <c r="B136" i="55"/>
  <c r="C134" i="55" s="1"/>
  <c r="K111" i="55"/>
  <c r="J111" i="55"/>
  <c r="K140" i="55"/>
  <c r="J140" i="55"/>
  <c r="K141" i="55"/>
  <c r="J141"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H156" i="55"/>
  <c r="I153" i="55" s="1"/>
  <c r="F156" i="55"/>
  <c r="G154" i="55" s="1"/>
  <c r="D156" i="55"/>
  <c r="E153" i="55" s="1"/>
  <c r="B156" i="55"/>
  <c r="C154" i="55" s="1"/>
  <c r="K139" i="55"/>
  <c r="J139" i="55"/>
  <c r="I158" i="55"/>
  <c r="G158" i="55"/>
  <c r="E158" i="55"/>
  <c r="C158" i="55"/>
  <c r="J158" i="55"/>
  <c r="K158" i="55"/>
  <c r="B161" i="55"/>
  <c r="D161" i="55" s="1"/>
  <c r="H161" i="55" s="1"/>
  <c r="K164" i="55"/>
  <c r="J164" i="55"/>
  <c r="H166" i="55"/>
  <c r="I166" i="55" s="1"/>
  <c r="F166" i="55"/>
  <c r="G164" i="55" s="1"/>
  <c r="D166" i="55"/>
  <c r="E164" i="55" s="1"/>
  <c r="B166" i="55"/>
  <c r="C164" i="55" s="1"/>
  <c r="K163" i="55"/>
  <c r="J163" i="55"/>
  <c r="K170" i="55"/>
  <c r="J170" i="55"/>
  <c r="K171" i="55"/>
  <c r="J171" i="55"/>
  <c r="K172" i="55"/>
  <c r="J172" i="55"/>
  <c r="K173" i="55"/>
  <c r="J173" i="55"/>
  <c r="H175" i="55"/>
  <c r="I172" i="55" s="1"/>
  <c r="F175" i="55"/>
  <c r="G173" i="55" s="1"/>
  <c r="D175" i="55"/>
  <c r="E173" i="55" s="1"/>
  <c r="B175" i="55"/>
  <c r="C173" i="55" s="1"/>
  <c r="K169" i="55"/>
  <c r="J169" i="55"/>
  <c r="I177" i="55"/>
  <c r="G177" i="55"/>
  <c r="E177" i="55"/>
  <c r="C177" i="55"/>
  <c r="J177" i="55"/>
  <c r="K177" i="55"/>
  <c r="I181" i="55"/>
  <c r="G181" i="55"/>
  <c r="E181" i="55"/>
  <c r="C181" i="55"/>
  <c r="H179" i="55"/>
  <c r="I179" i="55" s="1"/>
  <c r="F179" i="55"/>
  <c r="G179" i="55" s="1"/>
  <c r="D179" i="55"/>
  <c r="E179" i="55" s="1"/>
  <c r="B179" i="55"/>
  <c r="C179" i="55" s="1"/>
  <c r="K181" i="55"/>
  <c r="J181" i="55"/>
  <c r="K183" i="55"/>
  <c r="J183" i="55"/>
  <c r="I183" i="55"/>
  <c r="G183" i="55"/>
  <c r="E183" i="55"/>
  <c r="C183" i="55"/>
  <c r="B5" i="48"/>
  <c r="D5" i="48" s="1"/>
  <c r="H5" i="48" s="1"/>
  <c r="K8" i="48"/>
  <c r="J8" i="48"/>
  <c r="K9" i="48"/>
  <c r="J9" i="48"/>
  <c r="H11" i="48"/>
  <c r="I8" i="48" s="1"/>
  <c r="F11" i="48"/>
  <c r="G9" i="48" s="1"/>
  <c r="D11" i="48"/>
  <c r="E11"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9" i="48" s="1"/>
  <c r="B31" i="48"/>
  <c r="C29" i="48" s="1"/>
  <c r="K18" i="48"/>
  <c r="J18" i="48"/>
  <c r="K35" i="48"/>
  <c r="J35" i="48"/>
  <c r="K36" i="48"/>
  <c r="J36" i="48"/>
  <c r="H38" i="48"/>
  <c r="I35" i="48" s="1"/>
  <c r="F38" i="48"/>
  <c r="G36" i="48" s="1"/>
  <c r="D38" i="48"/>
  <c r="E36" i="48" s="1"/>
  <c r="B38" i="48"/>
  <c r="C36" i="48" s="1"/>
  <c r="K34" i="48"/>
  <c r="J34" i="48"/>
  <c r="I40" i="48"/>
  <c r="G40" i="48"/>
  <c r="E40" i="48"/>
  <c r="C40" i="48"/>
  <c r="J40" i="48"/>
  <c r="K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0" i="48" s="1"/>
  <c r="B64" i="48"/>
  <c r="C62" i="48" s="1"/>
  <c r="K45" i="48"/>
  <c r="J45" i="48"/>
  <c r="K68" i="48"/>
  <c r="J68" i="48"/>
  <c r="K69" i="48"/>
  <c r="J69" i="48"/>
  <c r="K70" i="48"/>
  <c r="J70" i="48"/>
  <c r="K71" i="48"/>
  <c r="J71" i="48"/>
  <c r="K72" i="48"/>
  <c r="J72" i="48"/>
  <c r="K73" i="48"/>
  <c r="J73" i="48"/>
  <c r="K74" i="48"/>
  <c r="J74" i="48"/>
  <c r="H76" i="48"/>
  <c r="I73" i="48" s="1"/>
  <c r="F76" i="48"/>
  <c r="G74" i="48" s="1"/>
  <c r="D76" i="48"/>
  <c r="E73" i="48" s="1"/>
  <c r="B76" i="48"/>
  <c r="C74" i="48" s="1"/>
  <c r="K67" i="48"/>
  <c r="J67" i="48"/>
  <c r="I78" i="48"/>
  <c r="G78" i="48"/>
  <c r="E78" i="48"/>
  <c r="C78" i="48"/>
  <c r="J78" i="48"/>
  <c r="K78" i="48"/>
  <c r="B81" i="48"/>
  <c r="D81" i="48" s="1"/>
  <c r="H81" i="48" s="1"/>
  <c r="K84" i="48"/>
  <c r="J84" i="48"/>
  <c r="K85" i="48"/>
  <c r="J85" i="48"/>
  <c r="K86" i="48"/>
  <c r="J86" i="48"/>
  <c r="K87" i="48"/>
  <c r="J87" i="48"/>
  <c r="K88" i="48"/>
  <c r="J88" i="48"/>
  <c r="K89" i="48"/>
  <c r="J89" i="48"/>
  <c r="K90" i="48"/>
  <c r="J90" i="48"/>
  <c r="H92" i="48"/>
  <c r="I89" i="48" s="1"/>
  <c r="F92" i="48"/>
  <c r="G90" i="48" s="1"/>
  <c r="D92" i="48"/>
  <c r="E89" i="48" s="1"/>
  <c r="B92" i="48"/>
  <c r="C90" i="48" s="1"/>
  <c r="K83" i="48"/>
  <c r="J83" i="48"/>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5" i="48"/>
  <c r="J95" i="48"/>
  <c r="I110" i="48"/>
  <c r="G110" i="48"/>
  <c r="E110" i="48"/>
  <c r="C110" i="48"/>
  <c r="K110" i="48"/>
  <c r="J110" i="48"/>
  <c r="B113" i="48"/>
  <c r="F113" i="48" s="1"/>
  <c r="K116" i="48"/>
  <c r="J116" i="48"/>
  <c r="K117" i="48"/>
  <c r="J117" i="48"/>
  <c r="H119" i="48"/>
  <c r="I116" i="48" s="1"/>
  <c r="F119" i="48"/>
  <c r="G117" i="48" s="1"/>
  <c r="D119" i="48"/>
  <c r="E115" i="48" s="1"/>
  <c r="B119" i="48"/>
  <c r="C117" i="48" s="1"/>
  <c r="K115" i="48"/>
  <c r="J115" i="48"/>
  <c r="K123" i="48"/>
  <c r="J123" i="48"/>
  <c r="K124" i="48"/>
  <c r="J124" i="48"/>
  <c r="K125" i="48"/>
  <c r="J125" i="48"/>
  <c r="K126" i="48"/>
  <c r="J126" i="48"/>
  <c r="K127" i="48"/>
  <c r="J127" i="48"/>
  <c r="K128" i="48"/>
  <c r="J128" i="48"/>
  <c r="H130" i="48"/>
  <c r="I127" i="48" s="1"/>
  <c r="F130" i="48"/>
  <c r="G128" i="48" s="1"/>
  <c r="D130" i="48"/>
  <c r="E124" i="48" s="1"/>
  <c r="B130" i="48"/>
  <c r="C128" i="48" s="1"/>
  <c r="K122" i="48"/>
  <c r="J122" i="48"/>
  <c r="I132" i="48"/>
  <c r="G132" i="48"/>
  <c r="E132" i="48"/>
  <c r="C132" i="48"/>
  <c r="J132" i="48"/>
  <c r="K132" i="48"/>
  <c r="B135" i="48"/>
  <c r="D135" i="48" s="1"/>
  <c r="H135" i="48" s="1"/>
  <c r="H139" i="48"/>
  <c r="F139" i="48"/>
  <c r="G139" i="48" s="1"/>
  <c r="D139" i="48"/>
  <c r="J139" i="48" s="1"/>
  <c r="B139" i="48"/>
  <c r="C139" i="48" s="1"/>
  <c r="K137" i="48"/>
  <c r="J137" i="48"/>
  <c r="H144" i="48"/>
  <c r="F144" i="48"/>
  <c r="G144" i="48" s="1"/>
  <c r="D144" i="48"/>
  <c r="B144" i="48"/>
  <c r="C144" i="48" s="1"/>
  <c r="K142" i="48"/>
  <c r="J142" i="48"/>
  <c r="I146" i="48"/>
  <c r="G146" i="48"/>
  <c r="E146" i="48"/>
  <c r="C146" i="48"/>
  <c r="J146" i="48"/>
  <c r="K146" i="48"/>
  <c r="B149" i="48"/>
  <c r="D149" i="48" s="1"/>
  <c r="H149" i="48" s="1"/>
  <c r="K152" i="48"/>
  <c r="J152" i="48"/>
  <c r="K153" i="48"/>
  <c r="J153" i="48"/>
  <c r="K154" i="48"/>
  <c r="J154" i="48"/>
  <c r="K155" i="48"/>
  <c r="J155" i="48"/>
  <c r="K156" i="48"/>
  <c r="J156" i="48"/>
  <c r="K157" i="48"/>
  <c r="J157" i="48"/>
  <c r="H159" i="48"/>
  <c r="I156" i="48" s="1"/>
  <c r="F159" i="48"/>
  <c r="G157" i="48" s="1"/>
  <c r="D159" i="48"/>
  <c r="E156" i="48" s="1"/>
  <c r="B159" i="48"/>
  <c r="C157" i="48" s="1"/>
  <c r="K151" i="48"/>
  <c r="J151" i="48"/>
  <c r="K163" i="48"/>
  <c r="J163" i="48"/>
  <c r="K164" i="48"/>
  <c r="J164" i="48"/>
  <c r="H166" i="48"/>
  <c r="I166" i="48" s="1"/>
  <c r="F166" i="48"/>
  <c r="G164" i="48" s="1"/>
  <c r="D166" i="48"/>
  <c r="J166" i="48" s="1"/>
  <c r="B166" i="48"/>
  <c r="C164" i="48" s="1"/>
  <c r="K162" i="48"/>
  <c r="J162" i="48"/>
  <c r="I168" i="48"/>
  <c r="G168" i="48"/>
  <c r="E168" i="48"/>
  <c r="C168" i="48"/>
  <c r="J168" i="48"/>
  <c r="K168" i="48"/>
  <c r="B171" i="48"/>
  <c r="F171" i="48" s="1"/>
  <c r="E182" i="48"/>
  <c r="K174" i="48"/>
  <c r="J174" i="48"/>
  <c r="K175" i="48"/>
  <c r="J175" i="48"/>
  <c r="K176" i="48"/>
  <c r="J176" i="48"/>
  <c r="K177" i="48"/>
  <c r="J177" i="48"/>
  <c r="K178" i="48"/>
  <c r="J178" i="48"/>
  <c r="K179" i="48"/>
  <c r="J179" i="48"/>
  <c r="K180" i="48"/>
  <c r="J180" i="48"/>
  <c r="H182" i="48"/>
  <c r="I180" i="48" s="1"/>
  <c r="F182" i="48"/>
  <c r="G180" i="48" s="1"/>
  <c r="D182" i="48"/>
  <c r="E180" i="48" s="1"/>
  <c r="B182" i="48"/>
  <c r="C180" i="48" s="1"/>
  <c r="K173" i="48"/>
  <c r="J173" i="48"/>
  <c r="K186" i="48"/>
  <c r="J186" i="48"/>
  <c r="K187" i="48"/>
  <c r="J187" i="48"/>
  <c r="K188" i="48"/>
  <c r="J188" i="48"/>
  <c r="K189" i="48"/>
  <c r="J189" i="48"/>
  <c r="K190" i="48"/>
  <c r="J190" i="48"/>
  <c r="K191" i="48"/>
  <c r="J191" i="48"/>
  <c r="K192" i="48"/>
  <c r="J192" i="48"/>
  <c r="K193" i="48"/>
  <c r="J193" i="48"/>
  <c r="K194" i="48"/>
  <c r="J194" i="48"/>
  <c r="H196" i="48"/>
  <c r="I193" i="48" s="1"/>
  <c r="F196" i="48"/>
  <c r="G194" i="48" s="1"/>
  <c r="D196" i="48"/>
  <c r="E189" i="48" s="1"/>
  <c r="B196" i="48"/>
  <c r="C194" i="48" s="1"/>
  <c r="K185" i="48"/>
  <c r="J185" i="48"/>
  <c r="K200" i="48"/>
  <c r="J200" i="48"/>
  <c r="K201" i="48"/>
  <c r="J201" i="48"/>
  <c r="H203" i="48"/>
  <c r="I200" i="48" s="1"/>
  <c r="F203" i="48"/>
  <c r="G201" i="48" s="1"/>
  <c r="D203" i="48"/>
  <c r="E200" i="48" s="1"/>
  <c r="B203" i="48"/>
  <c r="C201" i="48" s="1"/>
  <c r="K199" i="48"/>
  <c r="J199" i="48"/>
  <c r="I205" i="48"/>
  <c r="G205" i="48"/>
  <c r="E205" i="48"/>
  <c r="C205" i="48"/>
  <c r="J205" i="48"/>
  <c r="K205" i="48"/>
  <c r="I209" i="48"/>
  <c r="G209" i="48"/>
  <c r="E209" i="48"/>
  <c r="C209" i="48"/>
  <c r="H207" i="48"/>
  <c r="I207" i="48" s="1"/>
  <c r="F207" i="48"/>
  <c r="G207" i="48" s="1"/>
  <c r="D207" i="48"/>
  <c r="E207" i="48" s="1"/>
  <c r="B207" i="48"/>
  <c r="C207" i="48" s="1"/>
  <c r="K209" i="48"/>
  <c r="J209" i="48"/>
  <c r="K211" i="48"/>
  <c r="J211" i="48"/>
  <c r="I211" i="48"/>
  <c r="G211" i="48"/>
  <c r="E211" i="48"/>
  <c r="C211" i="48"/>
  <c r="K179" i="55"/>
  <c r="K71" i="54"/>
  <c r="J71" i="54"/>
  <c r="K21" i="53"/>
  <c r="J2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D25" i="46"/>
  <c r="H25" i="46" s="1"/>
  <c r="C25" i="46"/>
  <c r="B25" i="46"/>
  <c r="G25" i="46" s="1"/>
  <c r="E19" i="46"/>
  <c r="J19" i="46" s="1"/>
  <c r="D19" i="46"/>
  <c r="H19" i="46" s="1"/>
  <c r="C19" i="46"/>
  <c r="B19" i="46"/>
  <c r="G19" i="46" s="1"/>
  <c r="E13" i="46"/>
  <c r="J13" i="46" s="1"/>
  <c r="D13" i="46"/>
  <c r="H13" i="46" s="1"/>
  <c r="C13" i="46"/>
  <c r="B13" i="46"/>
  <c r="G13" i="46" s="1"/>
  <c r="E7" i="46"/>
  <c r="J7" i="46" s="1"/>
  <c r="D7" i="46"/>
  <c r="H7" i="46" s="1"/>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7" i="26"/>
  <c r="J7" i="26" s="1"/>
  <c r="G7" i="26"/>
  <c r="I7" i="26" s="1"/>
  <c r="H8" i="26"/>
  <c r="J8" i="26" s="1"/>
  <c r="G8" i="26"/>
  <c r="I8" i="26" s="1"/>
  <c r="J9" i="26"/>
  <c r="I9" i="26"/>
  <c r="H9" i="26"/>
  <c r="G9" i="26"/>
  <c r="I10" i="26"/>
  <c r="H10" i="26"/>
  <c r="J10" i="26" s="1"/>
  <c r="G10" i="26"/>
  <c r="H11" i="26"/>
  <c r="J11" i="26" s="1"/>
  <c r="G11" i="26"/>
  <c r="I11" i="26" s="1"/>
  <c r="H12" i="26"/>
  <c r="J12" i="26" s="1"/>
  <c r="G12" i="26"/>
  <c r="I12" i="26" s="1"/>
  <c r="I13" i="26"/>
  <c r="H13" i="26"/>
  <c r="J13" i="26" s="1"/>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J26" i="26"/>
  <c r="I26" i="26"/>
  <c r="H26" i="26"/>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H47" i="26"/>
  <c r="J47" i="26" s="1"/>
  <c r="G47" i="26"/>
  <c r="I47" i="26" s="1"/>
  <c r="H48" i="26"/>
  <c r="J48" i="26" s="1"/>
  <c r="G48" i="26"/>
  <c r="I48" i="26" s="1"/>
  <c r="J49" i="26"/>
  <c r="I49" i="26"/>
  <c r="H49" i="26"/>
  <c r="G49" i="26"/>
  <c r="J28" i="45"/>
  <c r="I28" i="45"/>
  <c r="H28" i="45"/>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I25" i="46"/>
  <c r="J25" i="46"/>
  <c r="E203" i="48"/>
  <c r="E196" i="48"/>
  <c r="D171" i="48"/>
  <c r="H171" i="48" s="1"/>
  <c r="D113" i="48"/>
  <c r="H113" i="48" s="1"/>
  <c r="E166" i="48"/>
  <c r="E185" i="48"/>
  <c r="E199" i="48"/>
  <c r="E173" i="48"/>
  <c r="E162" i="48"/>
  <c r="C7" i="56"/>
  <c r="G7" i="56"/>
  <c r="D5" i="56"/>
  <c r="H5" i="56" s="1"/>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J19" i="56"/>
  <c r="K19" i="56"/>
  <c r="E17" i="56"/>
  <c r="I17"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J26" i="57"/>
  <c r="K26" i="57"/>
  <c r="E24" i="57"/>
  <c r="I24" i="57"/>
  <c r="F5" i="57"/>
  <c r="D5" i="58"/>
  <c r="H5" i="58" s="1"/>
  <c r="E7" i="58"/>
  <c r="I7" i="58"/>
  <c r="C7" i="58"/>
  <c r="G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E27" i="58"/>
  <c r="I27" i="58"/>
  <c r="C27" i="58"/>
  <c r="G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J42" i="58"/>
  <c r="K42" i="58"/>
  <c r="E40" i="58"/>
  <c r="I40" i="58"/>
  <c r="C7" i="50"/>
  <c r="G7" i="50"/>
  <c r="D5" i="50"/>
  <c r="H5" i="50" s="1"/>
  <c r="E7" i="50"/>
  <c r="I7" i="50"/>
  <c r="C8" i="50"/>
  <c r="G8" i="50"/>
  <c r="E8" i="50"/>
  <c r="I8" i="50"/>
  <c r="C9" i="50"/>
  <c r="G9" i="50"/>
  <c r="E9" i="50"/>
  <c r="I9" i="50"/>
  <c r="C10" i="50"/>
  <c r="G10" i="50"/>
  <c r="E10" i="50"/>
  <c r="I10" i="50"/>
  <c r="C11" i="50"/>
  <c r="G11" i="50"/>
  <c r="E11" i="50"/>
  <c r="I11" i="50"/>
  <c r="I12" i="50"/>
  <c r="C12" i="50"/>
  <c r="G12" i="50"/>
  <c r="E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J40" i="50"/>
  <c r="K40" i="50"/>
  <c r="E38" i="50"/>
  <c r="I38" i="50"/>
  <c r="E7" i="53"/>
  <c r="I7" i="53"/>
  <c r="E19" i="53"/>
  <c r="I19" i="53"/>
  <c r="C7" i="53"/>
  <c r="G7" i="53"/>
  <c r="C19" i="53"/>
  <c r="G19"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J19" i="53"/>
  <c r="K19" i="53"/>
  <c r="E17" i="53"/>
  <c r="I17" i="53"/>
  <c r="E51" i="54"/>
  <c r="I51" i="54"/>
  <c r="E69" i="54"/>
  <c r="I69" i="54"/>
  <c r="E39" i="54"/>
  <c r="I39" i="54"/>
  <c r="E48" i="54"/>
  <c r="I48" i="54"/>
  <c r="E25" i="54"/>
  <c r="I25" i="54"/>
  <c r="E36" i="54"/>
  <c r="I36" i="54"/>
  <c r="E18" i="54"/>
  <c r="I18" i="54"/>
  <c r="E22" i="54"/>
  <c r="I22" i="54"/>
  <c r="E13" i="54"/>
  <c r="I13" i="54"/>
  <c r="E15" i="54"/>
  <c r="I15" i="54"/>
  <c r="E7" i="54"/>
  <c r="I7" i="54"/>
  <c r="C51" i="54"/>
  <c r="G51" i="54"/>
  <c r="C69" i="54"/>
  <c r="G69" i="54"/>
  <c r="C39" i="54"/>
  <c r="G39" i="54"/>
  <c r="C48" i="54"/>
  <c r="G48" i="54"/>
  <c r="C25" i="54"/>
  <c r="G25" i="54"/>
  <c r="C36" i="54"/>
  <c r="G36" i="54"/>
  <c r="C18" i="54"/>
  <c r="G18" i="54"/>
  <c r="C22" i="54"/>
  <c r="G22" i="54"/>
  <c r="C13" i="54"/>
  <c r="G13" i="54"/>
  <c r="C7" i="54"/>
  <c r="G7" i="54"/>
  <c r="C10" i="54"/>
  <c r="G10" i="54"/>
  <c r="F5" i="54"/>
  <c r="J10" i="54"/>
  <c r="K10" i="54"/>
  <c r="E8" i="54"/>
  <c r="I8" i="54"/>
  <c r="C19" i="54"/>
  <c r="G19" i="54"/>
  <c r="E19" i="54"/>
  <c r="K22" i="54"/>
  <c r="J22" i="54"/>
  <c r="I20" i="54"/>
  <c r="C26" i="54"/>
  <c r="G26" i="54"/>
  <c r="E26" i="54"/>
  <c r="I26" i="54"/>
  <c r="C27" i="54"/>
  <c r="G27" i="54"/>
  <c r="E27" i="54"/>
  <c r="I27" i="54"/>
  <c r="C28" i="54"/>
  <c r="G28" i="54"/>
  <c r="E28" i="54"/>
  <c r="I28" i="54"/>
  <c r="C29" i="54"/>
  <c r="G29" i="54"/>
  <c r="E29" i="54"/>
  <c r="I29" i="54"/>
  <c r="C30" i="54"/>
  <c r="G30" i="54"/>
  <c r="E30" i="54"/>
  <c r="I30" i="54"/>
  <c r="E31" i="54"/>
  <c r="I31" i="54"/>
  <c r="C31" i="54"/>
  <c r="G31" i="54"/>
  <c r="C32" i="54"/>
  <c r="G32" i="54"/>
  <c r="E32" i="54"/>
  <c r="I32" i="54"/>
  <c r="C33" i="54"/>
  <c r="G33" i="54"/>
  <c r="K36" i="54"/>
  <c r="J36" i="54"/>
  <c r="E34" i="54"/>
  <c r="I34" i="54"/>
  <c r="C40" i="54"/>
  <c r="G40" i="54"/>
  <c r="E40" i="54"/>
  <c r="I40" i="54"/>
  <c r="C41" i="54"/>
  <c r="G41" i="54"/>
  <c r="E41" i="54"/>
  <c r="I41" i="54"/>
  <c r="C42" i="54"/>
  <c r="G42" i="54"/>
  <c r="E42" i="54"/>
  <c r="I42" i="54"/>
  <c r="C43" i="54"/>
  <c r="G43" i="54"/>
  <c r="E43" i="54"/>
  <c r="I43" i="54"/>
  <c r="C44" i="54"/>
  <c r="G44" i="54"/>
  <c r="E44" i="54"/>
  <c r="I44" i="54"/>
  <c r="C45" i="54"/>
  <c r="G45" i="54"/>
  <c r="K48" i="54"/>
  <c r="J48" i="54"/>
  <c r="E46" i="54"/>
  <c r="I46" i="54"/>
  <c r="I52" i="54"/>
  <c r="C52" i="54"/>
  <c r="G52" i="54"/>
  <c r="E52" i="54"/>
  <c r="I53" i="54"/>
  <c r="C53" i="54"/>
  <c r="G53" i="54"/>
  <c r="E53" i="54"/>
  <c r="C54" i="54"/>
  <c r="G54" i="54"/>
  <c r="E54" i="54"/>
  <c r="I54" i="54"/>
  <c r="I55" i="54"/>
  <c r="C55" i="54"/>
  <c r="G55" i="54"/>
  <c r="E55" i="54"/>
  <c r="I56" i="54"/>
  <c r="C56" i="54"/>
  <c r="G56" i="54"/>
  <c r="E56" i="54"/>
  <c r="I57" i="54"/>
  <c r="C57" i="54"/>
  <c r="G57" i="54"/>
  <c r="E57" i="54"/>
  <c r="E58" i="54"/>
  <c r="C58" i="54"/>
  <c r="G58" i="54"/>
  <c r="I58" i="54"/>
  <c r="I59" i="54"/>
  <c r="C59" i="54"/>
  <c r="G59" i="54"/>
  <c r="E59" i="54"/>
  <c r="I60" i="54"/>
  <c r="C60" i="54"/>
  <c r="G60" i="54"/>
  <c r="E60" i="54"/>
  <c r="I61" i="54"/>
  <c r="C61" i="54"/>
  <c r="G61" i="54"/>
  <c r="E61" i="54"/>
  <c r="I62" i="54"/>
  <c r="C62" i="54"/>
  <c r="G62" i="54"/>
  <c r="E62" i="54"/>
  <c r="C63" i="54"/>
  <c r="G63" i="54"/>
  <c r="E63" i="54"/>
  <c r="I63" i="54"/>
  <c r="C64" i="54"/>
  <c r="G64" i="54"/>
  <c r="E64" i="54"/>
  <c r="I64" i="54"/>
  <c r="C65" i="54"/>
  <c r="G65" i="54"/>
  <c r="E65" i="54"/>
  <c r="I65" i="54"/>
  <c r="C66" i="54"/>
  <c r="G66" i="54"/>
  <c r="J69" i="54"/>
  <c r="K69" i="54"/>
  <c r="E67" i="54"/>
  <c r="I67" i="54"/>
  <c r="E169" i="55"/>
  <c r="I163" i="55"/>
  <c r="G139" i="55"/>
  <c r="I169" i="55"/>
  <c r="E175" i="55"/>
  <c r="I175" i="55"/>
  <c r="E163" i="55"/>
  <c r="E166" i="55"/>
  <c r="C139" i="55"/>
  <c r="C156" i="55"/>
  <c r="G156" i="55"/>
  <c r="C111" i="55"/>
  <c r="G111" i="55"/>
  <c r="C136" i="55"/>
  <c r="G136" i="55"/>
  <c r="E90" i="55"/>
  <c r="I90" i="55"/>
  <c r="E104" i="55"/>
  <c r="I104" i="55"/>
  <c r="E65" i="55"/>
  <c r="I65" i="55"/>
  <c r="E87" i="55"/>
  <c r="I87" i="55"/>
  <c r="C48" i="55"/>
  <c r="G48" i="55"/>
  <c r="C58" i="55"/>
  <c r="G58" i="55"/>
  <c r="C25" i="55"/>
  <c r="G25" i="55"/>
  <c r="C45" i="55"/>
  <c r="G45" i="55"/>
  <c r="E7" i="55"/>
  <c r="I7" i="55"/>
  <c r="E18" i="55"/>
  <c r="I18" i="55"/>
  <c r="J179" i="55"/>
  <c r="C169" i="55"/>
  <c r="G169" i="55"/>
  <c r="C175" i="55"/>
  <c r="G175" i="55"/>
  <c r="C163" i="55"/>
  <c r="G163" i="55"/>
  <c r="C166" i="55"/>
  <c r="G166" i="55"/>
  <c r="E139" i="55"/>
  <c r="I139" i="55"/>
  <c r="E156" i="55"/>
  <c r="I156" i="55"/>
  <c r="E111" i="55"/>
  <c r="I111" i="55"/>
  <c r="E136" i="55"/>
  <c r="I136" i="55"/>
  <c r="C90" i="55"/>
  <c r="G90" i="55"/>
  <c r="C104" i="55"/>
  <c r="G104" i="55"/>
  <c r="C65" i="55"/>
  <c r="G65" i="55"/>
  <c r="C87" i="55"/>
  <c r="G87" i="55"/>
  <c r="E48" i="55"/>
  <c r="I48" i="55"/>
  <c r="E58" i="55"/>
  <c r="I58" i="55"/>
  <c r="E25" i="55"/>
  <c r="I25" i="55"/>
  <c r="E45" i="55"/>
  <c r="I45" i="55"/>
  <c r="C7" i="55"/>
  <c r="G7" i="55"/>
  <c r="C18" i="55"/>
  <c r="G18" i="55"/>
  <c r="F5" i="55"/>
  <c r="E8" i="55"/>
  <c r="I8" i="55"/>
  <c r="C8" i="55"/>
  <c r="G8" i="55"/>
  <c r="C9" i="55"/>
  <c r="G9" i="55"/>
  <c r="E9" i="55"/>
  <c r="I9" i="55"/>
  <c r="C10" i="55"/>
  <c r="G10" i="55"/>
  <c r="E10" i="55"/>
  <c r="I10" i="55"/>
  <c r="C11" i="55"/>
  <c r="G11" i="55"/>
  <c r="E11" i="55"/>
  <c r="I11" i="55"/>
  <c r="C12" i="55"/>
  <c r="G12" i="55"/>
  <c r="E12" i="55"/>
  <c r="I12" i="55"/>
  <c r="C13" i="55"/>
  <c r="G13" i="55"/>
  <c r="C14" i="55"/>
  <c r="G14" i="55"/>
  <c r="J18" i="55"/>
  <c r="K18" i="55"/>
  <c r="E14" i="55"/>
  <c r="I14" i="55"/>
  <c r="C15" i="55"/>
  <c r="G15" i="55"/>
  <c r="E15" i="55"/>
  <c r="I15" i="55"/>
  <c r="E16"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C42" i="55"/>
  <c r="G42" i="55"/>
  <c r="J45" i="55"/>
  <c r="K45" i="55"/>
  <c r="E42" i="55"/>
  <c r="I42" i="55"/>
  <c r="E43" i="55"/>
  <c r="I43" i="55"/>
  <c r="C49" i="55"/>
  <c r="G49" i="55"/>
  <c r="E49" i="55"/>
  <c r="I49" i="55"/>
  <c r="C50" i="55"/>
  <c r="G50" i="55"/>
  <c r="E50" i="55"/>
  <c r="I50" i="55"/>
  <c r="C51" i="55"/>
  <c r="G51" i="55"/>
  <c r="E51" i="55"/>
  <c r="I51" i="55"/>
  <c r="C52" i="55"/>
  <c r="G52" i="55"/>
  <c r="E52" i="55"/>
  <c r="I52" i="55"/>
  <c r="C53" i="55"/>
  <c r="G53" i="55"/>
  <c r="E53" i="55"/>
  <c r="I53" i="55"/>
  <c r="C54" i="55"/>
  <c r="G54" i="55"/>
  <c r="E54" i="55"/>
  <c r="I54" i="55"/>
  <c r="C55" i="55"/>
  <c r="G55" i="55"/>
  <c r="J58" i="55"/>
  <c r="K58" i="55"/>
  <c r="E56" i="55"/>
  <c r="I56" i="55"/>
  <c r="F63" i="55"/>
  <c r="C66" i="55"/>
  <c r="G66" i="55"/>
  <c r="E66" i="55"/>
  <c r="I66" i="55"/>
  <c r="C67" i="55"/>
  <c r="G67" i="55"/>
  <c r="E67" i="55"/>
  <c r="I67" i="55"/>
  <c r="C68" i="55"/>
  <c r="G68" i="55"/>
  <c r="E68" i="55"/>
  <c r="I68" i="55"/>
  <c r="C69" i="55"/>
  <c r="G69" i="55"/>
  <c r="E69" i="55"/>
  <c r="I69" i="55"/>
  <c r="C70" i="55"/>
  <c r="G70" i="55"/>
  <c r="E70" i="55"/>
  <c r="I70" i="55"/>
  <c r="C71" i="55"/>
  <c r="G71" i="55"/>
  <c r="E71" i="55"/>
  <c r="I71"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J87" i="55"/>
  <c r="K87" i="55"/>
  <c r="E85" i="55"/>
  <c r="I85" i="55"/>
  <c r="C91" i="55"/>
  <c r="G91" i="55"/>
  <c r="E91" i="55"/>
  <c r="I91" i="55"/>
  <c r="C92" i="55"/>
  <c r="G92" i="55"/>
  <c r="E92" i="55"/>
  <c r="I92" i="55"/>
  <c r="C93" i="55"/>
  <c r="G93" i="55"/>
  <c r="E93" i="55"/>
  <c r="I93" i="55"/>
  <c r="C94" i="55"/>
  <c r="G94" i="55"/>
  <c r="E94" i="55"/>
  <c r="I94"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K104" i="55"/>
  <c r="J104" i="55"/>
  <c r="I102" i="55"/>
  <c r="F109" i="55"/>
  <c r="C112" i="55"/>
  <c r="G112" i="55"/>
  <c r="E112" i="55"/>
  <c r="I112" i="55"/>
  <c r="C113" i="55"/>
  <c r="G113" i="55"/>
  <c r="E113" i="55"/>
  <c r="I113" i="55"/>
  <c r="C114" i="55"/>
  <c r="G114" i="55"/>
  <c r="E114" i="55"/>
  <c r="I114" i="55"/>
  <c r="C115" i="55"/>
  <c r="G115" i="55"/>
  <c r="E115" i="55"/>
  <c r="I115" i="55"/>
  <c r="C116" i="55"/>
  <c r="G116" i="55"/>
  <c r="E116" i="55"/>
  <c r="I116" i="55"/>
  <c r="C117" i="55"/>
  <c r="G117" i="55"/>
  <c r="E117" i="55"/>
  <c r="I117" i="55"/>
  <c r="C118" i="55"/>
  <c r="G118" i="55"/>
  <c r="E118" i="55"/>
  <c r="I118" i="55"/>
  <c r="C119" i="55"/>
  <c r="G119" i="55"/>
  <c r="E119" i="55"/>
  <c r="I119" i="55"/>
  <c r="C120" i="55"/>
  <c r="G120" i="55"/>
  <c r="E120" i="55"/>
  <c r="I120" i="55"/>
  <c r="C121" i="55"/>
  <c r="G121" i="55"/>
  <c r="E121" i="55"/>
  <c r="I121" i="55"/>
  <c r="C122" i="55"/>
  <c r="G122" i="55"/>
  <c r="E122" i="55"/>
  <c r="I122" i="55"/>
  <c r="C123" i="55"/>
  <c r="G123" i="55"/>
  <c r="E123" i="55"/>
  <c r="I123" i="55"/>
  <c r="C124" i="55"/>
  <c r="G124" i="55"/>
  <c r="E124" i="55"/>
  <c r="I124"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J136" i="55"/>
  <c r="K136" i="55"/>
  <c r="E134" i="55"/>
  <c r="I134" i="55"/>
  <c r="C140" i="55"/>
  <c r="G140" i="55"/>
  <c r="E140" i="55"/>
  <c r="I140" i="55"/>
  <c r="C141" i="55"/>
  <c r="G141" i="55"/>
  <c r="E141" i="55"/>
  <c r="I141" i="55"/>
  <c r="C142" i="55"/>
  <c r="G142" i="55"/>
  <c r="E142" i="55"/>
  <c r="I142" i="55"/>
  <c r="C143" i="55"/>
  <c r="G143" i="55"/>
  <c r="E143" i="55"/>
  <c r="I143" i="55"/>
  <c r="C144" i="55"/>
  <c r="G144" i="55"/>
  <c r="E144" i="55"/>
  <c r="I144" i="55"/>
  <c r="C145" i="55"/>
  <c r="G145" i="55"/>
  <c r="E145" i="55"/>
  <c r="I145" i="55"/>
  <c r="C146" i="55"/>
  <c r="G146" i="55"/>
  <c r="E146" i="55"/>
  <c r="I146" i="55"/>
  <c r="C147" i="55"/>
  <c r="G147" i="55"/>
  <c r="E147" i="55"/>
  <c r="I147" i="55"/>
  <c r="C148" i="55"/>
  <c r="G148" i="55"/>
  <c r="E148" i="55"/>
  <c r="I148" i="55"/>
  <c r="C149" i="55"/>
  <c r="G149" i="55"/>
  <c r="E149" i="55"/>
  <c r="I149" i="55"/>
  <c r="C150" i="55"/>
  <c r="G150" i="55"/>
  <c r="E150" i="55"/>
  <c r="I150" i="55"/>
  <c r="C151" i="55"/>
  <c r="G151" i="55"/>
  <c r="E151" i="55"/>
  <c r="I151" i="55"/>
  <c r="C152" i="55"/>
  <c r="G152" i="55"/>
  <c r="E152" i="55"/>
  <c r="I152" i="55"/>
  <c r="C153" i="55"/>
  <c r="G153" i="55"/>
  <c r="J156" i="55"/>
  <c r="K156" i="55"/>
  <c r="E154" i="55"/>
  <c r="I154" i="55"/>
  <c r="F161" i="55"/>
  <c r="K166" i="55"/>
  <c r="J166" i="55"/>
  <c r="I164" i="55"/>
  <c r="C170" i="55"/>
  <c r="G170" i="55"/>
  <c r="E170" i="55"/>
  <c r="I170" i="55"/>
  <c r="C171" i="55"/>
  <c r="G171" i="55"/>
  <c r="E171" i="55"/>
  <c r="I171" i="55"/>
  <c r="C172" i="55"/>
  <c r="G172" i="55"/>
  <c r="E172" i="55"/>
  <c r="K175" i="55"/>
  <c r="J175" i="55"/>
  <c r="I173" i="55"/>
  <c r="I199" i="48"/>
  <c r="I203" i="48"/>
  <c r="I185" i="48"/>
  <c r="I196" i="48"/>
  <c r="I173" i="48"/>
  <c r="I182" i="48"/>
  <c r="I162" i="48"/>
  <c r="E151" i="48"/>
  <c r="I151" i="48"/>
  <c r="I159" i="48"/>
  <c r="C142" i="48"/>
  <c r="G142" i="48"/>
  <c r="C137" i="48"/>
  <c r="G137" i="48"/>
  <c r="E122" i="48"/>
  <c r="I122" i="48"/>
  <c r="E130" i="48"/>
  <c r="I115" i="48"/>
  <c r="E119" i="48"/>
  <c r="I119" i="48"/>
  <c r="C199" i="48"/>
  <c r="G199" i="48"/>
  <c r="C203" i="48"/>
  <c r="G203" i="48"/>
  <c r="C185" i="48"/>
  <c r="G185" i="48"/>
  <c r="C196" i="48"/>
  <c r="G196" i="48"/>
  <c r="C173" i="48"/>
  <c r="G173" i="48"/>
  <c r="C182" i="48"/>
  <c r="G182" i="48"/>
  <c r="C162" i="48"/>
  <c r="G162" i="48"/>
  <c r="C166" i="48"/>
  <c r="G166" i="48"/>
  <c r="C151" i="48"/>
  <c r="G151" i="48"/>
  <c r="C159" i="48"/>
  <c r="G159" i="48"/>
  <c r="J144" i="48"/>
  <c r="K144" i="48"/>
  <c r="E142" i="48"/>
  <c r="I142" i="48"/>
  <c r="E144" i="48"/>
  <c r="I144" i="48"/>
  <c r="K139" i="48"/>
  <c r="E137" i="48"/>
  <c r="I137" i="48"/>
  <c r="E139" i="48"/>
  <c r="I139" i="48"/>
  <c r="C122" i="48"/>
  <c r="G122" i="48"/>
  <c r="C130" i="48"/>
  <c r="G130" i="48"/>
  <c r="C115" i="48"/>
  <c r="G115" i="48"/>
  <c r="C119" i="48"/>
  <c r="G119" i="48"/>
  <c r="C95" i="48"/>
  <c r="G95" i="48"/>
  <c r="C108" i="48"/>
  <c r="G108" i="48"/>
  <c r="C83" i="48"/>
  <c r="G83" i="48"/>
  <c r="C92" i="48"/>
  <c r="G92" i="48"/>
  <c r="E67" i="48"/>
  <c r="I67" i="48"/>
  <c r="E76" i="48"/>
  <c r="I76" i="48"/>
  <c r="E45" i="48"/>
  <c r="I45" i="48"/>
  <c r="E64" i="48"/>
  <c r="I64" i="48"/>
  <c r="C34" i="48"/>
  <c r="G34" i="48"/>
  <c r="C38" i="48"/>
  <c r="G38" i="48"/>
  <c r="C18" i="48"/>
  <c r="G18" i="48"/>
  <c r="C31" i="48"/>
  <c r="G31" i="48"/>
  <c r="E7" i="48"/>
  <c r="I7" i="48"/>
  <c r="I11" i="48"/>
  <c r="E159" i="48"/>
  <c r="I130" i="48"/>
  <c r="E95" i="48"/>
  <c r="I95" i="48"/>
  <c r="E108" i="48"/>
  <c r="I108" i="48"/>
  <c r="E83" i="48"/>
  <c r="I83" i="48"/>
  <c r="E92" i="48"/>
  <c r="I92" i="48"/>
  <c r="C67" i="48"/>
  <c r="G67" i="48"/>
  <c r="C76" i="48"/>
  <c r="G76" i="48"/>
  <c r="C45" i="48"/>
  <c r="G45" i="48"/>
  <c r="C64" i="48"/>
  <c r="G64" i="48"/>
  <c r="E34" i="48"/>
  <c r="I34" i="48"/>
  <c r="E38" i="48"/>
  <c r="I38" i="48"/>
  <c r="E18" i="48"/>
  <c r="I18" i="48"/>
  <c r="E31" i="48"/>
  <c r="I31" i="48"/>
  <c r="C7" i="48"/>
  <c r="G7" i="48"/>
  <c r="C11" i="48"/>
  <c r="G11" i="48"/>
  <c r="F5" i="48"/>
  <c r="C8" i="48"/>
  <c r="G8" i="48"/>
  <c r="J11" i="48"/>
  <c r="E8"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E27" i="48"/>
  <c r="I27" i="48"/>
  <c r="C28" i="48"/>
  <c r="G28" i="48"/>
  <c r="E28" i="48"/>
  <c r="K31" i="48"/>
  <c r="J31" i="48"/>
  <c r="I29" i="48"/>
  <c r="C35" i="48"/>
  <c r="G35" i="48"/>
  <c r="E35" i="48"/>
  <c r="K38" i="48"/>
  <c r="J38" i="48"/>
  <c r="I36" i="48"/>
  <c r="F43" i="48"/>
  <c r="C46" i="48"/>
  <c r="G46" i="48"/>
  <c r="E46" i="48"/>
  <c r="I46" i="48"/>
  <c r="C47" i="48"/>
  <c r="G47" i="48"/>
  <c r="E47" i="48"/>
  <c r="I47" i="48"/>
  <c r="C48" i="48"/>
  <c r="G48" i="48"/>
  <c r="E48" i="48"/>
  <c r="I48" i="48"/>
  <c r="E49" i="48"/>
  <c r="I49" i="48"/>
  <c r="C49" i="48"/>
  <c r="G49" i="48"/>
  <c r="E50" i="48"/>
  <c r="I50" i="48"/>
  <c r="C50" i="48"/>
  <c r="G50" i="48"/>
  <c r="C51" i="48"/>
  <c r="G51" i="48"/>
  <c r="E51" i="48"/>
  <c r="I51" i="48"/>
  <c r="E52" i="48"/>
  <c r="I52" i="48"/>
  <c r="C52" i="48"/>
  <c r="G52" i="48"/>
  <c r="E53" i="48"/>
  <c r="I53" i="48"/>
  <c r="C53" i="48"/>
  <c r="G53" i="48"/>
  <c r="E54" i="48"/>
  <c r="C54" i="48"/>
  <c r="G54" i="48"/>
  <c r="I54" i="48"/>
  <c r="E55" i="48"/>
  <c r="I55" i="48"/>
  <c r="C55" i="48"/>
  <c r="G55" i="48"/>
  <c r="E56" i="48"/>
  <c r="I56" i="48"/>
  <c r="C56" i="48"/>
  <c r="G56" i="48"/>
  <c r="E57" i="48"/>
  <c r="I57" i="48"/>
  <c r="C57" i="48"/>
  <c r="G57" i="48"/>
  <c r="E58" i="48"/>
  <c r="I58" i="48"/>
  <c r="C58" i="48"/>
  <c r="G58" i="48"/>
  <c r="E59" i="48"/>
  <c r="I59" i="48"/>
  <c r="C59" i="48"/>
  <c r="G59" i="48"/>
  <c r="I60" i="48"/>
  <c r="C60" i="48"/>
  <c r="G60" i="48"/>
  <c r="J64" i="48"/>
  <c r="E61" i="48"/>
  <c r="C61" i="48"/>
  <c r="G61" i="48"/>
  <c r="K64" i="48"/>
  <c r="E62" i="48"/>
  <c r="I62" i="48"/>
  <c r="E68" i="48"/>
  <c r="I68" i="48"/>
  <c r="C68" i="48"/>
  <c r="G68" i="48"/>
  <c r="E69" i="48"/>
  <c r="I69" i="48"/>
  <c r="C69" i="48"/>
  <c r="G69" i="48"/>
  <c r="E70" i="48"/>
  <c r="I70" i="48"/>
  <c r="C70" i="48"/>
  <c r="G70" i="48"/>
  <c r="E71" i="48"/>
  <c r="I71" i="48"/>
  <c r="C71" i="48"/>
  <c r="G71" i="48"/>
  <c r="E72" i="48"/>
  <c r="I72" i="48"/>
  <c r="C72" i="48"/>
  <c r="G72" i="48"/>
  <c r="C73" i="48"/>
  <c r="G73" i="48"/>
  <c r="J76" i="48"/>
  <c r="K76" i="48"/>
  <c r="E74" i="48"/>
  <c r="I74" i="48"/>
  <c r="F81" i="48"/>
  <c r="C84" i="48"/>
  <c r="G84" i="48"/>
  <c r="E84" i="48"/>
  <c r="I84" i="48"/>
  <c r="C85" i="48"/>
  <c r="G85" i="48"/>
  <c r="E85" i="48"/>
  <c r="I85" i="48"/>
  <c r="C86" i="48"/>
  <c r="G86" i="48"/>
  <c r="E86" i="48"/>
  <c r="I86" i="48"/>
  <c r="C87" i="48"/>
  <c r="G87" i="48"/>
  <c r="E87" i="48"/>
  <c r="I87" i="48"/>
  <c r="C88" i="48"/>
  <c r="G88" i="48"/>
  <c r="E88" i="48"/>
  <c r="I88" i="48"/>
  <c r="C89" i="48"/>
  <c r="G89" i="48"/>
  <c r="J92" i="48"/>
  <c r="K92" i="48"/>
  <c r="E90" i="48"/>
  <c r="I90" i="48"/>
  <c r="C96" i="48"/>
  <c r="G96" i="48"/>
  <c r="E96" i="48"/>
  <c r="I96" i="48"/>
  <c r="C97" i="48"/>
  <c r="G97" i="48"/>
  <c r="E97" i="48"/>
  <c r="I97" i="48"/>
  <c r="E98" i="48"/>
  <c r="I98" i="48"/>
  <c r="C98" i="48"/>
  <c r="G98" i="48"/>
  <c r="E99" i="48"/>
  <c r="I99" i="48"/>
  <c r="C99" i="48"/>
  <c r="G99" i="48"/>
  <c r="E100" i="48"/>
  <c r="I100" i="48"/>
  <c r="C100" i="48"/>
  <c r="G100" i="48"/>
  <c r="E101" i="48"/>
  <c r="I101" i="48"/>
  <c r="C101" i="48"/>
  <c r="G101" i="48"/>
  <c r="E102" i="48"/>
  <c r="I102" i="48"/>
  <c r="C102" i="48"/>
  <c r="G102" i="48"/>
  <c r="E103" i="48"/>
  <c r="I103" i="48"/>
  <c r="C103" i="48"/>
  <c r="G103" i="48"/>
  <c r="E104" i="48"/>
  <c r="I104" i="48"/>
  <c r="C104" i="48"/>
  <c r="G104" i="48"/>
  <c r="C105" i="48"/>
  <c r="G105" i="48"/>
  <c r="K108" i="48"/>
  <c r="J108" i="48"/>
  <c r="E106" i="48"/>
  <c r="I106" i="48"/>
  <c r="J119" i="48"/>
  <c r="E116" i="48"/>
  <c r="C116" i="48"/>
  <c r="G116" i="48"/>
  <c r="K119" i="48"/>
  <c r="E117" i="48"/>
  <c r="I117" i="48"/>
  <c r="E123" i="48"/>
  <c r="I123" i="48"/>
  <c r="C123" i="48"/>
  <c r="G123" i="48"/>
  <c r="I124" i="48"/>
  <c r="C124" i="48"/>
  <c r="G124" i="48"/>
  <c r="J130" i="48"/>
  <c r="E125" i="48"/>
  <c r="I125" i="48"/>
  <c r="C125" i="48"/>
  <c r="G125" i="48"/>
  <c r="E126" i="48"/>
  <c r="I126" i="48"/>
  <c r="C126" i="48"/>
  <c r="G126" i="48"/>
  <c r="C127" i="48"/>
  <c r="G127" i="48"/>
  <c r="E127" i="48"/>
  <c r="K130" i="48"/>
  <c r="E128" i="48"/>
  <c r="I128" i="48"/>
  <c r="F135" i="48"/>
  <c r="F149" i="48"/>
  <c r="E152" i="48"/>
  <c r="I152" i="48"/>
  <c r="C152" i="48"/>
  <c r="G152" i="48"/>
  <c r="C153" i="48"/>
  <c r="G153" i="48"/>
  <c r="E153" i="48"/>
  <c r="I153" i="48"/>
  <c r="I154" i="48"/>
  <c r="E154" i="48"/>
  <c r="C154" i="48"/>
  <c r="G154" i="48"/>
  <c r="E155" i="48"/>
  <c r="I155" i="48"/>
  <c r="C155" i="48"/>
  <c r="G155" i="48"/>
  <c r="C156" i="48"/>
  <c r="G156" i="48"/>
  <c r="K159" i="48"/>
  <c r="J159" i="48"/>
  <c r="E157" i="48"/>
  <c r="I157" i="48"/>
  <c r="C163" i="48"/>
  <c r="G163" i="48"/>
  <c r="K166" i="48"/>
  <c r="E163" i="48"/>
  <c r="I163" i="48"/>
  <c r="E164" i="48"/>
  <c r="I164" i="48"/>
  <c r="C174" i="48"/>
  <c r="G174" i="48"/>
  <c r="E174" i="48"/>
  <c r="I174" i="48"/>
  <c r="C175" i="48"/>
  <c r="G175" i="48"/>
  <c r="E175" i="48"/>
  <c r="I175" i="48"/>
  <c r="C176" i="48"/>
  <c r="G176" i="48"/>
  <c r="E176" i="48"/>
  <c r="I176" i="48"/>
  <c r="C177" i="48"/>
  <c r="G177" i="48"/>
  <c r="E177" i="48"/>
  <c r="I177" i="48"/>
  <c r="C178" i="48"/>
  <c r="G178" i="48"/>
  <c r="E178" i="48"/>
  <c r="I178" i="48"/>
  <c r="C179" i="48"/>
  <c r="G179" i="48"/>
  <c r="E179" i="48"/>
  <c r="I179" i="48"/>
  <c r="J182" i="48"/>
  <c r="K182" i="48"/>
  <c r="C186" i="48"/>
  <c r="G186" i="48"/>
  <c r="E186" i="48"/>
  <c r="I186" i="48"/>
  <c r="C187" i="48"/>
  <c r="G187" i="48"/>
  <c r="E187" i="48"/>
  <c r="I187" i="48"/>
  <c r="C188" i="48"/>
  <c r="G188" i="48"/>
  <c r="E188" i="48"/>
  <c r="I188" i="48"/>
  <c r="C189" i="48"/>
  <c r="G189" i="48"/>
  <c r="I189" i="48"/>
  <c r="C190" i="48"/>
  <c r="G190" i="48"/>
  <c r="J196" i="48"/>
  <c r="E190" i="48"/>
  <c r="I190" i="48"/>
  <c r="E191" i="48"/>
  <c r="I191" i="48"/>
  <c r="C191" i="48"/>
  <c r="G191" i="48"/>
  <c r="E192" i="48"/>
  <c r="I192" i="48"/>
  <c r="C192" i="48"/>
  <c r="G192" i="48"/>
  <c r="E193" i="48"/>
  <c r="C193" i="48"/>
  <c r="G193" i="48"/>
  <c r="K196" i="48"/>
  <c r="E194" i="48"/>
  <c r="I194" i="48"/>
  <c r="C200" i="48"/>
  <c r="G200" i="48"/>
  <c r="J203" i="48"/>
  <c r="K203" i="48"/>
  <c r="E201" i="48"/>
  <c r="I201" i="48"/>
  <c r="E38" i="47"/>
  <c r="H38" i="47" s="1"/>
  <c r="J38" i="47" s="1"/>
  <c r="D38" i="47"/>
  <c r="C38" i="47"/>
  <c r="B38" i="47"/>
  <c r="J36" i="47"/>
  <c r="H36" i="47"/>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07" i="48"/>
  <c r="J207" i="48"/>
  <c r="C11" i="44"/>
  <c r="C43" i="44"/>
  <c r="D11" i="44"/>
  <c r="D43" i="44"/>
  <c r="E11" i="44"/>
  <c r="J11" i="44" s="1"/>
  <c r="E43" i="44"/>
  <c r="B11" i="44"/>
  <c r="B43" i="44"/>
  <c r="E11" i="45"/>
  <c r="D11" i="45"/>
  <c r="C11" i="45"/>
  <c r="B11" i="45"/>
  <c r="E417" i="49"/>
  <c r="D417" i="49"/>
  <c r="C417" i="49"/>
  <c r="B417" i="49"/>
  <c r="B5" i="49"/>
  <c r="C5" i="49" s="1"/>
  <c r="E5" i="49" s="1"/>
  <c r="B5" i="47"/>
  <c r="C5" i="47" s="1"/>
  <c r="E5" i="47" s="1"/>
  <c r="E51" i="26"/>
  <c r="C51" i="26"/>
  <c r="H6" i="26"/>
  <c r="H51" i="26" s="1"/>
  <c r="J51" i="26" s="1"/>
  <c r="G6" i="26"/>
  <c r="G51" i="26" s="1"/>
  <c r="D51" i="26"/>
  <c r="B51"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1" i="33" s="1"/>
  <c r="G6" i="33"/>
  <c r="G51" i="33" s="1"/>
  <c r="E51" i="33"/>
  <c r="D51" i="33"/>
  <c r="C51" i="33"/>
  <c r="B51" i="33"/>
  <c r="J24" i="51" l="1"/>
  <c r="D13" i="51"/>
  <c r="F13" i="51" s="1"/>
  <c r="G417" i="49"/>
  <c r="I417" i="49" s="1"/>
  <c r="H417" i="49"/>
  <c r="J417" i="49" s="1"/>
  <c r="D5" i="49"/>
  <c r="D44" i="44"/>
  <c r="H11" i="44"/>
  <c r="H43" i="44"/>
  <c r="J43" i="44" s="1"/>
  <c r="G43" i="44"/>
  <c r="I43" i="44" s="1"/>
  <c r="B44" i="44"/>
  <c r="E44" i="44"/>
  <c r="C44" i="44"/>
  <c r="G44" i="44" s="1"/>
  <c r="C5" i="44"/>
  <c r="E5" i="44" s="1"/>
  <c r="H27" i="47"/>
  <c r="J27" i="47" s="1"/>
  <c r="G27" i="47"/>
  <c r="I27" i="47" s="1"/>
  <c r="G38" i="47"/>
  <c r="I38" i="47" s="1"/>
  <c r="D5" i="47"/>
  <c r="G33" i="46"/>
  <c r="H33" i="46"/>
  <c r="J33" i="46" s="1"/>
  <c r="I33" i="46"/>
  <c r="D5" i="46"/>
  <c r="D5" i="33"/>
  <c r="I6" i="26"/>
  <c r="J6" i="26"/>
  <c r="I51"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E50" i="45"/>
  <c r="E51" i="45"/>
  <c r="E52" i="45"/>
  <c r="E53" i="45"/>
  <c r="E54" i="45"/>
  <c r="E55" i="45"/>
  <c r="E56" i="45"/>
  <c r="E57" i="45"/>
  <c r="E58" i="45"/>
  <c r="E59" i="45"/>
  <c r="E60" i="45"/>
  <c r="H60" i="45" s="1"/>
  <c r="E61" i="45"/>
  <c r="H61" i="45" s="1"/>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G11" i="45"/>
  <c r="I11" i="45" s="1"/>
  <c r="H34" i="45"/>
  <c r="J34" i="45" s="1"/>
  <c r="H11" i="45"/>
  <c r="J11" i="45" s="1"/>
  <c r="J15" i="51"/>
  <c r="K15" i="51"/>
  <c r="K24" i="51"/>
  <c r="G11" i="44"/>
  <c r="C6" i="45"/>
  <c r="B38" i="45"/>
  <c r="I11" i="44"/>
  <c r="H44" i="44" l="1"/>
  <c r="J44" i="44" s="1"/>
  <c r="I44" i="44"/>
  <c r="G65" i="45"/>
  <c r="G63" i="45"/>
  <c r="G61" i="45"/>
  <c r="G59" i="45"/>
  <c r="G57" i="45"/>
  <c r="G55" i="45"/>
  <c r="G53" i="45"/>
  <c r="G51" i="45"/>
  <c r="G49" i="45"/>
  <c r="G47" i="45"/>
  <c r="H65" i="45"/>
  <c r="H63" i="45"/>
  <c r="H59" i="45"/>
  <c r="H57" i="45"/>
  <c r="H55" i="45"/>
  <c r="H53" i="45"/>
  <c r="H51" i="45"/>
  <c r="H49" i="45"/>
  <c r="D43" i="45"/>
  <c r="H39" i="45"/>
  <c r="G39" i="45"/>
  <c r="B43" i="45"/>
  <c r="C66" i="45"/>
  <c r="G64" i="45"/>
  <c r="G62" i="45"/>
  <c r="G60" i="45"/>
  <c r="G58" i="45"/>
  <c r="G56" i="45"/>
  <c r="G54" i="45"/>
  <c r="G52" i="45"/>
  <c r="G50" i="45"/>
  <c r="G48" i="45"/>
  <c r="G46" i="45"/>
  <c r="B66" i="45"/>
  <c r="G66" i="45" s="1"/>
  <c r="E66" i="45"/>
  <c r="H64" i="45"/>
  <c r="H62" i="45"/>
  <c r="H58" i="45"/>
  <c r="H56" i="45"/>
  <c r="H54" i="45"/>
  <c r="H52" i="45"/>
  <c r="H50" i="45"/>
  <c r="H48" i="45"/>
  <c r="D66" i="45"/>
  <c r="H66" i="45" s="1"/>
  <c r="H46" i="45"/>
  <c r="E43" i="45"/>
  <c r="C43" i="45"/>
  <c r="C38" i="45"/>
  <c r="E6" i="45"/>
  <c r="E38" i="45" s="1"/>
  <c r="G43" i="45" l="1"/>
  <c r="H43" i="45"/>
</calcChain>
</file>

<file path=xl/sharedStrings.xml><?xml version="1.0" encoding="utf-8"?>
<sst xmlns="http://schemas.openxmlformats.org/spreadsheetml/2006/main" count="1594" uniqueCount="548">
  <si>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</si>
  <si>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</si>
  <si>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</si>
  <si>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</si>
  <si>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</si>
  <si>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</si>
  <si>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</si>
  <si>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</si>
  <si>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</si>
  <si>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</si>
  <si>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</si>
  <si>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</si>
  <si>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</si>
  <si>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</si>
  <si>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</si>
  <si>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</si>
  <si>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</si>
  <si>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</si>
  <si>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</si>
  <si>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</si>
  <si>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</si>
  <si>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</si>
  <si>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</si>
  <si>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</si>
  <si>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</si>
  <si>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</si>
  <si>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</si>
  <si>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</si>
  <si>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</si>
  <si>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</si>
  <si>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</si>
  <si>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</si>
  <si>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</si>
  <si>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</si>
  <si>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</si>
  <si>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</si>
  <si>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Citroen</t>
  </si>
  <si>
    <t>Fiat</t>
  </si>
  <si>
    <t>Fiat Professional</t>
  </si>
  <si>
    <t>Ford</t>
  </si>
  <si>
    <t>Fuso</t>
  </si>
  <si>
    <t>GWM</t>
  </si>
  <si>
    <t>Hino</t>
  </si>
  <si>
    <t>Holden</t>
  </si>
  <si>
    <t>Honda</t>
  </si>
  <si>
    <t>Hyundai</t>
  </si>
  <si>
    <t>Isuzu</t>
  </si>
  <si>
    <t>Isuzu Ute</t>
  </si>
  <si>
    <t>Iveco Trucks</t>
  </si>
  <si>
    <t>Jaguar</t>
  </si>
  <si>
    <t>Jeep</t>
  </si>
  <si>
    <t>Kia</t>
  </si>
  <si>
    <t>Land Rover</t>
  </si>
  <si>
    <t>LDV</t>
  </si>
  <si>
    <t>Lexus</t>
  </si>
  <si>
    <t>Lotus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</si>
  <si>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</si>
  <si>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</si>
  <si>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</si>
  <si>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</si>
  <si>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</si>
  <si>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</si>
  <si>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</si>
  <si>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</si>
  <si>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</si>
  <si>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</si>
  <si>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</si>
  <si>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</si>
  <si>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</si>
  <si>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</si>
  <si>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</si>
  <si>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</si>
  <si>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</si>
  <si>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</si>
  <si>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</si>
  <si>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VFACTS ACT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</si>
  <si>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</si>
  <si>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</si>
  <si>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</si>
  <si>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</si>
  <si>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</si>
  <si>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</si>
  <si>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</si>
  <si>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</si>
  <si>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</si>
  <si>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</si>
  <si>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</si>
  <si>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</si>
  <si>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</si>
  <si>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</si>
  <si>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</si>
  <si>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</si>
  <si>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</si>
  <si>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</si>
  <si>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</si>
  <si>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</si>
  <si>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</si>
  <si>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</si>
  <si>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</si>
  <si>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</si>
  <si>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</si>
  <si>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</si>
  <si>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</si>
  <si>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</si>
  <si>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</si>
  <si>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</si>
  <si>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</si>
  <si>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</si>
  <si>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</si>
  <si>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</si>
  <si>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</si>
  <si>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</si>
  <si>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</si>
  <si>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</si>
  <si>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</si>
  <si>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</si>
  <si>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</si>
  <si>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</si>
  <si>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</si>
  <si>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</si>
  <si>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</si>
  <si>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</si>
  <si>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</si>
  <si>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</si>
  <si>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</si>
  <si>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</si>
  <si>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</si>
  <si>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</si>
  <si>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</si>
  <si>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</si>
  <si>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</si>
  <si>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</si>
  <si>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</si>
  <si>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</si>
  <si>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</si>
  <si>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</si>
  <si>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</si>
  <si>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</si>
  <si>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</si>
  <si>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</si>
  <si>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</si>
  <si>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</si>
  <si>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</si>
  <si>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</si>
  <si>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</si>
  <si>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</si>
  <si>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</si>
  <si>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</si>
  <si>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</si>
  <si>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</si>
  <si>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</si>
  <si>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</si>
  <si>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</si>
  <si>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</si>
  <si>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</si>
  <si>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</si>
  <si>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</si>
  <si>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</si>
  <si>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</si>
  <si>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</si>
  <si>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</si>
  <si>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</si>
  <si>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</si>
  <si>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</si>
  <si>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</si>
  <si>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</si>
  <si>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</si>
  <si>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</si>
  <si>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</si>
  <si>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</si>
  <si>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</si>
  <si>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</si>
  <si>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</si>
  <si>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</si>
  <si>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</si>
  <si>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</si>
  <si>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</si>
  <si>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</si>
  <si>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</si>
  <si>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</si>
  <si>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</si>
  <si>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Skoda Fabia</t>
  </si>
  <si>
    <t>Suzuki Baleno</t>
  </si>
  <si>
    <t>Suzuki Swift</t>
  </si>
  <si>
    <t>Toyota Yaris</t>
  </si>
  <si>
    <t>Volkswagen Polo</t>
  </si>
  <si>
    <t>Audi A1</t>
  </si>
  <si>
    <t>Citroen C3</t>
  </si>
  <si>
    <t>MINI Hatch</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</si>
  <si>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</si>
  <si>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</si>
  <si>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</si>
  <si>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</si>
  <si>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</si>
  <si>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</si>
  <si>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</si>
  <si>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</si>
  <si>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</si>
  <si>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</si>
  <si>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</si>
  <si>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</si>
  <si>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</si>
  <si>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</si>
  <si>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</si>
  <si>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</si>
  <si>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</si>
  <si>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</si>
  <si>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</si>
  <si>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</si>
  <si>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</si>
  <si>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Lexus CT200H</t>
  </si>
  <si>
    <t>Mercedes-Benz A-Class</t>
  </si>
  <si>
    <t>Mercedes-Benz B-Class</t>
  </si>
  <si>
    <t>MINI Clubman</t>
  </si>
  <si>
    <t>Nissan Leaf</t>
  </si>
  <si>
    <t>Honda Accord</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</si>
  <si>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</si>
  <si>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</si>
  <si>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</si>
  <si>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</si>
  <si>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</si>
  <si>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</si>
  <si>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</si>
  <si>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</si>
  <si>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</si>
  <si>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</si>
  <si>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</si>
  <si>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</si>
  <si>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</si>
  <si>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</si>
  <si>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</si>
  <si>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</si>
  <si>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Volkswagen Arteon</t>
  </si>
  <si>
    <t>Volvo S60</t>
  </si>
  <si>
    <t>Volvo V60</t>
  </si>
  <si>
    <t>Holden Commodore</t>
  </si>
  <si>
    <t>Kia Stinger</t>
  </si>
  <si>
    <t>Skoda Superb</t>
  </si>
  <si>
    <t>Audi A6</t>
  </si>
  <si>
    <t>BMW 5 Series</t>
  </si>
  <si>
    <t>Lexus GS</t>
  </si>
  <si>
    <t>Maserati Ghibli</t>
  </si>
  <si>
    <t>Mercedes-Benz E-Class</t>
  </si>
  <si>
    <t>Porsche Taycan</t>
  </si>
  <si>
    <t>Volvo V90 CC</t>
  </si>
  <si>
    <t>Chrysler 300</t>
  </si>
  <si>
    <t>BMW 6 Series GT</t>
  </si>
  <si>
    <t>Honda Odyssey</t>
  </si>
  <si>
    <t>Hyundai iMAX</t>
  </si>
  <si>
    <t>Kia Carnival</t>
  </si>
  <si>
    <t>LDV G10 Wagon</t>
  </si>
  <si>
    <t>Toyota Tarago</t>
  </si>
  <si>
    <t>Volkswagen Caddy</t>
  </si>
  <si>
    <t>Volkswagen Multivan</t>
  </si>
  <si>
    <t>Mercedes-Benz V-Class</t>
  </si>
  <si>
    <t>Toyota Granvia</t>
  </si>
  <si>
    <t>Volkswagen California</t>
  </si>
  <si>
    <t>Abarth 124 Spider</t>
  </si>
  <si>
    <t>BMW 2 Series Coupe/Conv</t>
  </si>
  <si>
    <t>Ford Mustang</t>
  </si>
  <si>
    <t>Hyundai Veloster</t>
  </si>
  <si>
    <t>Mazda MX5</t>
  </si>
  <si>
    <t>MINI Cabrio</t>
  </si>
  <si>
    <t>Subaru BRZ</t>
  </si>
  <si>
    <t>Toyota 86</t>
  </si>
  <si>
    <t>Alfa Romeo 4C</t>
  </si>
  <si>
    <t>Audi A5</t>
  </si>
  <si>
    <t>BMW 4 Series Coupe/Conv</t>
  </si>
  <si>
    <t>Jaguar F-Type</t>
  </si>
  <si>
    <t>Lexus RC</t>
  </si>
  <si>
    <t>Lotus Elise</t>
  </si>
  <si>
    <t>Mercedes-Benz C-Class Cpe/Conv</t>
  </si>
  <si>
    <t>Mercedes-Benz E-Class Cpe/Conv</t>
  </si>
  <si>
    <t>Porsche Boxster</t>
  </si>
  <si>
    <t>Porsche Cayman</t>
  </si>
  <si>
    <t>Audi R8</t>
  </si>
  <si>
    <t>BMW 8 Series</t>
  </si>
  <si>
    <t>Porsche 911</t>
  </si>
  <si>
    <t>Ford Puma</t>
  </si>
  <si>
    <t>Holden Trax</t>
  </si>
  <si>
    <t>Hyundai Venue</t>
  </si>
  <si>
    <t>Kia Stonic</t>
  </si>
  <si>
    <t>Mazda CX-3</t>
  </si>
  <si>
    <t>Nissan Juke</t>
  </si>
  <si>
    <t>Suzuki Ignis</t>
  </si>
  <si>
    <t>Suzuki Jimny</t>
  </si>
  <si>
    <t>Toyota Yaris Cross</t>
  </si>
  <si>
    <t>Volkswagen T-Cross</t>
  </si>
  <si>
    <t>Fiat 500X</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</si>
  <si>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</si>
  <si>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</si>
  <si>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</si>
  <si>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</si>
  <si>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</si>
  <si>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</si>
  <si>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</si>
  <si>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</si>
  <si>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</si>
  <si>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</si>
  <si>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</si>
  <si>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</si>
  <si>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</si>
  <si>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</si>
  <si>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</si>
  <si>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</si>
  <si>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</si>
  <si>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</si>
  <si>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</si>
  <si>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</si>
  <si>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</si>
  <si>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</si>
  <si>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</si>
  <si>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</si>
  <si>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</si>
  <si>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</si>
  <si>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</si>
  <si>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</si>
  <si>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</si>
  <si>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</si>
  <si>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</si>
  <si>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</si>
  <si>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</si>
  <si>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</si>
  <si>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</si>
  <si>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</si>
  <si>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</si>
  <si>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</si>
  <si>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</si>
  <si>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</si>
  <si>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</si>
  <si>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</si>
  <si>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</si>
  <si>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</si>
  <si>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</si>
  <si>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</si>
  <si>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</si>
  <si>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</si>
  <si>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</si>
  <si>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</si>
  <si>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</si>
  <si>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</si>
  <si>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</si>
  <si>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</si>
  <si>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</si>
  <si>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</si>
  <si>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</si>
  <si>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</si>
  <si>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</si>
  <si>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</si>
  <si>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</si>
  <si>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</si>
  <si>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</si>
  <si>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</si>
  <si>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</si>
  <si>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</si>
  <si>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</si>
  <si>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</si>
  <si>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</si>
  <si>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</si>
  <si>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</si>
  <si>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</si>
  <si>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</si>
  <si>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</si>
  <si>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</si>
  <si>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</si>
  <si>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</si>
  <si>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</si>
  <si>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</si>
  <si>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</si>
  <si>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</si>
  <si>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</si>
  <si>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</si>
  <si>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</si>
  <si>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</si>
  <si>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Q7</t>
  </si>
  <si>
    <t>BMW X5</t>
  </si>
  <si>
    <t>BMW X6</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</si>
  <si>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</si>
  <si>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</si>
  <si>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</si>
  <si>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</si>
  <si>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</si>
  <si>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</si>
  <si>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</si>
  <si>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</si>
  <si>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</si>
  <si>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</si>
  <si>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</si>
  <si>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</si>
  <si>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</si>
  <si>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</si>
  <si>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</si>
  <si>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</si>
  <si>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</si>
  <si>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</si>
  <si>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Land Rover Range Rover</t>
  </si>
  <si>
    <t>Mercedes-Benz GLS-Class</t>
  </si>
  <si>
    <t>Mercedes-Benz Sprinter Bus</t>
  </si>
  <si>
    <t>Toyota Hiace Bus</t>
  </si>
  <si>
    <t>Toyota Coaster</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</si>
  <si>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</si>
  <si>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</si>
  <si>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</si>
  <si>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</si>
  <si>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</si>
  <si>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</si>
  <si>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</si>
  <si>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</si>
  <si>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</si>
  <si>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</si>
  <si>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</si>
  <si>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</si>
  <si>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</si>
  <si>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</si>
  <si>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</si>
  <si>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</si>
  <si>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</si>
  <si>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</si>
  <si>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</si>
  <si>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</si>
  <si>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</si>
  <si>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</si>
  <si>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</si>
  <si>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</si>
  <si>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</si>
  <si>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</si>
  <si>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</si>
  <si>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</si>
  <si>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</si>
  <si>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</si>
  <si>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</si>
  <si>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</si>
  <si>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</si>
  <si>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</si>
  <si>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</si>
  <si>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</si>
  <si>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</si>
  <si>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</si>
  <si>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</si>
  <si>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</si>
  <si>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</si>
  <si>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</si>
  <si>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</si>
  <si>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</si>
  <si>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</si>
  <si>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</si>
  <si>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</si>
  <si>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</si>
  <si>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</si>
  <si>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</si>
  <si>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</si>
  <si>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</si>
  <si>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</si>
  <si>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</si>
  <si>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</si>
  <si>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</si>
  <si>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</si>
  <si>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</si>
  <si>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</si>
  <si>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</si>
  <si>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</si>
  <si>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</si>
  <si>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</si>
  <si>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</si>
  <si>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</si>
  <si>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</si>
  <si>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</si>
  <si>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</si>
  <si>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</si>
  <si>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</si>
  <si>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</si>
  <si>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</si>
  <si>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</si>
  <si>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</si>
  <si>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</si>
  <si>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</si>
  <si>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</si>
  <si>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</si>
  <si>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</si>
  <si>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</si>
  <si>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</si>
  <si>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</si>
  <si>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</si>
  <si>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</si>
  <si>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</si>
  <si>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</si>
  <si>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</si>
  <si>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</si>
  <si>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</si>
  <si>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</si>
  <si>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</si>
  <si>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</si>
  <si>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</si>
  <si>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</si>
  <si>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</si>
  <si>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</si>
  <si>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</si>
  <si>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</si>
  <si>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</si>
  <si>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</si>
  <si>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</si>
  <si>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</si>
  <si>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</si>
  <si>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</si>
  <si>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</si>
  <si>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</si>
  <si>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</si>
  <si>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</si>
  <si>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</si>
  <si>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Citroen Total</t>
  </si>
  <si>
    <t>Fiat Total</t>
  </si>
  <si>
    <t>Fiat Professional Total</t>
  </si>
  <si>
    <t>Ford Total</t>
  </si>
  <si>
    <t>Fuso Total</t>
  </si>
  <si>
    <t>GWM Total</t>
  </si>
  <si>
    <t>Hino Total</t>
  </si>
  <si>
    <t>Holden Total</t>
  </si>
  <si>
    <t>Honda Total</t>
  </si>
  <si>
    <t>Hyundai Total</t>
  </si>
  <si>
    <t>Isuzu Total</t>
  </si>
  <si>
    <t>Isuzu Ute Total</t>
  </si>
  <si>
    <t>Iveco Trucks Total</t>
  </si>
  <si>
    <t>Jaguar Total</t>
  </si>
  <si>
    <t>Jeep Total</t>
  </si>
  <si>
    <t>Kia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</si>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</sst>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77</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78</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79</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80</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81</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82</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83</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84</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97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97</v>
      </c>
      <c r="B6" s="61" t="s">
        <v>12</v>
      </c>
      <c r="C6" s="62" t="s">
        <v>13</v>
      </c>
      <c r="D6" s="61" t="s">
        <v>12</v>
      </c>
      <c r="E6" s="63" t="s">
        <v>13</v>
      </c>
      <c r="F6" s="62" t="s">
        <v>12</v>
      </c>
      <c r="G6" s="62" t="s">
        <v>13</v>
      </c>
      <c r="H6" s="61" t="s">
        <v>12</v>
      </c>
      <c r="I6" s="63" t="s">
        <v>13</v>
      </c>
      <c r="J6" s="61"/>
      <c r="K6" s="63"/>
    </row>
    <row r="7" spans="1:11" x14ac:dyDescent="0.2">
      <c r="A7" s="7" t="s">
        <v>278</v>
      </c>
      <c r="B7" s="65">
        <v>6</v>
      </c>
      <c r="C7" s="34">
        <f>IF(B18=0, "-", B7/B18)</f>
        <v>7.792207792207792E-2</v>
      </c>
      <c r="D7" s="65">
        <v>0</v>
      </c>
      <c r="E7" s="9">
        <f>IF(D18=0, "-", D7/D18)</f>
        <v>0</v>
      </c>
      <c r="F7" s="81">
        <v>11</v>
      </c>
      <c r="G7" s="34">
        <f>IF(F18=0, "-", F7/F18)</f>
        <v>5.2631578947368418E-2</v>
      </c>
      <c r="H7" s="65">
        <v>0</v>
      </c>
      <c r="I7" s="9">
        <f>IF(H18=0, "-", H7/H18)</f>
        <v>0</v>
      </c>
      <c r="J7" s="8" t="str">
        <f t="shared" ref="J7:J16" si="0">IF(D7=0, "-", IF((B7-D7)/D7&lt;10, (B7-D7)/D7, "&gt;999%"))</f>
        <v>-</v>
      </c>
      <c r="K7" s="9" t="str">
        <f t="shared" ref="K7:K16" si="1">IF(H7=0, "-", IF((F7-H7)/H7&lt;10, (F7-H7)/H7, "&gt;999%"))</f>
        <v>-</v>
      </c>
    </row>
    <row r="8" spans="1:11" x14ac:dyDescent="0.2">
      <c r="A8" s="7" t="s">
        <v>279</v>
      </c>
      <c r="B8" s="65">
        <v>0</v>
      </c>
      <c r="C8" s="34">
        <f>IF(B18=0, "-", B8/B18)</f>
        <v>0</v>
      </c>
      <c r="D8" s="65">
        <v>11</v>
      </c>
      <c r="E8" s="9">
        <f>IF(D18=0, "-", D8/D18)</f>
        <v>0.14666666666666667</v>
      </c>
      <c r="F8" s="81">
        <v>0</v>
      </c>
      <c r="G8" s="34">
        <f>IF(F18=0, "-", F8/F18)</f>
        <v>0</v>
      </c>
      <c r="H8" s="65">
        <v>21</v>
      </c>
      <c r="I8" s="9">
        <f>IF(H18=0, "-", H8/H18)</f>
        <v>0.11290322580645161</v>
      </c>
      <c r="J8" s="8">
        <f t="shared" si="0"/>
        <v>-1</v>
      </c>
      <c r="K8" s="9">
        <f t="shared" si="1"/>
        <v>-1</v>
      </c>
    </row>
    <row r="9" spans="1:11" x14ac:dyDescent="0.2">
      <c r="A9" s="7" t="s">
        <v>280</v>
      </c>
      <c r="B9" s="65">
        <v>8</v>
      </c>
      <c r="C9" s="34">
        <f>IF(B18=0, "-", B9/B18)</f>
        <v>0.1038961038961039</v>
      </c>
      <c r="D9" s="65">
        <v>10</v>
      </c>
      <c r="E9" s="9">
        <f>IF(D18=0, "-", D9/D18)</f>
        <v>0.13333333333333333</v>
      </c>
      <c r="F9" s="81">
        <v>21</v>
      </c>
      <c r="G9" s="34">
        <f>IF(F18=0, "-", F9/F18)</f>
        <v>0.10047846889952153</v>
      </c>
      <c r="H9" s="65">
        <v>18</v>
      </c>
      <c r="I9" s="9">
        <f>IF(H18=0, "-", H9/H18)</f>
        <v>9.6774193548387094E-2</v>
      </c>
      <c r="J9" s="8">
        <f t="shared" si="0"/>
        <v>-0.2</v>
      </c>
      <c r="K9" s="9">
        <f t="shared" si="1"/>
        <v>0.16666666666666666</v>
      </c>
    </row>
    <row r="10" spans="1:11" x14ac:dyDescent="0.2">
      <c r="A10" s="7" t="s">
        <v>281</v>
      </c>
      <c r="B10" s="65">
        <v>2</v>
      </c>
      <c r="C10" s="34">
        <f>IF(B18=0, "-", B10/B18)</f>
        <v>2.5974025974025976E-2</v>
      </c>
      <c r="D10" s="65">
        <v>0</v>
      </c>
      <c r="E10" s="9">
        <f>IF(D18=0, "-", D10/D18)</f>
        <v>0</v>
      </c>
      <c r="F10" s="81">
        <v>9</v>
      </c>
      <c r="G10" s="34">
        <f>IF(F18=0, "-", F10/F18)</f>
        <v>4.3062200956937802E-2</v>
      </c>
      <c r="H10" s="65">
        <v>0</v>
      </c>
      <c r="I10" s="9">
        <f>IF(H18=0, "-", H10/H18)</f>
        <v>0</v>
      </c>
      <c r="J10" s="8" t="str">
        <f t="shared" si="0"/>
        <v>-</v>
      </c>
      <c r="K10" s="9" t="str">
        <f t="shared" si="1"/>
        <v>-</v>
      </c>
    </row>
    <row r="11" spans="1:11" x14ac:dyDescent="0.2">
      <c r="A11" s="7" t="s">
        <v>282</v>
      </c>
      <c r="B11" s="65">
        <v>23</v>
      </c>
      <c r="C11" s="34">
        <f>IF(B18=0, "-", B11/B18)</f>
        <v>0.29870129870129869</v>
      </c>
      <c r="D11" s="65">
        <v>48</v>
      </c>
      <c r="E11" s="9">
        <f>IF(D18=0, "-", D11/D18)</f>
        <v>0.64</v>
      </c>
      <c r="F11" s="81">
        <v>72</v>
      </c>
      <c r="G11" s="34">
        <f>IF(F18=0, "-", F11/F18)</f>
        <v>0.34449760765550241</v>
      </c>
      <c r="H11" s="65">
        <v>134</v>
      </c>
      <c r="I11" s="9">
        <f>IF(H18=0, "-", H11/H18)</f>
        <v>0.72043010752688175</v>
      </c>
      <c r="J11" s="8">
        <f t="shared" si="0"/>
        <v>-0.52083333333333337</v>
      </c>
      <c r="K11" s="9">
        <f t="shared" si="1"/>
        <v>-0.46268656716417911</v>
      </c>
    </row>
    <row r="12" spans="1:11" x14ac:dyDescent="0.2">
      <c r="A12" s="7" t="s">
        <v>283</v>
      </c>
      <c r="B12" s="65">
        <v>1</v>
      </c>
      <c r="C12" s="34">
        <f>IF(B18=0, "-", B12/B18)</f>
        <v>1.2987012987012988E-2</v>
      </c>
      <c r="D12" s="65">
        <v>0</v>
      </c>
      <c r="E12" s="9">
        <f>IF(D18=0, "-", D12/D18)</f>
        <v>0</v>
      </c>
      <c r="F12" s="81">
        <v>8</v>
      </c>
      <c r="G12" s="34">
        <f>IF(F18=0, "-", F12/F18)</f>
        <v>3.8277511961722487E-2</v>
      </c>
      <c r="H12" s="65">
        <v>1</v>
      </c>
      <c r="I12" s="9">
        <f>IF(H18=0, "-", H12/H18)</f>
        <v>5.3763440860215058E-3</v>
      </c>
      <c r="J12" s="8" t="str">
        <f t="shared" si="0"/>
        <v>-</v>
      </c>
      <c r="K12" s="9">
        <f t="shared" si="1"/>
        <v>7</v>
      </c>
    </row>
    <row r="13" spans="1:11" x14ac:dyDescent="0.2">
      <c r="A13" s="7" t="s">
        <v>284</v>
      </c>
      <c r="B13" s="65">
        <v>2</v>
      </c>
      <c r="C13" s="34">
        <f>IF(B18=0, "-", B13/B18)</f>
        <v>2.5974025974025976E-2</v>
      </c>
      <c r="D13" s="65">
        <v>3</v>
      </c>
      <c r="E13" s="9">
        <f>IF(D18=0, "-", D13/D18)</f>
        <v>0.04</v>
      </c>
      <c r="F13" s="81">
        <v>9</v>
      </c>
      <c r="G13" s="34">
        <f>IF(F18=0, "-", F13/F18)</f>
        <v>4.3062200956937802E-2</v>
      </c>
      <c r="H13" s="65">
        <v>6</v>
      </c>
      <c r="I13" s="9">
        <f>IF(H18=0, "-", H13/H18)</f>
        <v>3.2258064516129031E-2</v>
      </c>
      <c r="J13" s="8">
        <f t="shared" si="0"/>
        <v>-0.33333333333333331</v>
      </c>
      <c r="K13" s="9">
        <f t="shared" si="1"/>
        <v>0.5</v>
      </c>
    </row>
    <row r="14" spans="1:11" x14ac:dyDescent="0.2">
      <c r="A14" s="7" t="s">
        <v>285</v>
      </c>
      <c r="B14" s="65">
        <v>2</v>
      </c>
      <c r="C14" s="34">
        <f>IF(B18=0, "-", B14/B18)</f>
        <v>2.5974025974025976E-2</v>
      </c>
      <c r="D14" s="65">
        <v>3</v>
      </c>
      <c r="E14" s="9">
        <f>IF(D18=0, "-", D14/D18)</f>
        <v>0.04</v>
      </c>
      <c r="F14" s="81">
        <v>6</v>
      </c>
      <c r="G14" s="34">
        <f>IF(F18=0, "-", F14/F18)</f>
        <v>2.8708133971291867E-2</v>
      </c>
      <c r="H14" s="65">
        <v>6</v>
      </c>
      <c r="I14" s="9">
        <f>IF(H18=0, "-", H14/H18)</f>
        <v>3.2258064516129031E-2</v>
      </c>
      <c r="J14" s="8">
        <f t="shared" si="0"/>
        <v>-0.33333333333333331</v>
      </c>
      <c r="K14" s="9">
        <f t="shared" si="1"/>
        <v>0</v>
      </c>
    </row>
    <row r="15" spans="1:11" x14ac:dyDescent="0.2">
      <c r="A15" s="7" t="s">
        <v>286</v>
      </c>
      <c r="B15" s="65">
        <v>15</v>
      </c>
      <c r="C15" s="34">
        <f>IF(B18=0, "-", B15/B18)</f>
        <v>0.19480519480519481</v>
      </c>
      <c r="D15" s="65">
        <v>0</v>
      </c>
      <c r="E15" s="9">
        <f>IF(D18=0, "-", D15/D18)</f>
        <v>0</v>
      </c>
      <c r="F15" s="81">
        <v>35</v>
      </c>
      <c r="G15" s="34">
        <f>IF(F18=0, "-", F15/F18)</f>
        <v>0.1674641148325359</v>
      </c>
      <c r="H15" s="65">
        <v>0</v>
      </c>
      <c r="I15" s="9">
        <f>IF(H18=0, "-", H15/H18)</f>
        <v>0</v>
      </c>
      <c r="J15" s="8" t="str">
        <f t="shared" si="0"/>
        <v>-</v>
      </c>
      <c r="K15" s="9" t="str">
        <f t="shared" si="1"/>
        <v>-</v>
      </c>
    </row>
    <row r="16" spans="1:11" x14ac:dyDescent="0.2">
      <c r="A16" s="7" t="s">
        <v>287</v>
      </c>
      <c r="B16" s="65">
        <v>18</v>
      </c>
      <c r="C16" s="34">
        <f>IF(B18=0, "-", B16/B18)</f>
        <v>0.23376623376623376</v>
      </c>
      <c r="D16" s="65">
        <v>0</v>
      </c>
      <c r="E16" s="9">
        <f>IF(D18=0, "-", D16/D18)</f>
        <v>0</v>
      </c>
      <c r="F16" s="81">
        <v>38</v>
      </c>
      <c r="G16" s="34">
        <f>IF(F18=0, "-", F16/F18)</f>
        <v>0.18181818181818182</v>
      </c>
      <c r="H16" s="65">
        <v>0</v>
      </c>
      <c r="I16" s="9">
        <f>IF(H18=0, "-", H16/H18)</f>
        <v>0</v>
      </c>
      <c r="J16" s="8" t="str">
        <f t="shared" si="0"/>
        <v>-</v>
      </c>
      <c r="K16" s="9" t="str">
        <f t="shared" si="1"/>
        <v>-</v>
      </c>
    </row>
    <row r="17" spans="1:11" x14ac:dyDescent="0.2">
      <c r="A17" s="2"/>
      <c r="B17" s="68"/>
      <c r="C17" s="33"/>
      <c r="D17" s="68"/>
      <c r="E17" s="6"/>
      <c r="F17" s="82"/>
      <c r="G17" s="33"/>
      <c r="H17" s="68"/>
      <c r="I17" s="6"/>
      <c r="J17" s="5"/>
      <c r="K17" s="6"/>
    </row>
    <row r="18" spans="1:11" s="43" customFormat="1" x14ac:dyDescent="0.2">
      <c r="A18" s="162" t="s">
        <v>490</v>
      </c>
      <c r="B18" s="71">
        <f>SUM(B7:B17)</f>
        <v>77</v>
      </c>
      <c r="C18" s="40">
        <f>B18/1663</f>
        <v>4.6301864101022251E-2</v>
      </c>
      <c r="D18" s="71">
        <f>SUM(D7:D17)</f>
        <v>75</v>
      </c>
      <c r="E18" s="41">
        <f>D18/2959</f>
        <v>2.5346400811084826E-2</v>
      </c>
      <c r="F18" s="77">
        <f>SUM(F7:F17)</f>
        <v>209</v>
      </c>
      <c r="G18" s="42">
        <f>F18/4356</f>
        <v>4.7979797979797977E-2</v>
      </c>
      <c r="H18" s="71">
        <f>SUM(H7:H17)</f>
        <v>186</v>
      </c>
      <c r="I18" s="41">
        <f>H18/6331</f>
        <v>2.937924498499447E-2</v>
      </c>
      <c r="J18" s="37">
        <f>IF(D18=0, "-", IF((B18-D18)/D18&lt;10, (B18-D18)/D18, "&gt;999%"))</f>
        <v>2.6666666666666668E-2</v>
      </c>
      <c r="K18" s="38">
        <f>IF(H18=0, "-", IF((F18-H18)/H18&lt;10, (F18-H18)/H18, "&gt;999%"))</f>
        <v>0.12365591397849462</v>
      </c>
    </row>
    <row r="19" spans="1:11" x14ac:dyDescent="0.2">
      <c r="B19" s="83"/>
      <c r="D19" s="83"/>
      <c r="F19" s="83"/>
      <c r="H19" s="83"/>
    </row>
    <row r="20" spans="1:11" s="43" customFormat="1" x14ac:dyDescent="0.2">
      <c r="A20" s="162" t="s">
        <v>490</v>
      </c>
      <c r="B20" s="71">
        <v>77</v>
      </c>
      <c r="C20" s="40">
        <f>B20/1663</f>
        <v>4.6301864101022251E-2</v>
      </c>
      <c r="D20" s="71">
        <v>75</v>
      </c>
      <c r="E20" s="41">
        <f>D20/2959</f>
        <v>2.5346400811084826E-2</v>
      </c>
      <c r="F20" s="77">
        <v>209</v>
      </c>
      <c r="G20" s="42">
        <f>F20/4356</f>
        <v>4.7979797979797977E-2</v>
      </c>
      <c r="H20" s="71">
        <v>186</v>
      </c>
      <c r="I20" s="41">
        <f>H20/6331</f>
        <v>2.937924498499447E-2</v>
      </c>
      <c r="J20" s="37">
        <f>IF(D20=0, "-", IF((B20-D20)/D20&lt;10, (B20-D20)/D20, "&gt;999%"))</f>
        <v>2.6666666666666668E-2</v>
      </c>
      <c r="K20" s="38">
        <f>IF(H20=0, "-", IF((F20-H20)/H20&lt;10, (F20-H20)/H20, "&gt;999%"))</f>
        <v>0.12365591397849462</v>
      </c>
    </row>
    <row r="21" spans="1:11" x14ac:dyDescent="0.2">
      <c r="B21" s="83"/>
      <c r="D21" s="83"/>
      <c r="F21" s="83"/>
      <c r="H21" s="83"/>
    </row>
    <row r="22" spans="1:11" ht="15.75" x14ac:dyDescent="0.25">
      <c r="A22" s="164" t="s">
        <v>98</v>
      </c>
      <c r="B22" s="196" t="s">
        <v>1</v>
      </c>
      <c r="C22" s="200"/>
      <c r="D22" s="200"/>
      <c r="E22" s="197"/>
      <c r="F22" s="196" t="s">
        <v>14</v>
      </c>
      <c r="G22" s="200"/>
      <c r="H22" s="200"/>
      <c r="I22" s="197"/>
      <c r="J22" s="196" t="s">
        <v>15</v>
      </c>
      <c r="K22" s="197"/>
    </row>
    <row r="23" spans="1:11" x14ac:dyDescent="0.2">
      <c r="A23" s="22"/>
      <c r="B23" s="196">
        <f>VALUE(RIGHT($B$2, 4))</f>
        <v>2021</v>
      </c>
      <c r="C23" s="197"/>
      <c r="D23" s="196">
        <f>B23-1</f>
        <v>2020</v>
      </c>
      <c r="E23" s="204"/>
      <c r="F23" s="196">
        <f>B23</f>
        <v>2021</v>
      </c>
      <c r="G23" s="204"/>
      <c r="H23" s="196">
        <f>D23</f>
        <v>2020</v>
      </c>
      <c r="I23" s="204"/>
      <c r="J23" s="140" t="s">
        <v>4</v>
      </c>
      <c r="K23" s="141" t="s">
        <v>2</v>
      </c>
    </row>
    <row r="24" spans="1:11" x14ac:dyDescent="0.2">
      <c r="A24" s="163" t="s">
        <v>126</v>
      </c>
      <c r="B24" s="61" t="s">
        <v>12</v>
      </c>
      <c r="C24" s="62" t="s">
        <v>13</v>
      </c>
      <c r="D24" s="61" t="s">
        <v>12</v>
      </c>
      <c r="E24" s="63" t="s">
        <v>13</v>
      </c>
      <c r="F24" s="62" t="s">
        <v>12</v>
      </c>
      <c r="G24" s="62" t="s">
        <v>13</v>
      </c>
      <c r="H24" s="61" t="s">
        <v>12</v>
      </c>
      <c r="I24" s="63" t="s">
        <v>13</v>
      </c>
      <c r="J24" s="61"/>
      <c r="K24" s="63"/>
    </row>
    <row r="25" spans="1:11" x14ac:dyDescent="0.2">
      <c r="A25" s="7" t="s">
        <v>288</v>
      </c>
      <c r="B25" s="65">
        <v>0</v>
      </c>
      <c r="C25" s="34">
        <f>IF(B45=0, "-", B25/B45)</f>
        <v>0</v>
      </c>
      <c r="D25" s="65">
        <v>1</v>
      </c>
      <c r="E25" s="9">
        <f>IF(D45=0, "-", D25/D45)</f>
        <v>2.4330900243309003E-3</v>
      </c>
      <c r="F25" s="81">
        <v>0</v>
      </c>
      <c r="G25" s="34">
        <f>IF(F45=0, "-", F25/F45)</f>
        <v>0</v>
      </c>
      <c r="H25" s="65">
        <v>1</v>
      </c>
      <c r="I25" s="9">
        <f>IF(H45=0, "-", H25/H45)</f>
        <v>1.148105625717566E-3</v>
      </c>
      <c r="J25" s="8">
        <f t="shared" ref="J25:J43" si="2">IF(D25=0, "-", IF((B25-D25)/D25&lt;10, (B25-D25)/D25, "&gt;999%"))</f>
        <v>-1</v>
      </c>
      <c r="K25" s="9">
        <f t="shared" ref="K25:K43" si="3">IF(H25=0, "-", IF((F25-H25)/H25&lt;10, (F25-H25)/H25, "&gt;999%"))</f>
        <v>-1</v>
      </c>
    </row>
    <row r="26" spans="1:11" x14ac:dyDescent="0.2">
      <c r="A26" s="7" t="s">
        <v>289</v>
      </c>
      <c r="B26" s="65">
        <v>9</v>
      </c>
      <c r="C26" s="34">
        <f>IF(B45=0, "-", B26/B45)</f>
        <v>4.3689320388349516E-2</v>
      </c>
      <c r="D26" s="65">
        <v>7</v>
      </c>
      <c r="E26" s="9">
        <f>IF(D45=0, "-", D26/D45)</f>
        <v>1.7031630170316302E-2</v>
      </c>
      <c r="F26" s="81">
        <v>20</v>
      </c>
      <c r="G26" s="34">
        <f>IF(F45=0, "-", F26/F45)</f>
        <v>3.5714285714285712E-2</v>
      </c>
      <c r="H26" s="65">
        <v>9</v>
      </c>
      <c r="I26" s="9">
        <f>IF(H45=0, "-", H26/H45)</f>
        <v>1.0332950631458095E-2</v>
      </c>
      <c r="J26" s="8">
        <f t="shared" si="2"/>
        <v>0.2857142857142857</v>
      </c>
      <c r="K26" s="9">
        <f t="shared" si="3"/>
        <v>1.2222222222222223</v>
      </c>
    </row>
    <row r="27" spans="1:11" x14ac:dyDescent="0.2">
      <c r="A27" s="7" t="s">
        <v>290</v>
      </c>
      <c r="B27" s="65">
        <v>32</v>
      </c>
      <c r="C27" s="34">
        <f>IF(B45=0, "-", B27/B45)</f>
        <v>0.1553398058252427</v>
      </c>
      <c r="D27" s="65">
        <v>81</v>
      </c>
      <c r="E27" s="9">
        <f>IF(D45=0, "-", D27/D45)</f>
        <v>0.19708029197080293</v>
      </c>
      <c r="F27" s="81">
        <v>60</v>
      </c>
      <c r="G27" s="34">
        <f>IF(F45=0, "-", F27/F45)</f>
        <v>0.10714285714285714</v>
      </c>
      <c r="H27" s="65">
        <v>183</v>
      </c>
      <c r="I27" s="9">
        <f>IF(H45=0, "-", H27/H45)</f>
        <v>0.21010332950631458</v>
      </c>
      <c r="J27" s="8">
        <f t="shared" si="2"/>
        <v>-0.60493827160493829</v>
      </c>
      <c r="K27" s="9">
        <f t="shared" si="3"/>
        <v>-0.67213114754098358</v>
      </c>
    </row>
    <row r="28" spans="1:11" x14ac:dyDescent="0.2">
      <c r="A28" s="7" t="s">
        <v>291</v>
      </c>
      <c r="B28" s="65">
        <v>29</v>
      </c>
      <c r="C28" s="34">
        <f>IF(B45=0, "-", B28/B45)</f>
        <v>0.14077669902912621</v>
      </c>
      <c r="D28" s="65">
        <v>62</v>
      </c>
      <c r="E28" s="9">
        <f>IF(D45=0, "-", D28/D45)</f>
        <v>0.15085158150851583</v>
      </c>
      <c r="F28" s="81">
        <v>73</v>
      </c>
      <c r="G28" s="34">
        <f>IF(F45=0, "-", F28/F45)</f>
        <v>0.13035714285714287</v>
      </c>
      <c r="H28" s="65">
        <v>123</v>
      </c>
      <c r="I28" s="9">
        <f>IF(H45=0, "-", H28/H45)</f>
        <v>0.14121699196326062</v>
      </c>
      <c r="J28" s="8">
        <f t="shared" si="2"/>
        <v>-0.532258064516129</v>
      </c>
      <c r="K28" s="9">
        <f t="shared" si="3"/>
        <v>-0.4065040650406504</v>
      </c>
    </row>
    <row r="29" spans="1:11" x14ac:dyDescent="0.2">
      <c r="A29" s="7" t="s">
        <v>292</v>
      </c>
      <c r="B29" s="65">
        <v>3</v>
      </c>
      <c r="C29" s="34">
        <f>IF(B45=0, "-", B29/B45)</f>
        <v>1.4563106796116505E-2</v>
      </c>
      <c r="D29" s="65">
        <v>4</v>
      </c>
      <c r="E29" s="9">
        <f>IF(D45=0, "-", D29/D45)</f>
        <v>9.7323600973236012E-3</v>
      </c>
      <c r="F29" s="81">
        <v>5</v>
      </c>
      <c r="G29" s="34">
        <f>IF(F45=0, "-", F29/F45)</f>
        <v>8.9285714285714281E-3</v>
      </c>
      <c r="H29" s="65">
        <v>8</v>
      </c>
      <c r="I29" s="9">
        <f>IF(H45=0, "-", H29/H45)</f>
        <v>9.1848450057405284E-3</v>
      </c>
      <c r="J29" s="8">
        <f t="shared" si="2"/>
        <v>-0.25</v>
      </c>
      <c r="K29" s="9">
        <f t="shared" si="3"/>
        <v>-0.375</v>
      </c>
    </row>
    <row r="30" spans="1:11" x14ac:dyDescent="0.2">
      <c r="A30" s="7" t="s">
        <v>293</v>
      </c>
      <c r="B30" s="65">
        <v>7</v>
      </c>
      <c r="C30" s="34">
        <f>IF(B45=0, "-", B30/B45)</f>
        <v>3.3980582524271843E-2</v>
      </c>
      <c r="D30" s="65">
        <v>22</v>
      </c>
      <c r="E30" s="9">
        <f>IF(D45=0, "-", D30/D45)</f>
        <v>5.3527980535279802E-2</v>
      </c>
      <c r="F30" s="81">
        <v>36</v>
      </c>
      <c r="G30" s="34">
        <f>IF(F45=0, "-", F30/F45)</f>
        <v>6.4285714285714279E-2</v>
      </c>
      <c r="H30" s="65">
        <v>47</v>
      </c>
      <c r="I30" s="9">
        <f>IF(H45=0, "-", H30/H45)</f>
        <v>5.3960964408725602E-2</v>
      </c>
      <c r="J30" s="8">
        <f t="shared" si="2"/>
        <v>-0.68181818181818177</v>
      </c>
      <c r="K30" s="9">
        <f t="shared" si="3"/>
        <v>-0.23404255319148937</v>
      </c>
    </row>
    <row r="31" spans="1:11" x14ac:dyDescent="0.2">
      <c r="A31" s="7" t="s">
        <v>294</v>
      </c>
      <c r="B31" s="65">
        <v>32</v>
      </c>
      <c r="C31" s="34">
        <f>IF(B45=0, "-", B31/B45)</f>
        <v>0.1553398058252427</v>
      </c>
      <c r="D31" s="65">
        <v>46</v>
      </c>
      <c r="E31" s="9">
        <f>IF(D45=0, "-", D31/D45)</f>
        <v>0.11192214111922141</v>
      </c>
      <c r="F31" s="81">
        <v>87</v>
      </c>
      <c r="G31" s="34">
        <f>IF(F45=0, "-", F31/F45)</f>
        <v>0.15535714285714286</v>
      </c>
      <c r="H31" s="65">
        <v>68</v>
      </c>
      <c r="I31" s="9">
        <f>IF(H45=0, "-", H31/H45)</f>
        <v>7.8071182548794485E-2</v>
      </c>
      <c r="J31" s="8">
        <f t="shared" si="2"/>
        <v>-0.30434782608695654</v>
      </c>
      <c r="K31" s="9">
        <f t="shared" si="3"/>
        <v>0.27941176470588236</v>
      </c>
    </row>
    <row r="32" spans="1:11" x14ac:dyDescent="0.2">
      <c r="A32" s="7" t="s">
        <v>295</v>
      </c>
      <c r="B32" s="65">
        <v>19</v>
      </c>
      <c r="C32" s="34">
        <f>IF(B45=0, "-", B32/B45)</f>
        <v>9.2233009708737865E-2</v>
      </c>
      <c r="D32" s="65">
        <v>13</v>
      </c>
      <c r="E32" s="9">
        <f>IF(D45=0, "-", D32/D45)</f>
        <v>3.1630170316301706E-2</v>
      </c>
      <c r="F32" s="81">
        <v>47</v>
      </c>
      <c r="G32" s="34">
        <f>IF(F45=0, "-", F32/F45)</f>
        <v>8.3928571428571422E-2</v>
      </c>
      <c r="H32" s="65">
        <v>52</v>
      </c>
      <c r="I32" s="9">
        <f>IF(H45=0, "-", H32/H45)</f>
        <v>5.9701492537313432E-2</v>
      </c>
      <c r="J32" s="8">
        <f t="shared" si="2"/>
        <v>0.46153846153846156</v>
      </c>
      <c r="K32" s="9">
        <f t="shared" si="3"/>
        <v>-9.6153846153846159E-2</v>
      </c>
    </row>
    <row r="33" spans="1:11" x14ac:dyDescent="0.2">
      <c r="A33" s="7" t="s">
        <v>296</v>
      </c>
      <c r="B33" s="65">
        <v>7</v>
      </c>
      <c r="C33" s="34">
        <f>IF(B45=0, "-", B33/B45)</f>
        <v>3.3980582524271843E-2</v>
      </c>
      <c r="D33" s="65">
        <v>40</v>
      </c>
      <c r="E33" s="9">
        <f>IF(D45=0, "-", D33/D45)</f>
        <v>9.7323600973236016E-2</v>
      </c>
      <c r="F33" s="81">
        <v>22</v>
      </c>
      <c r="G33" s="34">
        <f>IF(F45=0, "-", F33/F45)</f>
        <v>3.9285714285714285E-2</v>
      </c>
      <c r="H33" s="65">
        <v>78</v>
      </c>
      <c r="I33" s="9">
        <f>IF(H45=0, "-", H33/H45)</f>
        <v>8.9552238805970144E-2</v>
      </c>
      <c r="J33" s="8">
        <f t="shared" si="2"/>
        <v>-0.82499999999999996</v>
      </c>
      <c r="K33" s="9">
        <f t="shared" si="3"/>
        <v>-0.71794871794871795</v>
      </c>
    </row>
    <row r="34" spans="1:11" x14ac:dyDescent="0.2">
      <c r="A34" s="7" t="s">
        <v>297</v>
      </c>
      <c r="B34" s="65">
        <v>3</v>
      </c>
      <c r="C34" s="34">
        <f>IF(B45=0, "-", B34/B45)</f>
        <v>1.4563106796116505E-2</v>
      </c>
      <c r="D34" s="65">
        <v>7</v>
      </c>
      <c r="E34" s="9">
        <f>IF(D45=0, "-", D34/D45)</f>
        <v>1.7031630170316302E-2</v>
      </c>
      <c r="F34" s="81">
        <v>10</v>
      </c>
      <c r="G34" s="34">
        <f>IF(F45=0, "-", F34/F45)</f>
        <v>1.7857142857142856E-2</v>
      </c>
      <c r="H34" s="65">
        <v>13</v>
      </c>
      <c r="I34" s="9">
        <f>IF(H45=0, "-", H34/H45)</f>
        <v>1.4925373134328358E-2</v>
      </c>
      <c r="J34" s="8">
        <f t="shared" si="2"/>
        <v>-0.5714285714285714</v>
      </c>
      <c r="K34" s="9">
        <f t="shared" si="3"/>
        <v>-0.23076923076923078</v>
      </c>
    </row>
    <row r="35" spans="1:11" x14ac:dyDescent="0.2">
      <c r="A35" s="7" t="s">
        <v>298</v>
      </c>
      <c r="B35" s="65">
        <v>11</v>
      </c>
      <c r="C35" s="34">
        <f>IF(B45=0, "-", B35/B45)</f>
        <v>5.3398058252427182E-2</v>
      </c>
      <c r="D35" s="65">
        <v>37</v>
      </c>
      <c r="E35" s="9">
        <f>IF(D45=0, "-", D35/D45)</f>
        <v>9.002433090024331E-2</v>
      </c>
      <c r="F35" s="81">
        <v>36</v>
      </c>
      <c r="G35" s="34">
        <f>IF(F45=0, "-", F35/F45)</f>
        <v>6.4285714285714279E-2</v>
      </c>
      <c r="H35" s="65">
        <v>88</v>
      </c>
      <c r="I35" s="9">
        <f>IF(H45=0, "-", H35/H45)</f>
        <v>0.1010332950631458</v>
      </c>
      <c r="J35" s="8">
        <f t="shared" si="2"/>
        <v>-0.70270270270270274</v>
      </c>
      <c r="K35" s="9">
        <f t="shared" si="3"/>
        <v>-0.59090909090909094</v>
      </c>
    </row>
    <row r="36" spans="1:11" x14ac:dyDescent="0.2">
      <c r="A36" s="7" t="s">
        <v>299</v>
      </c>
      <c r="B36" s="65">
        <v>1</v>
      </c>
      <c r="C36" s="34">
        <f>IF(B45=0, "-", B36/B45)</f>
        <v>4.8543689320388345E-3</v>
      </c>
      <c r="D36" s="65">
        <v>0</v>
      </c>
      <c r="E36" s="9">
        <f>IF(D45=0, "-", D36/D45)</f>
        <v>0</v>
      </c>
      <c r="F36" s="81">
        <v>6</v>
      </c>
      <c r="G36" s="34">
        <f>IF(F45=0, "-", F36/F45)</f>
        <v>1.0714285714285714E-2</v>
      </c>
      <c r="H36" s="65">
        <v>0</v>
      </c>
      <c r="I36" s="9">
        <f>IF(H45=0, "-", H36/H45)</f>
        <v>0</v>
      </c>
      <c r="J36" s="8" t="str">
        <f t="shared" si="2"/>
        <v>-</v>
      </c>
      <c r="K36" s="9" t="str">
        <f t="shared" si="3"/>
        <v>-</v>
      </c>
    </row>
    <row r="37" spans="1:11" x14ac:dyDescent="0.2">
      <c r="A37" s="7" t="s">
        <v>300</v>
      </c>
      <c r="B37" s="65">
        <v>0</v>
      </c>
      <c r="C37" s="34">
        <f>IF(B45=0, "-", B37/B45)</f>
        <v>0</v>
      </c>
      <c r="D37" s="65">
        <v>1</v>
      </c>
      <c r="E37" s="9">
        <f>IF(D45=0, "-", D37/D45)</f>
        <v>2.4330900243309003E-3</v>
      </c>
      <c r="F37" s="81">
        <v>0</v>
      </c>
      <c r="G37" s="34">
        <f>IF(F45=0, "-", F37/F45)</f>
        <v>0</v>
      </c>
      <c r="H37" s="65">
        <v>2</v>
      </c>
      <c r="I37" s="9">
        <f>IF(H45=0, "-", H37/H45)</f>
        <v>2.2962112514351321E-3</v>
      </c>
      <c r="J37" s="8">
        <f t="shared" si="2"/>
        <v>-1</v>
      </c>
      <c r="K37" s="9">
        <f t="shared" si="3"/>
        <v>-1</v>
      </c>
    </row>
    <row r="38" spans="1:11" x14ac:dyDescent="0.2">
      <c r="A38" s="7" t="s">
        <v>301</v>
      </c>
      <c r="B38" s="65">
        <v>6</v>
      </c>
      <c r="C38" s="34">
        <f>IF(B45=0, "-", B38/B45)</f>
        <v>2.9126213592233011E-2</v>
      </c>
      <c r="D38" s="65">
        <v>0</v>
      </c>
      <c r="E38" s="9">
        <f>IF(D45=0, "-", D38/D45)</f>
        <v>0</v>
      </c>
      <c r="F38" s="81">
        <v>28</v>
      </c>
      <c r="G38" s="34">
        <f>IF(F45=0, "-", F38/F45)</f>
        <v>0.05</v>
      </c>
      <c r="H38" s="65">
        <v>0</v>
      </c>
      <c r="I38" s="9">
        <f>IF(H45=0, "-", H38/H45)</f>
        <v>0</v>
      </c>
      <c r="J38" s="8" t="str">
        <f t="shared" si="2"/>
        <v>-</v>
      </c>
      <c r="K38" s="9" t="str">
        <f t="shared" si="3"/>
        <v>-</v>
      </c>
    </row>
    <row r="39" spans="1:11" x14ac:dyDescent="0.2">
      <c r="A39" s="7" t="s">
        <v>302</v>
      </c>
      <c r="B39" s="65">
        <v>26</v>
      </c>
      <c r="C39" s="34">
        <f>IF(B45=0, "-", B39/B45)</f>
        <v>0.12621359223300971</v>
      </c>
      <c r="D39" s="65">
        <v>49</v>
      </c>
      <c r="E39" s="9">
        <f>IF(D45=0, "-", D39/D45)</f>
        <v>0.11922141119221411</v>
      </c>
      <c r="F39" s="81">
        <v>67</v>
      </c>
      <c r="G39" s="34">
        <f>IF(F45=0, "-", F39/F45)</f>
        <v>0.11964285714285715</v>
      </c>
      <c r="H39" s="65">
        <v>105</v>
      </c>
      <c r="I39" s="9">
        <f>IF(H45=0, "-", H39/H45)</f>
        <v>0.12055109070034443</v>
      </c>
      <c r="J39" s="8">
        <f t="shared" si="2"/>
        <v>-0.46938775510204084</v>
      </c>
      <c r="K39" s="9">
        <f t="shared" si="3"/>
        <v>-0.3619047619047619</v>
      </c>
    </row>
    <row r="40" spans="1:11" x14ac:dyDescent="0.2">
      <c r="A40" s="7" t="s">
        <v>303</v>
      </c>
      <c r="B40" s="65">
        <v>0</v>
      </c>
      <c r="C40" s="34">
        <f>IF(B45=0, "-", B40/B45)</f>
        <v>0</v>
      </c>
      <c r="D40" s="65">
        <v>1</v>
      </c>
      <c r="E40" s="9">
        <f>IF(D45=0, "-", D40/D45)</f>
        <v>2.4330900243309003E-3</v>
      </c>
      <c r="F40" s="81">
        <v>0</v>
      </c>
      <c r="G40" s="34">
        <f>IF(F45=0, "-", F40/F45)</f>
        <v>0</v>
      </c>
      <c r="H40" s="65">
        <v>4</v>
      </c>
      <c r="I40" s="9">
        <f>IF(H45=0, "-", H40/H45)</f>
        <v>4.5924225028702642E-3</v>
      </c>
      <c r="J40" s="8">
        <f t="shared" si="2"/>
        <v>-1</v>
      </c>
      <c r="K40" s="9">
        <f t="shared" si="3"/>
        <v>-1</v>
      </c>
    </row>
    <row r="41" spans="1:11" x14ac:dyDescent="0.2">
      <c r="A41" s="7" t="s">
        <v>304</v>
      </c>
      <c r="B41" s="65">
        <v>2</v>
      </c>
      <c r="C41" s="34">
        <f>IF(B45=0, "-", B41/B45)</f>
        <v>9.7087378640776691E-3</v>
      </c>
      <c r="D41" s="65">
        <v>15</v>
      </c>
      <c r="E41" s="9">
        <f>IF(D45=0, "-", D41/D45)</f>
        <v>3.6496350364963501E-2</v>
      </c>
      <c r="F41" s="81">
        <v>5</v>
      </c>
      <c r="G41" s="34">
        <f>IF(F45=0, "-", F41/F45)</f>
        <v>8.9285714285714281E-3</v>
      </c>
      <c r="H41" s="65">
        <v>37</v>
      </c>
      <c r="I41" s="9">
        <f>IF(H45=0, "-", H41/H45)</f>
        <v>4.2479908151549943E-2</v>
      </c>
      <c r="J41" s="8">
        <f t="shared" si="2"/>
        <v>-0.8666666666666667</v>
      </c>
      <c r="K41" s="9">
        <f t="shared" si="3"/>
        <v>-0.86486486486486491</v>
      </c>
    </row>
    <row r="42" spans="1:11" x14ac:dyDescent="0.2">
      <c r="A42" s="7" t="s">
        <v>305</v>
      </c>
      <c r="B42" s="65">
        <v>15</v>
      </c>
      <c r="C42" s="34">
        <f>IF(B45=0, "-", B42/B45)</f>
        <v>7.281553398058252E-2</v>
      </c>
      <c r="D42" s="65">
        <v>25</v>
      </c>
      <c r="E42" s="9">
        <f>IF(D45=0, "-", D42/D45)</f>
        <v>6.0827250608272508E-2</v>
      </c>
      <c r="F42" s="81">
        <v>42</v>
      </c>
      <c r="G42" s="34">
        <f>IF(F45=0, "-", F42/F45)</f>
        <v>7.4999999999999997E-2</v>
      </c>
      <c r="H42" s="65">
        <v>53</v>
      </c>
      <c r="I42" s="9">
        <f>IF(H45=0, "-", H42/H45)</f>
        <v>6.0849598163030996E-2</v>
      </c>
      <c r="J42" s="8">
        <f t="shared" si="2"/>
        <v>-0.4</v>
      </c>
      <c r="K42" s="9">
        <f t="shared" si="3"/>
        <v>-0.20754716981132076</v>
      </c>
    </row>
    <row r="43" spans="1:11" x14ac:dyDescent="0.2">
      <c r="A43" s="7" t="s">
        <v>306</v>
      </c>
      <c r="B43" s="65">
        <v>4</v>
      </c>
      <c r="C43" s="34">
        <f>IF(B45=0, "-", B43/B45)</f>
        <v>1.9417475728155338E-2</v>
      </c>
      <c r="D43" s="65">
        <v>0</v>
      </c>
      <c r="E43" s="9">
        <f>IF(D45=0, "-", D43/D45)</f>
        <v>0</v>
      </c>
      <c r="F43" s="81">
        <v>16</v>
      </c>
      <c r="G43" s="34">
        <f>IF(F45=0, "-", F43/F45)</f>
        <v>2.8571428571428571E-2</v>
      </c>
      <c r="H43" s="65">
        <v>0</v>
      </c>
      <c r="I43" s="9">
        <f>IF(H45=0, "-", H43/H45)</f>
        <v>0</v>
      </c>
      <c r="J43" s="8" t="str">
        <f t="shared" si="2"/>
        <v>-</v>
      </c>
      <c r="K43" s="9" t="str">
        <f t="shared" si="3"/>
        <v>-</v>
      </c>
    </row>
    <row r="44" spans="1:11" x14ac:dyDescent="0.2">
      <c r="A44" s="2"/>
      <c r="B44" s="68"/>
      <c r="C44" s="33"/>
      <c r="D44" s="68"/>
      <c r="E44" s="6"/>
      <c r="F44" s="82"/>
      <c r="G44" s="33"/>
      <c r="H44" s="68"/>
      <c r="I44" s="6"/>
      <c r="J44" s="5"/>
      <c r="K44" s="6"/>
    </row>
    <row r="45" spans="1:11" s="43" customFormat="1" x14ac:dyDescent="0.2">
      <c r="A45" s="162" t="s">
        <v>489</v>
      </c>
      <c r="B45" s="71">
        <f>SUM(B25:B44)</f>
        <v>206</v>
      </c>
      <c r="C45" s="40">
        <f>B45/1663</f>
        <v>0.12387251954299459</v>
      </c>
      <c r="D45" s="71">
        <f>SUM(D25:D44)</f>
        <v>411</v>
      </c>
      <c r="E45" s="41">
        <f>D45/2959</f>
        <v>0.13889827644474484</v>
      </c>
      <c r="F45" s="77">
        <f>SUM(F25:F44)</f>
        <v>560</v>
      </c>
      <c r="G45" s="42">
        <f>F45/4356</f>
        <v>0.12855831037649221</v>
      </c>
      <c r="H45" s="71">
        <f>SUM(H25:H44)</f>
        <v>871</v>
      </c>
      <c r="I45" s="41">
        <f>H45/6331</f>
        <v>0.1375770020533881</v>
      </c>
      <c r="J45" s="37">
        <f>IF(D45=0, "-", IF((B45-D45)/D45&lt;10, (B45-D45)/D45, "&gt;999%"))</f>
        <v>-0.49878345498783455</v>
      </c>
      <c r="K45" s="38">
        <f>IF(H45=0, "-", IF((F45-H45)/H45&lt;10, (F45-H45)/H45, "&gt;999%"))</f>
        <v>-0.35706084959816303</v>
      </c>
    </row>
    <row r="46" spans="1:11" x14ac:dyDescent="0.2">
      <c r="B46" s="83"/>
      <c r="D46" s="83"/>
      <c r="F46" s="83"/>
      <c r="H46" s="83"/>
    </row>
    <row r="47" spans="1:11" x14ac:dyDescent="0.2">
      <c r="A47" s="163" t="s">
        <v>127</v>
      </c>
      <c r="B47" s="61" t="s">
        <v>12</v>
      </c>
      <c r="C47" s="62" t="s">
        <v>13</v>
      </c>
      <c r="D47" s="61" t="s">
        <v>12</v>
      </c>
      <c r="E47" s="63" t="s">
        <v>13</v>
      </c>
      <c r="F47" s="62" t="s">
        <v>12</v>
      </c>
      <c r="G47" s="62" t="s">
        <v>13</v>
      </c>
      <c r="H47" s="61" t="s">
        <v>12</v>
      </c>
      <c r="I47" s="63" t="s">
        <v>13</v>
      </c>
      <c r="J47" s="61"/>
      <c r="K47" s="63"/>
    </row>
    <row r="48" spans="1:11" x14ac:dyDescent="0.2">
      <c r="A48" s="7" t="s">
        <v>307</v>
      </c>
      <c r="B48" s="65">
        <v>6</v>
      </c>
      <c r="C48" s="34">
        <f>IF(B58=0, "-", B48/B58)</f>
        <v>0.14285714285714285</v>
      </c>
      <c r="D48" s="65">
        <v>4</v>
      </c>
      <c r="E48" s="9">
        <f>IF(D58=0, "-", D48/D58)</f>
        <v>0.10526315789473684</v>
      </c>
      <c r="F48" s="81">
        <v>12</v>
      </c>
      <c r="G48" s="34">
        <f>IF(F58=0, "-", F48/F58)</f>
        <v>0.1111111111111111</v>
      </c>
      <c r="H48" s="65">
        <v>6</v>
      </c>
      <c r="I48" s="9">
        <f>IF(H58=0, "-", H48/H58)</f>
        <v>5.6603773584905662E-2</v>
      </c>
      <c r="J48" s="8">
        <f t="shared" ref="J48:J56" si="4">IF(D48=0, "-", IF((B48-D48)/D48&lt;10, (B48-D48)/D48, "&gt;999%"))</f>
        <v>0.5</v>
      </c>
      <c r="K48" s="9">
        <f t="shared" ref="K48:K56" si="5">IF(H48=0, "-", IF((F48-H48)/H48&lt;10, (F48-H48)/H48, "&gt;999%"))</f>
        <v>1</v>
      </c>
    </row>
    <row r="49" spans="1:11" x14ac:dyDescent="0.2">
      <c r="A49" s="7" t="s">
        <v>308</v>
      </c>
      <c r="B49" s="65">
        <v>15</v>
      </c>
      <c r="C49" s="34">
        <f>IF(B58=0, "-", B49/B58)</f>
        <v>0.35714285714285715</v>
      </c>
      <c r="D49" s="65">
        <v>7</v>
      </c>
      <c r="E49" s="9">
        <f>IF(D58=0, "-", D49/D58)</f>
        <v>0.18421052631578946</v>
      </c>
      <c r="F49" s="81">
        <v>26</v>
      </c>
      <c r="G49" s="34">
        <f>IF(F58=0, "-", F49/F58)</f>
        <v>0.24074074074074073</v>
      </c>
      <c r="H49" s="65">
        <v>16</v>
      </c>
      <c r="I49" s="9">
        <f>IF(H58=0, "-", H49/H58)</f>
        <v>0.15094339622641509</v>
      </c>
      <c r="J49" s="8">
        <f t="shared" si="4"/>
        <v>1.1428571428571428</v>
      </c>
      <c r="K49" s="9">
        <f t="shared" si="5"/>
        <v>0.625</v>
      </c>
    </row>
    <row r="50" spans="1:11" x14ac:dyDescent="0.2">
      <c r="A50" s="7" t="s">
        <v>309</v>
      </c>
      <c r="B50" s="65">
        <v>5</v>
      </c>
      <c r="C50" s="34">
        <f>IF(B58=0, "-", B50/B58)</f>
        <v>0.11904761904761904</v>
      </c>
      <c r="D50" s="65">
        <v>4</v>
      </c>
      <c r="E50" s="9">
        <f>IF(D58=0, "-", D50/D58)</f>
        <v>0.10526315789473684</v>
      </c>
      <c r="F50" s="81">
        <v>13</v>
      </c>
      <c r="G50" s="34">
        <f>IF(F58=0, "-", F50/F58)</f>
        <v>0.12037037037037036</v>
      </c>
      <c r="H50" s="65">
        <v>19</v>
      </c>
      <c r="I50" s="9">
        <f>IF(H58=0, "-", H50/H58)</f>
        <v>0.17924528301886791</v>
      </c>
      <c r="J50" s="8">
        <f t="shared" si="4"/>
        <v>0.25</v>
      </c>
      <c r="K50" s="9">
        <f t="shared" si="5"/>
        <v>-0.31578947368421051</v>
      </c>
    </row>
    <row r="51" spans="1:11" x14ac:dyDescent="0.2">
      <c r="A51" s="7" t="s">
        <v>310</v>
      </c>
      <c r="B51" s="65">
        <v>1</v>
      </c>
      <c r="C51" s="34">
        <f>IF(B58=0, "-", B51/B58)</f>
        <v>2.3809523809523808E-2</v>
      </c>
      <c r="D51" s="65">
        <v>2</v>
      </c>
      <c r="E51" s="9">
        <f>IF(D58=0, "-", D51/D58)</f>
        <v>5.2631578947368418E-2</v>
      </c>
      <c r="F51" s="81">
        <v>5</v>
      </c>
      <c r="G51" s="34">
        <f>IF(F58=0, "-", F51/F58)</f>
        <v>4.6296296296296294E-2</v>
      </c>
      <c r="H51" s="65">
        <v>7</v>
      </c>
      <c r="I51" s="9">
        <f>IF(H58=0, "-", H51/H58)</f>
        <v>6.6037735849056603E-2</v>
      </c>
      <c r="J51" s="8">
        <f t="shared" si="4"/>
        <v>-0.5</v>
      </c>
      <c r="K51" s="9">
        <f t="shared" si="5"/>
        <v>-0.2857142857142857</v>
      </c>
    </row>
    <row r="52" spans="1:11" x14ac:dyDescent="0.2">
      <c r="A52" s="7" t="s">
        <v>311</v>
      </c>
      <c r="B52" s="65">
        <v>4</v>
      </c>
      <c r="C52" s="34">
        <f>IF(B58=0, "-", B52/B58)</f>
        <v>9.5238095238095233E-2</v>
      </c>
      <c r="D52" s="65">
        <v>6</v>
      </c>
      <c r="E52" s="9">
        <f>IF(D58=0, "-", D52/D58)</f>
        <v>0.15789473684210525</v>
      </c>
      <c r="F52" s="81">
        <v>11</v>
      </c>
      <c r="G52" s="34">
        <f>IF(F58=0, "-", F52/F58)</f>
        <v>0.10185185185185185</v>
      </c>
      <c r="H52" s="65">
        <v>10</v>
      </c>
      <c r="I52" s="9">
        <f>IF(H58=0, "-", H52/H58)</f>
        <v>9.4339622641509441E-2</v>
      </c>
      <c r="J52" s="8">
        <f t="shared" si="4"/>
        <v>-0.33333333333333331</v>
      </c>
      <c r="K52" s="9">
        <f t="shared" si="5"/>
        <v>0.1</v>
      </c>
    </row>
    <row r="53" spans="1:11" x14ac:dyDescent="0.2">
      <c r="A53" s="7" t="s">
        <v>312</v>
      </c>
      <c r="B53" s="65">
        <v>2</v>
      </c>
      <c r="C53" s="34">
        <f>IF(B58=0, "-", B53/B58)</f>
        <v>4.7619047619047616E-2</v>
      </c>
      <c r="D53" s="65">
        <v>3</v>
      </c>
      <c r="E53" s="9">
        <f>IF(D58=0, "-", D53/D58)</f>
        <v>7.8947368421052627E-2</v>
      </c>
      <c r="F53" s="81">
        <v>7</v>
      </c>
      <c r="G53" s="34">
        <f>IF(F58=0, "-", F53/F58)</f>
        <v>6.4814814814814811E-2</v>
      </c>
      <c r="H53" s="65">
        <v>10</v>
      </c>
      <c r="I53" s="9">
        <f>IF(H58=0, "-", H53/H58)</f>
        <v>9.4339622641509441E-2</v>
      </c>
      <c r="J53" s="8">
        <f t="shared" si="4"/>
        <v>-0.33333333333333331</v>
      </c>
      <c r="K53" s="9">
        <f t="shared" si="5"/>
        <v>-0.3</v>
      </c>
    </row>
    <row r="54" spans="1:11" x14ac:dyDescent="0.2">
      <c r="A54" s="7" t="s">
        <v>313</v>
      </c>
      <c r="B54" s="65">
        <v>2</v>
      </c>
      <c r="C54" s="34">
        <f>IF(B58=0, "-", B54/B58)</f>
        <v>4.7619047619047616E-2</v>
      </c>
      <c r="D54" s="65">
        <v>3</v>
      </c>
      <c r="E54" s="9">
        <f>IF(D58=0, "-", D54/D58)</f>
        <v>7.8947368421052627E-2</v>
      </c>
      <c r="F54" s="81">
        <v>8</v>
      </c>
      <c r="G54" s="34">
        <f>IF(F58=0, "-", F54/F58)</f>
        <v>7.407407407407407E-2</v>
      </c>
      <c r="H54" s="65">
        <v>13</v>
      </c>
      <c r="I54" s="9">
        <f>IF(H58=0, "-", H54/H58)</f>
        <v>0.12264150943396226</v>
      </c>
      <c r="J54" s="8">
        <f t="shared" si="4"/>
        <v>-0.33333333333333331</v>
      </c>
      <c r="K54" s="9">
        <f t="shared" si="5"/>
        <v>-0.38461538461538464</v>
      </c>
    </row>
    <row r="55" spans="1:11" x14ac:dyDescent="0.2">
      <c r="A55" s="7" t="s">
        <v>314</v>
      </c>
      <c r="B55" s="65">
        <v>1</v>
      </c>
      <c r="C55" s="34">
        <f>IF(B58=0, "-", B55/B58)</f>
        <v>2.3809523809523808E-2</v>
      </c>
      <c r="D55" s="65">
        <v>1</v>
      </c>
      <c r="E55" s="9">
        <f>IF(D58=0, "-", D55/D58)</f>
        <v>2.6315789473684209E-2</v>
      </c>
      <c r="F55" s="81">
        <v>4</v>
      </c>
      <c r="G55" s="34">
        <f>IF(F58=0, "-", F55/F58)</f>
        <v>3.7037037037037035E-2</v>
      </c>
      <c r="H55" s="65">
        <v>4</v>
      </c>
      <c r="I55" s="9">
        <f>IF(H58=0, "-", H55/H58)</f>
        <v>3.7735849056603772E-2</v>
      </c>
      <c r="J55" s="8">
        <f t="shared" si="4"/>
        <v>0</v>
      </c>
      <c r="K55" s="9">
        <f t="shared" si="5"/>
        <v>0</v>
      </c>
    </row>
    <row r="56" spans="1:11" x14ac:dyDescent="0.2">
      <c r="A56" s="7" t="s">
        <v>315</v>
      </c>
      <c r="B56" s="65">
        <v>6</v>
      </c>
      <c r="C56" s="34">
        <f>IF(B58=0, "-", B56/B58)</f>
        <v>0.14285714285714285</v>
      </c>
      <c r="D56" s="65">
        <v>8</v>
      </c>
      <c r="E56" s="9">
        <f>IF(D58=0, "-", D56/D58)</f>
        <v>0.21052631578947367</v>
      </c>
      <c r="F56" s="81">
        <v>22</v>
      </c>
      <c r="G56" s="34">
        <f>IF(F58=0, "-", F56/F58)</f>
        <v>0.20370370370370369</v>
      </c>
      <c r="H56" s="65">
        <v>21</v>
      </c>
      <c r="I56" s="9">
        <f>IF(H58=0, "-", H56/H58)</f>
        <v>0.19811320754716982</v>
      </c>
      <c r="J56" s="8">
        <f t="shared" si="4"/>
        <v>-0.25</v>
      </c>
      <c r="K56" s="9">
        <f t="shared" si="5"/>
        <v>4.7619047619047616E-2</v>
      </c>
    </row>
    <row r="57" spans="1:11" x14ac:dyDescent="0.2">
      <c r="A57" s="2"/>
      <c r="B57" s="68"/>
      <c r="C57" s="33"/>
      <c r="D57" s="68"/>
      <c r="E57" s="6"/>
      <c r="F57" s="82"/>
      <c r="G57" s="33"/>
      <c r="H57" s="68"/>
      <c r="I57" s="6"/>
      <c r="J57" s="5"/>
      <c r="K57" s="6"/>
    </row>
    <row r="58" spans="1:11" s="43" customFormat="1" x14ac:dyDescent="0.2">
      <c r="A58" s="162" t="s">
        <v>488</v>
      </c>
      <c r="B58" s="71">
        <f>SUM(B48:B57)</f>
        <v>42</v>
      </c>
      <c r="C58" s="40">
        <f>B58/1663</f>
        <v>2.5255562236921228E-2</v>
      </c>
      <c r="D58" s="71">
        <f>SUM(D48:D57)</f>
        <v>38</v>
      </c>
      <c r="E58" s="41">
        <f>D58/2959</f>
        <v>1.2842176410949644E-2</v>
      </c>
      <c r="F58" s="77">
        <f>SUM(F48:F57)</f>
        <v>108</v>
      </c>
      <c r="G58" s="42">
        <f>F58/4356</f>
        <v>2.4793388429752067E-2</v>
      </c>
      <c r="H58" s="71">
        <f>SUM(H48:H57)</f>
        <v>106</v>
      </c>
      <c r="I58" s="41">
        <f>H58/6331</f>
        <v>1.6743010582846312E-2</v>
      </c>
      <c r="J58" s="37">
        <f>IF(D58=0, "-", IF((B58-D58)/D58&lt;10, (B58-D58)/D58, "&gt;999%"))</f>
        <v>0.10526315789473684</v>
      </c>
      <c r="K58" s="38">
        <f>IF(H58=0, "-", IF((F58-H58)/H58&lt;10, (F58-H58)/H58, "&gt;999%"))</f>
        <v>1.8867924528301886E-2</v>
      </c>
    </row>
    <row r="59" spans="1:11" x14ac:dyDescent="0.2">
      <c r="B59" s="83"/>
      <c r="D59" s="83"/>
      <c r="F59" s="83"/>
      <c r="H59" s="83"/>
    </row>
    <row r="60" spans="1:11" s="43" customFormat="1" x14ac:dyDescent="0.2">
      <c r="A60" s="162" t="s">
        <v>487</v>
      </c>
      <c r="B60" s="71">
        <v>248</v>
      </c>
      <c r="C60" s="40">
        <f>B60/1663</f>
        <v>0.14912808177991582</v>
      </c>
      <c r="D60" s="71">
        <v>449</v>
      </c>
      <c r="E60" s="41">
        <f>D60/2959</f>
        <v>0.15174045285569449</v>
      </c>
      <c r="F60" s="77">
        <v>668</v>
      </c>
      <c r="G60" s="42">
        <f>F60/4356</f>
        <v>0.15335169880624427</v>
      </c>
      <c r="H60" s="71">
        <v>977</v>
      </c>
      <c r="I60" s="41">
        <f>H60/6331</f>
        <v>0.1543200126362344</v>
      </c>
      <c r="J60" s="37">
        <f>IF(D60=0, "-", IF((B60-D60)/D60&lt;10, (B60-D60)/D60, "&gt;999%"))</f>
        <v>-0.44766146993318484</v>
      </c>
      <c r="K60" s="38">
        <f>IF(H60=0, "-", IF((F60-H60)/H60&lt;10, (F60-H60)/H60, "&gt;999%"))</f>
        <v>-0.31627430910951893</v>
      </c>
    </row>
    <row r="61" spans="1:11" x14ac:dyDescent="0.2">
      <c r="B61" s="83"/>
      <c r="D61" s="83"/>
      <c r="F61" s="83"/>
      <c r="H61" s="83"/>
    </row>
    <row r="62" spans="1:11" ht="15.75" x14ac:dyDescent="0.25">
      <c r="A62" s="164" t="s">
        <v>99</v>
      </c>
      <c r="B62" s="196" t="s">
        <v>1</v>
      </c>
      <c r="C62" s="200"/>
      <c r="D62" s="200"/>
      <c r="E62" s="197"/>
      <c r="F62" s="196" t="s">
        <v>14</v>
      </c>
      <c r="G62" s="200"/>
      <c r="H62" s="200"/>
      <c r="I62" s="197"/>
      <c r="J62" s="196" t="s">
        <v>15</v>
      </c>
      <c r="K62" s="197"/>
    </row>
    <row r="63" spans="1:11" x14ac:dyDescent="0.2">
      <c r="A63" s="22"/>
      <c r="B63" s="196">
        <f>VALUE(RIGHT($B$2, 4))</f>
        <v>2021</v>
      </c>
      <c r="C63" s="197"/>
      <c r="D63" s="196">
        <f>B63-1</f>
        <v>2020</v>
      </c>
      <c r="E63" s="204"/>
      <c r="F63" s="196">
        <f>B63</f>
        <v>2021</v>
      </c>
      <c r="G63" s="204"/>
      <c r="H63" s="196">
        <f>D63</f>
        <v>2020</v>
      </c>
      <c r="I63" s="204"/>
      <c r="J63" s="140" t="s">
        <v>4</v>
      </c>
      <c r="K63" s="141" t="s">
        <v>2</v>
      </c>
    </row>
    <row r="64" spans="1:11" x14ac:dyDescent="0.2">
      <c r="A64" s="163" t="s">
        <v>128</v>
      </c>
      <c r="B64" s="61" t="s">
        <v>12</v>
      </c>
      <c r="C64" s="62" t="s">
        <v>13</v>
      </c>
      <c r="D64" s="61" t="s">
        <v>12</v>
      </c>
      <c r="E64" s="63" t="s">
        <v>13</v>
      </c>
      <c r="F64" s="62" t="s">
        <v>12</v>
      </c>
      <c r="G64" s="62" t="s">
        <v>13</v>
      </c>
      <c r="H64" s="61" t="s">
        <v>12</v>
      </c>
      <c r="I64" s="63" t="s">
        <v>13</v>
      </c>
      <c r="J64" s="61"/>
      <c r="K64" s="63"/>
    </row>
    <row r="65" spans="1:11" x14ac:dyDescent="0.2">
      <c r="A65" s="7" t="s">
        <v>316</v>
      </c>
      <c r="B65" s="65">
        <v>0</v>
      </c>
      <c r="C65" s="34">
        <f>IF(B87=0, "-", B65/B87)</f>
        <v>0</v>
      </c>
      <c r="D65" s="65">
        <v>0</v>
      </c>
      <c r="E65" s="9">
        <f>IF(D87=0, "-", D65/D87)</f>
        <v>0</v>
      </c>
      <c r="F65" s="81">
        <v>0</v>
      </c>
      <c r="G65" s="34">
        <f>IF(F87=0, "-", F65/F87)</f>
        <v>0</v>
      </c>
      <c r="H65" s="65">
        <v>1</v>
      </c>
      <c r="I65" s="9">
        <f>IF(H87=0, "-", H65/H87)</f>
        <v>8.5689802913453304E-4</v>
      </c>
      <c r="J65" s="8" t="str">
        <f t="shared" ref="J65:J85" si="6">IF(D65=0, "-", IF((B65-D65)/D65&lt;10, (B65-D65)/D65, "&gt;999%"))</f>
        <v>-</v>
      </c>
      <c r="K65" s="9">
        <f t="shared" ref="K65:K85" si="7">IF(H65=0, "-", IF((F65-H65)/H65&lt;10, (F65-H65)/H65, "&gt;999%"))</f>
        <v>-1</v>
      </c>
    </row>
    <row r="66" spans="1:11" x14ac:dyDescent="0.2">
      <c r="A66" s="7" t="s">
        <v>317</v>
      </c>
      <c r="B66" s="65">
        <v>6</v>
      </c>
      <c r="C66" s="34">
        <f>IF(B87=0, "-", B66/B87)</f>
        <v>2.0547945205479451E-2</v>
      </c>
      <c r="D66" s="65">
        <v>16</v>
      </c>
      <c r="E66" s="9">
        <f>IF(D87=0, "-", D66/D87)</f>
        <v>3.0360531309297913E-2</v>
      </c>
      <c r="F66" s="81">
        <v>21</v>
      </c>
      <c r="G66" s="34">
        <f>IF(F87=0, "-", F66/F87)</f>
        <v>2.9535864978902954E-2</v>
      </c>
      <c r="H66" s="65">
        <v>27</v>
      </c>
      <c r="I66" s="9">
        <f>IF(H87=0, "-", H66/H87)</f>
        <v>2.313624678663239E-2</v>
      </c>
      <c r="J66" s="8">
        <f t="shared" si="6"/>
        <v>-0.625</v>
      </c>
      <c r="K66" s="9">
        <f t="shared" si="7"/>
        <v>-0.22222222222222221</v>
      </c>
    </row>
    <row r="67" spans="1:11" x14ac:dyDescent="0.2">
      <c r="A67" s="7" t="s">
        <v>318</v>
      </c>
      <c r="B67" s="65">
        <v>1</v>
      </c>
      <c r="C67" s="34">
        <f>IF(B87=0, "-", B67/B87)</f>
        <v>3.4246575342465752E-3</v>
      </c>
      <c r="D67" s="65">
        <v>0</v>
      </c>
      <c r="E67" s="9">
        <f>IF(D87=0, "-", D67/D87)</f>
        <v>0</v>
      </c>
      <c r="F67" s="81">
        <v>5</v>
      </c>
      <c r="G67" s="34">
        <f>IF(F87=0, "-", F67/F87)</f>
        <v>7.0323488045007029E-3</v>
      </c>
      <c r="H67" s="65">
        <v>3</v>
      </c>
      <c r="I67" s="9">
        <f>IF(H87=0, "-", H67/H87)</f>
        <v>2.5706940874035988E-3</v>
      </c>
      <c r="J67" s="8" t="str">
        <f t="shared" si="6"/>
        <v>-</v>
      </c>
      <c r="K67" s="9">
        <f t="shared" si="7"/>
        <v>0.66666666666666663</v>
      </c>
    </row>
    <row r="68" spans="1:11" x14ac:dyDescent="0.2">
      <c r="A68" s="7" t="s">
        <v>319</v>
      </c>
      <c r="B68" s="65">
        <v>0</v>
      </c>
      <c r="C68" s="34">
        <f>IF(B87=0, "-", B68/B87)</f>
        <v>0</v>
      </c>
      <c r="D68" s="65">
        <v>6</v>
      </c>
      <c r="E68" s="9">
        <f>IF(D87=0, "-", D68/D87)</f>
        <v>1.1385199240986717E-2</v>
      </c>
      <c r="F68" s="81">
        <v>0</v>
      </c>
      <c r="G68" s="34">
        <f>IF(F87=0, "-", F68/F87)</f>
        <v>0</v>
      </c>
      <c r="H68" s="65">
        <v>10</v>
      </c>
      <c r="I68" s="9">
        <f>IF(H87=0, "-", H68/H87)</f>
        <v>8.5689802913453302E-3</v>
      </c>
      <c r="J68" s="8">
        <f t="shared" si="6"/>
        <v>-1</v>
      </c>
      <c r="K68" s="9">
        <f t="shared" si="7"/>
        <v>-1</v>
      </c>
    </row>
    <row r="69" spans="1:11" x14ac:dyDescent="0.2">
      <c r="A69" s="7" t="s">
        <v>320</v>
      </c>
      <c r="B69" s="65">
        <v>32</v>
      </c>
      <c r="C69" s="34">
        <f>IF(B87=0, "-", B69/B87)</f>
        <v>0.1095890410958904</v>
      </c>
      <c r="D69" s="65">
        <v>66</v>
      </c>
      <c r="E69" s="9">
        <f>IF(D87=0, "-", D69/D87)</f>
        <v>0.1252371916508539</v>
      </c>
      <c r="F69" s="81">
        <v>70</v>
      </c>
      <c r="G69" s="34">
        <f>IF(F87=0, "-", F69/F87)</f>
        <v>9.8452883263009841E-2</v>
      </c>
      <c r="H69" s="65">
        <v>156</v>
      </c>
      <c r="I69" s="9">
        <f>IF(H87=0, "-", H69/H87)</f>
        <v>0.13367609254498714</v>
      </c>
      <c r="J69" s="8">
        <f t="shared" si="6"/>
        <v>-0.51515151515151514</v>
      </c>
      <c r="K69" s="9">
        <f t="shared" si="7"/>
        <v>-0.55128205128205132</v>
      </c>
    </row>
    <row r="70" spans="1:11" x14ac:dyDescent="0.2">
      <c r="A70" s="7" t="s">
        <v>321</v>
      </c>
      <c r="B70" s="65">
        <v>8</v>
      </c>
      <c r="C70" s="34">
        <f>IF(B87=0, "-", B70/B87)</f>
        <v>2.7397260273972601E-2</v>
      </c>
      <c r="D70" s="65">
        <v>37</v>
      </c>
      <c r="E70" s="9">
        <f>IF(D87=0, "-", D70/D87)</f>
        <v>7.020872865275142E-2</v>
      </c>
      <c r="F70" s="81">
        <v>25</v>
      </c>
      <c r="G70" s="34">
        <f>IF(F87=0, "-", F70/F87)</f>
        <v>3.5161744022503515E-2</v>
      </c>
      <c r="H70" s="65">
        <v>96</v>
      </c>
      <c r="I70" s="9">
        <f>IF(H87=0, "-", H70/H87)</f>
        <v>8.2262210796915161E-2</v>
      </c>
      <c r="J70" s="8">
        <f t="shared" si="6"/>
        <v>-0.78378378378378377</v>
      </c>
      <c r="K70" s="9">
        <f t="shared" si="7"/>
        <v>-0.73958333333333337</v>
      </c>
    </row>
    <row r="71" spans="1:11" x14ac:dyDescent="0.2">
      <c r="A71" s="7" t="s">
        <v>322</v>
      </c>
      <c r="B71" s="65">
        <v>0</v>
      </c>
      <c r="C71" s="34">
        <f>IF(B87=0, "-", B71/B87)</f>
        <v>0</v>
      </c>
      <c r="D71" s="65">
        <v>1</v>
      </c>
      <c r="E71" s="9">
        <f>IF(D87=0, "-", D71/D87)</f>
        <v>1.8975332068311196E-3</v>
      </c>
      <c r="F71" s="81">
        <v>1</v>
      </c>
      <c r="G71" s="34">
        <f>IF(F87=0, "-", F71/F87)</f>
        <v>1.4064697609001407E-3</v>
      </c>
      <c r="H71" s="65">
        <v>2</v>
      </c>
      <c r="I71" s="9">
        <f>IF(H87=0, "-", H71/H87)</f>
        <v>1.7137960582690661E-3</v>
      </c>
      <c r="J71" s="8">
        <f t="shared" si="6"/>
        <v>-1</v>
      </c>
      <c r="K71" s="9">
        <f t="shared" si="7"/>
        <v>-0.5</v>
      </c>
    </row>
    <row r="72" spans="1:11" x14ac:dyDescent="0.2">
      <c r="A72" s="7" t="s">
        <v>323</v>
      </c>
      <c r="B72" s="65">
        <v>3</v>
      </c>
      <c r="C72" s="34">
        <f>IF(B87=0, "-", B72/B87)</f>
        <v>1.0273972602739725E-2</v>
      </c>
      <c r="D72" s="65">
        <v>25</v>
      </c>
      <c r="E72" s="9">
        <f>IF(D87=0, "-", D72/D87)</f>
        <v>4.743833017077799E-2</v>
      </c>
      <c r="F72" s="81">
        <v>14</v>
      </c>
      <c r="G72" s="34">
        <f>IF(F87=0, "-", F72/F87)</f>
        <v>1.969057665260197E-2</v>
      </c>
      <c r="H72" s="65">
        <v>38</v>
      </c>
      <c r="I72" s="9">
        <f>IF(H87=0, "-", H72/H87)</f>
        <v>3.2562125107112254E-2</v>
      </c>
      <c r="J72" s="8">
        <f t="shared" si="6"/>
        <v>-0.88</v>
      </c>
      <c r="K72" s="9">
        <f t="shared" si="7"/>
        <v>-0.63157894736842102</v>
      </c>
    </row>
    <row r="73" spans="1:11" x14ac:dyDescent="0.2">
      <c r="A73" s="7" t="s">
        <v>324</v>
      </c>
      <c r="B73" s="65">
        <v>51</v>
      </c>
      <c r="C73" s="34">
        <f>IF(B87=0, "-", B73/B87)</f>
        <v>0.17465753424657535</v>
      </c>
      <c r="D73" s="65">
        <v>105</v>
      </c>
      <c r="E73" s="9">
        <f>IF(D87=0, "-", D73/D87)</f>
        <v>0.19924098671726756</v>
      </c>
      <c r="F73" s="81">
        <v>118</v>
      </c>
      <c r="G73" s="34">
        <f>IF(F87=0, "-", F73/F87)</f>
        <v>0.16596343178621659</v>
      </c>
      <c r="H73" s="65">
        <v>208</v>
      </c>
      <c r="I73" s="9">
        <f>IF(H87=0, "-", H73/H87)</f>
        <v>0.17823479005998286</v>
      </c>
      <c r="J73" s="8">
        <f t="shared" si="6"/>
        <v>-0.51428571428571423</v>
      </c>
      <c r="K73" s="9">
        <f t="shared" si="7"/>
        <v>-0.43269230769230771</v>
      </c>
    </row>
    <row r="74" spans="1:11" x14ac:dyDescent="0.2">
      <c r="A74" s="7" t="s">
        <v>325</v>
      </c>
      <c r="B74" s="65">
        <v>4</v>
      </c>
      <c r="C74" s="34">
        <f>IF(B87=0, "-", B74/B87)</f>
        <v>1.3698630136986301E-2</v>
      </c>
      <c r="D74" s="65">
        <v>13</v>
      </c>
      <c r="E74" s="9">
        <f>IF(D87=0, "-", D74/D87)</f>
        <v>2.4667931688804556E-2</v>
      </c>
      <c r="F74" s="81">
        <v>16</v>
      </c>
      <c r="G74" s="34">
        <f>IF(F87=0, "-", F74/F87)</f>
        <v>2.2503516174402251E-2</v>
      </c>
      <c r="H74" s="65">
        <v>24</v>
      </c>
      <c r="I74" s="9">
        <f>IF(H87=0, "-", H74/H87)</f>
        <v>2.056555269922879E-2</v>
      </c>
      <c r="J74" s="8">
        <f t="shared" si="6"/>
        <v>-0.69230769230769229</v>
      </c>
      <c r="K74" s="9">
        <f t="shared" si="7"/>
        <v>-0.33333333333333331</v>
      </c>
    </row>
    <row r="75" spans="1:11" x14ac:dyDescent="0.2">
      <c r="A75" s="7" t="s">
        <v>326</v>
      </c>
      <c r="B75" s="65">
        <v>41</v>
      </c>
      <c r="C75" s="34">
        <f>IF(B87=0, "-", B75/B87)</f>
        <v>0.1404109589041096</v>
      </c>
      <c r="D75" s="65">
        <v>34</v>
      </c>
      <c r="E75" s="9">
        <f>IF(D87=0, "-", D75/D87)</f>
        <v>6.4516129032258063E-2</v>
      </c>
      <c r="F75" s="81">
        <v>72</v>
      </c>
      <c r="G75" s="34">
        <f>IF(F87=0, "-", F75/F87)</f>
        <v>0.10126582278481013</v>
      </c>
      <c r="H75" s="65">
        <v>63</v>
      </c>
      <c r="I75" s="9">
        <f>IF(H87=0, "-", H75/H87)</f>
        <v>5.3984575835475578E-2</v>
      </c>
      <c r="J75" s="8">
        <f t="shared" si="6"/>
        <v>0.20588235294117646</v>
      </c>
      <c r="K75" s="9">
        <f t="shared" si="7"/>
        <v>0.14285714285714285</v>
      </c>
    </row>
    <row r="76" spans="1:11" x14ac:dyDescent="0.2">
      <c r="A76" s="7" t="s">
        <v>327</v>
      </c>
      <c r="B76" s="65">
        <v>28</v>
      </c>
      <c r="C76" s="34">
        <f>IF(B87=0, "-", B76/B87)</f>
        <v>9.5890410958904104E-2</v>
      </c>
      <c r="D76" s="65">
        <v>36</v>
      </c>
      <c r="E76" s="9">
        <f>IF(D87=0, "-", D76/D87)</f>
        <v>6.8311195445920306E-2</v>
      </c>
      <c r="F76" s="81">
        <v>52</v>
      </c>
      <c r="G76" s="34">
        <f>IF(F87=0, "-", F76/F87)</f>
        <v>7.3136427566807313E-2</v>
      </c>
      <c r="H76" s="65">
        <v>76</v>
      </c>
      <c r="I76" s="9">
        <f>IF(H87=0, "-", H76/H87)</f>
        <v>6.5124250214224508E-2</v>
      </c>
      <c r="J76" s="8">
        <f t="shared" si="6"/>
        <v>-0.22222222222222221</v>
      </c>
      <c r="K76" s="9">
        <f t="shared" si="7"/>
        <v>-0.31578947368421051</v>
      </c>
    </row>
    <row r="77" spans="1:11" x14ac:dyDescent="0.2">
      <c r="A77" s="7" t="s">
        <v>328</v>
      </c>
      <c r="B77" s="65">
        <v>1</v>
      </c>
      <c r="C77" s="34">
        <f>IF(B87=0, "-", B77/B87)</f>
        <v>3.4246575342465752E-3</v>
      </c>
      <c r="D77" s="65">
        <v>7</v>
      </c>
      <c r="E77" s="9">
        <f>IF(D87=0, "-", D77/D87)</f>
        <v>1.3282732447817837E-2</v>
      </c>
      <c r="F77" s="81">
        <v>1</v>
      </c>
      <c r="G77" s="34">
        <f>IF(F87=0, "-", F77/F87)</f>
        <v>1.4064697609001407E-3</v>
      </c>
      <c r="H77" s="65">
        <v>11</v>
      </c>
      <c r="I77" s="9">
        <f>IF(H87=0, "-", H77/H87)</f>
        <v>9.4258783204798635E-3</v>
      </c>
      <c r="J77" s="8">
        <f t="shared" si="6"/>
        <v>-0.8571428571428571</v>
      </c>
      <c r="K77" s="9">
        <f t="shared" si="7"/>
        <v>-0.90909090909090906</v>
      </c>
    </row>
    <row r="78" spans="1:11" x14ac:dyDescent="0.2">
      <c r="A78" s="7" t="s">
        <v>329</v>
      </c>
      <c r="B78" s="65">
        <v>0</v>
      </c>
      <c r="C78" s="34">
        <f>IF(B87=0, "-", B78/B87)</f>
        <v>0</v>
      </c>
      <c r="D78" s="65">
        <v>1</v>
      </c>
      <c r="E78" s="9">
        <f>IF(D87=0, "-", D78/D87)</f>
        <v>1.8975332068311196E-3</v>
      </c>
      <c r="F78" s="81">
        <v>0</v>
      </c>
      <c r="G78" s="34">
        <f>IF(F87=0, "-", F78/F87)</f>
        <v>0</v>
      </c>
      <c r="H78" s="65">
        <v>3</v>
      </c>
      <c r="I78" s="9">
        <f>IF(H87=0, "-", H78/H87)</f>
        <v>2.5706940874035988E-3</v>
      </c>
      <c r="J78" s="8">
        <f t="shared" si="6"/>
        <v>-1</v>
      </c>
      <c r="K78" s="9">
        <f t="shared" si="7"/>
        <v>-1</v>
      </c>
    </row>
    <row r="79" spans="1:11" x14ac:dyDescent="0.2">
      <c r="A79" s="7" t="s">
        <v>330</v>
      </c>
      <c r="B79" s="65">
        <v>3</v>
      </c>
      <c r="C79" s="34">
        <f>IF(B87=0, "-", B79/B87)</f>
        <v>1.0273972602739725E-2</v>
      </c>
      <c r="D79" s="65">
        <v>1</v>
      </c>
      <c r="E79" s="9">
        <f>IF(D87=0, "-", D79/D87)</f>
        <v>1.8975332068311196E-3</v>
      </c>
      <c r="F79" s="81">
        <v>3</v>
      </c>
      <c r="G79" s="34">
        <f>IF(F87=0, "-", F79/F87)</f>
        <v>4.2194092827004216E-3</v>
      </c>
      <c r="H79" s="65">
        <v>2</v>
      </c>
      <c r="I79" s="9">
        <f>IF(H87=0, "-", H79/H87)</f>
        <v>1.7137960582690661E-3</v>
      </c>
      <c r="J79" s="8">
        <f t="shared" si="6"/>
        <v>2</v>
      </c>
      <c r="K79" s="9">
        <f t="shared" si="7"/>
        <v>0.5</v>
      </c>
    </row>
    <row r="80" spans="1:11" x14ac:dyDescent="0.2">
      <c r="A80" s="7" t="s">
        <v>331</v>
      </c>
      <c r="B80" s="65">
        <v>9</v>
      </c>
      <c r="C80" s="34">
        <f>IF(B87=0, "-", B80/B87)</f>
        <v>3.0821917808219176E-2</v>
      </c>
      <c r="D80" s="65">
        <v>6</v>
      </c>
      <c r="E80" s="9">
        <f>IF(D87=0, "-", D80/D87)</f>
        <v>1.1385199240986717E-2</v>
      </c>
      <c r="F80" s="81">
        <v>32</v>
      </c>
      <c r="G80" s="34">
        <f>IF(F87=0, "-", F80/F87)</f>
        <v>4.5007032348804502E-2</v>
      </c>
      <c r="H80" s="65">
        <v>21</v>
      </c>
      <c r="I80" s="9">
        <f>IF(H87=0, "-", H80/H87)</f>
        <v>1.7994858611825194E-2</v>
      </c>
      <c r="J80" s="8">
        <f t="shared" si="6"/>
        <v>0.5</v>
      </c>
      <c r="K80" s="9">
        <f t="shared" si="7"/>
        <v>0.52380952380952384</v>
      </c>
    </row>
    <row r="81" spans="1:11" x14ac:dyDescent="0.2">
      <c r="A81" s="7" t="s">
        <v>332</v>
      </c>
      <c r="B81" s="65">
        <v>0</v>
      </c>
      <c r="C81" s="34">
        <f>IF(B87=0, "-", B81/B87)</f>
        <v>0</v>
      </c>
      <c r="D81" s="65">
        <v>0</v>
      </c>
      <c r="E81" s="9">
        <f>IF(D87=0, "-", D81/D87)</f>
        <v>0</v>
      </c>
      <c r="F81" s="81">
        <v>1</v>
      </c>
      <c r="G81" s="34">
        <f>IF(F87=0, "-", F81/F87)</f>
        <v>1.4064697609001407E-3</v>
      </c>
      <c r="H81" s="65">
        <v>1</v>
      </c>
      <c r="I81" s="9">
        <f>IF(H87=0, "-", H81/H87)</f>
        <v>8.5689802913453304E-4</v>
      </c>
      <c r="J81" s="8" t="str">
        <f t="shared" si="6"/>
        <v>-</v>
      </c>
      <c r="K81" s="9">
        <f t="shared" si="7"/>
        <v>0</v>
      </c>
    </row>
    <row r="82" spans="1:11" x14ac:dyDescent="0.2">
      <c r="A82" s="7" t="s">
        <v>333</v>
      </c>
      <c r="B82" s="65">
        <v>38</v>
      </c>
      <c r="C82" s="34">
        <f>IF(B87=0, "-", B82/B87)</f>
        <v>0.13013698630136986</v>
      </c>
      <c r="D82" s="65">
        <v>75</v>
      </c>
      <c r="E82" s="9">
        <f>IF(D87=0, "-", D82/D87)</f>
        <v>0.14231499051233396</v>
      </c>
      <c r="F82" s="81">
        <v>87</v>
      </c>
      <c r="G82" s="34">
        <f>IF(F87=0, "-", F82/F87)</f>
        <v>0.12236286919831224</v>
      </c>
      <c r="H82" s="65">
        <v>193</v>
      </c>
      <c r="I82" s="9">
        <f>IF(H87=0, "-", H82/H87)</f>
        <v>0.16538131962296487</v>
      </c>
      <c r="J82" s="8">
        <f t="shared" si="6"/>
        <v>-0.49333333333333335</v>
      </c>
      <c r="K82" s="9">
        <f t="shared" si="7"/>
        <v>-0.54922279792746109</v>
      </c>
    </row>
    <row r="83" spans="1:11" x14ac:dyDescent="0.2">
      <c r="A83" s="7" t="s">
        <v>334</v>
      </c>
      <c r="B83" s="65">
        <v>63</v>
      </c>
      <c r="C83" s="34">
        <f>IF(B87=0, "-", B83/B87)</f>
        <v>0.21575342465753425</v>
      </c>
      <c r="D83" s="65">
        <v>65</v>
      </c>
      <c r="E83" s="9">
        <f>IF(D87=0, "-", D83/D87)</f>
        <v>0.12333965844402277</v>
      </c>
      <c r="F83" s="81">
        <v>173</v>
      </c>
      <c r="G83" s="34">
        <f>IF(F87=0, "-", F83/F87)</f>
        <v>0.24331926863572434</v>
      </c>
      <c r="H83" s="65">
        <v>157</v>
      </c>
      <c r="I83" s="9">
        <f>IF(H87=0, "-", H83/H87)</f>
        <v>0.13453299057412169</v>
      </c>
      <c r="J83" s="8">
        <f t="shared" si="6"/>
        <v>-3.0769230769230771E-2</v>
      </c>
      <c r="K83" s="9">
        <f t="shared" si="7"/>
        <v>0.10191082802547771</v>
      </c>
    </row>
    <row r="84" spans="1:11" x14ac:dyDescent="0.2">
      <c r="A84" s="7" t="s">
        <v>335</v>
      </c>
      <c r="B84" s="65">
        <v>0</v>
      </c>
      <c r="C84" s="34">
        <f>IF(B87=0, "-", B84/B87)</f>
        <v>0</v>
      </c>
      <c r="D84" s="65">
        <v>5</v>
      </c>
      <c r="E84" s="9">
        <f>IF(D87=0, "-", D84/D87)</f>
        <v>9.4876660341555973E-3</v>
      </c>
      <c r="F84" s="81">
        <v>0</v>
      </c>
      <c r="G84" s="34">
        <f>IF(F87=0, "-", F84/F87)</f>
        <v>0</v>
      </c>
      <c r="H84" s="65">
        <v>9</v>
      </c>
      <c r="I84" s="9">
        <f>IF(H87=0, "-", H84/H87)</f>
        <v>7.7120822622107968E-3</v>
      </c>
      <c r="J84" s="8">
        <f t="shared" si="6"/>
        <v>-1</v>
      </c>
      <c r="K84" s="9">
        <f t="shared" si="7"/>
        <v>-1</v>
      </c>
    </row>
    <row r="85" spans="1:11" x14ac:dyDescent="0.2">
      <c r="A85" s="7" t="s">
        <v>336</v>
      </c>
      <c r="B85" s="65">
        <v>4</v>
      </c>
      <c r="C85" s="34">
        <f>IF(B87=0, "-", B85/B87)</f>
        <v>1.3698630136986301E-2</v>
      </c>
      <c r="D85" s="65">
        <v>28</v>
      </c>
      <c r="E85" s="9">
        <f>IF(D87=0, "-", D85/D87)</f>
        <v>5.3130929791271347E-2</v>
      </c>
      <c r="F85" s="81">
        <v>20</v>
      </c>
      <c r="G85" s="34">
        <f>IF(F87=0, "-", F85/F87)</f>
        <v>2.8129395218002812E-2</v>
      </c>
      <c r="H85" s="65">
        <v>66</v>
      </c>
      <c r="I85" s="9">
        <f>IF(H87=0, "-", H85/H87)</f>
        <v>5.6555269922879174E-2</v>
      </c>
      <c r="J85" s="8">
        <f t="shared" si="6"/>
        <v>-0.8571428571428571</v>
      </c>
      <c r="K85" s="9">
        <f t="shared" si="7"/>
        <v>-0.69696969696969702</v>
      </c>
    </row>
    <row r="86" spans="1:11" x14ac:dyDescent="0.2">
      <c r="A86" s="2"/>
      <c r="B86" s="68"/>
      <c r="C86" s="33"/>
      <c r="D86" s="68"/>
      <c r="E86" s="6"/>
      <c r="F86" s="82"/>
      <c r="G86" s="33"/>
      <c r="H86" s="68"/>
      <c r="I86" s="6"/>
      <c r="J86" s="5"/>
      <c r="K86" s="6"/>
    </row>
    <row r="87" spans="1:11" s="43" customFormat="1" x14ac:dyDescent="0.2">
      <c r="A87" s="162" t="s">
        <v>486</v>
      </c>
      <c r="B87" s="71">
        <f>SUM(B65:B86)</f>
        <v>292</v>
      </c>
      <c r="C87" s="40">
        <f>B87/1663</f>
        <v>0.17558628983764282</v>
      </c>
      <c r="D87" s="71">
        <f>SUM(D65:D86)</f>
        <v>527</v>
      </c>
      <c r="E87" s="41">
        <f>D87/2959</f>
        <v>0.1781007096992227</v>
      </c>
      <c r="F87" s="77">
        <f>SUM(F65:F86)</f>
        <v>711</v>
      </c>
      <c r="G87" s="42">
        <f>F87/4356</f>
        <v>0.16322314049586778</v>
      </c>
      <c r="H87" s="71">
        <f>SUM(H65:H86)</f>
        <v>1167</v>
      </c>
      <c r="I87" s="41">
        <f>H87/6331</f>
        <v>0.18433106934133628</v>
      </c>
      <c r="J87" s="37">
        <f>IF(D87=0, "-", IF((B87-D87)/D87&lt;10, (B87-D87)/D87, "&gt;999%"))</f>
        <v>-0.4459203036053131</v>
      </c>
      <c r="K87" s="38">
        <f>IF(H87=0, "-", IF((F87-H87)/H87&lt;10, (F87-H87)/H87, "&gt;999%"))</f>
        <v>-0.39074550128534702</v>
      </c>
    </row>
    <row r="88" spans="1:11" x14ac:dyDescent="0.2">
      <c r="B88" s="83"/>
      <c r="D88" s="83"/>
      <c r="F88" s="83"/>
      <c r="H88" s="83"/>
    </row>
    <row r="89" spans="1:11" x14ac:dyDescent="0.2">
      <c r="A89" s="163" t="s">
        <v>129</v>
      </c>
      <c r="B89" s="61" t="s">
        <v>12</v>
      </c>
      <c r="C89" s="62" t="s">
        <v>13</v>
      </c>
      <c r="D89" s="61" t="s">
        <v>12</v>
      </c>
      <c r="E89" s="63" t="s">
        <v>13</v>
      </c>
      <c r="F89" s="62" t="s">
        <v>12</v>
      </c>
      <c r="G89" s="62" t="s">
        <v>13</v>
      </c>
      <c r="H89" s="61" t="s">
        <v>12</v>
      </c>
      <c r="I89" s="63" t="s">
        <v>13</v>
      </c>
      <c r="J89" s="61"/>
      <c r="K89" s="63"/>
    </row>
    <row r="90" spans="1:11" x14ac:dyDescent="0.2">
      <c r="A90" s="7" t="s">
        <v>337</v>
      </c>
      <c r="B90" s="65">
        <v>1</v>
      </c>
      <c r="C90" s="34">
        <f>IF(B104=0, "-", B90/B104)</f>
        <v>1.5151515151515152E-2</v>
      </c>
      <c r="D90" s="65">
        <v>2</v>
      </c>
      <c r="E90" s="9">
        <f>IF(D104=0, "-", D90/D104)</f>
        <v>2.7027027027027029E-2</v>
      </c>
      <c r="F90" s="81">
        <v>3</v>
      </c>
      <c r="G90" s="34">
        <f>IF(F104=0, "-", F90/F104)</f>
        <v>1.7341040462427744E-2</v>
      </c>
      <c r="H90" s="65">
        <v>8</v>
      </c>
      <c r="I90" s="9">
        <f>IF(H104=0, "-", H90/H104)</f>
        <v>4.7058823529411764E-2</v>
      </c>
      <c r="J90" s="8">
        <f t="shared" ref="J90:J102" si="8">IF(D90=0, "-", IF((B90-D90)/D90&lt;10, (B90-D90)/D90, "&gt;999%"))</f>
        <v>-0.5</v>
      </c>
      <c r="K90" s="9">
        <f t="shared" ref="K90:K102" si="9">IF(H90=0, "-", IF((F90-H90)/H90&lt;10, (F90-H90)/H90, "&gt;999%"))</f>
        <v>-0.625</v>
      </c>
    </row>
    <row r="91" spans="1:11" x14ac:dyDescent="0.2">
      <c r="A91" s="7" t="s">
        <v>338</v>
      </c>
      <c r="B91" s="65">
        <v>9</v>
      </c>
      <c r="C91" s="34">
        <f>IF(B104=0, "-", B91/B104)</f>
        <v>0.13636363636363635</v>
      </c>
      <c r="D91" s="65">
        <v>10</v>
      </c>
      <c r="E91" s="9">
        <f>IF(D104=0, "-", D91/D104)</f>
        <v>0.13513513513513514</v>
      </c>
      <c r="F91" s="81">
        <v>15</v>
      </c>
      <c r="G91" s="34">
        <f>IF(F104=0, "-", F91/F104)</f>
        <v>8.6705202312138727E-2</v>
      </c>
      <c r="H91" s="65">
        <v>19</v>
      </c>
      <c r="I91" s="9">
        <f>IF(H104=0, "-", H91/H104)</f>
        <v>0.11176470588235295</v>
      </c>
      <c r="J91" s="8">
        <f t="shared" si="8"/>
        <v>-0.1</v>
      </c>
      <c r="K91" s="9">
        <f t="shared" si="9"/>
        <v>-0.21052631578947367</v>
      </c>
    </row>
    <row r="92" spans="1:11" x14ac:dyDescent="0.2">
      <c r="A92" s="7" t="s">
        <v>339</v>
      </c>
      <c r="B92" s="65">
        <v>8</v>
      </c>
      <c r="C92" s="34">
        <f>IF(B104=0, "-", B92/B104)</f>
        <v>0.12121212121212122</v>
      </c>
      <c r="D92" s="65">
        <v>7</v>
      </c>
      <c r="E92" s="9">
        <f>IF(D104=0, "-", D92/D104)</f>
        <v>9.45945945945946E-2</v>
      </c>
      <c r="F92" s="81">
        <v>28</v>
      </c>
      <c r="G92" s="34">
        <f>IF(F104=0, "-", F92/F104)</f>
        <v>0.16184971098265896</v>
      </c>
      <c r="H92" s="65">
        <v>22</v>
      </c>
      <c r="I92" s="9">
        <f>IF(H104=0, "-", H92/H104)</f>
        <v>0.12941176470588237</v>
      </c>
      <c r="J92" s="8">
        <f t="shared" si="8"/>
        <v>0.14285714285714285</v>
      </c>
      <c r="K92" s="9">
        <f t="shared" si="9"/>
        <v>0.27272727272727271</v>
      </c>
    </row>
    <row r="93" spans="1:11" x14ac:dyDescent="0.2">
      <c r="A93" s="7" t="s">
        <v>340</v>
      </c>
      <c r="B93" s="65">
        <v>2</v>
      </c>
      <c r="C93" s="34">
        <f>IF(B104=0, "-", B93/B104)</f>
        <v>3.0303030303030304E-2</v>
      </c>
      <c r="D93" s="65">
        <v>0</v>
      </c>
      <c r="E93" s="9">
        <f>IF(D104=0, "-", D93/D104)</f>
        <v>0</v>
      </c>
      <c r="F93" s="81">
        <v>2</v>
      </c>
      <c r="G93" s="34">
        <f>IF(F104=0, "-", F93/F104)</f>
        <v>1.1560693641618497E-2</v>
      </c>
      <c r="H93" s="65">
        <v>4</v>
      </c>
      <c r="I93" s="9">
        <f>IF(H104=0, "-", H93/H104)</f>
        <v>2.3529411764705882E-2</v>
      </c>
      <c r="J93" s="8" t="str">
        <f t="shared" si="8"/>
        <v>-</v>
      </c>
      <c r="K93" s="9">
        <f t="shared" si="9"/>
        <v>-0.5</v>
      </c>
    </row>
    <row r="94" spans="1:11" x14ac:dyDescent="0.2">
      <c r="A94" s="7" t="s">
        <v>341</v>
      </c>
      <c r="B94" s="65">
        <v>2</v>
      </c>
      <c r="C94" s="34">
        <f>IF(B104=0, "-", B94/B104)</f>
        <v>3.0303030303030304E-2</v>
      </c>
      <c r="D94" s="65">
        <v>14</v>
      </c>
      <c r="E94" s="9">
        <f>IF(D104=0, "-", D94/D104)</f>
        <v>0.1891891891891892</v>
      </c>
      <c r="F94" s="81">
        <v>13</v>
      </c>
      <c r="G94" s="34">
        <f>IF(F104=0, "-", F94/F104)</f>
        <v>7.5144508670520235E-2</v>
      </c>
      <c r="H94" s="65">
        <v>34</v>
      </c>
      <c r="I94" s="9">
        <f>IF(H104=0, "-", H94/H104)</f>
        <v>0.2</v>
      </c>
      <c r="J94" s="8">
        <f t="shared" si="8"/>
        <v>-0.8571428571428571</v>
      </c>
      <c r="K94" s="9">
        <f t="shared" si="9"/>
        <v>-0.61764705882352944</v>
      </c>
    </row>
    <row r="95" spans="1:11" x14ac:dyDescent="0.2">
      <c r="A95" s="7" t="s">
        <v>342</v>
      </c>
      <c r="B95" s="65">
        <v>4</v>
      </c>
      <c r="C95" s="34">
        <f>IF(B104=0, "-", B95/B104)</f>
        <v>6.0606060606060608E-2</v>
      </c>
      <c r="D95" s="65">
        <v>6</v>
      </c>
      <c r="E95" s="9">
        <f>IF(D104=0, "-", D95/D104)</f>
        <v>8.1081081081081086E-2</v>
      </c>
      <c r="F95" s="81">
        <v>14</v>
      </c>
      <c r="G95" s="34">
        <f>IF(F104=0, "-", F95/F104)</f>
        <v>8.0924855491329481E-2</v>
      </c>
      <c r="H95" s="65">
        <v>14</v>
      </c>
      <c r="I95" s="9">
        <f>IF(H104=0, "-", H95/H104)</f>
        <v>8.2352941176470587E-2</v>
      </c>
      <c r="J95" s="8">
        <f t="shared" si="8"/>
        <v>-0.33333333333333331</v>
      </c>
      <c r="K95" s="9">
        <f t="shared" si="9"/>
        <v>0</v>
      </c>
    </row>
    <row r="96" spans="1:11" x14ac:dyDescent="0.2">
      <c r="A96" s="7" t="s">
        <v>343</v>
      </c>
      <c r="B96" s="65">
        <v>6</v>
      </c>
      <c r="C96" s="34">
        <f>IF(B104=0, "-", B96/B104)</f>
        <v>9.0909090909090912E-2</v>
      </c>
      <c r="D96" s="65">
        <v>11</v>
      </c>
      <c r="E96" s="9">
        <f>IF(D104=0, "-", D96/D104)</f>
        <v>0.14864864864864866</v>
      </c>
      <c r="F96" s="81">
        <v>17</v>
      </c>
      <c r="G96" s="34">
        <f>IF(F104=0, "-", F96/F104)</f>
        <v>9.8265895953757232E-2</v>
      </c>
      <c r="H96" s="65">
        <v>20</v>
      </c>
      <c r="I96" s="9">
        <f>IF(H104=0, "-", H96/H104)</f>
        <v>0.11764705882352941</v>
      </c>
      <c r="J96" s="8">
        <f t="shared" si="8"/>
        <v>-0.45454545454545453</v>
      </c>
      <c r="K96" s="9">
        <f t="shared" si="9"/>
        <v>-0.15</v>
      </c>
    </row>
    <row r="97" spans="1:11" x14ac:dyDescent="0.2">
      <c r="A97" s="7" t="s">
        <v>344</v>
      </c>
      <c r="B97" s="65">
        <v>0</v>
      </c>
      <c r="C97" s="34">
        <f>IF(B104=0, "-", B97/B104)</f>
        <v>0</v>
      </c>
      <c r="D97" s="65">
        <v>0</v>
      </c>
      <c r="E97" s="9">
        <f>IF(D104=0, "-", D97/D104)</f>
        <v>0</v>
      </c>
      <c r="F97" s="81">
        <v>2</v>
      </c>
      <c r="G97" s="34">
        <f>IF(F104=0, "-", F97/F104)</f>
        <v>1.1560693641618497E-2</v>
      </c>
      <c r="H97" s="65">
        <v>0</v>
      </c>
      <c r="I97" s="9">
        <f>IF(H104=0, "-", H97/H104)</f>
        <v>0</v>
      </c>
      <c r="J97" s="8" t="str">
        <f t="shared" si="8"/>
        <v>-</v>
      </c>
      <c r="K97" s="9" t="str">
        <f t="shared" si="9"/>
        <v>-</v>
      </c>
    </row>
    <row r="98" spans="1:11" x14ac:dyDescent="0.2">
      <c r="A98" s="7" t="s">
        <v>345</v>
      </c>
      <c r="B98" s="65">
        <v>10</v>
      </c>
      <c r="C98" s="34">
        <f>IF(B104=0, "-", B98/B104)</f>
        <v>0.15151515151515152</v>
      </c>
      <c r="D98" s="65">
        <v>0</v>
      </c>
      <c r="E98" s="9">
        <f>IF(D104=0, "-", D98/D104)</f>
        <v>0</v>
      </c>
      <c r="F98" s="81">
        <v>19</v>
      </c>
      <c r="G98" s="34">
        <f>IF(F104=0, "-", F98/F104)</f>
        <v>0.10982658959537572</v>
      </c>
      <c r="H98" s="65">
        <v>0</v>
      </c>
      <c r="I98" s="9">
        <f>IF(H104=0, "-", H98/H104)</f>
        <v>0</v>
      </c>
      <c r="J98" s="8" t="str">
        <f t="shared" si="8"/>
        <v>-</v>
      </c>
      <c r="K98" s="9" t="str">
        <f t="shared" si="9"/>
        <v>-</v>
      </c>
    </row>
    <row r="99" spans="1:11" x14ac:dyDescent="0.2">
      <c r="A99" s="7" t="s">
        <v>346</v>
      </c>
      <c r="B99" s="65">
        <v>0</v>
      </c>
      <c r="C99" s="34">
        <f>IF(B104=0, "-", B99/B104)</f>
        <v>0</v>
      </c>
      <c r="D99" s="65">
        <v>1</v>
      </c>
      <c r="E99" s="9">
        <f>IF(D104=0, "-", D99/D104)</f>
        <v>1.3513513513513514E-2</v>
      </c>
      <c r="F99" s="81">
        <v>1</v>
      </c>
      <c r="G99" s="34">
        <f>IF(F104=0, "-", F99/F104)</f>
        <v>5.7803468208092483E-3</v>
      </c>
      <c r="H99" s="65">
        <v>3</v>
      </c>
      <c r="I99" s="9">
        <f>IF(H104=0, "-", H99/H104)</f>
        <v>1.7647058823529412E-2</v>
      </c>
      <c r="J99" s="8">
        <f t="shared" si="8"/>
        <v>-1</v>
      </c>
      <c r="K99" s="9">
        <f t="shared" si="9"/>
        <v>-0.66666666666666663</v>
      </c>
    </row>
    <row r="100" spans="1:11" x14ac:dyDescent="0.2">
      <c r="A100" s="7" t="s">
        <v>347</v>
      </c>
      <c r="B100" s="65">
        <v>5</v>
      </c>
      <c r="C100" s="34">
        <f>IF(B104=0, "-", B100/B104)</f>
        <v>7.575757575757576E-2</v>
      </c>
      <c r="D100" s="65">
        <v>5</v>
      </c>
      <c r="E100" s="9">
        <f>IF(D104=0, "-", D100/D104)</f>
        <v>6.7567567567567571E-2</v>
      </c>
      <c r="F100" s="81">
        <v>11</v>
      </c>
      <c r="G100" s="34">
        <f>IF(F104=0, "-", F100/F104)</f>
        <v>6.358381502890173E-2</v>
      </c>
      <c r="H100" s="65">
        <v>11</v>
      </c>
      <c r="I100" s="9">
        <f>IF(H104=0, "-", H100/H104)</f>
        <v>6.4705882352941183E-2</v>
      </c>
      <c r="J100" s="8">
        <f t="shared" si="8"/>
        <v>0</v>
      </c>
      <c r="K100" s="9">
        <f t="shared" si="9"/>
        <v>0</v>
      </c>
    </row>
    <row r="101" spans="1:11" x14ac:dyDescent="0.2">
      <c r="A101" s="7" t="s">
        <v>348</v>
      </c>
      <c r="B101" s="65">
        <v>7</v>
      </c>
      <c r="C101" s="34">
        <f>IF(B104=0, "-", B101/B104)</f>
        <v>0.10606060606060606</v>
      </c>
      <c r="D101" s="65">
        <v>6</v>
      </c>
      <c r="E101" s="9">
        <f>IF(D104=0, "-", D101/D104)</f>
        <v>8.1081081081081086E-2</v>
      </c>
      <c r="F101" s="81">
        <v>16</v>
      </c>
      <c r="G101" s="34">
        <f>IF(F104=0, "-", F101/F104)</f>
        <v>9.2485549132947972E-2</v>
      </c>
      <c r="H101" s="65">
        <v>11</v>
      </c>
      <c r="I101" s="9">
        <f>IF(H104=0, "-", H101/H104)</f>
        <v>6.4705882352941183E-2</v>
      </c>
      <c r="J101" s="8">
        <f t="shared" si="8"/>
        <v>0.16666666666666666</v>
      </c>
      <c r="K101" s="9">
        <f t="shared" si="9"/>
        <v>0.45454545454545453</v>
      </c>
    </row>
    <row r="102" spans="1:11" x14ac:dyDescent="0.2">
      <c r="A102" s="7" t="s">
        <v>349</v>
      </c>
      <c r="B102" s="65">
        <v>12</v>
      </c>
      <c r="C102" s="34">
        <f>IF(B104=0, "-", B102/B104)</f>
        <v>0.18181818181818182</v>
      </c>
      <c r="D102" s="65">
        <v>12</v>
      </c>
      <c r="E102" s="9">
        <f>IF(D104=0, "-", D102/D104)</f>
        <v>0.16216216216216217</v>
      </c>
      <c r="F102" s="81">
        <v>32</v>
      </c>
      <c r="G102" s="34">
        <f>IF(F104=0, "-", F102/F104)</f>
        <v>0.18497109826589594</v>
      </c>
      <c r="H102" s="65">
        <v>24</v>
      </c>
      <c r="I102" s="9">
        <f>IF(H104=0, "-", H102/H104)</f>
        <v>0.14117647058823529</v>
      </c>
      <c r="J102" s="8">
        <f t="shared" si="8"/>
        <v>0</v>
      </c>
      <c r="K102" s="9">
        <f t="shared" si="9"/>
        <v>0.33333333333333331</v>
      </c>
    </row>
    <row r="103" spans="1:11" x14ac:dyDescent="0.2">
      <c r="A103" s="2"/>
      <c r="B103" s="68"/>
      <c r="C103" s="33"/>
      <c r="D103" s="68"/>
      <c r="E103" s="6"/>
      <c r="F103" s="82"/>
      <c r="G103" s="33"/>
      <c r="H103" s="68"/>
      <c r="I103" s="6"/>
      <c r="J103" s="5"/>
      <c r="K103" s="6"/>
    </row>
    <row r="104" spans="1:11" s="43" customFormat="1" x14ac:dyDescent="0.2">
      <c r="A104" s="162" t="s">
        <v>485</v>
      </c>
      <c r="B104" s="71">
        <f>SUM(B90:B103)</f>
        <v>66</v>
      </c>
      <c r="C104" s="40">
        <f>B104/1663</f>
        <v>3.9687312086590501E-2</v>
      </c>
      <c r="D104" s="71">
        <f>SUM(D90:D103)</f>
        <v>74</v>
      </c>
      <c r="E104" s="41">
        <f>D104/2959</f>
        <v>2.5008448800270363E-2</v>
      </c>
      <c r="F104" s="77">
        <f>SUM(F90:F103)</f>
        <v>173</v>
      </c>
      <c r="G104" s="42">
        <f>F104/4356</f>
        <v>3.9715335169880628E-2</v>
      </c>
      <c r="H104" s="71">
        <f>SUM(H90:H103)</f>
        <v>170</v>
      </c>
      <c r="I104" s="41">
        <f>H104/6331</f>
        <v>2.6851998104564841E-2</v>
      </c>
      <c r="J104" s="37">
        <f>IF(D104=0, "-", IF((B104-D104)/D104&lt;10, (B104-D104)/D104, "&gt;999%"))</f>
        <v>-0.10810810810810811</v>
      </c>
      <c r="K104" s="38">
        <f>IF(H104=0, "-", IF((F104-H104)/H104&lt;10, (F104-H104)/H104, "&gt;999%"))</f>
        <v>1.7647058823529412E-2</v>
      </c>
    </row>
    <row r="105" spans="1:11" x14ac:dyDescent="0.2">
      <c r="B105" s="83"/>
      <c r="D105" s="83"/>
      <c r="F105" s="83"/>
      <c r="H105" s="83"/>
    </row>
    <row r="106" spans="1:11" s="43" customFormat="1" x14ac:dyDescent="0.2">
      <c r="A106" s="162" t="s">
        <v>484</v>
      </c>
      <c r="B106" s="71">
        <v>358</v>
      </c>
      <c r="C106" s="40">
        <f>B106/1663</f>
        <v>0.21527360192423331</v>
      </c>
      <c r="D106" s="71">
        <v>601</v>
      </c>
      <c r="E106" s="41">
        <f>D106/2959</f>
        <v>0.20310915849949307</v>
      </c>
      <c r="F106" s="77">
        <v>884</v>
      </c>
      <c r="G106" s="42">
        <f>F106/4356</f>
        <v>0.20293847566574838</v>
      </c>
      <c r="H106" s="71">
        <v>1337</v>
      </c>
      <c r="I106" s="41">
        <f>H106/6331</f>
        <v>0.21118306744590112</v>
      </c>
      <c r="J106" s="37">
        <f>IF(D106=0, "-", IF((B106-D106)/D106&lt;10, (B106-D106)/D106, "&gt;999%"))</f>
        <v>-0.40432612312811977</v>
      </c>
      <c r="K106" s="38">
        <f>IF(H106=0, "-", IF((F106-H106)/H106&lt;10, (F106-H106)/H106, "&gt;999%"))</f>
        <v>-0.33881824981301423</v>
      </c>
    </row>
    <row r="107" spans="1:11" x14ac:dyDescent="0.2">
      <c r="B107" s="83"/>
      <c r="D107" s="83"/>
      <c r="F107" s="83"/>
      <c r="H107" s="83"/>
    </row>
    <row r="108" spans="1:11" ht="15.75" x14ac:dyDescent="0.25">
      <c r="A108" s="164" t="s">
        <v>100</v>
      </c>
      <c r="B108" s="196" t="s">
        <v>1</v>
      </c>
      <c r="C108" s="200"/>
      <c r="D108" s="200"/>
      <c r="E108" s="197"/>
      <c r="F108" s="196" t="s">
        <v>14</v>
      </c>
      <c r="G108" s="200"/>
      <c r="H108" s="200"/>
      <c r="I108" s="197"/>
      <c r="J108" s="196" t="s">
        <v>15</v>
      </c>
      <c r="K108" s="197"/>
    </row>
    <row r="109" spans="1:11" x14ac:dyDescent="0.2">
      <c r="A109" s="22"/>
      <c r="B109" s="196">
        <f>VALUE(RIGHT($B$2, 4))</f>
        <v>2021</v>
      </c>
      <c r="C109" s="197"/>
      <c r="D109" s="196">
        <f>B109-1</f>
        <v>2020</v>
      </c>
      <c r="E109" s="204"/>
      <c r="F109" s="196">
        <f>B109</f>
        <v>2021</v>
      </c>
      <c r="G109" s="204"/>
      <c r="H109" s="196">
        <f>D109</f>
        <v>2020</v>
      </c>
      <c r="I109" s="204"/>
      <c r="J109" s="140" t="s">
        <v>4</v>
      </c>
      <c r="K109" s="141" t="s">
        <v>2</v>
      </c>
    </row>
    <row r="110" spans="1:11" x14ac:dyDescent="0.2">
      <c r="A110" s="163" t="s">
        <v>130</v>
      </c>
      <c r="B110" s="61" t="s">
        <v>12</v>
      </c>
      <c r="C110" s="62" t="s">
        <v>13</v>
      </c>
      <c r="D110" s="61" t="s">
        <v>12</v>
      </c>
      <c r="E110" s="63" t="s">
        <v>13</v>
      </c>
      <c r="F110" s="62" t="s">
        <v>12</v>
      </c>
      <c r="G110" s="62" t="s">
        <v>13</v>
      </c>
      <c r="H110" s="61" t="s">
        <v>12</v>
      </c>
      <c r="I110" s="63" t="s">
        <v>13</v>
      </c>
      <c r="J110" s="61"/>
      <c r="K110" s="63"/>
    </row>
    <row r="111" spans="1:11" x14ac:dyDescent="0.2">
      <c r="A111" s="7" t="s">
        <v>350</v>
      </c>
      <c r="B111" s="65">
        <v>0</v>
      </c>
      <c r="C111" s="34">
        <f>IF(B136=0, "-", B111/B136)</f>
        <v>0</v>
      </c>
      <c r="D111" s="65">
        <v>3</v>
      </c>
      <c r="E111" s="9">
        <f>IF(D136=0, "-", D111/D136)</f>
        <v>1.3215859030837005E-2</v>
      </c>
      <c r="F111" s="81">
        <v>0</v>
      </c>
      <c r="G111" s="34">
        <f>IF(F136=0, "-", F111/F136)</f>
        <v>0</v>
      </c>
      <c r="H111" s="65">
        <v>5</v>
      </c>
      <c r="I111" s="9">
        <f>IF(H136=0, "-", H111/H136)</f>
        <v>1.0040160642570281E-2</v>
      </c>
      <c r="J111" s="8">
        <f t="shared" ref="J111:J134" si="10">IF(D111=0, "-", IF((B111-D111)/D111&lt;10, (B111-D111)/D111, "&gt;999%"))</f>
        <v>-1</v>
      </c>
      <c r="K111" s="9">
        <f t="shared" ref="K111:K134" si="11">IF(H111=0, "-", IF((F111-H111)/H111&lt;10, (F111-H111)/H111, "&gt;999%"))</f>
        <v>-1</v>
      </c>
    </row>
    <row r="112" spans="1:11" x14ac:dyDescent="0.2">
      <c r="A112" s="7" t="s">
        <v>351</v>
      </c>
      <c r="B112" s="65">
        <v>8</v>
      </c>
      <c r="C112" s="34">
        <f>IF(B136=0, "-", B112/B136)</f>
        <v>4.1025641025641026E-2</v>
      </c>
      <c r="D112" s="65">
        <v>6</v>
      </c>
      <c r="E112" s="9">
        <f>IF(D136=0, "-", D112/D136)</f>
        <v>2.643171806167401E-2</v>
      </c>
      <c r="F112" s="81">
        <v>18</v>
      </c>
      <c r="G112" s="34">
        <f>IF(F136=0, "-", F112/F136)</f>
        <v>4.3269230769230768E-2</v>
      </c>
      <c r="H112" s="65">
        <v>17</v>
      </c>
      <c r="I112" s="9">
        <f>IF(H136=0, "-", H112/H136)</f>
        <v>3.4136546184738957E-2</v>
      </c>
      <c r="J112" s="8">
        <f t="shared" si="10"/>
        <v>0.33333333333333331</v>
      </c>
      <c r="K112" s="9">
        <f t="shared" si="11"/>
        <v>5.8823529411764705E-2</v>
      </c>
    </row>
    <row r="113" spans="1:11" x14ac:dyDescent="0.2">
      <c r="A113" s="7" t="s">
        <v>352</v>
      </c>
      <c r="B113" s="65">
        <v>1</v>
      </c>
      <c r="C113" s="34">
        <f>IF(B136=0, "-", B113/B136)</f>
        <v>5.1282051282051282E-3</v>
      </c>
      <c r="D113" s="65">
        <v>1</v>
      </c>
      <c r="E113" s="9">
        <f>IF(D136=0, "-", D113/D136)</f>
        <v>4.4052863436123352E-3</v>
      </c>
      <c r="F113" s="81">
        <v>2</v>
      </c>
      <c r="G113" s="34">
        <f>IF(F136=0, "-", F113/F136)</f>
        <v>4.807692307692308E-3</v>
      </c>
      <c r="H113" s="65">
        <v>3</v>
      </c>
      <c r="I113" s="9">
        <f>IF(H136=0, "-", H113/H136)</f>
        <v>6.024096385542169E-3</v>
      </c>
      <c r="J113" s="8">
        <f t="shared" si="10"/>
        <v>0</v>
      </c>
      <c r="K113" s="9">
        <f t="shared" si="11"/>
        <v>-0.33333333333333331</v>
      </c>
    </row>
    <row r="114" spans="1:11" x14ac:dyDescent="0.2">
      <c r="A114" s="7" t="s">
        <v>353</v>
      </c>
      <c r="B114" s="65">
        <v>0</v>
      </c>
      <c r="C114" s="34">
        <f>IF(B136=0, "-", B114/B136)</f>
        <v>0</v>
      </c>
      <c r="D114" s="65">
        <v>9</v>
      </c>
      <c r="E114" s="9">
        <f>IF(D136=0, "-", D114/D136)</f>
        <v>3.9647577092511016E-2</v>
      </c>
      <c r="F114" s="81">
        <v>0</v>
      </c>
      <c r="G114" s="34">
        <f>IF(F136=0, "-", F114/F136)</f>
        <v>0</v>
      </c>
      <c r="H114" s="65">
        <v>15</v>
      </c>
      <c r="I114" s="9">
        <f>IF(H136=0, "-", H114/H136)</f>
        <v>3.0120481927710843E-2</v>
      </c>
      <c r="J114" s="8">
        <f t="shared" si="10"/>
        <v>-1</v>
      </c>
      <c r="K114" s="9">
        <f t="shared" si="11"/>
        <v>-1</v>
      </c>
    </row>
    <row r="115" spans="1:11" x14ac:dyDescent="0.2">
      <c r="A115" s="7" t="s">
        <v>354</v>
      </c>
      <c r="B115" s="65">
        <v>0</v>
      </c>
      <c r="C115" s="34">
        <f>IF(B136=0, "-", B115/B136)</f>
        <v>0</v>
      </c>
      <c r="D115" s="65">
        <v>5</v>
      </c>
      <c r="E115" s="9">
        <f>IF(D136=0, "-", D115/D136)</f>
        <v>2.2026431718061675E-2</v>
      </c>
      <c r="F115" s="81">
        <v>0</v>
      </c>
      <c r="G115" s="34">
        <f>IF(F136=0, "-", F115/F136)</f>
        <v>0</v>
      </c>
      <c r="H115" s="65">
        <v>7</v>
      </c>
      <c r="I115" s="9">
        <f>IF(H136=0, "-", H115/H136)</f>
        <v>1.4056224899598393E-2</v>
      </c>
      <c r="J115" s="8">
        <f t="shared" si="10"/>
        <v>-1</v>
      </c>
      <c r="K115" s="9">
        <f t="shared" si="11"/>
        <v>-1</v>
      </c>
    </row>
    <row r="116" spans="1:11" x14ac:dyDescent="0.2">
      <c r="A116" s="7" t="s">
        <v>355</v>
      </c>
      <c r="B116" s="65">
        <v>4</v>
      </c>
      <c r="C116" s="34">
        <f>IF(B136=0, "-", B116/B136)</f>
        <v>2.0512820512820513E-2</v>
      </c>
      <c r="D116" s="65">
        <v>0</v>
      </c>
      <c r="E116" s="9">
        <f>IF(D136=0, "-", D116/D136)</f>
        <v>0</v>
      </c>
      <c r="F116" s="81">
        <v>12</v>
      </c>
      <c r="G116" s="34">
        <f>IF(F136=0, "-", F116/F136)</f>
        <v>2.8846153846153848E-2</v>
      </c>
      <c r="H116" s="65">
        <v>0</v>
      </c>
      <c r="I116" s="9">
        <f>IF(H136=0, "-", H116/H136)</f>
        <v>0</v>
      </c>
      <c r="J116" s="8" t="str">
        <f t="shared" si="10"/>
        <v>-</v>
      </c>
      <c r="K116" s="9" t="str">
        <f t="shared" si="11"/>
        <v>-</v>
      </c>
    </row>
    <row r="117" spans="1:11" x14ac:dyDescent="0.2">
      <c r="A117" s="7" t="s">
        <v>356</v>
      </c>
      <c r="B117" s="65">
        <v>19</v>
      </c>
      <c r="C117" s="34">
        <f>IF(B136=0, "-", B117/B136)</f>
        <v>9.7435897435897437E-2</v>
      </c>
      <c r="D117" s="65">
        <v>24</v>
      </c>
      <c r="E117" s="9">
        <f>IF(D136=0, "-", D117/D136)</f>
        <v>0.10572687224669604</v>
      </c>
      <c r="F117" s="81">
        <v>66</v>
      </c>
      <c r="G117" s="34">
        <f>IF(F136=0, "-", F117/F136)</f>
        <v>0.15865384615384615</v>
      </c>
      <c r="H117" s="65">
        <v>64</v>
      </c>
      <c r="I117" s="9">
        <f>IF(H136=0, "-", H117/H136)</f>
        <v>0.12851405622489959</v>
      </c>
      <c r="J117" s="8">
        <f t="shared" si="10"/>
        <v>-0.20833333333333334</v>
      </c>
      <c r="K117" s="9">
        <f t="shared" si="11"/>
        <v>3.125E-2</v>
      </c>
    </row>
    <row r="118" spans="1:11" x14ac:dyDescent="0.2">
      <c r="A118" s="7" t="s">
        <v>357</v>
      </c>
      <c r="B118" s="65">
        <v>9</v>
      </c>
      <c r="C118" s="34">
        <f>IF(B136=0, "-", B118/B136)</f>
        <v>4.6153846153846156E-2</v>
      </c>
      <c r="D118" s="65">
        <v>12</v>
      </c>
      <c r="E118" s="9">
        <f>IF(D136=0, "-", D118/D136)</f>
        <v>5.2863436123348019E-2</v>
      </c>
      <c r="F118" s="81">
        <v>16</v>
      </c>
      <c r="G118" s="34">
        <f>IF(F136=0, "-", F118/F136)</f>
        <v>3.8461538461538464E-2</v>
      </c>
      <c r="H118" s="65">
        <v>19</v>
      </c>
      <c r="I118" s="9">
        <f>IF(H136=0, "-", H118/H136)</f>
        <v>3.8152610441767071E-2</v>
      </c>
      <c r="J118" s="8">
        <f t="shared" si="10"/>
        <v>-0.25</v>
      </c>
      <c r="K118" s="9">
        <f t="shared" si="11"/>
        <v>-0.15789473684210525</v>
      </c>
    </row>
    <row r="119" spans="1:11" x14ac:dyDescent="0.2">
      <c r="A119" s="7" t="s">
        <v>358</v>
      </c>
      <c r="B119" s="65">
        <v>3</v>
      </c>
      <c r="C119" s="34">
        <f>IF(B136=0, "-", B119/B136)</f>
        <v>1.5384615384615385E-2</v>
      </c>
      <c r="D119" s="65">
        <v>6</v>
      </c>
      <c r="E119" s="9">
        <f>IF(D136=0, "-", D119/D136)</f>
        <v>2.643171806167401E-2</v>
      </c>
      <c r="F119" s="81">
        <v>8</v>
      </c>
      <c r="G119" s="34">
        <f>IF(F136=0, "-", F119/F136)</f>
        <v>1.9230769230769232E-2</v>
      </c>
      <c r="H119" s="65">
        <v>13</v>
      </c>
      <c r="I119" s="9">
        <f>IF(H136=0, "-", H119/H136)</f>
        <v>2.6104417670682729E-2</v>
      </c>
      <c r="J119" s="8">
        <f t="shared" si="10"/>
        <v>-0.5</v>
      </c>
      <c r="K119" s="9">
        <f t="shared" si="11"/>
        <v>-0.38461538461538464</v>
      </c>
    </row>
    <row r="120" spans="1:11" x14ac:dyDescent="0.2">
      <c r="A120" s="7" t="s">
        <v>359</v>
      </c>
      <c r="B120" s="65">
        <v>3</v>
      </c>
      <c r="C120" s="34">
        <f>IF(B136=0, "-", B120/B136)</f>
        <v>1.5384615384615385E-2</v>
      </c>
      <c r="D120" s="65">
        <v>0</v>
      </c>
      <c r="E120" s="9">
        <f>IF(D136=0, "-", D120/D136)</f>
        <v>0</v>
      </c>
      <c r="F120" s="81">
        <v>8</v>
      </c>
      <c r="G120" s="34">
        <f>IF(F136=0, "-", F120/F136)</f>
        <v>1.9230769230769232E-2</v>
      </c>
      <c r="H120" s="65">
        <v>2</v>
      </c>
      <c r="I120" s="9">
        <f>IF(H136=0, "-", H120/H136)</f>
        <v>4.0160642570281121E-3</v>
      </c>
      <c r="J120" s="8" t="str">
        <f t="shared" si="10"/>
        <v>-</v>
      </c>
      <c r="K120" s="9">
        <f t="shared" si="11"/>
        <v>3</v>
      </c>
    </row>
    <row r="121" spans="1:11" x14ac:dyDescent="0.2">
      <c r="A121" s="7" t="s">
        <v>360</v>
      </c>
      <c r="B121" s="65">
        <v>1</v>
      </c>
      <c r="C121" s="34">
        <f>IF(B136=0, "-", B121/B136)</f>
        <v>5.1282051282051282E-3</v>
      </c>
      <c r="D121" s="65">
        <v>7</v>
      </c>
      <c r="E121" s="9">
        <f>IF(D136=0, "-", D121/D136)</f>
        <v>3.0837004405286344E-2</v>
      </c>
      <c r="F121" s="81">
        <v>12</v>
      </c>
      <c r="G121" s="34">
        <f>IF(F136=0, "-", F121/F136)</f>
        <v>2.8846153846153848E-2</v>
      </c>
      <c r="H121" s="65">
        <v>15</v>
      </c>
      <c r="I121" s="9">
        <f>IF(H136=0, "-", H121/H136)</f>
        <v>3.0120481927710843E-2</v>
      </c>
      <c r="J121" s="8">
        <f t="shared" si="10"/>
        <v>-0.8571428571428571</v>
      </c>
      <c r="K121" s="9">
        <f t="shared" si="11"/>
        <v>-0.2</v>
      </c>
    </row>
    <row r="122" spans="1:11" x14ac:dyDescent="0.2">
      <c r="A122" s="7" t="s">
        <v>361</v>
      </c>
      <c r="B122" s="65">
        <v>2</v>
      </c>
      <c r="C122" s="34">
        <f>IF(B136=0, "-", B122/B136)</f>
        <v>1.0256410256410256E-2</v>
      </c>
      <c r="D122" s="65">
        <v>1</v>
      </c>
      <c r="E122" s="9">
        <f>IF(D136=0, "-", D122/D136)</f>
        <v>4.4052863436123352E-3</v>
      </c>
      <c r="F122" s="81">
        <v>3</v>
      </c>
      <c r="G122" s="34">
        <f>IF(F136=0, "-", F122/F136)</f>
        <v>7.2115384615384619E-3</v>
      </c>
      <c r="H122" s="65">
        <v>1</v>
      </c>
      <c r="I122" s="9">
        <f>IF(H136=0, "-", H122/H136)</f>
        <v>2.008032128514056E-3</v>
      </c>
      <c r="J122" s="8">
        <f t="shared" si="10"/>
        <v>1</v>
      </c>
      <c r="K122" s="9">
        <f t="shared" si="11"/>
        <v>2</v>
      </c>
    </row>
    <row r="123" spans="1:11" x14ac:dyDescent="0.2">
      <c r="A123" s="7" t="s">
        <v>362</v>
      </c>
      <c r="B123" s="65">
        <v>7</v>
      </c>
      <c r="C123" s="34">
        <f>IF(B136=0, "-", B123/B136)</f>
        <v>3.5897435897435895E-2</v>
      </c>
      <c r="D123" s="65">
        <v>7</v>
      </c>
      <c r="E123" s="9">
        <f>IF(D136=0, "-", D123/D136)</f>
        <v>3.0837004405286344E-2</v>
      </c>
      <c r="F123" s="81">
        <v>22</v>
      </c>
      <c r="G123" s="34">
        <f>IF(F136=0, "-", F123/F136)</f>
        <v>5.2884615384615384E-2</v>
      </c>
      <c r="H123" s="65">
        <v>15</v>
      </c>
      <c r="I123" s="9">
        <f>IF(H136=0, "-", H123/H136)</f>
        <v>3.0120481927710843E-2</v>
      </c>
      <c r="J123" s="8">
        <f t="shared" si="10"/>
        <v>0</v>
      </c>
      <c r="K123" s="9">
        <f t="shared" si="11"/>
        <v>0.46666666666666667</v>
      </c>
    </row>
    <row r="124" spans="1:11" x14ac:dyDescent="0.2">
      <c r="A124" s="7" t="s">
        <v>363</v>
      </c>
      <c r="B124" s="65">
        <v>21</v>
      </c>
      <c r="C124" s="34">
        <f>IF(B136=0, "-", B124/B136)</f>
        <v>0.1076923076923077</v>
      </c>
      <c r="D124" s="65">
        <v>26</v>
      </c>
      <c r="E124" s="9">
        <f>IF(D136=0, "-", D124/D136)</f>
        <v>0.11453744493392071</v>
      </c>
      <c r="F124" s="81">
        <v>36</v>
      </c>
      <c r="G124" s="34">
        <f>IF(F136=0, "-", F124/F136)</f>
        <v>8.6538461538461536E-2</v>
      </c>
      <c r="H124" s="65">
        <v>50</v>
      </c>
      <c r="I124" s="9">
        <f>IF(H136=0, "-", H124/H136)</f>
        <v>0.10040160642570281</v>
      </c>
      <c r="J124" s="8">
        <f t="shared" si="10"/>
        <v>-0.19230769230769232</v>
      </c>
      <c r="K124" s="9">
        <f t="shared" si="11"/>
        <v>-0.28000000000000003</v>
      </c>
    </row>
    <row r="125" spans="1:11" x14ac:dyDescent="0.2">
      <c r="A125" s="7" t="s">
        <v>364</v>
      </c>
      <c r="B125" s="65">
        <v>1</v>
      </c>
      <c r="C125" s="34">
        <f>IF(B136=0, "-", B125/B136)</f>
        <v>5.1282051282051282E-3</v>
      </c>
      <c r="D125" s="65">
        <v>1</v>
      </c>
      <c r="E125" s="9">
        <f>IF(D136=0, "-", D125/D136)</f>
        <v>4.4052863436123352E-3</v>
      </c>
      <c r="F125" s="81">
        <v>5</v>
      </c>
      <c r="G125" s="34">
        <f>IF(F136=0, "-", F125/F136)</f>
        <v>1.201923076923077E-2</v>
      </c>
      <c r="H125" s="65">
        <v>3</v>
      </c>
      <c r="I125" s="9">
        <f>IF(H136=0, "-", H125/H136)</f>
        <v>6.024096385542169E-3</v>
      </c>
      <c r="J125" s="8">
        <f t="shared" si="10"/>
        <v>0</v>
      </c>
      <c r="K125" s="9">
        <f t="shared" si="11"/>
        <v>0.66666666666666663</v>
      </c>
    </row>
    <row r="126" spans="1:11" x14ac:dyDescent="0.2">
      <c r="A126" s="7" t="s">
        <v>365</v>
      </c>
      <c r="B126" s="65">
        <v>17</v>
      </c>
      <c r="C126" s="34">
        <f>IF(B136=0, "-", B126/B136)</f>
        <v>8.7179487179487175E-2</v>
      </c>
      <c r="D126" s="65">
        <v>11</v>
      </c>
      <c r="E126" s="9">
        <f>IF(D136=0, "-", D126/D136)</f>
        <v>4.8458149779735685E-2</v>
      </c>
      <c r="F126" s="81">
        <v>18</v>
      </c>
      <c r="G126" s="34">
        <f>IF(F136=0, "-", F126/F136)</f>
        <v>4.3269230769230768E-2</v>
      </c>
      <c r="H126" s="65">
        <v>21</v>
      </c>
      <c r="I126" s="9">
        <f>IF(H136=0, "-", H126/H136)</f>
        <v>4.2168674698795178E-2</v>
      </c>
      <c r="J126" s="8">
        <f t="shared" si="10"/>
        <v>0.54545454545454541</v>
      </c>
      <c r="K126" s="9">
        <f t="shared" si="11"/>
        <v>-0.14285714285714285</v>
      </c>
    </row>
    <row r="127" spans="1:11" x14ac:dyDescent="0.2">
      <c r="A127" s="7" t="s">
        <v>366</v>
      </c>
      <c r="B127" s="65">
        <v>1</v>
      </c>
      <c r="C127" s="34">
        <f>IF(B136=0, "-", B127/B136)</f>
        <v>5.1282051282051282E-3</v>
      </c>
      <c r="D127" s="65">
        <v>6</v>
      </c>
      <c r="E127" s="9">
        <f>IF(D136=0, "-", D127/D136)</f>
        <v>2.643171806167401E-2</v>
      </c>
      <c r="F127" s="81">
        <v>1</v>
      </c>
      <c r="G127" s="34">
        <f>IF(F136=0, "-", F127/F136)</f>
        <v>2.403846153846154E-3</v>
      </c>
      <c r="H127" s="65">
        <v>13</v>
      </c>
      <c r="I127" s="9">
        <f>IF(H136=0, "-", H127/H136)</f>
        <v>2.6104417670682729E-2</v>
      </c>
      <c r="J127" s="8">
        <f t="shared" si="10"/>
        <v>-0.83333333333333337</v>
      </c>
      <c r="K127" s="9">
        <f t="shared" si="11"/>
        <v>-0.92307692307692313</v>
      </c>
    </row>
    <row r="128" spans="1:11" x14ac:dyDescent="0.2">
      <c r="A128" s="7" t="s">
        <v>367</v>
      </c>
      <c r="B128" s="65">
        <v>7</v>
      </c>
      <c r="C128" s="34">
        <f>IF(B136=0, "-", B128/B136)</f>
        <v>3.5897435897435895E-2</v>
      </c>
      <c r="D128" s="65">
        <v>9</v>
      </c>
      <c r="E128" s="9">
        <f>IF(D136=0, "-", D128/D136)</f>
        <v>3.9647577092511016E-2</v>
      </c>
      <c r="F128" s="81">
        <v>24</v>
      </c>
      <c r="G128" s="34">
        <f>IF(F136=0, "-", F128/F136)</f>
        <v>5.7692307692307696E-2</v>
      </c>
      <c r="H128" s="65">
        <v>23</v>
      </c>
      <c r="I128" s="9">
        <f>IF(H136=0, "-", H128/H136)</f>
        <v>4.6184738955823292E-2</v>
      </c>
      <c r="J128" s="8">
        <f t="shared" si="10"/>
        <v>-0.22222222222222221</v>
      </c>
      <c r="K128" s="9">
        <f t="shared" si="11"/>
        <v>4.3478260869565216E-2</v>
      </c>
    </row>
    <row r="129" spans="1:11" x14ac:dyDescent="0.2">
      <c r="A129" s="7" t="s">
        <v>368</v>
      </c>
      <c r="B129" s="65">
        <v>0</v>
      </c>
      <c r="C129" s="34">
        <f>IF(B136=0, "-", B129/B136)</f>
        <v>0</v>
      </c>
      <c r="D129" s="65">
        <v>1</v>
      </c>
      <c r="E129" s="9">
        <f>IF(D136=0, "-", D129/D136)</f>
        <v>4.4052863436123352E-3</v>
      </c>
      <c r="F129" s="81">
        <v>0</v>
      </c>
      <c r="G129" s="34">
        <f>IF(F136=0, "-", F129/F136)</f>
        <v>0</v>
      </c>
      <c r="H129" s="65">
        <v>1</v>
      </c>
      <c r="I129" s="9">
        <f>IF(H136=0, "-", H129/H136)</f>
        <v>2.008032128514056E-3</v>
      </c>
      <c r="J129" s="8">
        <f t="shared" si="10"/>
        <v>-1</v>
      </c>
      <c r="K129" s="9">
        <f t="shared" si="11"/>
        <v>-1</v>
      </c>
    </row>
    <row r="130" spans="1:11" x14ac:dyDescent="0.2">
      <c r="A130" s="7" t="s">
        <v>369</v>
      </c>
      <c r="B130" s="65">
        <v>48</v>
      </c>
      <c r="C130" s="34">
        <f>IF(B136=0, "-", B130/B136)</f>
        <v>0.24615384615384617</v>
      </c>
      <c r="D130" s="65">
        <v>32</v>
      </c>
      <c r="E130" s="9">
        <f>IF(D136=0, "-", D130/D136)</f>
        <v>0.14096916299559473</v>
      </c>
      <c r="F130" s="81">
        <v>70</v>
      </c>
      <c r="G130" s="34">
        <f>IF(F136=0, "-", F130/F136)</f>
        <v>0.16826923076923078</v>
      </c>
      <c r="H130" s="65">
        <v>64</v>
      </c>
      <c r="I130" s="9">
        <f>IF(H136=0, "-", H130/H136)</f>
        <v>0.12851405622489959</v>
      </c>
      <c r="J130" s="8">
        <f t="shared" si="10"/>
        <v>0.5</v>
      </c>
      <c r="K130" s="9">
        <f t="shared" si="11"/>
        <v>9.375E-2</v>
      </c>
    </row>
    <row r="131" spans="1:11" x14ac:dyDescent="0.2">
      <c r="A131" s="7" t="s">
        <v>370</v>
      </c>
      <c r="B131" s="65">
        <v>6</v>
      </c>
      <c r="C131" s="34">
        <f>IF(B136=0, "-", B131/B136)</f>
        <v>3.0769230769230771E-2</v>
      </c>
      <c r="D131" s="65">
        <v>4</v>
      </c>
      <c r="E131" s="9">
        <f>IF(D136=0, "-", D131/D136)</f>
        <v>1.7621145374449341E-2</v>
      </c>
      <c r="F131" s="81">
        <v>10</v>
      </c>
      <c r="G131" s="34">
        <f>IF(F136=0, "-", F131/F136)</f>
        <v>2.403846153846154E-2</v>
      </c>
      <c r="H131" s="65">
        <v>12</v>
      </c>
      <c r="I131" s="9">
        <f>IF(H136=0, "-", H131/H136)</f>
        <v>2.4096385542168676E-2</v>
      </c>
      <c r="J131" s="8">
        <f t="shared" si="10"/>
        <v>0.5</v>
      </c>
      <c r="K131" s="9">
        <f t="shared" si="11"/>
        <v>-0.16666666666666666</v>
      </c>
    </row>
    <row r="132" spans="1:11" x14ac:dyDescent="0.2">
      <c r="A132" s="7" t="s">
        <v>371</v>
      </c>
      <c r="B132" s="65">
        <v>3</v>
      </c>
      <c r="C132" s="34">
        <f>IF(B136=0, "-", B132/B136)</f>
        <v>1.5384615384615385E-2</v>
      </c>
      <c r="D132" s="65">
        <v>24</v>
      </c>
      <c r="E132" s="9">
        <f>IF(D136=0, "-", D132/D136)</f>
        <v>0.10572687224669604</v>
      </c>
      <c r="F132" s="81">
        <v>15</v>
      </c>
      <c r="G132" s="34">
        <f>IF(F136=0, "-", F132/F136)</f>
        <v>3.6057692307692304E-2</v>
      </c>
      <c r="H132" s="65">
        <v>57</v>
      </c>
      <c r="I132" s="9">
        <f>IF(H136=0, "-", H132/H136)</f>
        <v>0.1144578313253012</v>
      </c>
      <c r="J132" s="8">
        <f t="shared" si="10"/>
        <v>-0.875</v>
      </c>
      <c r="K132" s="9">
        <f t="shared" si="11"/>
        <v>-0.73684210526315785</v>
      </c>
    </row>
    <row r="133" spans="1:11" x14ac:dyDescent="0.2">
      <c r="A133" s="7" t="s">
        <v>372</v>
      </c>
      <c r="B133" s="65">
        <v>16</v>
      </c>
      <c r="C133" s="34">
        <f>IF(B136=0, "-", B133/B136)</f>
        <v>8.2051282051282051E-2</v>
      </c>
      <c r="D133" s="65">
        <v>20</v>
      </c>
      <c r="E133" s="9">
        <f>IF(D136=0, "-", D133/D136)</f>
        <v>8.8105726872246701E-2</v>
      </c>
      <c r="F133" s="81">
        <v>35</v>
      </c>
      <c r="G133" s="34">
        <f>IF(F136=0, "-", F133/F136)</f>
        <v>8.4134615384615391E-2</v>
      </c>
      <c r="H133" s="65">
        <v>50</v>
      </c>
      <c r="I133" s="9">
        <f>IF(H136=0, "-", H133/H136)</f>
        <v>0.10040160642570281</v>
      </c>
      <c r="J133" s="8">
        <f t="shared" si="10"/>
        <v>-0.2</v>
      </c>
      <c r="K133" s="9">
        <f t="shared" si="11"/>
        <v>-0.3</v>
      </c>
    </row>
    <row r="134" spans="1:11" x14ac:dyDescent="0.2">
      <c r="A134" s="7" t="s">
        <v>373</v>
      </c>
      <c r="B134" s="65">
        <v>18</v>
      </c>
      <c r="C134" s="34">
        <f>IF(B136=0, "-", B134/B136)</f>
        <v>9.2307692307692313E-2</v>
      </c>
      <c r="D134" s="65">
        <v>12</v>
      </c>
      <c r="E134" s="9">
        <f>IF(D136=0, "-", D134/D136)</f>
        <v>5.2863436123348019E-2</v>
      </c>
      <c r="F134" s="81">
        <v>35</v>
      </c>
      <c r="G134" s="34">
        <f>IF(F136=0, "-", F134/F136)</f>
        <v>8.4134615384615391E-2</v>
      </c>
      <c r="H134" s="65">
        <v>28</v>
      </c>
      <c r="I134" s="9">
        <f>IF(H136=0, "-", H134/H136)</f>
        <v>5.6224899598393573E-2</v>
      </c>
      <c r="J134" s="8">
        <f t="shared" si="10"/>
        <v>0.5</v>
      </c>
      <c r="K134" s="9">
        <f t="shared" si="11"/>
        <v>0.25</v>
      </c>
    </row>
    <row r="135" spans="1:11" x14ac:dyDescent="0.2">
      <c r="A135" s="2"/>
      <c r="B135" s="68"/>
      <c r="C135" s="33"/>
      <c r="D135" s="68"/>
      <c r="E135" s="6"/>
      <c r="F135" s="82"/>
      <c r="G135" s="33"/>
      <c r="H135" s="68"/>
      <c r="I135" s="6"/>
      <c r="J135" s="5"/>
      <c r="K135" s="6"/>
    </row>
    <row r="136" spans="1:11" s="43" customFormat="1" x14ac:dyDescent="0.2">
      <c r="A136" s="162" t="s">
        <v>483</v>
      </c>
      <c r="B136" s="71">
        <f>SUM(B111:B135)</f>
        <v>195</v>
      </c>
      <c r="C136" s="40">
        <f>B136/1663</f>
        <v>0.11725796752856284</v>
      </c>
      <c r="D136" s="71">
        <f>SUM(D111:D135)</f>
        <v>227</v>
      </c>
      <c r="E136" s="41">
        <f>D136/2959</f>
        <v>7.67151064548834E-2</v>
      </c>
      <c r="F136" s="77">
        <f>SUM(F111:F135)</f>
        <v>416</v>
      </c>
      <c r="G136" s="42">
        <f>F136/4356</f>
        <v>9.5500459136822771E-2</v>
      </c>
      <c r="H136" s="71">
        <f>SUM(H111:H135)</f>
        <v>498</v>
      </c>
      <c r="I136" s="41">
        <f>H136/6331</f>
        <v>7.8660559153372292E-2</v>
      </c>
      <c r="J136" s="37">
        <f>IF(D136=0, "-", IF((B136-D136)/D136&lt;10, (B136-D136)/D136, "&gt;999%"))</f>
        <v>-0.14096916299559473</v>
      </c>
      <c r="K136" s="38">
        <f>IF(H136=0, "-", IF((F136-H136)/H136&lt;10, (F136-H136)/H136, "&gt;999%"))</f>
        <v>-0.1646586345381526</v>
      </c>
    </row>
    <row r="137" spans="1:11" x14ac:dyDescent="0.2">
      <c r="B137" s="83"/>
      <c r="D137" s="83"/>
      <c r="F137" s="83"/>
      <c r="H137" s="83"/>
    </row>
    <row r="138" spans="1:11" x14ac:dyDescent="0.2">
      <c r="A138" s="163" t="s">
        <v>131</v>
      </c>
      <c r="B138" s="61" t="s">
        <v>12</v>
      </c>
      <c r="C138" s="62" t="s">
        <v>13</v>
      </c>
      <c r="D138" s="61" t="s">
        <v>12</v>
      </c>
      <c r="E138" s="63" t="s">
        <v>13</v>
      </c>
      <c r="F138" s="62" t="s">
        <v>12</v>
      </c>
      <c r="G138" s="62" t="s">
        <v>13</v>
      </c>
      <c r="H138" s="61" t="s">
        <v>12</v>
      </c>
      <c r="I138" s="63" t="s">
        <v>13</v>
      </c>
      <c r="J138" s="61"/>
      <c r="K138" s="63"/>
    </row>
    <row r="139" spans="1:11" x14ac:dyDescent="0.2">
      <c r="A139" s="7" t="s">
        <v>374</v>
      </c>
      <c r="B139" s="65">
        <v>1</v>
      </c>
      <c r="C139" s="34">
        <f>IF(B156=0, "-", B139/B156)</f>
        <v>2.9411764705882353E-2</v>
      </c>
      <c r="D139" s="65">
        <v>6</v>
      </c>
      <c r="E139" s="9">
        <f>IF(D156=0, "-", D139/D156)</f>
        <v>0.2</v>
      </c>
      <c r="F139" s="81">
        <v>2</v>
      </c>
      <c r="G139" s="34">
        <f>IF(F156=0, "-", F139/F156)</f>
        <v>2.0618556701030927E-2</v>
      </c>
      <c r="H139" s="65">
        <v>7</v>
      </c>
      <c r="I139" s="9">
        <f>IF(H156=0, "-", H139/H156)</f>
        <v>9.45945945945946E-2</v>
      </c>
      <c r="J139" s="8">
        <f t="shared" ref="J139:J154" si="12">IF(D139=0, "-", IF((B139-D139)/D139&lt;10, (B139-D139)/D139, "&gt;999%"))</f>
        <v>-0.83333333333333337</v>
      </c>
      <c r="K139" s="9">
        <f t="shared" ref="K139:K154" si="13">IF(H139=0, "-", IF((F139-H139)/H139&lt;10, (F139-H139)/H139, "&gt;999%"))</f>
        <v>-0.7142857142857143</v>
      </c>
    </row>
    <row r="140" spans="1:11" x14ac:dyDescent="0.2">
      <c r="A140" s="7" t="s">
        <v>375</v>
      </c>
      <c r="B140" s="65">
        <v>6</v>
      </c>
      <c r="C140" s="34">
        <f>IF(B156=0, "-", B140/B156)</f>
        <v>0.17647058823529413</v>
      </c>
      <c r="D140" s="65">
        <v>1</v>
      </c>
      <c r="E140" s="9">
        <f>IF(D156=0, "-", D140/D156)</f>
        <v>3.3333333333333333E-2</v>
      </c>
      <c r="F140" s="81">
        <v>16</v>
      </c>
      <c r="G140" s="34">
        <f>IF(F156=0, "-", F140/F156)</f>
        <v>0.16494845360824742</v>
      </c>
      <c r="H140" s="65">
        <v>5</v>
      </c>
      <c r="I140" s="9">
        <f>IF(H156=0, "-", H140/H156)</f>
        <v>6.7567567567567571E-2</v>
      </c>
      <c r="J140" s="8">
        <f t="shared" si="12"/>
        <v>5</v>
      </c>
      <c r="K140" s="9">
        <f t="shared" si="13"/>
        <v>2.2000000000000002</v>
      </c>
    </row>
    <row r="141" spans="1:11" x14ac:dyDescent="0.2">
      <c r="A141" s="7" t="s">
        <v>376</v>
      </c>
      <c r="B141" s="65">
        <v>0</v>
      </c>
      <c r="C141" s="34">
        <f>IF(B156=0, "-", B141/B156)</f>
        <v>0</v>
      </c>
      <c r="D141" s="65">
        <v>1</v>
      </c>
      <c r="E141" s="9">
        <f>IF(D156=0, "-", D141/D156)</f>
        <v>3.3333333333333333E-2</v>
      </c>
      <c r="F141" s="81">
        <v>0</v>
      </c>
      <c r="G141" s="34">
        <f>IF(F156=0, "-", F141/F156)</f>
        <v>0</v>
      </c>
      <c r="H141" s="65">
        <v>3</v>
      </c>
      <c r="I141" s="9">
        <f>IF(H156=0, "-", H141/H156)</f>
        <v>4.0540540540540543E-2</v>
      </c>
      <c r="J141" s="8">
        <f t="shared" si="12"/>
        <v>-1</v>
      </c>
      <c r="K141" s="9">
        <f t="shared" si="13"/>
        <v>-1</v>
      </c>
    </row>
    <row r="142" spans="1:11" x14ac:dyDescent="0.2">
      <c r="A142" s="7" t="s">
        <v>377</v>
      </c>
      <c r="B142" s="65">
        <v>0</v>
      </c>
      <c r="C142" s="34">
        <f>IF(B156=0, "-", B142/B156)</f>
        <v>0</v>
      </c>
      <c r="D142" s="65">
        <v>1</v>
      </c>
      <c r="E142" s="9">
        <f>IF(D156=0, "-", D142/D156)</f>
        <v>3.3333333333333333E-2</v>
      </c>
      <c r="F142" s="81">
        <v>0</v>
      </c>
      <c r="G142" s="34">
        <f>IF(F156=0, "-", F142/F156)</f>
        <v>0</v>
      </c>
      <c r="H142" s="65">
        <v>2</v>
      </c>
      <c r="I142" s="9">
        <f>IF(H156=0, "-", H142/H156)</f>
        <v>2.7027027027027029E-2</v>
      </c>
      <c r="J142" s="8">
        <f t="shared" si="12"/>
        <v>-1</v>
      </c>
      <c r="K142" s="9">
        <f t="shared" si="13"/>
        <v>-1</v>
      </c>
    </row>
    <row r="143" spans="1:11" x14ac:dyDescent="0.2">
      <c r="A143" s="7" t="s">
        <v>378</v>
      </c>
      <c r="B143" s="65">
        <v>0</v>
      </c>
      <c r="C143" s="34">
        <f>IF(B156=0, "-", B143/B156)</f>
        <v>0</v>
      </c>
      <c r="D143" s="65">
        <v>0</v>
      </c>
      <c r="E143" s="9">
        <f>IF(D156=0, "-", D143/D156)</f>
        <v>0</v>
      </c>
      <c r="F143" s="81">
        <v>1</v>
      </c>
      <c r="G143" s="34">
        <f>IF(F156=0, "-", F143/F156)</f>
        <v>1.0309278350515464E-2</v>
      </c>
      <c r="H143" s="65">
        <v>0</v>
      </c>
      <c r="I143" s="9">
        <f>IF(H156=0, "-", H143/H156)</f>
        <v>0</v>
      </c>
      <c r="J143" s="8" t="str">
        <f t="shared" si="12"/>
        <v>-</v>
      </c>
      <c r="K143" s="9" t="str">
        <f t="shared" si="13"/>
        <v>-</v>
      </c>
    </row>
    <row r="144" spans="1:11" x14ac:dyDescent="0.2">
      <c r="A144" s="7" t="s">
        <v>379</v>
      </c>
      <c r="B144" s="65">
        <v>1</v>
      </c>
      <c r="C144" s="34">
        <f>IF(B156=0, "-", B144/B156)</f>
        <v>2.9411764705882353E-2</v>
      </c>
      <c r="D144" s="65">
        <v>0</v>
      </c>
      <c r="E144" s="9">
        <f>IF(D156=0, "-", D144/D156)</f>
        <v>0</v>
      </c>
      <c r="F144" s="81">
        <v>8</v>
      </c>
      <c r="G144" s="34">
        <f>IF(F156=0, "-", F144/F156)</f>
        <v>8.247422680412371E-2</v>
      </c>
      <c r="H144" s="65">
        <v>0</v>
      </c>
      <c r="I144" s="9">
        <f>IF(H156=0, "-", H144/H156)</f>
        <v>0</v>
      </c>
      <c r="J144" s="8" t="str">
        <f t="shared" si="12"/>
        <v>-</v>
      </c>
      <c r="K144" s="9" t="str">
        <f t="shared" si="13"/>
        <v>-</v>
      </c>
    </row>
    <row r="145" spans="1:11" x14ac:dyDescent="0.2">
      <c r="A145" s="7" t="s">
        <v>380</v>
      </c>
      <c r="B145" s="65">
        <v>9</v>
      </c>
      <c r="C145" s="34">
        <f>IF(B156=0, "-", B145/B156)</f>
        <v>0.26470588235294118</v>
      </c>
      <c r="D145" s="65">
        <v>1</v>
      </c>
      <c r="E145" s="9">
        <f>IF(D156=0, "-", D145/D156)</f>
        <v>3.3333333333333333E-2</v>
      </c>
      <c r="F145" s="81">
        <v>19</v>
      </c>
      <c r="G145" s="34">
        <f>IF(F156=0, "-", F145/F156)</f>
        <v>0.19587628865979381</v>
      </c>
      <c r="H145" s="65">
        <v>6</v>
      </c>
      <c r="I145" s="9">
        <f>IF(H156=0, "-", H145/H156)</f>
        <v>8.1081081081081086E-2</v>
      </c>
      <c r="J145" s="8">
        <f t="shared" si="12"/>
        <v>8</v>
      </c>
      <c r="K145" s="9">
        <f t="shared" si="13"/>
        <v>2.1666666666666665</v>
      </c>
    </row>
    <row r="146" spans="1:11" x14ac:dyDescent="0.2">
      <c r="A146" s="7" t="s">
        <v>381</v>
      </c>
      <c r="B146" s="65">
        <v>0</v>
      </c>
      <c r="C146" s="34">
        <f>IF(B156=0, "-", B146/B156)</f>
        <v>0</v>
      </c>
      <c r="D146" s="65">
        <v>2</v>
      </c>
      <c r="E146" s="9">
        <f>IF(D156=0, "-", D146/D156)</f>
        <v>6.6666666666666666E-2</v>
      </c>
      <c r="F146" s="81">
        <v>0</v>
      </c>
      <c r="G146" s="34">
        <f>IF(F156=0, "-", F146/F156)</f>
        <v>0</v>
      </c>
      <c r="H146" s="65">
        <v>6</v>
      </c>
      <c r="I146" s="9">
        <f>IF(H156=0, "-", H146/H156)</f>
        <v>8.1081081081081086E-2</v>
      </c>
      <c r="J146" s="8">
        <f t="shared" si="12"/>
        <v>-1</v>
      </c>
      <c r="K146" s="9">
        <f t="shared" si="13"/>
        <v>-1</v>
      </c>
    </row>
    <row r="147" spans="1:11" x14ac:dyDescent="0.2">
      <c r="A147" s="7" t="s">
        <v>382</v>
      </c>
      <c r="B147" s="65">
        <v>7</v>
      </c>
      <c r="C147" s="34">
        <f>IF(B156=0, "-", B147/B156)</f>
        <v>0.20588235294117646</v>
      </c>
      <c r="D147" s="65">
        <v>2</v>
      </c>
      <c r="E147" s="9">
        <f>IF(D156=0, "-", D147/D156)</f>
        <v>6.6666666666666666E-2</v>
      </c>
      <c r="F147" s="81">
        <v>13</v>
      </c>
      <c r="G147" s="34">
        <f>IF(F156=0, "-", F147/F156)</f>
        <v>0.13402061855670103</v>
      </c>
      <c r="H147" s="65">
        <v>9</v>
      </c>
      <c r="I147" s="9">
        <f>IF(H156=0, "-", H147/H156)</f>
        <v>0.12162162162162163</v>
      </c>
      <c r="J147" s="8">
        <f t="shared" si="12"/>
        <v>2.5</v>
      </c>
      <c r="K147" s="9">
        <f t="shared" si="13"/>
        <v>0.44444444444444442</v>
      </c>
    </row>
    <row r="148" spans="1:11" x14ac:dyDescent="0.2">
      <c r="A148" s="7" t="s">
        <v>383</v>
      </c>
      <c r="B148" s="65">
        <v>1</v>
      </c>
      <c r="C148" s="34">
        <f>IF(B156=0, "-", B148/B156)</f>
        <v>2.9411764705882353E-2</v>
      </c>
      <c r="D148" s="65">
        <v>1</v>
      </c>
      <c r="E148" s="9">
        <f>IF(D156=0, "-", D148/D156)</f>
        <v>3.3333333333333333E-2</v>
      </c>
      <c r="F148" s="81">
        <v>2</v>
      </c>
      <c r="G148" s="34">
        <f>IF(F156=0, "-", F148/F156)</f>
        <v>2.0618556701030927E-2</v>
      </c>
      <c r="H148" s="65">
        <v>2</v>
      </c>
      <c r="I148" s="9">
        <f>IF(H156=0, "-", H148/H156)</f>
        <v>2.7027027027027029E-2</v>
      </c>
      <c r="J148" s="8">
        <f t="shared" si="12"/>
        <v>0</v>
      </c>
      <c r="K148" s="9">
        <f t="shared" si="13"/>
        <v>0</v>
      </c>
    </row>
    <row r="149" spans="1:11" x14ac:dyDescent="0.2">
      <c r="A149" s="7" t="s">
        <v>384</v>
      </c>
      <c r="B149" s="65">
        <v>1</v>
      </c>
      <c r="C149" s="34">
        <f>IF(B156=0, "-", B149/B156)</f>
        <v>2.9411764705882353E-2</v>
      </c>
      <c r="D149" s="65">
        <v>0</v>
      </c>
      <c r="E149" s="9">
        <f>IF(D156=0, "-", D149/D156)</f>
        <v>0</v>
      </c>
      <c r="F149" s="81">
        <v>4</v>
      </c>
      <c r="G149" s="34">
        <f>IF(F156=0, "-", F149/F156)</f>
        <v>4.1237113402061855E-2</v>
      </c>
      <c r="H149" s="65">
        <v>0</v>
      </c>
      <c r="I149" s="9">
        <f>IF(H156=0, "-", H149/H156)</f>
        <v>0</v>
      </c>
      <c r="J149" s="8" t="str">
        <f t="shared" si="12"/>
        <v>-</v>
      </c>
      <c r="K149" s="9" t="str">
        <f t="shared" si="13"/>
        <v>-</v>
      </c>
    </row>
    <row r="150" spans="1:11" x14ac:dyDescent="0.2">
      <c r="A150" s="7" t="s">
        <v>385</v>
      </c>
      <c r="B150" s="65">
        <v>2</v>
      </c>
      <c r="C150" s="34">
        <f>IF(B156=0, "-", B150/B156)</f>
        <v>5.8823529411764705E-2</v>
      </c>
      <c r="D150" s="65">
        <v>4</v>
      </c>
      <c r="E150" s="9">
        <f>IF(D156=0, "-", D150/D156)</f>
        <v>0.13333333333333333</v>
      </c>
      <c r="F150" s="81">
        <v>10</v>
      </c>
      <c r="G150" s="34">
        <f>IF(F156=0, "-", F150/F156)</f>
        <v>0.10309278350515463</v>
      </c>
      <c r="H150" s="65">
        <v>10</v>
      </c>
      <c r="I150" s="9">
        <f>IF(H156=0, "-", H150/H156)</f>
        <v>0.13513513513513514</v>
      </c>
      <c r="J150" s="8">
        <f t="shared" si="12"/>
        <v>-0.5</v>
      </c>
      <c r="K150" s="9">
        <f t="shared" si="13"/>
        <v>0</v>
      </c>
    </row>
    <row r="151" spans="1:11" x14ac:dyDescent="0.2">
      <c r="A151" s="7" t="s">
        <v>386</v>
      </c>
      <c r="B151" s="65">
        <v>0</v>
      </c>
      <c r="C151" s="34">
        <f>IF(B156=0, "-", B151/B156)</f>
        <v>0</v>
      </c>
      <c r="D151" s="65">
        <v>1</v>
      </c>
      <c r="E151" s="9">
        <f>IF(D156=0, "-", D151/D156)</f>
        <v>3.3333333333333333E-2</v>
      </c>
      <c r="F151" s="81">
        <v>2</v>
      </c>
      <c r="G151" s="34">
        <f>IF(F156=0, "-", F151/F156)</f>
        <v>2.0618556701030927E-2</v>
      </c>
      <c r="H151" s="65">
        <v>5</v>
      </c>
      <c r="I151" s="9">
        <f>IF(H156=0, "-", H151/H156)</f>
        <v>6.7567567567567571E-2</v>
      </c>
      <c r="J151" s="8">
        <f t="shared" si="12"/>
        <v>-1</v>
      </c>
      <c r="K151" s="9">
        <f t="shared" si="13"/>
        <v>-0.6</v>
      </c>
    </row>
    <row r="152" spans="1:11" x14ac:dyDescent="0.2">
      <c r="A152" s="7" t="s">
        <v>387</v>
      </c>
      <c r="B152" s="65">
        <v>1</v>
      </c>
      <c r="C152" s="34">
        <f>IF(B156=0, "-", B152/B156)</f>
        <v>2.9411764705882353E-2</v>
      </c>
      <c r="D152" s="65">
        <v>1</v>
      </c>
      <c r="E152" s="9">
        <f>IF(D156=0, "-", D152/D156)</f>
        <v>3.3333333333333333E-2</v>
      </c>
      <c r="F152" s="81">
        <v>1</v>
      </c>
      <c r="G152" s="34">
        <f>IF(F156=0, "-", F152/F156)</f>
        <v>1.0309278350515464E-2</v>
      </c>
      <c r="H152" s="65">
        <v>3</v>
      </c>
      <c r="I152" s="9">
        <f>IF(H156=0, "-", H152/H156)</f>
        <v>4.0540540540540543E-2</v>
      </c>
      <c r="J152" s="8">
        <f t="shared" si="12"/>
        <v>0</v>
      </c>
      <c r="K152" s="9">
        <f t="shared" si="13"/>
        <v>-0.66666666666666663</v>
      </c>
    </row>
    <row r="153" spans="1:11" x14ac:dyDescent="0.2">
      <c r="A153" s="7" t="s">
        <v>388</v>
      </c>
      <c r="B153" s="65">
        <v>2</v>
      </c>
      <c r="C153" s="34">
        <f>IF(B156=0, "-", B153/B156)</f>
        <v>5.8823529411764705E-2</v>
      </c>
      <c r="D153" s="65">
        <v>7</v>
      </c>
      <c r="E153" s="9">
        <f>IF(D156=0, "-", D153/D156)</f>
        <v>0.23333333333333334</v>
      </c>
      <c r="F153" s="81">
        <v>8</v>
      </c>
      <c r="G153" s="34">
        <f>IF(F156=0, "-", F153/F156)</f>
        <v>8.247422680412371E-2</v>
      </c>
      <c r="H153" s="65">
        <v>11</v>
      </c>
      <c r="I153" s="9">
        <f>IF(H156=0, "-", H153/H156)</f>
        <v>0.14864864864864866</v>
      </c>
      <c r="J153" s="8">
        <f t="shared" si="12"/>
        <v>-0.7142857142857143</v>
      </c>
      <c r="K153" s="9">
        <f t="shared" si="13"/>
        <v>-0.27272727272727271</v>
      </c>
    </row>
    <row r="154" spans="1:11" x14ac:dyDescent="0.2">
      <c r="A154" s="7" t="s">
        <v>389</v>
      </c>
      <c r="B154" s="65">
        <v>3</v>
      </c>
      <c r="C154" s="34">
        <f>IF(B156=0, "-", B154/B156)</f>
        <v>8.8235294117647065E-2</v>
      </c>
      <c r="D154" s="65">
        <v>2</v>
      </c>
      <c r="E154" s="9">
        <f>IF(D156=0, "-", D154/D156)</f>
        <v>6.6666666666666666E-2</v>
      </c>
      <c r="F154" s="81">
        <v>11</v>
      </c>
      <c r="G154" s="34">
        <f>IF(F156=0, "-", F154/F156)</f>
        <v>0.1134020618556701</v>
      </c>
      <c r="H154" s="65">
        <v>5</v>
      </c>
      <c r="I154" s="9">
        <f>IF(H156=0, "-", H154/H156)</f>
        <v>6.7567567567567571E-2</v>
      </c>
      <c r="J154" s="8">
        <f t="shared" si="12"/>
        <v>0.5</v>
      </c>
      <c r="K154" s="9">
        <f t="shared" si="13"/>
        <v>1.2</v>
      </c>
    </row>
    <row r="155" spans="1:11" x14ac:dyDescent="0.2">
      <c r="A155" s="2"/>
      <c r="B155" s="68"/>
      <c r="C155" s="33"/>
      <c r="D155" s="68"/>
      <c r="E155" s="6"/>
      <c r="F155" s="82"/>
      <c r="G155" s="33"/>
      <c r="H155" s="68"/>
      <c r="I155" s="6"/>
      <c r="J155" s="5"/>
      <c r="K155" s="6"/>
    </row>
    <row r="156" spans="1:11" s="43" customFormat="1" x14ac:dyDescent="0.2">
      <c r="A156" s="162" t="s">
        <v>482</v>
      </c>
      <c r="B156" s="71">
        <f>SUM(B139:B155)</f>
        <v>34</v>
      </c>
      <c r="C156" s="40">
        <f>B156/1663</f>
        <v>2.0444978953698137E-2</v>
      </c>
      <c r="D156" s="71">
        <f>SUM(D139:D155)</f>
        <v>30</v>
      </c>
      <c r="E156" s="41">
        <f>D156/2959</f>
        <v>1.0138560324433931E-2</v>
      </c>
      <c r="F156" s="77">
        <f>SUM(F139:F155)</f>
        <v>97</v>
      </c>
      <c r="G156" s="42">
        <f>F156/4356</f>
        <v>2.2268135904499539E-2</v>
      </c>
      <c r="H156" s="71">
        <f>SUM(H139:H155)</f>
        <v>74</v>
      </c>
      <c r="I156" s="41">
        <f>H156/6331</f>
        <v>1.1688516821987047E-2</v>
      </c>
      <c r="J156" s="37">
        <f>IF(D156=0, "-", IF((B156-D156)/D156&lt;10, (B156-D156)/D156, "&gt;999%"))</f>
        <v>0.13333333333333333</v>
      </c>
      <c r="K156" s="38">
        <f>IF(H156=0, "-", IF((F156-H156)/H156&lt;10, (F156-H156)/H156, "&gt;999%"))</f>
        <v>0.3108108108108108</v>
      </c>
    </row>
    <row r="157" spans="1:11" x14ac:dyDescent="0.2">
      <c r="B157" s="83"/>
      <c r="D157" s="83"/>
      <c r="F157" s="83"/>
      <c r="H157" s="83"/>
    </row>
    <row r="158" spans="1:11" s="43" customFormat="1" x14ac:dyDescent="0.2">
      <c r="A158" s="162" t="s">
        <v>481</v>
      </c>
      <c r="B158" s="71">
        <v>229</v>
      </c>
      <c r="C158" s="40">
        <f>B158/1663</f>
        <v>0.13770294648226097</v>
      </c>
      <c r="D158" s="71">
        <v>257</v>
      </c>
      <c r="E158" s="41">
        <f>D158/2959</f>
        <v>8.6853666779317343E-2</v>
      </c>
      <c r="F158" s="77">
        <v>513</v>
      </c>
      <c r="G158" s="42">
        <f>F158/4356</f>
        <v>0.11776859504132231</v>
      </c>
      <c r="H158" s="71">
        <v>572</v>
      </c>
      <c r="I158" s="41">
        <f>H158/6331</f>
        <v>9.034907597535935E-2</v>
      </c>
      <c r="J158" s="37">
        <f>IF(D158=0, "-", IF((B158-D158)/D158&lt;10, (B158-D158)/D158, "&gt;999%"))</f>
        <v>-0.10894941634241245</v>
      </c>
      <c r="K158" s="38">
        <f>IF(H158=0, "-", IF((F158-H158)/H158&lt;10, (F158-H158)/H158, "&gt;999%"))</f>
        <v>-0.10314685314685315</v>
      </c>
    </row>
    <row r="159" spans="1:11" x14ac:dyDescent="0.2">
      <c r="B159" s="83"/>
      <c r="D159" s="83"/>
      <c r="F159" s="83"/>
      <c r="H159" s="83"/>
    </row>
    <row r="160" spans="1:11" ht="15.75" x14ac:dyDescent="0.25">
      <c r="A160" s="164" t="s">
        <v>101</v>
      </c>
      <c r="B160" s="196" t="s">
        <v>1</v>
      </c>
      <c r="C160" s="200"/>
      <c r="D160" s="200"/>
      <c r="E160" s="197"/>
      <c r="F160" s="196" t="s">
        <v>14</v>
      </c>
      <c r="G160" s="200"/>
      <c r="H160" s="200"/>
      <c r="I160" s="197"/>
      <c r="J160" s="196" t="s">
        <v>15</v>
      </c>
      <c r="K160" s="197"/>
    </row>
    <row r="161" spans="1:11" x14ac:dyDescent="0.2">
      <c r="A161" s="22"/>
      <c r="B161" s="196">
        <f>VALUE(RIGHT($B$2, 4))</f>
        <v>2021</v>
      </c>
      <c r="C161" s="197"/>
      <c r="D161" s="196">
        <f>B161-1</f>
        <v>2020</v>
      </c>
      <c r="E161" s="204"/>
      <c r="F161" s="196">
        <f>B161</f>
        <v>2021</v>
      </c>
      <c r="G161" s="204"/>
      <c r="H161" s="196">
        <f>D161</f>
        <v>2020</v>
      </c>
      <c r="I161" s="204"/>
      <c r="J161" s="140" t="s">
        <v>4</v>
      </c>
      <c r="K161" s="141" t="s">
        <v>2</v>
      </c>
    </row>
    <row r="162" spans="1:11" x14ac:dyDescent="0.2">
      <c r="A162" s="163" t="s">
        <v>132</v>
      </c>
      <c r="B162" s="61" t="s">
        <v>12</v>
      </c>
      <c r="C162" s="62" t="s">
        <v>13</v>
      </c>
      <c r="D162" s="61" t="s">
        <v>12</v>
      </c>
      <c r="E162" s="63" t="s">
        <v>13</v>
      </c>
      <c r="F162" s="62" t="s">
        <v>12</v>
      </c>
      <c r="G162" s="62" t="s">
        <v>13</v>
      </c>
      <c r="H162" s="61" t="s">
        <v>12</v>
      </c>
      <c r="I162" s="63" t="s">
        <v>13</v>
      </c>
      <c r="J162" s="61"/>
      <c r="K162" s="63"/>
    </row>
    <row r="163" spans="1:11" x14ac:dyDescent="0.2">
      <c r="A163" s="7" t="s">
        <v>390</v>
      </c>
      <c r="B163" s="65">
        <v>3</v>
      </c>
      <c r="C163" s="34">
        <f>IF(B166=0, "-", B163/B166)</f>
        <v>0.27272727272727271</v>
      </c>
      <c r="D163" s="65">
        <v>3</v>
      </c>
      <c r="E163" s="9">
        <f>IF(D166=0, "-", D163/D166)</f>
        <v>0.25</v>
      </c>
      <c r="F163" s="81">
        <v>7</v>
      </c>
      <c r="G163" s="34">
        <f>IF(F166=0, "-", F163/F166)</f>
        <v>0.18421052631578946</v>
      </c>
      <c r="H163" s="65">
        <v>4</v>
      </c>
      <c r="I163" s="9">
        <f>IF(H166=0, "-", H163/H166)</f>
        <v>0.15384615384615385</v>
      </c>
      <c r="J163" s="8">
        <f>IF(D163=0, "-", IF((B163-D163)/D163&lt;10, (B163-D163)/D163, "&gt;999%"))</f>
        <v>0</v>
      </c>
      <c r="K163" s="9">
        <f>IF(H163=0, "-", IF((F163-H163)/H163&lt;10, (F163-H163)/H163, "&gt;999%"))</f>
        <v>0.75</v>
      </c>
    </row>
    <row r="164" spans="1:11" x14ac:dyDescent="0.2">
      <c r="A164" s="7" t="s">
        <v>391</v>
      </c>
      <c r="B164" s="65">
        <v>8</v>
      </c>
      <c r="C164" s="34">
        <f>IF(B166=0, "-", B164/B166)</f>
        <v>0.72727272727272729</v>
      </c>
      <c r="D164" s="65">
        <v>9</v>
      </c>
      <c r="E164" s="9">
        <f>IF(D166=0, "-", D164/D166)</f>
        <v>0.75</v>
      </c>
      <c r="F164" s="81">
        <v>31</v>
      </c>
      <c r="G164" s="34">
        <f>IF(F166=0, "-", F164/F166)</f>
        <v>0.81578947368421051</v>
      </c>
      <c r="H164" s="65">
        <v>22</v>
      </c>
      <c r="I164" s="9">
        <f>IF(H166=0, "-", H164/H166)</f>
        <v>0.84615384615384615</v>
      </c>
      <c r="J164" s="8">
        <f>IF(D164=0, "-", IF((B164-D164)/D164&lt;10, (B164-D164)/D164, "&gt;999%"))</f>
        <v>-0.1111111111111111</v>
      </c>
      <c r="K164" s="9">
        <f>IF(H164=0, "-", IF((F164-H164)/H164&lt;10, (F164-H164)/H164, "&gt;999%"))</f>
        <v>0.40909090909090912</v>
      </c>
    </row>
    <row r="165" spans="1:11" x14ac:dyDescent="0.2">
      <c r="A165" s="2"/>
      <c r="B165" s="68"/>
      <c r="C165" s="33"/>
      <c r="D165" s="68"/>
      <c r="E165" s="6"/>
      <c r="F165" s="82"/>
      <c r="G165" s="33"/>
      <c r="H165" s="68"/>
      <c r="I165" s="6"/>
      <c r="J165" s="5"/>
      <c r="K165" s="6"/>
    </row>
    <row r="166" spans="1:11" s="43" customFormat="1" x14ac:dyDescent="0.2">
      <c r="A166" s="162" t="s">
        <v>480</v>
      </c>
      <c r="B166" s="71">
        <f>SUM(B163:B165)</f>
        <v>11</v>
      </c>
      <c r="C166" s="40">
        <f>B166/1663</f>
        <v>6.6145520144317502E-3</v>
      </c>
      <c r="D166" s="71">
        <f>SUM(D163:D165)</f>
        <v>12</v>
      </c>
      <c r="E166" s="41">
        <f>D166/2959</f>
        <v>4.0554241297735723E-3</v>
      </c>
      <c r="F166" s="77">
        <f>SUM(F163:F165)</f>
        <v>38</v>
      </c>
      <c r="G166" s="42">
        <f>F166/4356</f>
        <v>8.7235996326905426E-3</v>
      </c>
      <c r="H166" s="71">
        <f>SUM(H163:H165)</f>
        <v>26</v>
      </c>
      <c r="I166" s="41">
        <f>H166/6331</f>
        <v>4.1067761806981521E-3</v>
      </c>
      <c r="J166" s="37">
        <f>IF(D166=0, "-", IF((B166-D166)/D166&lt;10, (B166-D166)/D166, "&gt;999%"))</f>
        <v>-8.3333333333333329E-2</v>
      </c>
      <c r="K166" s="38">
        <f>IF(H166=0, "-", IF((F166-H166)/H166&lt;10, (F166-H166)/H166, "&gt;999%"))</f>
        <v>0.46153846153846156</v>
      </c>
    </row>
    <row r="167" spans="1:11" x14ac:dyDescent="0.2">
      <c r="B167" s="83"/>
      <c r="D167" s="83"/>
      <c r="F167" s="83"/>
      <c r="H167" s="83"/>
    </row>
    <row r="168" spans="1:11" x14ac:dyDescent="0.2">
      <c r="A168" s="163" t="s">
        <v>133</v>
      </c>
      <c r="B168" s="61" t="s">
        <v>12</v>
      </c>
      <c r="C168" s="62" t="s">
        <v>13</v>
      </c>
      <c r="D168" s="61" t="s">
        <v>12</v>
      </c>
      <c r="E168" s="63" t="s">
        <v>13</v>
      </c>
      <c r="F168" s="62" t="s">
        <v>12</v>
      </c>
      <c r="G168" s="62" t="s">
        <v>13</v>
      </c>
      <c r="H168" s="61" t="s">
        <v>12</v>
      </c>
      <c r="I168" s="63" t="s">
        <v>13</v>
      </c>
      <c r="J168" s="61"/>
      <c r="K168" s="63"/>
    </row>
    <row r="169" spans="1:11" x14ac:dyDescent="0.2">
      <c r="A169" s="7" t="s">
        <v>392</v>
      </c>
      <c r="B169" s="65">
        <v>0</v>
      </c>
      <c r="C169" s="34" t="str">
        <f>IF(B175=0, "-", B169/B175)</f>
        <v>-</v>
      </c>
      <c r="D169" s="65">
        <v>0</v>
      </c>
      <c r="E169" s="9">
        <f>IF(D175=0, "-", D169/D175)</f>
        <v>0</v>
      </c>
      <c r="F169" s="81">
        <v>2</v>
      </c>
      <c r="G169" s="34">
        <f>IF(F175=0, "-", F169/F175)</f>
        <v>0.5</v>
      </c>
      <c r="H169" s="65">
        <v>1</v>
      </c>
      <c r="I169" s="9">
        <f>IF(H175=0, "-", H169/H175)</f>
        <v>0.14285714285714285</v>
      </c>
      <c r="J169" s="8" t="str">
        <f>IF(D169=0, "-", IF((B169-D169)/D169&lt;10, (B169-D169)/D169, "&gt;999%"))</f>
        <v>-</v>
      </c>
      <c r="K169" s="9">
        <f>IF(H169=0, "-", IF((F169-H169)/H169&lt;10, (F169-H169)/H169, "&gt;999%"))</f>
        <v>1</v>
      </c>
    </row>
    <row r="170" spans="1:11" x14ac:dyDescent="0.2">
      <c r="A170" s="7" t="s">
        <v>393</v>
      </c>
      <c r="B170" s="65">
        <v>0</v>
      </c>
      <c r="C170" s="34" t="str">
        <f>IF(B175=0, "-", B170/B175)</f>
        <v>-</v>
      </c>
      <c r="D170" s="65">
        <v>2</v>
      </c>
      <c r="E170" s="9">
        <f>IF(D175=0, "-", D170/D175)</f>
        <v>0.66666666666666663</v>
      </c>
      <c r="F170" s="81">
        <v>1</v>
      </c>
      <c r="G170" s="34">
        <f>IF(F175=0, "-", F170/F175)</f>
        <v>0.25</v>
      </c>
      <c r="H170" s="65">
        <v>2</v>
      </c>
      <c r="I170" s="9">
        <f>IF(H175=0, "-", H170/H175)</f>
        <v>0.2857142857142857</v>
      </c>
      <c r="J170" s="8">
        <f>IF(D170=0, "-", IF((B170-D170)/D170&lt;10, (B170-D170)/D170, "&gt;999%"))</f>
        <v>-1</v>
      </c>
      <c r="K170" s="9">
        <f>IF(H170=0, "-", IF((F170-H170)/H170&lt;10, (F170-H170)/H170, "&gt;999%"))</f>
        <v>-0.5</v>
      </c>
    </row>
    <row r="171" spans="1:11" x14ac:dyDescent="0.2">
      <c r="A171" s="7" t="s">
        <v>394</v>
      </c>
      <c r="B171" s="65">
        <v>0</v>
      </c>
      <c r="C171" s="34" t="str">
        <f>IF(B175=0, "-", B171/B175)</f>
        <v>-</v>
      </c>
      <c r="D171" s="65">
        <v>0</v>
      </c>
      <c r="E171" s="9">
        <f>IF(D175=0, "-", D171/D175)</f>
        <v>0</v>
      </c>
      <c r="F171" s="81">
        <v>1</v>
      </c>
      <c r="G171" s="34">
        <f>IF(F175=0, "-", F171/F175)</f>
        <v>0.25</v>
      </c>
      <c r="H171" s="65">
        <v>0</v>
      </c>
      <c r="I171" s="9">
        <f>IF(H175=0, "-", H171/H175)</f>
        <v>0</v>
      </c>
      <c r="J171" s="8" t="str">
        <f>IF(D171=0, "-", IF((B171-D171)/D171&lt;10, (B171-D171)/D171, "&gt;999%"))</f>
        <v>-</v>
      </c>
      <c r="K171" s="9" t="str">
        <f>IF(H171=0, "-", IF((F171-H171)/H171&lt;10, (F171-H171)/H171, "&gt;999%"))</f>
        <v>-</v>
      </c>
    </row>
    <row r="172" spans="1:11" x14ac:dyDescent="0.2">
      <c r="A172" s="7" t="s">
        <v>395</v>
      </c>
      <c r="B172" s="65">
        <v>0</v>
      </c>
      <c r="C172" s="34" t="str">
        <f>IF(B175=0, "-", B172/B175)</f>
        <v>-</v>
      </c>
      <c r="D172" s="65">
        <v>0</v>
      </c>
      <c r="E172" s="9">
        <f>IF(D175=0, "-", D172/D175)</f>
        <v>0</v>
      </c>
      <c r="F172" s="81">
        <v>0</v>
      </c>
      <c r="G172" s="34">
        <f>IF(F175=0, "-", F172/F175)</f>
        <v>0</v>
      </c>
      <c r="H172" s="65">
        <v>1</v>
      </c>
      <c r="I172" s="9">
        <f>IF(H175=0, "-", H172/H175)</f>
        <v>0.14285714285714285</v>
      </c>
      <c r="J172" s="8" t="str">
        <f>IF(D172=0, "-", IF((B172-D172)/D172&lt;10, (B172-D172)/D172, "&gt;999%"))</f>
        <v>-</v>
      </c>
      <c r="K172" s="9">
        <f>IF(H172=0, "-", IF((F172-H172)/H172&lt;10, (F172-H172)/H172, "&gt;999%"))</f>
        <v>-1</v>
      </c>
    </row>
    <row r="173" spans="1:11" x14ac:dyDescent="0.2">
      <c r="A173" s="7" t="s">
        <v>396</v>
      </c>
      <c r="B173" s="65">
        <v>0</v>
      </c>
      <c r="C173" s="34" t="str">
        <f>IF(B175=0, "-", B173/B175)</f>
        <v>-</v>
      </c>
      <c r="D173" s="65">
        <v>1</v>
      </c>
      <c r="E173" s="9">
        <f>IF(D175=0, "-", D173/D175)</f>
        <v>0.33333333333333331</v>
      </c>
      <c r="F173" s="81">
        <v>0</v>
      </c>
      <c r="G173" s="34">
        <f>IF(F175=0, "-", F173/F175)</f>
        <v>0</v>
      </c>
      <c r="H173" s="65">
        <v>3</v>
      </c>
      <c r="I173" s="9">
        <f>IF(H175=0, "-", H173/H175)</f>
        <v>0.42857142857142855</v>
      </c>
      <c r="J173" s="8">
        <f>IF(D173=0, "-", IF((B173-D173)/D173&lt;10, (B173-D173)/D173, "&gt;999%"))</f>
        <v>-1</v>
      </c>
      <c r="K173" s="9">
        <f>IF(H173=0, "-", IF((F173-H173)/H173&lt;10, (F173-H173)/H173, "&gt;999%"))</f>
        <v>-1</v>
      </c>
    </row>
    <row r="174" spans="1:11" x14ac:dyDescent="0.2">
      <c r="A174" s="2"/>
      <c r="B174" s="68"/>
      <c r="C174" s="33"/>
      <c r="D174" s="68"/>
      <c r="E174" s="6"/>
      <c r="F174" s="82"/>
      <c r="G174" s="33"/>
      <c r="H174" s="68"/>
      <c r="I174" s="6"/>
      <c r="J174" s="5"/>
      <c r="K174" s="6"/>
    </row>
    <row r="175" spans="1:11" s="43" customFormat="1" x14ac:dyDescent="0.2">
      <c r="A175" s="162" t="s">
        <v>479</v>
      </c>
      <c r="B175" s="71">
        <f>SUM(B169:B174)</f>
        <v>0</v>
      </c>
      <c r="C175" s="40">
        <f>B175/1663</f>
        <v>0</v>
      </c>
      <c r="D175" s="71">
        <f>SUM(D169:D174)</f>
        <v>3</v>
      </c>
      <c r="E175" s="41">
        <f>D175/2959</f>
        <v>1.0138560324433931E-3</v>
      </c>
      <c r="F175" s="77">
        <f>SUM(F169:F174)</f>
        <v>4</v>
      </c>
      <c r="G175" s="42">
        <f>F175/4356</f>
        <v>9.1827364554637281E-4</v>
      </c>
      <c r="H175" s="71">
        <f>SUM(H169:H174)</f>
        <v>7</v>
      </c>
      <c r="I175" s="41">
        <f>H175/6331</f>
        <v>1.1056705101879639E-3</v>
      </c>
      <c r="J175" s="37">
        <f>IF(D175=0, "-", IF((B175-D175)/D175&lt;10, (B175-D175)/D175, "&gt;999%"))</f>
        <v>-1</v>
      </c>
      <c r="K175" s="38">
        <f>IF(H175=0, "-", IF((F175-H175)/H175&lt;10, (F175-H175)/H175, "&gt;999%"))</f>
        <v>-0.42857142857142855</v>
      </c>
    </row>
    <row r="176" spans="1:11" x14ac:dyDescent="0.2">
      <c r="B176" s="83"/>
      <c r="D176" s="83"/>
      <c r="F176" s="83"/>
      <c r="H176" s="83"/>
    </row>
    <row r="177" spans="1:11" s="43" customFormat="1" x14ac:dyDescent="0.2">
      <c r="A177" s="162" t="s">
        <v>478</v>
      </c>
      <c r="B177" s="71">
        <v>11</v>
      </c>
      <c r="C177" s="40">
        <f>B177/1663</f>
        <v>6.6145520144317502E-3</v>
      </c>
      <c r="D177" s="71">
        <v>15</v>
      </c>
      <c r="E177" s="41">
        <f>D177/2959</f>
        <v>5.0692801622169653E-3</v>
      </c>
      <c r="F177" s="77">
        <v>42</v>
      </c>
      <c r="G177" s="42">
        <f>F177/4356</f>
        <v>9.6418732782369149E-3</v>
      </c>
      <c r="H177" s="71">
        <v>33</v>
      </c>
      <c r="I177" s="41">
        <f>H177/6331</f>
        <v>5.2124466908861156E-3</v>
      </c>
      <c r="J177" s="37">
        <f>IF(D177=0, "-", IF((B177-D177)/D177&lt;10, (B177-D177)/D177, "&gt;999%"))</f>
        <v>-0.26666666666666666</v>
      </c>
      <c r="K177" s="38">
        <f>IF(H177=0, "-", IF((F177-H177)/H177&lt;10, (F177-H177)/H177, "&gt;999%"))</f>
        <v>0.27272727272727271</v>
      </c>
    </row>
    <row r="178" spans="1:11" x14ac:dyDescent="0.2">
      <c r="B178" s="83"/>
      <c r="D178" s="83"/>
      <c r="F178" s="83"/>
      <c r="H178" s="83"/>
    </row>
    <row r="179" spans="1:11" x14ac:dyDescent="0.2">
      <c r="A179" s="27" t="s">
        <v>476</v>
      </c>
      <c r="B179" s="71">
        <f>B183-B181</f>
        <v>781</v>
      </c>
      <c r="C179" s="40">
        <f>B179/1663</f>
        <v>0.46963319302465423</v>
      </c>
      <c r="D179" s="71">
        <f>D183-D181</f>
        <v>1252</v>
      </c>
      <c r="E179" s="41">
        <f>D179/2959</f>
        <v>0.42311591753970934</v>
      </c>
      <c r="F179" s="77">
        <f>F183-F181</f>
        <v>1934</v>
      </c>
      <c r="G179" s="42">
        <f>F179/4356</f>
        <v>0.44398530762167127</v>
      </c>
      <c r="H179" s="71">
        <f>H183-H181</f>
        <v>2748</v>
      </c>
      <c r="I179" s="41">
        <f>H179/6331</f>
        <v>0.43405465171378926</v>
      </c>
      <c r="J179" s="37">
        <f>IF(D179=0, "-", IF((B179-D179)/D179&lt;10, (B179-D179)/D179, "&gt;999%"))</f>
        <v>-0.37619808306709263</v>
      </c>
      <c r="K179" s="38">
        <f>IF(H179=0, "-", IF((F179-H179)/H179&lt;10, (F179-H179)/H179, "&gt;999%"))</f>
        <v>-0.29621542940320233</v>
      </c>
    </row>
    <row r="180" spans="1:11" x14ac:dyDescent="0.2">
      <c r="A180" s="27"/>
      <c r="B180" s="71"/>
      <c r="C180" s="40"/>
      <c r="D180" s="71"/>
      <c r="E180" s="41"/>
      <c r="F180" s="77"/>
      <c r="G180" s="42"/>
      <c r="H180" s="71"/>
      <c r="I180" s="41"/>
      <c r="J180" s="37"/>
      <c r="K180" s="38"/>
    </row>
    <row r="181" spans="1:11" x14ac:dyDescent="0.2">
      <c r="A181" s="27" t="s">
        <v>477</v>
      </c>
      <c r="B181" s="71">
        <v>142</v>
      </c>
      <c r="C181" s="40">
        <f>B181/1663</f>
        <v>8.5387853277209866E-2</v>
      </c>
      <c r="D181" s="71">
        <v>145</v>
      </c>
      <c r="E181" s="41">
        <f>D181/2959</f>
        <v>4.900304156809733E-2</v>
      </c>
      <c r="F181" s="77">
        <v>382</v>
      </c>
      <c r="G181" s="42">
        <f>F181/4356</f>
        <v>8.7695133149678597E-2</v>
      </c>
      <c r="H181" s="71">
        <v>357</v>
      </c>
      <c r="I181" s="41">
        <f>H181/6331</f>
        <v>5.6389196019586162E-2</v>
      </c>
      <c r="J181" s="37">
        <f>IF(D181=0, "-", IF((B181-D181)/D181&lt;10, (B181-D181)/D181, "&gt;999%"))</f>
        <v>-2.0689655172413793E-2</v>
      </c>
      <c r="K181" s="38">
        <f>IF(H181=0, "-", IF((F181-H181)/H181&lt;10, (F181-H181)/H181, "&gt;999%"))</f>
        <v>7.0028011204481794E-2</v>
      </c>
    </row>
    <row r="182" spans="1:11" x14ac:dyDescent="0.2">
      <c r="A182" s="27"/>
      <c r="B182" s="71"/>
      <c r="C182" s="40"/>
      <c r="D182" s="71"/>
      <c r="E182" s="41"/>
      <c r="F182" s="77"/>
      <c r="G182" s="42"/>
      <c r="H182" s="71"/>
      <c r="I182" s="41"/>
      <c r="J182" s="37"/>
      <c r="K182" s="38"/>
    </row>
    <row r="183" spans="1:11" x14ac:dyDescent="0.2">
      <c r="A183" s="27" t="s">
        <v>475</v>
      </c>
      <c r="B183" s="71">
        <v>923</v>
      </c>
      <c r="C183" s="40">
        <f>B183/1663</f>
        <v>0.55502104630186411</v>
      </c>
      <c r="D183" s="71">
        <v>1397</v>
      </c>
      <c r="E183" s="41">
        <f>D183/2959</f>
        <v>0.47211895910780671</v>
      </c>
      <c r="F183" s="77">
        <v>2316</v>
      </c>
      <c r="G183" s="42">
        <f>F183/4356</f>
        <v>0.5316804407713499</v>
      </c>
      <c r="H183" s="71">
        <v>3105</v>
      </c>
      <c r="I183" s="41">
        <f>H183/6331</f>
        <v>0.49044384773337546</v>
      </c>
      <c r="J183" s="37">
        <f>IF(D183=0, "-", IF((B183-D183)/D183&lt;10, (B183-D183)/D183, "&gt;999%"))</f>
        <v>-0.33929849677881174</v>
      </c>
      <c r="K183" s="38">
        <f>IF(H183=0, "-", IF((F183-H183)/H183&lt;10, (F183-H183)/H183, "&gt;999%"))</f>
        <v>-0.25410628019323672</v>
      </c>
    </row>
  </sheetData>
  <mergeCells count="37">
    <mergeCell ref="B1:K1"/>
    <mergeCell ref="B2:K2"/>
    <mergeCell ref="B160:E160"/>
    <mergeCell ref="F160:I160"/>
    <mergeCell ref="J160:K160"/>
    <mergeCell ref="B161:C161"/>
    <mergeCell ref="D161:E161"/>
    <mergeCell ref="F161:G161"/>
    <mergeCell ref="H161:I161"/>
    <mergeCell ref="B108:E108"/>
    <mergeCell ref="F108:I108"/>
    <mergeCell ref="J108:K108"/>
    <mergeCell ref="B109:C109"/>
    <mergeCell ref="D109:E109"/>
    <mergeCell ref="F109:G109"/>
    <mergeCell ref="H109:I109"/>
    <mergeCell ref="B62:E62"/>
    <mergeCell ref="F62:I62"/>
    <mergeCell ref="J62:K62"/>
    <mergeCell ref="B63:C63"/>
    <mergeCell ref="D63:E63"/>
    <mergeCell ref="F63:G63"/>
    <mergeCell ref="H63:I63"/>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06" max="16383" man="1"/>
    <brk id="159" max="16383" man="1"/>
    <brk id="18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2"/>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501</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IF(B42=0, "-", B7/B42)</f>
        <v>1.0834236186348862E-3</v>
      </c>
      <c r="D7" s="65">
        <v>2</v>
      </c>
      <c r="E7" s="21">
        <f>IF(D42=0, "-", D7/D42)</f>
        <v>1.4316392269148174E-3</v>
      </c>
      <c r="F7" s="81">
        <v>3</v>
      </c>
      <c r="G7" s="39">
        <f>IF(F42=0, "-", F7/F42)</f>
        <v>1.2953367875647669E-3</v>
      </c>
      <c r="H7" s="65">
        <v>8</v>
      </c>
      <c r="I7" s="21">
        <f>IF(H42=0, "-", H7/H42)</f>
        <v>2.5764895330112722E-3</v>
      </c>
      <c r="J7" s="20">
        <f t="shared" ref="J7:J40" si="0">IF(D7=0, "-", IF((B7-D7)/D7&lt;10, (B7-D7)/D7, "&gt;999%"))</f>
        <v>-0.5</v>
      </c>
      <c r="K7" s="21">
        <f t="shared" ref="K7:K40" si="1">IF(H7=0, "-", IF((F7-H7)/H7&lt;10, (F7-H7)/H7, "&gt;999%"))</f>
        <v>-0.625</v>
      </c>
    </row>
    <row r="8" spans="1:11" x14ac:dyDescent="0.2">
      <c r="A8" s="7" t="s">
        <v>32</v>
      </c>
      <c r="B8" s="65">
        <v>31</v>
      </c>
      <c r="C8" s="39">
        <f>IF(B42=0, "-", B8/B42)</f>
        <v>3.3586132177681471E-2</v>
      </c>
      <c r="D8" s="65">
        <v>27</v>
      </c>
      <c r="E8" s="21">
        <f>IF(D42=0, "-", D8/D42)</f>
        <v>1.9327129563350035E-2</v>
      </c>
      <c r="F8" s="81">
        <v>57</v>
      </c>
      <c r="G8" s="39">
        <f>IF(F42=0, "-", F8/F42)</f>
        <v>2.4611398963730571E-2</v>
      </c>
      <c r="H8" s="65">
        <v>49</v>
      </c>
      <c r="I8" s="21">
        <f>IF(H42=0, "-", H8/H42)</f>
        <v>1.5780998389694042E-2</v>
      </c>
      <c r="J8" s="20">
        <f t="shared" si="0"/>
        <v>0.14814814814814814</v>
      </c>
      <c r="K8" s="21">
        <f t="shared" si="1"/>
        <v>0.16326530612244897</v>
      </c>
    </row>
    <row r="9" spans="1:11" x14ac:dyDescent="0.2">
      <c r="A9" s="7" t="s">
        <v>33</v>
      </c>
      <c r="B9" s="65">
        <v>22</v>
      </c>
      <c r="C9" s="39">
        <f>IF(B42=0, "-", B9/B42)</f>
        <v>2.3835319609967497E-2</v>
      </c>
      <c r="D9" s="65">
        <v>17</v>
      </c>
      <c r="E9" s="21">
        <f>IF(D42=0, "-", D9/D42)</f>
        <v>1.2168933428775949E-2</v>
      </c>
      <c r="F9" s="81">
        <v>65</v>
      </c>
      <c r="G9" s="39">
        <f>IF(F42=0, "-", F9/F42)</f>
        <v>2.8065630397236616E-2</v>
      </c>
      <c r="H9" s="65">
        <v>62</v>
      </c>
      <c r="I9" s="21">
        <f>IF(H42=0, "-", H9/H42)</f>
        <v>1.9967793880837359E-2</v>
      </c>
      <c r="J9" s="20">
        <f t="shared" si="0"/>
        <v>0.29411764705882354</v>
      </c>
      <c r="K9" s="21">
        <f t="shared" si="1"/>
        <v>4.8387096774193547E-2</v>
      </c>
    </row>
    <row r="10" spans="1:11" x14ac:dyDescent="0.2">
      <c r="A10" s="7" t="s">
        <v>36</v>
      </c>
      <c r="B10" s="65">
        <v>0</v>
      </c>
      <c r="C10" s="39">
        <f>IF(B42=0, "-", B10/B42)</f>
        <v>0</v>
      </c>
      <c r="D10" s="65">
        <v>0</v>
      </c>
      <c r="E10" s="21">
        <f>IF(D42=0, "-", D10/D42)</f>
        <v>0</v>
      </c>
      <c r="F10" s="81">
        <v>0</v>
      </c>
      <c r="G10" s="39">
        <f>IF(F42=0, "-", F10/F42)</f>
        <v>0</v>
      </c>
      <c r="H10" s="65">
        <v>1</v>
      </c>
      <c r="I10" s="21">
        <f>IF(H42=0, "-", H10/H42)</f>
        <v>3.2206119162640903E-4</v>
      </c>
      <c r="J10" s="20" t="str">
        <f t="shared" si="0"/>
        <v>-</v>
      </c>
      <c r="K10" s="21">
        <f t="shared" si="1"/>
        <v>-1</v>
      </c>
    </row>
    <row r="11" spans="1:11" x14ac:dyDescent="0.2">
      <c r="A11" s="7" t="s">
        <v>37</v>
      </c>
      <c r="B11" s="65">
        <v>0</v>
      </c>
      <c r="C11" s="39">
        <f>IF(B42=0, "-", B11/B42)</f>
        <v>0</v>
      </c>
      <c r="D11" s="65">
        <v>1</v>
      </c>
      <c r="E11" s="21">
        <f>IF(D42=0, "-", D11/D42)</f>
        <v>7.158196134574087E-4</v>
      </c>
      <c r="F11" s="81">
        <v>0</v>
      </c>
      <c r="G11" s="39">
        <f>IF(F42=0, "-", F11/F42)</f>
        <v>0</v>
      </c>
      <c r="H11" s="65">
        <v>1</v>
      </c>
      <c r="I11" s="21">
        <f>IF(H42=0, "-", H11/H42)</f>
        <v>3.2206119162640903E-4</v>
      </c>
      <c r="J11" s="20">
        <f t="shared" si="0"/>
        <v>-1</v>
      </c>
      <c r="K11" s="21">
        <f t="shared" si="1"/>
        <v>-1</v>
      </c>
    </row>
    <row r="12" spans="1:11" x14ac:dyDescent="0.2">
      <c r="A12" s="7" t="s">
        <v>39</v>
      </c>
      <c r="B12" s="65">
        <v>20</v>
      </c>
      <c r="C12" s="39">
        <f>IF(B42=0, "-", B12/B42)</f>
        <v>2.1668472372697724E-2</v>
      </c>
      <c r="D12" s="65">
        <v>25</v>
      </c>
      <c r="E12" s="21">
        <f>IF(D42=0, "-", D12/D42)</f>
        <v>1.789549033643522E-2</v>
      </c>
      <c r="F12" s="81">
        <v>50</v>
      </c>
      <c r="G12" s="39">
        <f>IF(F42=0, "-", F12/F42)</f>
        <v>2.158894645941278E-2</v>
      </c>
      <c r="H12" s="65">
        <v>49</v>
      </c>
      <c r="I12" s="21">
        <f>IF(H42=0, "-", H12/H42)</f>
        <v>1.5780998389694042E-2</v>
      </c>
      <c r="J12" s="20">
        <f t="shared" si="0"/>
        <v>-0.2</v>
      </c>
      <c r="K12" s="21">
        <f t="shared" si="1"/>
        <v>2.0408163265306121E-2</v>
      </c>
    </row>
    <row r="13" spans="1:11" x14ac:dyDescent="0.2">
      <c r="A13" s="7" t="s">
        <v>41</v>
      </c>
      <c r="B13" s="65">
        <v>11</v>
      </c>
      <c r="C13" s="39">
        <f>IF(B42=0, "-", B13/B42)</f>
        <v>1.1917659804983749E-2</v>
      </c>
      <c r="D13" s="65">
        <v>8</v>
      </c>
      <c r="E13" s="21">
        <f>IF(D42=0, "-", D13/D42)</f>
        <v>5.7265569076592696E-3</v>
      </c>
      <c r="F13" s="81">
        <v>27</v>
      </c>
      <c r="G13" s="39">
        <f>IF(F42=0, "-", F13/F42)</f>
        <v>1.1658031088082901E-2</v>
      </c>
      <c r="H13" s="65">
        <v>15</v>
      </c>
      <c r="I13" s="21">
        <f>IF(H42=0, "-", H13/H42)</f>
        <v>4.830917874396135E-3</v>
      </c>
      <c r="J13" s="20">
        <f t="shared" si="0"/>
        <v>0.375</v>
      </c>
      <c r="K13" s="21">
        <f t="shared" si="1"/>
        <v>0.8</v>
      </c>
    </row>
    <row r="14" spans="1:11" x14ac:dyDescent="0.2">
      <c r="A14" s="7" t="s">
        <v>43</v>
      </c>
      <c r="B14" s="65">
        <v>0</v>
      </c>
      <c r="C14" s="39">
        <f>IF(B42=0, "-", B14/B42)</f>
        <v>0</v>
      </c>
      <c r="D14" s="65">
        <v>31</v>
      </c>
      <c r="E14" s="21">
        <f>IF(D42=0, "-", D14/D42)</f>
        <v>2.2190408017179669E-2</v>
      </c>
      <c r="F14" s="81">
        <v>0</v>
      </c>
      <c r="G14" s="39">
        <f>IF(F42=0, "-", F14/F42)</f>
        <v>0</v>
      </c>
      <c r="H14" s="65">
        <v>53</v>
      </c>
      <c r="I14" s="21">
        <f>IF(H42=0, "-", H14/H42)</f>
        <v>1.7069243156199679E-2</v>
      </c>
      <c r="J14" s="20">
        <f t="shared" si="0"/>
        <v>-1</v>
      </c>
      <c r="K14" s="21">
        <f t="shared" si="1"/>
        <v>-1</v>
      </c>
    </row>
    <row r="15" spans="1:11" x14ac:dyDescent="0.2">
      <c r="A15" s="7" t="s">
        <v>44</v>
      </c>
      <c r="B15" s="65">
        <v>64</v>
      </c>
      <c r="C15" s="39">
        <f>IF(B42=0, "-", B15/B42)</f>
        <v>6.9339111592632716E-2</v>
      </c>
      <c r="D15" s="65">
        <v>147</v>
      </c>
      <c r="E15" s="21">
        <f>IF(D42=0, "-", D15/D42)</f>
        <v>0.10522548317823908</v>
      </c>
      <c r="F15" s="81">
        <v>130</v>
      </c>
      <c r="G15" s="39">
        <f>IF(F42=0, "-", F15/F42)</f>
        <v>5.6131260794473233E-2</v>
      </c>
      <c r="H15" s="65">
        <v>339</v>
      </c>
      <c r="I15" s="21">
        <f>IF(H42=0, "-", H15/H42)</f>
        <v>0.10917874396135266</v>
      </c>
      <c r="J15" s="20">
        <f t="shared" si="0"/>
        <v>-0.56462585034013602</v>
      </c>
      <c r="K15" s="21">
        <f t="shared" si="1"/>
        <v>-0.61651917404129797</v>
      </c>
    </row>
    <row r="16" spans="1:11" x14ac:dyDescent="0.2">
      <c r="A16" s="7" t="s">
        <v>45</v>
      </c>
      <c r="B16" s="65">
        <v>68</v>
      </c>
      <c r="C16" s="39">
        <f>IF(B42=0, "-", B16/B42)</f>
        <v>7.3672806067172261E-2</v>
      </c>
      <c r="D16" s="65">
        <v>133</v>
      </c>
      <c r="E16" s="21">
        <f>IF(D42=0, "-", D16/D42)</f>
        <v>9.5204008589835368E-2</v>
      </c>
      <c r="F16" s="81">
        <v>197</v>
      </c>
      <c r="G16" s="39">
        <f>IF(F42=0, "-", F16/F42)</f>
        <v>8.5060449050086362E-2</v>
      </c>
      <c r="H16" s="65">
        <v>301</v>
      </c>
      <c r="I16" s="21">
        <f>IF(H42=0, "-", H16/H42)</f>
        <v>9.6940418679549112E-2</v>
      </c>
      <c r="J16" s="20">
        <f t="shared" si="0"/>
        <v>-0.48872180451127817</v>
      </c>
      <c r="K16" s="21">
        <f t="shared" si="1"/>
        <v>-0.34551495016611294</v>
      </c>
    </row>
    <row r="17" spans="1:11" x14ac:dyDescent="0.2">
      <c r="A17" s="7" t="s">
        <v>47</v>
      </c>
      <c r="B17" s="65">
        <v>9</v>
      </c>
      <c r="C17" s="39">
        <f>IF(B42=0, "-", B17/B42)</f>
        <v>9.7508125677139759E-3</v>
      </c>
      <c r="D17" s="65">
        <v>12</v>
      </c>
      <c r="E17" s="21">
        <f>IF(D42=0, "-", D17/D42)</f>
        <v>8.5898353614889053E-3</v>
      </c>
      <c r="F17" s="81">
        <v>16</v>
      </c>
      <c r="G17" s="39">
        <f>IF(F42=0, "-", F17/F42)</f>
        <v>6.9084628670120895E-3</v>
      </c>
      <c r="H17" s="65">
        <v>19</v>
      </c>
      <c r="I17" s="21">
        <f>IF(H42=0, "-", H17/H42)</f>
        <v>6.1191626409017709E-3</v>
      </c>
      <c r="J17" s="20">
        <f t="shared" si="0"/>
        <v>-0.25</v>
      </c>
      <c r="K17" s="21">
        <f t="shared" si="1"/>
        <v>-0.15789473684210525</v>
      </c>
    </row>
    <row r="18" spans="1:11" x14ac:dyDescent="0.2">
      <c r="A18" s="7" t="s">
        <v>49</v>
      </c>
      <c r="B18" s="65">
        <v>4</v>
      </c>
      <c r="C18" s="39">
        <f>IF(B42=0, "-", B18/B42)</f>
        <v>4.3336944745395447E-3</v>
      </c>
      <c r="D18" s="65">
        <v>7</v>
      </c>
      <c r="E18" s="21">
        <f>IF(D42=0, "-", D18/D42)</f>
        <v>5.0107372942018611E-3</v>
      </c>
      <c r="F18" s="81">
        <v>12</v>
      </c>
      <c r="G18" s="39">
        <f>IF(F42=0, "-", F18/F42)</f>
        <v>5.1813471502590676E-3</v>
      </c>
      <c r="H18" s="65">
        <v>12</v>
      </c>
      <c r="I18" s="21">
        <f>IF(H42=0, "-", H18/H42)</f>
        <v>3.8647342995169081E-3</v>
      </c>
      <c r="J18" s="20">
        <f t="shared" si="0"/>
        <v>-0.42857142857142855</v>
      </c>
      <c r="K18" s="21">
        <f t="shared" si="1"/>
        <v>0</v>
      </c>
    </row>
    <row r="19" spans="1:11" x14ac:dyDescent="0.2">
      <c r="A19" s="7" t="s">
        <v>50</v>
      </c>
      <c r="B19" s="65">
        <v>9</v>
      </c>
      <c r="C19" s="39">
        <f>IF(B42=0, "-", B19/B42)</f>
        <v>9.7508125677139759E-3</v>
      </c>
      <c r="D19" s="65">
        <v>11</v>
      </c>
      <c r="E19" s="21">
        <f>IF(D42=0, "-", D19/D42)</f>
        <v>7.874015748031496E-3</v>
      </c>
      <c r="F19" s="81">
        <v>22</v>
      </c>
      <c r="G19" s="39">
        <f>IF(F42=0, "-", F19/F42)</f>
        <v>9.4991364421416237E-3</v>
      </c>
      <c r="H19" s="65">
        <v>25</v>
      </c>
      <c r="I19" s="21">
        <f>IF(H42=0, "-", H19/H42)</f>
        <v>8.0515297906602248E-3</v>
      </c>
      <c r="J19" s="20">
        <f t="shared" si="0"/>
        <v>-0.18181818181818182</v>
      </c>
      <c r="K19" s="21">
        <f t="shared" si="1"/>
        <v>-0.12</v>
      </c>
    </row>
    <row r="20" spans="1:11" x14ac:dyDescent="0.2">
      <c r="A20" s="7" t="s">
        <v>51</v>
      </c>
      <c r="B20" s="65">
        <v>13</v>
      </c>
      <c r="C20" s="39">
        <f>IF(B42=0, "-", B20/B42)</f>
        <v>1.4084507042253521E-2</v>
      </c>
      <c r="D20" s="65">
        <v>54</v>
      </c>
      <c r="E20" s="21">
        <f>IF(D42=0, "-", D20/D42)</f>
        <v>3.865425912670007E-2</v>
      </c>
      <c r="F20" s="81">
        <v>71</v>
      </c>
      <c r="G20" s="39">
        <f>IF(F42=0, "-", F20/F42)</f>
        <v>3.0656303972366149E-2</v>
      </c>
      <c r="H20" s="65">
        <v>100</v>
      </c>
      <c r="I20" s="21">
        <f>IF(H42=0, "-", H20/H42)</f>
        <v>3.2206119162640899E-2</v>
      </c>
      <c r="J20" s="20">
        <f t="shared" si="0"/>
        <v>-0.7592592592592593</v>
      </c>
      <c r="K20" s="21">
        <f t="shared" si="1"/>
        <v>-0.28999999999999998</v>
      </c>
    </row>
    <row r="21" spans="1:11" x14ac:dyDescent="0.2">
      <c r="A21" s="7" t="s">
        <v>52</v>
      </c>
      <c r="B21" s="65">
        <v>16</v>
      </c>
      <c r="C21" s="39">
        <f>IF(B42=0, "-", B21/B42)</f>
        <v>1.7334777898158179E-2</v>
      </c>
      <c r="D21" s="65">
        <v>23</v>
      </c>
      <c r="E21" s="21">
        <f>IF(D42=0, "-", D21/D42)</f>
        <v>1.6463851109520401E-2</v>
      </c>
      <c r="F21" s="81">
        <v>55</v>
      </c>
      <c r="G21" s="39">
        <f>IF(F42=0, "-", F21/F42)</f>
        <v>2.3747841105354058E-2</v>
      </c>
      <c r="H21" s="65">
        <v>61</v>
      </c>
      <c r="I21" s="21">
        <f>IF(H42=0, "-", H21/H42)</f>
        <v>1.9645732689210951E-2</v>
      </c>
      <c r="J21" s="20">
        <f t="shared" si="0"/>
        <v>-0.30434782608695654</v>
      </c>
      <c r="K21" s="21">
        <f t="shared" si="1"/>
        <v>-9.8360655737704916E-2</v>
      </c>
    </row>
    <row r="22" spans="1:11" x14ac:dyDescent="0.2">
      <c r="A22" s="7" t="s">
        <v>53</v>
      </c>
      <c r="B22" s="65">
        <v>2</v>
      </c>
      <c r="C22" s="39">
        <f>IF(B42=0, "-", B22/B42)</f>
        <v>2.1668472372697724E-3</v>
      </c>
      <c r="D22" s="65">
        <v>1</v>
      </c>
      <c r="E22" s="21">
        <f>IF(D42=0, "-", D22/D42)</f>
        <v>7.158196134574087E-4</v>
      </c>
      <c r="F22" s="81">
        <v>3</v>
      </c>
      <c r="G22" s="39">
        <f>IF(F42=0, "-", F22/F42)</f>
        <v>1.2953367875647669E-3</v>
      </c>
      <c r="H22" s="65">
        <v>1</v>
      </c>
      <c r="I22" s="21">
        <f>IF(H42=0, "-", H22/H42)</f>
        <v>3.2206119162640903E-4</v>
      </c>
      <c r="J22" s="20">
        <f t="shared" si="0"/>
        <v>1</v>
      </c>
      <c r="K22" s="21">
        <f t="shared" si="1"/>
        <v>2</v>
      </c>
    </row>
    <row r="23" spans="1:11" x14ac:dyDescent="0.2">
      <c r="A23" s="7" t="s">
        <v>54</v>
      </c>
      <c r="B23" s="65">
        <v>15</v>
      </c>
      <c r="C23" s="39">
        <f>IF(B42=0, "-", B23/B42)</f>
        <v>1.6251354279523293E-2</v>
      </c>
      <c r="D23" s="65">
        <v>16</v>
      </c>
      <c r="E23" s="21">
        <f>IF(D42=0, "-", D23/D42)</f>
        <v>1.1453113815318539E-2</v>
      </c>
      <c r="F23" s="81">
        <v>37</v>
      </c>
      <c r="G23" s="39">
        <f>IF(F42=0, "-", F23/F42)</f>
        <v>1.5975820379965457E-2</v>
      </c>
      <c r="H23" s="65">
        <v>39</v>
      </c>
      <c r="I23" s="21">
        <f>IF(H42=0, "-", H23/H42)</f>
        <v>1.2560386473429951E-2</v>
      </c>
      <c r="J23" s="20">
        <f t="shared" si="0"/>
        <v>-6.25E-2</v>
      </c>
      <c r="K23" s="21">
        <f t="shared" si="1"/>
        <v>-5.128205128205128E-2</v>
      </c>
    </row>
    <row r="24" spans="1:11" x14ac:dyDescent="0.2">
      <c r="A24" s="7" t="s">
        <v>56</v>
      </c>
      <c r="B24" s="65">
        <v>1</v>
      </c>
      <c r="C24" s="39">
        <f>IF(B42=0, "-", B24/B42)</f>
        <v>1.0834236186348862E-3</v>
      </c>
      <c r="D24" s="65">
        <v>1</v>
      </c>
      <c r="E24" s="21">
        <f>IF(D42=0, "-", D24/D42)</f>
        <v>7.158196134574087E-4</v>
      </c>
      <c r="F24" s="81">
        <v>2</v>
      </c>
      <c r="G24" s="39">
        <f>IF(F42=0, "-", F24/F42)</f>
        <v>8.6355785837651119E-4</v>
      </c>
      <c r="H24" s="65">
        <v>2</v>
      </c>
      <c r="I24" s="21">
        <f>IF(H42=0, "-", H24/H42)</f>
        <v>6.4412238325281806E-4</v>
      </c>
      <c r="J24" s="20">
        <f t="shared" si="0"/>
        <v>0</v>
      </c>
      <c r="K24" s="21">
        <f t="shared" si="1"/>
        <v>0</v>
      </c>
    </row>
    <row r="25" spans="1:11" x14ac:dyDescent="0.2">
      <c r="A25" s="7" t="s">
        <v>57</v>
      </c>
      <c r="B25" s="65">
        <v>134</v>
      </c>
      <c r="C25" s="39">
        <f>IF(B42=0, "-", B25/B42)</f>
        <v>0.14517876489707476</v>
      </c>
      <c r="D25" s="65">
        <v>232</v>
      </c>
      <c r="E25" s="21">
        <f>IF(D42=0, "-", D25/D42)</f>
        <v>0.16607015032211883</v>
      </c>
      <c r="F25" s="81">
        <v>335</v>
      </c>
      <c r="G25" s="39">
        <f>IF(F42=0, "-", F25/F42)</f>
        <v>0.14464594127806563</v>
      </c>
      <c r="H25" s="65">
        <v>475</v>
      </c>
      <c r="I25" s="21">
        <f>IF(H42=0, "-", H25/H42)</f>
        <v>0.1529790660225443</v>
      </c>
      <c r="J25" s="20">
        <f t="shared" si="0"/>
        <v>-0.42241379310344829</v>
      </c>
      <c r="K25" s="21">
        <f t="shared" si="1"/>
        <v>-0.29473684210526313</v>
      </c>
    </row>
    <row r="26" spans="1:11" x14ac:dyDescent="0.2">
      <c r="A26" s="7" t="s">
        <v>58</v>
      </c>
      <c r="B26" s="65">
        <v>20</v>
      </c>
      <c r="C26" s="39">
        <f>IF(B42=0, "-", B26/B42)</f>
        <v>2.1668472372697724E-2</v>
      </c>
      <c r="D26" s="65">
        <v>14</v>
      </c>
      <c r="E26" s="21">
        <f>IF(D42=0, "-", D26/D42)</f>
        <v>1.0021474588403722E-2</v>
      </c>
      <c r="F26" s="81">
        <v>55</v>
      </c>
      <c r="G26" s="39">
        <f>IF(F42=0, "-", F26/F42)</f>
        <v>2.3747841105354058E-2</v>
      </c>
      <c r="H26" s="65">
        <v>40</v>
      </c>
      <c r="I26" s="21">
        <f>IF(H42=0, "-", H26/H42)</f>
        <v>1.2882447665056361E-2</v>
      </c>
      <c r="J26" s="20">
        <f t="shared" si="0"/>
        <v>0.42857142857142855</v>
      </c>
      <c r="K26" s="21">
        <f t="shared" si="1"/>
        <v>0.375</v>
      </c>
    </row>
    <row r="27" spans="1:11" x14ac:dyDescent="0.2">
      <c r="A27" s="7" t="s">
        <v>60</v>
      </c>
      <c r="B27" s="65">
        <v>23</v>
      </c>
      <c r="C27" s="39">
        <f>IF(B42=0, "-", B27/B42)</f>
        <v>2.4918743228602384E-2</v>
      </c>
      <c r="D27" s="65">
        <v>26</v>
      </c>
      <c r="E27" s="21">
        <f>IF(D42=0, "-", D27/D42)</f>
        <v>1.8611309949892626E-2</v>
      </c>
      <c r="F27" s="81">
        <v>63</v>
      </c>
      <c r="G27" s="39">
        <f>IF(F42=0, "-", F27/F42)</f>
        <v>2.7202072538860103E-2</v>
      </c>
      <c r="H27" s="65">
        <v>76</v>
      </c>
      <c r="I27" s="21">
        <f>IF(H42=0, "-", H27/H42)</f>
        <v>2.4476650563607084E-2</v>
      </c>
      <c r="J27" s="20">
        <f t="shared" si="0"/>
        <v>-0.11538461538461539</v>
      </c>
      <c r="K27" s="21">
        <f t="shared" si="1"/>
        <v>-0.17105263157894737</v>
      </c>
    </row>
    <row r="28" spans="1:11" x14ac:dyDescent="0.2">
      <c r="A28" s="7" t="s">
        <v>61</v>
      </c>
      <c r="B28" s="65">
        <v>1</v>
      </c>
      <c r="C28" s="39">
        <f>IF(B42=0, "-", B28/B42)</f>
        <v>1.0834236186348862E-3</v>
      </c>
      <c r="D28" s="65">
        <v>1</v>
      </c>
      <c r="E28" s="21">
        <f>IF(D42=0, "-", D28/D42)</f>
        <v>7.158196134574087E-4</v>
      </c>
      <c r="F28" s="81">
        <v>4</v>
      </c>
      <c r="G28" s="39">
        <f>IF(F42=0, "-", F28/F42)</f>
        <v>1.7271157167530224E-3</v>
      </c>
      <c r="H28" s="65">
        <v>4</v>
      </c>
      <c r="I28" s="21">
        <f>IF(H42=0, "-", H28/H42)</f>
        <v>1.2882447665056361E-3</v>
      </c>
      <c r="J28" s="20">
        <f t="shared" si="0"/>
        <v>0</v>
      </c>
      <c r="K28" s="21">
        <f t="shared" si="1"/>
        <v>0</v>
      </c>
    </row>
    <row r="29" spans="1:11" x14ac:dyDescent="0.2">
      <c r="A29" s="7" t="s">
        <v>62</v>
      </c>
      <c r="B29" s="65">
        <v>69</v>
      </c>
      <c r="C29" s="39">
        <f>IF(B42=0, "-", B29/B42)</f>
        <v>7.4756229685807155E-2</v>
      </c>
      <c r="D29" s="65">
        <v>93</v>
      </c>
      <c r="E29" s="21">
        <f>IF(D42=0, "-", D29/D42)</f>
        <v>6.6571224051539007E-2</v>
      </c>
      <c r="F29" s="81">
        <v>127</v>
      </c>
      <c r="G29" s="39">
        <f>IF(F42=0, "-", F29/F42)</f>
        <v>5.4835924006908461E-2</v>
      </c>
      <c r="H29" s="65">
        <v>178</v>
      </c>
      <c r="I29" s="21">
        <f>IF(H42=0, "-", H29/H42)</f>
        <v>5.7326892109500809E-2</v>
      </c>
      <c r="J29" s="20">
        <f t="shared" si="0"/>
        <v>-0.25806451612903225</v>
      </c>
      <c r="K29" s="21">
        <f t="shared" si="1"/>
        <v>-0.28651685393258425</v>
      </c>
    </row>
    <row r="30" spans="1:11" x14ac:dyDescent="0.2">
      <c r="A30" s="7" t="s">
        <v>63</v>
      </c>
      <c r="B30" s="65">
        <v>44</v>
      </c>
      <c r="C30" s="39">
        <f>IF(B42=0, "-", B30/B42)</f>
        <v>4.7670639219934995E-2</v>
      </c>
      <c r="D30" s="65">
        <v>82</v>
      </c>
      <c r="E30" s="21">
        <f>IF(D42=0, "-", D30/D42)</f>
        <v>5.8697208303507518E-2</v>
      </c>
      <c r="F30" s="81">
        <v>104</v>
      </c>
      <c r="G30" s="39">
        <f>IF(F42=0, "-", F30/F42)</f>
        <v>4.4905008635578586E-2</v>
      </c>
      <c r="H30" s="65">
        <v>182</v>
      </c>
      <c r="I30" s="21">
        <f>IF(H42=0, "-", H30/H42)</f>
        <v>5.8615136876006439E-2</v>
      </c>
      <c r="J30" s="20">
        <f t="shared" si="0"/>
        <v>-0.46341463414634149</v>
      </c>
      <c r="K30" s="21">
        <f t="shared" si="1"/>
        <v>-0.42857142857142855</v>
      </c>
    </row>
    <row r="31" spans="1:11" x14ac:dyDescent="0.2">
      <c r="A31" s="7" t="s">
        <v>64</v>
      </c>
      <c r="B31" s="65">
        <v>2</v>
      </c>
      <c r="C31" s="39">
        <f>IF(B42=0, "-", B31/B42)</f>
        <v>2.1668472372697724E-3</v>
      </c>
      <c r="D31" s="65">
        <v>8</v>
      </c>
      <c r="E31" s="21">
        <f>IF(D42=0, "-", D31/D42)</f>
        <v>5.7265569076592696E-3</v>
      </c>
      <c r="F31" s="81">
        <v>7</v>
      </c>
      <c r="G31" s="39">
        <f>IF(F42=0, "-", F31/F42)</f>
        <v>3.0224525043177895E-3</v>
      </c>
      <c r="H31" s="65">
        <v>14</v>
      </c>
      <c r="I31" s="21">
        <f>IF(H42=0, "-", H31/H42)</f>
        <v>4.5088566827697265E-3</v>
      </c>
      <c r="J31" s="20">
        <f t="shared" si="0"/>
        <v>-0.75</v>
      </c>
      <c r="K31" s="21">
        <f t="shared" si="1"/>
        <v>-0.5</v>
      </c>
    </row>
    <row r="32" spans="1:11" x14ac:dyDescent="0.2">
      <c r="A32" s="7" t="s">
        <v>65</v>
      </c>
      <c r="B32" s="65">
        <v>8</v>
      </c>
      <c r="C32" s="39">
        <f>IF(B42=0, "-", B32/B42)</f>
        <v>8.6673889490790895E-3</v>
      </c>
      <c r="D32" s="65">
        <v>8</v>
      </c>
      <c r="E32" s="21">
        <f>IF(D42=0, "-", D32/D42)</f>
        <v>5.7265569076592696E-3</v>
      </c>
      <c r="F32" s="81">
        <v>19</v>
      </c>
      <c r="G32" s="39">
        <f>IF(F42=0, "-", F32/F42)</f>
        <v>8.2037996545768575E-3</v>
      </c>
      <c r="H32" s="65">
        <v>19</v>
      </c>
      <c r="I32" s="21">
        <f>IF(H42=0, "-", H32/H42)</f>
        <v>6.1191626409017709E-3</v>
      </c>
      <c r="J32" s="20">
        <f t="shared" si="0"/>
        <v>0</v>
      </c>
      <c r="K32" s="21">
        <f t="shared" si="1"/>
        <v>0</v>
      </c>
    </row>
    <row r="33" spans="1:11" x14ac:dyDescent="0.2">
      <c r="A33" s="7" t="s">
        <v>67</v>
      </c>
      <c r="B33" s="65">
        <v>3</v>
      </c>
      <c r="C33" s="39">
        <f>IF(B42=0, "-", B33/B42)</f>
        <v>3.2502708559046588E-3</v>
      </c>
      <c r="D33" s="65">
        <v>2</v>
      </c>
      <c r="E33" s="21">
        <f>IF(D42=0, "-", D33/D42)</f>
        <v>1.4316392269148174E-3</v>
      </c>
      <c r="F33" s="81">
        <v>3</v>
      </c>
      <c r="G33" s="39">
        <f>IF(F42=0, "-", F33/F42)</f>
        <v>1.2953367875647669E-3</v>
      </c>
      <c r="H33" s="65">
        <v>4</v>
      </c>
      <c r="I33" s="21">
        <f>IF(H42=0, "-", H33/H42)</f>
        <v>1.2882447665056361E-3</v>
      </c>
      <c r="J33" s="20">
        <f t="shared" si="0"/>
        <v>0.5</v>
      </c>
      <c r="K33" s="21">
        <f t="shared" si="1"/>
        <v>-0.25</v>
      </c>
    </row>
    <row r="34" spans="1:11" x14ac:dyDescent="0.2">
      <c r="A34" s="7" t="s">
        <v>68</v>
      </c>
      <c r="B34" s="65">
        <v>22</v>
      </c>
      <c r="C34" s="39">
        <f>IF(B42=0, "-", B34/B42)</f>
        <v>2.3835319609967497E-2</v>
      </c>
      <c r="D34" s="65">
        <v>15</v>
      </c>
      <c r="E34" s="21">
        <f>IF(D42=0, "-", D34/D42)</f>
        <v>1.0737294201861132E-2</v>
      </c>
      <c r="F34" s="81">
        <v>84</v>
      </c>
      <c r="G34" s="39">
        <f>IF(F42=0, "-", F34/F42)</f>
        <v>3.6269430051813469E-2</v>
      </c>
      <c r="H34" s="65">
        <v>44</v>
      </c>
      <c r="I34" s="21">
        <f>IF(H42=0, "-", H34/H42)</f>
        <v>1.4170692431561997E-2</v>
      </c>
      <c r="J34" s="20">
        <f t="shared" si="0"/>
        <v>0.46666666666666667</v>
      </c>
      <c r="K34" s="21">
        <f t="shared" si="1"/>
        <v>0.90909090909090906</v>
      </c>
    </row>
    <row r="35" spans="1:11" x14ac:dyDescent="0.2">
      <c r="A35" s="7" t="s">
        <v>69</v>
      </c>
      <c r="B35" s="65">
        <v>0</v>
      </c>
      <c r="C35" s="39">
        <f>IF(B42=0, "-", B35/B42)</f>
        <v>0</v>
      </c>
      <c r="D35" s="65">
        <v>1</v>
      </c>
      <c r="E35" s="21">
        <f>IF(D42=0, "-", D35/D42)</f>
        <v>7.158196134574087E-4</v>
      </c>
      <c r="F35" s="81">
        <v>1</v>
      </c>
      <c r="G35" s="39">
        <f>IF(F42=0, "-", F35/F42)</f>
        <v>4.3177892918825559E-4</v>
      </c>
      <c r="H35" s="65">
        <v>2</v>
      </c>
      <c r="I35" s="21">
        <f>IF(H42=0, "-", H35/H42)</f>
        <v>6.4412238325281806E-4</v>
      </c>
      <c r="J35" s="20">
        <f t="shared" si="0"/>
        <v>-1</v>
      </c>
      <c r="K35" s="21">
        <f t="shared" si="1"/>
        <v>-0.5</v>
      </c>
    </row>
    <row r="36" spans="1:11" x14ac:dyDescent="0.2">
      <c r="A36" s="7" t="s">
        <v>70</v>
      </c>
      <c r="B36" s="65">
        <v>112</v>
      </c>
      <c r="C36" s="39">
        <f>IF(B42=0, "-", B36/B42)</f>
        <v>0.12134344528710726</v>
      </c>
      <c r="D36" s="65">
        <v>156</v>
      </c>
      <c r="E36" s="21">
        <f>IF(D42=0, "-", D36/D42)</f>
        <v>0.11166785969935576</v>
      </c>
      <c r="F36" s="81">
        <v>224</v>
      </c>
      <c r="G36" s="39">
        <f>IF(F42=0, "-", F36/F42)</f>
        <v>9.6718480138169263E-2</v>
      </c>
      <c r="H36" s="65">
        <v>362</v>
      </c>
      <c r="I36" s="21">
        <f>IF(H42=0, "-", H36/H42)</f>
        <v>0.11658615136876006</v>
      </c>
      <c r="J36" s="20">
        <f t="shared" si="0"/>
        <v>-0.28205128205128205</v>
      </c>
      <c r="K36" s="21">
        <f t="shared" si="1"/>
        <v>-0.38121546961325969</v>
      </c>
    </row>
    <row r="37" spans="1:11" x14ac:dyDescent="0.2">
      <c r="A37" s="7" t="s">
        <v>71</v>
      </c>
      <c r="B37" s="65">
        <v>6</v>
      </c>
      <c r="C37" s="39">
        <f>IF(B42=0, "-", B37/B42)</f>
        <v>6.5005417118093175E-3</v>
      </c>
      <c r="D37" s="65">
        <v>22</v>
      </c>
      <c r="E37" s="21">
        <f>IF(D42=0, "-", D37/D42)</f>
        <v>1.5748031496062992E-2</v>
      </c>
      <c r="F37" s="81">
        <v>20</v>
      </c>
      <c r="G37" s="39">
        <f>IF(F42=0, "-", F37/F42)</f>
        <v>8.6355785837651123E-3</v>
      </c>
      <c r="H37" s="65">
        <v>53</v>
      </c>
      <c r="I37" s="21">
        <f>IF(H42=0, "-", H37/H42)</f>
        <v>1.7069243156199679E-2</v>
      </c>
      <c r="J37" s="20">
        <f t="shared" si="0"/>
        <v>-0.72727272727272729</v>
      </c>
      <c r="K37" s="21">
        <f t="shared" si="1"/>
        <v>-0.62264150943396224</v>
      </c>
    </row>
    <row r="38" spans="1:11" x14ac:dyDescent="0.2">
      <c r="A38" s="7" t="s">
        <v>72</v>
      </c>
      <c r="B38" s="65">
        <v>126</v>
      </c>
      <c r="C38" s="39">
        <f>IF(B42=0, "-", B38/B42)</f>
        <v>0.13651137594799567</v>
      </c>
      <c r="D38" s="65">
        <v>147</v>
      </c>
      <c r="E38" s="21">
        <f>IF(D42=0, "-", D38/D42)</f>
        <v>0.10522548317823908</v>
      </c>
      <c r="F38" s="81">
        <v>341</v>
      </c>
      <c r="G38" s="39">
        <f>IF(F42=0, "-", F38/F42)</f>
        <v>0.14723661485319517</v>
      </c>
      <c r="H38" s="65">
        <v>351</v>
      </c>
      <c r="I38" s="21">
        <f>IF(H42=0, "-", H38/H42)</f>
        <v>0.11304347826086956</v>
      </c>
      <c r="J38" s="20">
        <f t="shared" si="0"/>
        <v>-0.14285714285714285</v>
      </c>
      <c r="K38" s="21">
        <f t="shared" si="1"/>
        <v>-2.8490028490028491E-2</v>
      </c>
    </row>
    <row r="39" spans="1:11" x14ac:dyDescent="0.2">
      <c r="A39" s="7" t="s">
        <v>73</v>
      </c>
      <c r="B39" s="65">
        <v>46</v>
      </c>
      <c r="C39" s="39">
        <f>IF(B42=0, "-", B39/B42)</f>
        <v>4.9837486457204767E-2</v>
      </c>
      <c r="D39" s="65">
        <v>52</v>
      </c>
      <c r="E39" s="21">
        <f>IF(D42=0, "-", D39/D42)</f>
        <v>3.7222619899785252E-2</v>
      </c>
      <c r="F39" s="81">
        <v>117</v>
      </c>
      <c r="G39" s="39">
        <f>IF(F42=0, "-", F39/F42)</f>
        <v>5.0518134715025906E-2</v>
      </c>
      <c r="H39" s="65">
        <v>114</v>
      </c>
      <c r="I39" s="21">
        <f>IF(H42=0, "-", H39/H42)</f>
        <v>3.6714975845410627E-2</v>
      </c>
      <c r="J39" s="20">
        <f t="shared" si="0"/>
        <v>-0.11538461538461539</v>
      </c>
      <c r="K39" s="21">
        <f t="shared" si="1"/>
        <v>2.6315789473684209E-2</v>
      </c>
    </row>
    <row r="40" spans="1:11" x14ac:dyDescent="0.2">
      <c r="A40" s="7" t="s">
        <v>74</v>
      </c>
      <c r="B40" s="65">
        <v>21</v>
      </c>
      <c r="C40" s="39">
        <f>IF(B42=0, "-", B40/B42)</f>
        <v>2.2751895991332611E-2</v>
      </c>
      <c r="D40" s="65">
        <v>22</v>
      </c>
      <c r="E40" s="21">
        <f>IF(D42=0, "-", D40/D42)</f>
        <v>1.5748031496062992E-2</v>
      </c>
      <c r="F40" s="81">
        <v>65</v>
      </c>
      <c r="G40" s="39">
        <f>IF(F42=0, "-", F40/F42)</f>
        <v>2.8065630397236616E-2</v>
      </c>
      <c r="H40" s="65">
        <v>50</v>
      </c>
      <c r="I40" s="21">
        <f>IF(H42=0, "-", H40/H42)</f>
        <v>1.610305958132045E-2</v>
      </c>
      <c r="J40" s="20">
        <f t="shared" si="0"/>
        <v>-4.5454545454545456E-2</v>
      </c>
      <c r="K40" s="21">
        <f t="shared" si="1"/>
        <v>0.3</v>
      </c>
    </row>
    <row r="41" spans="1:11" x14ac:dyDescent="0.2">
      <c r="A41" s="2"/>
      <c r="B41" s="68"/>
      <c r="C41" s="33"/>
      <c r="D41" s="68"/>
      <c r="E41" s="6"/>
      <c r="F41" s="82"/>
      <c r="G41" s="33"/>
      <c r="H41" s="68"/>
      <c r="I41" s="6"/>
      <c r="J41" s="5"/>
      <c r="K41" s="6"/>
    </row>
    <row r="42" spans="1:11" s="43" customFormat="1" x14ac:dyDescent="0.2">
      <c r="A42" s="162" t="s">
        <v>475</v>
      </c>
      <c r="B42" s="71">
        <f>SUM(B7:B41)</f>
        <v>923</v>
      </c>
      <c r="C42" s="40">
        <v>1</v>
      </c>
      <c r="D42" s="71">
        <f>SUM(D7:D41)</f>
        <v>1397</v>
      </c>
      <c r="E42" s="41">
        <v>1</v>
      </c>
      <c r="F42" s="77">
        <f>SUM(F7:F41)</f>
        <v>2316</v>
      </c>
      <c r="G42" s="42">
        <v>1</v>
      </c>
      <c r="H42" s="71">
        <f>SUM(H7:H41)</f>
        <v>3105</v>
      </c>
      <c r="I42" s="41">
        <v>1</v>
      </c>
      <c r="J42" s="37">
        <f>IF(D42=0, "-", (B42-D42)/D42)</f>
        <v>-0.33929849677881174</v>
      </c>
      <c r="K42" s="38">
        <f>IF(H42=0, "-", (F42-H42)/H42)</f>
        <v>-0.25410628019323672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104</v>
      </c>
      <c r="B6" s="61" t="s">
        <v>12</v>
      </c>
      <c r="C6" s="62" t="s">
        <v>13</v>
      </c>
      <c r="D6" s="61" t="s">
        <v>12</v>
      </c>
      <c r="E6" s="63" t="s">
        <v>13</v>
      </c>
      <c r="F6" s="62" t="s">
        <v>12</v>
      </c>
      <c r="G6" s="62" t="s">
        <v>13</v>
      </c>
      <c r="H6" s="61" t="s">
        <v>12</v>
      </c>
      <c r="I6" s="63" t="s">
        <v>13</v>
      </c>
      <c r="J6" s="61"/>
      <c r="K6" s="63"/>
    </row>
    <row r="7" spans="1:11" x14ac:dyDescent="0.2">
      <c r="A7" s="7" t="s">
        <v>397</v>
      </c>
      <c r="B7" s="65">
        <v>0</v>
      </c>
      <c r="C7" s="34">
        <f>IF(B10=0, "-", B7/B10)</f>
        <v>0</v>
      </c>
      <c r="D7" s="65">
        <v>0</v>
      </c>
      <c r="E7" s="9">
        <f>IF(D10=0, "-", D7/D10)</f>
        <v>0</v>
      </c>
      <c r="F7" s="81">
        <v>0</v>
      </c>
      <c r="G7" s="34">
        <f>IF(F10=0, "-", F7/F10)</f>
        <v>0</v>
      </c>
      <c r="H7" s="65">
        <v>1</v>
      </c>
      <c r="I7" s="9">
        <f>IF(H10=0, "-", H7/H10)</f>
        <v>0.2</v>
      </c>
      <c r="J7" s="8" t="str">
        <f>IF(D7=0, "-", IF((B7-D7)/D7&lt;10, (B7-D7)/D7, "&gt;999%"))</f>
        <v>-</v>
      </c>
      <c r="K7" s="9">
        <f>IF(H7=0, "-", IF((F7-H7)/H7&lt;10, (F7-H7)/H7, "&gt;999%"))</f>
        <v>-1</v>
      </c>
    </row>
    <row r="8" spans="1:11" x14ac:dyDescent="0.2">
      <c r="A8" s="7" t="s">
        <v>398</v>
      </c>
      <c r="B8" s="65">
        <v>3</v>
      </c>
      <c r="C8" s="34">
        <f>IF(B10=0, "-", B8/B10)</f>
        <v>1</v>
      </c>
      <c r="D8" s="65">
        <v>3</v>
      </c>
      <c r="E8" s="9">
        <f>IF(D10=0, "-", D8/D10)</f>
        <v>1</v>
      </c>
      <c r="F8" s="81">
        <v>7</v>
      </c>
      <c r="G8" s="34">
        <f>IF(F10=0, "-", F8/F10)</f>
        <v>1</v>
      </c>
      <c r="H8" s="65">
        <v>4</v>
      </c>
      <c r="I8" s="9">
        <f>IF(H10=0, "-", H8/H10)</f>
        <v>0.8</v>
      </c>
      <c r="J8" s="8">
        <f>IF(D8=0, "-", IF((B8-D8)/D8&lt;10, (B8-D8)/D8, "&gt;999%"))</f>
        <v>0</v>
      </c>
      <c r="K8" s="9">
        <f>IF(H8=0, "-", IF((F8-H8)/H8&lt;10, (F8-H8)/H8, "&gt;999%"))</f>
        <v>0.75</v>
      </c>
    </row>
    <row r="9" spans="1:11" x14ac:dyDescent="0.2">
      <c r="A9" s="2"/>
      <c r="B9" s="68"/>
      <c r="C9" s="33"/>
      <c r="D9" s="68"/>
      <c r="E9" s="6"/>
      <c r="F9" s="82"/>
      <c r="G9" s="33"/>
      <c r="H9" s="68"/>
      <c r="I9" s="6"/>
      <c r="J9" s="5"/>
      <c r="K9" s="6"/>
    </row>
    <row r="10" spans="1:11" s="43" customFormat="1" x14ac:dyDescent="0.2">
      <c r="A10" s="162" t="s">
        <v>497</v>
      </c>
      <c r="B10" s="71">
        <f>SUM(B7:B9)</f>
        <v>3</v>
      </c>
      <c r="C10" s="40">
        <f>B10/1663</f>
        <v>1.8039687312086591E-3</v>
      </c>
      <c r="D10" s="71">
        <f>SUM(D7:D9)</f>
        <v>3</v>
      </c>
      <c r="E10" s="41">
        <f>D10/2959</f>
        <v>1.0138560324433931E-3</v>
      </c>
      <c r="F10" s="77">
        <f>SUM(F7:F9)</f>
        <v>7</v>
      </c>
      <c r="G10" s="42">
        <f>F10/4356</f>
        <v>1.6069788797061523E-3</v>
      </c>
      <c r="H10" s="71">
        <f>SUM(H7:H9)</f>
        <v>5</v>
      </c>
      <c r="I10" s="41">
        <f>H10/6331</f>
        <v>7.8976465013425999E-4</v>
      </c>
      <c r="J10" s="37">
        <f>IF(D10=0, "-", IF((B10-D10)/D10&lt;10, (B10-D10)/D10, "&gt;999%"))</f>
        <v>0</v>
      </c>
      <c r="K10" s="38">
        <f>IF(H10=0, "-", IF((F10-H10)/H10&lt;10, (F10-H10)/H10, "&gt;999%"))</f>
        <v>0.4</v>
      </c>
    </row>
    <row r="11" spans="1:11" x14ac:dyDescent="0.2">
      <c r="B11" s="83"/>
      <c r="D11" s="83"/>
      <c r="F11" s="83"/>
      <c r="H11" s="83"/>
    </row>
    <row r="12" spans="1:11" x14ac:dyDescent="0.2">
      <c r="A12" s="163" t="s">
        <v>105</v>
      </c>
      <c r="B12" s="61" t="s">
        <v>12</v>
      </c>
      <c r="C12" s="62" t="s">
        <v>13</v>
      </c>
      <c r="D12" s="61" t="s">
        <v>12</v>
      </c>
      <c r="E12" s="63" t="s">
        <v>13</v>
      </c>
      <c r="F12" s="62" t="s">
        <v>12</v>
      </c>
      <c r="G12" s="62" t="s">
        <v>13</v>
      </c>
      <c r="H12" s="61" t="s">
        <v>12</v>
      </c>
      <c r="I12" s="63" t="s">
        <v>13</v>
      </c>
      <c r="J12" s="61"/>
      <c r="K12" s="63"/>
    </row>
    <row r="13" spans="1:11" x14ac:dyDescent="0.2">
      <c r="A13" s="7" t="s">
        <v>399</v>
      </c>
      <c r="B13" s="65">
        <v>1</v>
      </c>
      <c r="C13" s="34">
        <f>IF(B15=0, "-", B13/B15)</f>
        <v>1</v>
      </c>
      <c r="D13" s="65">
        <v>0</v>
      </c>
      <c r="E13" s="9" t="str">
        <f>IF(D15=0, "-", D13/D15)</f>
        <v>-</v>
      </c>
      <c r="F13" s="81">
        <v>1</v>
      </c>
      <c r="G13" s="34">
        <f>IF(F15=0, "-", F13/F15)</f>
        <v>1</v>
      </c>
      <c r="H13" s="65">
        <v>0</v>
      </c>
      <c r="I13" s="9" t="str">
        <f>IF(H15=0, "-", H13/H15)</f>
        <v>-</v>
      </c>
      <c r="J13" s="8" t="str">
        <f>IF(D13=0, "-", IF((B13-D13)/D13&lt;10, (B13-D13)/D13, "&gt;999%"))</f>
        <v>-</v>
      </c>
      <c r="K13" s="9" t="str">
        <f>IF(H13=0, "-", IF((F13-H13)/H13&lt;10, (F13-H13)/H13, "&gt;999%"))</f>
        <v>-</v>
      </c>
    </row>
    <row r="14" spans="1:11" x14ac:dyDescent="0.2">
      <c r="A14" s="2"/>
      <c r="B14" s="68"/>
      <c r="C14" s="33"/>
      <c r="D14" s="68"/>
      <c r="E14" s="6"/>
      <c r="F14" s="82"/>
      <c r="G14" s="33"/>
      <c r="H14" s="68"/>
      <c r="I14" s="6"/>
      <c r="J14" s="5"/>
      <c r="K14" s="6"/>
    </row>
    <row r="15" spans="1:11" s="43" customFormat="1" x14ac:dyDescent="0.2">
      <c r="A15" s="162" t="s">
        <v>496</v>
      </c>
      <c r="B15" s="71">
        <f>SUM(B13:B14)</f>
        <v>1</v>
      </c>
      <c r="C15" s="40">
        <f>B15/1663</f>
        <v>6.0132291040288638E-4</v>
      </c>
      <c r="D15" s="71">
        <f>SUM(D13:D14)</f>
        <v>0</v>
      </c>
      <c r="E15" s="41">
        <f>D15/2959</f>
        <v>0</v>
      </c>
      <c r="F15" s="77">
        <f>SUM(F13:F14)</f>
        <v>1</v>
      </c>
      <c r="G15" s="42">
        <f>F15/4356</f>
        <v>2.295684113865932E-4</v>
      </c>
      <c r="H15" s="71">
        <f>SUM(H13:H14)</f>
        <v>0</v>
      </c>
      <c r="I15" s="41">
        <f>H15/6331</f>
        <v>0</v>
      </c>
      <c r="J15" s="37" t="str">
        <f>IF(D15=0, "-", IF((B15-D15)/D15&lt;10, (B15-D15)/D15, "&gt;999%"))</f>
        <v>-</v>
      </c>
      <c r="K15" s="38" t="str">
        <f>IF(H15=0, "-", IF((F15-H15)/H15&lt;10, (F15-H15)/H15, "&gt;999%"))</f>
        <v>-</v>
      </c>
    </row>
    <row r="16" spans="1:11" x14ac:dyDescent="0.2">
      <c r="B16" s="83"/>
      <c r="D16" s="83"/>
      <c r="F16" s="83"/>
      <c r="H16" s="83"/>
    </row>
    <row r="17" spans="1:11" x14ac:dyDescent="0.2">
      <c r="A17" s="163" t="s">
        <v>106</v>
      </c>
      <c r="B17" s="61" t="s">
        <v>12</v>
      </c>
      <c r="C17" s="62" t="s">
        <v>13</v>
      </c>
      <c r="D17" s="61" t="s">
        <v>12</v>
      </c>
      <c r="E17" s="63" t="s">
        <v>13</v>
      </c>
      <c r="F17" s="62" t="s">
        <v>12</v>
      </c>
      <c r="G17" s="62" t="s">
        <v>13</v>
      </c>
      <c r="H17" s="61" t="s">
        <v>12</v>
      </c>
      <c r="I17" s="63" t="s">
        <v>13</v>
      </c>
      <c r="J17" s="61"/>
      <c r="K17" s="63"/>
    </row>
    <row r="18" spans="1:11" x14ac:dyDescent="0.2">
      <c r="A18" s="7" t="s">
        <v>400</v>
      </c>
      <c r="B18" s="65">
        <v>0</v>
      </c>
      <c r="C18" s="34">
        <f>IF(B22=0, "-", B18/B22)</f>
        <v>0</v>
      </c>
      <c r="D18" s="65">
        <v>2</v>
      </c>
      <c r="E18" s="9">
        <f>IF(D22=0, "-", D18/D22)</f>
        <v>0.2857142857142857</v>
      </c>
      <c r="F18" s="81">
        <v>0</v>
      </c>
      <c r="G18" s="34">
        <f>IF(F22=0, "-", F18/F22)</f>
        <v>0</v>
      </c>
      <c r="H18" s="65">
        <v>2</v>
      </c>
      <c r="I18" s="9">
        <f>IF(H22=0, "-", H18/H22)</f>
        <v>0.14285714285714285</v>
      </c>
      <c r="J18" s="8">
        <f>IF(D18=0, "-", IF((B18-D18)/D18&lt;10, (B18-D18)/D18, "&gt;999%"))</f>
        <v>-1</v>
      </c>
      <c r="K18" s="9">
        <f>IF(H18=0, "-", IF((F18-H18)/H18&lt;10, (F18-H18)/H18, "&gt;999%"))</f>
        <v>-1</v>
      </c>
    </row>
    <row r="19" spans="1:11" x14ac:dyDescent="0.2">
      <c r="A19" s="7" t="s">
        <v>401</v>
      </c>
      <c r="B19" s="65">
        <v>1</v>
      </c>
      <c r="C19" s="34">
        <f>IF(B22=0, "-", B19/B22)</f>
        <v>0.33333333333333331</v>
      </c>
      <c r="D19" s="65">
        <v>2</v>
      </c>
      <c r="E19" s="9">
        <f>IF(D22=0, "-", D19/D22)</f>
        <v>0.2857142857142857</v>
      </c>
      <c r="F19" s="81">
        <v>1</v>
      </c>
      <c r="G19" s="34">
        <f>IF(F22=0, "-", F19/F22)</f>
        <v>0.2</v>
      </c>
      <c r="H19" s="65">
        <v>3</v>
      </c>
      <c r="I19" s="9">
        <f>IF(H22=0, "-", H19/H22)</f>
        <v>0.21428571428571427</v>
      </c>
      <c r="J19" s="8">
        <f>IF(D19=0, "-", IF((B19-D19)/D19&lt;10, (B19-D19)/D19, "&gt;999%"))</f>
        <v>-0.5</v>
      </c>
      <c r="K19" s="9">
        <f>IF(H19=0, "-", IF((F19-H19)/H19&lt;10, (F19-H19)/H19, "&gt;999%"))</f>
        <v>-0.66666666666666663</v>
      </c>
    </row>
    <row r="20" spans="1:11" x14ac:dyDescent="0.2">
      <c r="A20" s="7" t="s">
        <v>402</v>
      </c>
      <c r="B20" s="65">
        <v>2</v>
      </c>
      <c r="C20" s="34">
        <f>IF(B22=0, "-", B20/B22)</f>
        <v>0.66666666666666663</v>
      </c>
      <c r="D20" s="65">
        <v>3</v>
      </c>
      <c r="E20" s="9">
        <f>IF(D22=0, "-", D20/D22)</f>
        <v>0.42857142857142855</v>
      </c>
      <c r="F20" s="81">
        <v>4</v>
      </c>
      <c r="G20" s="34">
        <f>IF(F22=0, "-", F20/F22)</f>
        <v>0.8</v>
      </c>
      <c r="H20" s="65">
        <v>9</v>
      </c>
      <c r="I20" s="9">
        <f>IF(H22=0, "-", H20/H22)</f>
        <v>0.6428571428571429</v>
      </c>
      <c r="J20" s="8">
        <f>IF(D20=0, "-", IF((B20-D20)/D20&lt;10, (B20-D20)/D20, "&gt;999%"))</f>
        <v>-0.33333333333333331</v>
      </c>
      <c r="K20" s="9">
        <f>IF(H20=0, "-", IF((F20-H20)/H20&lt;10, (F20-H20)/H20, "&gt;999%"))</f>
        <v>-0.55555555555555558</v>
      </c>
    </row>
    <row r="21" spans="1:11" x14ac:dyDescent="0.2">
      <c r="A21" s="2"/>
      <c r="B21" s="68"/>
      <c r="C21" s="33"/>
      <c r="D21" s="68"/>
      <c r="E21" s="6"/>
      <c r="F21" s="82"/>
      <c r="G21" s="33"/>
      <c r="H21" s="68"/>
      <c r="I21" s="6"/>
      <c r="J21" s="5"/>
      <c r="K21" s="6"/>
    </row>
    <row r="22" spans="1:11" s="43" customFormat="1" x14ac:dyDescent="0.2">
      <c r="A22" s="162" t="s">
        <v>495</v>
      </c>
      <c r="B22" s="71">
        <f>SUM(B18:B21)</f>
        <v>3</v>
      </c>
      <c r="C22" s="40">
        <f>B22/1663</f>
        <v>1.8039687312086591E-3</v>
      </c>
      <c r="D22" s="71">
        <f>SUM(D18:D21)</f>
        <v>7</v>
      </c>
      <c r="E22" s="41">
        <f>D22/2959</f>
        <v>2.3656640757012504E-3</v>
      </c>
      <c r="F22" s="77">
        <f>SUM(F18:F21)</f>
        <v>5</v>
      </c>
      <c r="G22" s="42">
        <f>F22/4356</f>
        <v>1.147842056932966E-3</v>
      </c>
      <c r="H22" s="71">
        <f>SUM(H18:H21)</f>
        <v>14</v>
      </c>
      <c r="I22" s="41">
        <f>H22/6331</f>
        <v>2.2113410203759279E-3</v>
      </c>
      <c r="J22" s="37">
        <f>IF(D22=0, "-", IF((B22-D22)/D22&lt;10, (B22-D22)/D22, "&gt;999%"))</f>
        <v>-0.5714285714285714</v>
      </c>
      <c r="K22" s="38">
        <f>IF(H22=0, "-", IF((F22-H22)/H22&lt;10, (F22-H22)/H22, "&gt;999%"))</f>
        <v>-0.6428571428571429</v>
      </c>
    </row>
    <row r="23" spans="1:11" x14ac:dyDescent="0.2">
      <c r="B23" s="83"/>
      <c r="D23" s="83"/>
      <c r="F23" s="83"/>
      <c r="H23" s="83"/>
    </row>
    <row r="24" spans="1:11" x14ac:dyDescent="0.2">
      <c r="A24" s="163" t="s">
        <v>107</v>
      </c>
      <c r="B24" s="61" t="s">
        <v>12</v>
      </c>
      <c r="C24" s="62" t="s">
        <v>13</v>
      </c>
      <c r="D24" s="61" t="s">
        <v>12</v>
      </c>
      <c r="E24" s="63" t="s">
        <v>13</v>
      </c>
      <c r="F24" s="62" t="s">
        <v>12</v>
      </c>
      <c r="G24" s="62" t="s">
        <v>13</v>
      </c>
      <c r="H24" s="61" t="s">
        <v>12</v>
      </c>
      <c r="I24" s="63" t="s">
        <v>13</v>
      </c>
      <c r="J24" s="61"/>
      <c r="K24" s="63"/>
    </row>
    <row r="25" spans="1:11" x14ac:dyDescent="0.2">
      <c r="A25" s="7" t="s">
        <v>403</v>
      </c>
      <c r="B25" s="65">
        <v>5</v>
      </c>
      <c r="C25" s="34">
        <f>IF(B36=0, "-", B25/B36)</f>
        <v>0.11363636363636363</v>
      </c>
      <c r="D25" s="65">
        <v>4</v>
      </c>
      <c r="E25" s="9">
        <f>IF(D36=0, "-", D25/D36)</f>
        <v>0.12121212121212122</v>
      </c>
      <c r="F25" s="81">
        <v>13</v>
      </c>
      <c r="G25" s="34">
        <f>IF(F36=0, "-", F25/F36)</f>
        <v>0.11304347826086956</v>
      </c>
      <c r="H25" s="65">
        <v>6</v>
      </c>
      <c r="I25" s="9">
        <f>IF(H36=0, "-", H25/H36)</f>
        <v>9.6774193548387094E-2</v>
      </c>
      <c r="J25" s="8">
        <f t="shared" ref="J25:J34" si="0">IF(D25=0, "-", IF((B25-D25)/D25&lt;10, (B25-D25)/D25, "&gt;999%"))</f>
        <v>0.25</v>
      </c>
      <c r="K25" s="9">
        <f t="shared" ref="K25:K34" si="1">IF(H25=0, "-", IF((F25-H25)/H25&lt;10, (F25-H25)/H25, "&gt;999%"))</f>
        <v>1.1666666666666667</v>
      </c>
    </row>
    <row r="26" spans="1:11" x14ac:dyDescent="0.2">
      <c r="A26" s="7" t="s">
        <v>404</v>
      </c>
      <c r="B26" s="65">
        <v>14</v>
      </c>
      <c r="C26" s="34">
        <f>IF(B36=0, "-", B26/B36)</f>
        <v>0.31818181818181818</v>
      </c>
      <c r="D26" s="65">
        <v>10</v>
      </c>
      <c r="E26" s="9">
        <f>IF(D36=0, "-", D26/D36)</f>
        <v>0.30303030303030304</v>
      </c>
      <c r="F26" s="81">
        <v>26</v>
      </c>
      <c r="G26" s="34">
        <f>IF(F36=0, "-", F26/F36)</f>
        <v>0.22608695652173913</v>
      </c>
      <c r="H26" s="65">
        <v>18</v>
      </c>
      <c r="I26" s="9">
        <f>IF(H36=0, "-", H26/H36)</f>
        <v>0.29032258064516131</v>
      </c>
      <c r="J26" s="8">
        <f t="shared" si="0"/>
        <v>0.4</v>
      </c>
      <c r="K26" s="9">
        <f t="shared" si="1"/>
        <v>0.44444444444444442</v>
      </c>
    </row>
    <row r="27" spans="1:11" x14ac:dyDescent="0.2">
      <c r="A27" s="7" t="s">
        <v>405</v>
      </c>
      <c r="B27" s="65">
        <v>0</v>
      </c>
      <c r="C27" s="34">
        <f>IF(B36=0, "-", B27/B36)</f>
        <v>0</v>
      </c>
      <c r="D27" s="65">
        <v>1</v>
      </c>
      <c r="E27" s="9">
        <f>IF(D36=0, "-", D27/D36)</f>
        <v>3.0303030303030304E-2</v>
      </c>
      <c r="F27" s="81">
        <v>6</v>
      </c>
      <c r="G27" s="34">
        <f>IF(F36=0, "-", F27/F36)</f>
        <v>5.2173913043478258E-2</v>
      </c>
      <c r="H27" s="65">
        <v>2</v>
      </c>
      <c r="I27" s="9">
        <f>IF(H36=0, "-", H27/H36)</f>
        <v>3.2258064516129031E-2</v>
      </c>
      <c r="J27" s="8">
        <f t="shared" si="0"/>
        <v>-1</v>
      </c>
      <c r="K27" s="9">
        <f t="shared" si="1"/>
        <v>2</v>
      </c>
    </row>
    <row r="28" spans="1:11" x14ac:dyDescent="0.2">
      <c r="A28" s="7" t="s">
        <v>406</v>
      </c>
      <c r="B28" s="65">
        <v>0</v>
      </c>
      <c r="C28" s="34">
        <f>IF(B36=0, "-", B28/B36)</f>
        <v>0</v>
      </c>
      <c r="D28" s="65">
        <v>0</v>
      </c>
      <c r="E28" s="9">
        <f>IF(D36=0, "-", D28/D36)</f>
        <v>0</v>
      </c>
      <c r="F28" s="81">
        <v>2</v>
      </c>
      <c r="G28" s="34">
        <f>IF(F36=0, "-", F28/F36)</f>
        <v>1.7391304347826087E-2</v>
      </c>
      <c r="H28" s="65">
        <v>1</v>
      </c>
      <c r="I28" s="9">
        <f>IF(H36=0, "-", H28/H36)</f>
        <v>1.6129032258064516E-2</v>
      </c>
      <c r="J28" s="8" t="str">
        <f t="shared" si="0"/>
        <v>-</v>
      </c>
      <c r="K28" s="9">
        <f t="shared" si="1"/>
        <v>1</v>
      </c>
    </row>
    <row r="29" spans="1:11" x14ac:dyDescent="0.2">
      <c r="A29" s="7" t="s">
        <v>407</v>
      </c>
      <c r="B29" s="65">
        <v>0</v>
      </c>
      <c r="C29" s="34">
        <f>IF(B36=0, "-", B29/B36)</f>
        <v>0</v>
      </c>
      <c r="D29" s="65">
        <v>0</v>
      </c>
      <c r="E29" s="9">
        <f>IF(D36=0, "-", D29/D36)</f>
        <v>0</v>
      </c>
      <c r="F29" s="81">
        <v>0</v>
      </c>
      <c r="G29" s="34">
        <f>IF(F36=0, "-", F29/F36)</f>
        <v>0</v>
      </c>
      <c r="H29" s="65">
        <v>2</v>
      </c>
      <c r="I29" s="9">
        <f>IF(H36=0, "-", H29/H36)</f>
        <v>3.2258064516129031E-2</v>
      </c>
      <c r="J29" s="8" t="str">
        <f t="shared" si="0"/>
        <v>-</v>
      </c>
      <c r="K29" s="9">
        <f t="shared" si="1"/>
        <v>-1</v>
      </c>
    </row>
    <row r="30" spans="1:11" x14ac:dyDescent="0.2">
      <c r="A30" s="7" t="s">
        <v>408</v>
      </c>
      <c r="B30" s="65">
        <v>0</v>
      </c>
      <c r="C30" s="34">
        <f>IF(B36=0, "-", B30/B36)</f>
        <v>0</v>
      </c>
      <c r="D30" s="65">
        <v>0</v>
      </c>
      <c r="E30" s="9">
        <f>IF(D36=0, "-", D30/D36)</f>
        <v>0</v>
      </c>
      <c r="F30" s="81">
        <v>2</v>
      </c>
      <c r="G30" s="34">
        <f>IF(F36=0, "-", F30/F36)</f>
        <v>1.7391304347826087E-2</v>
      </c>
      <c r="H30" s="65">
        <v>0</v>
      </c>
      <c r="I30" s="9">
        <f>IF(H36=0, "-", H30/H36)</f>
        <v>0</v>
      </c>
      <c r="J30" s="8" t="str">
        <f t="shared" si="0"/>
        <v>-</v>
      </c>
      <c r="K30" s="9" t="str">
        <f t="shared" si="1"/>
        <v>-</v>
      </c>
    </row>
    <row r="31" spans="1:11" x14ac:dyDescent="0.2">
      <c r="A31" s="7" t="s">
        <v>409</v>
      </c>
      <c r="B31" s="65">
        <v>0</v>
      </c>
      <c r="C31" s="34">
        <f>IF(B36=0, "-", B31/B36)</f>
        <v>0</v>
      </c>
      <c r="D31" s="65">
        <v>1</v>
      </c>
      <c r="E31" s="9">
        <f>IF(D36=0, "-", D31/D36)</f>
        <v>3.0303030303030304E-2</v>
      </c>
      <c r="F31" s="81">
        <v>0</v>
      </c>
      <c r="G31" s="34">
        <f>IF(F36=0, "-", F31/F36)</f>
        <v>0</v>
      </c>
      <c r="H31" s="65">
        <v>2</v>
      </c>
      <c r="I31" s="9">
        <f>IF(H36=0, "-", H31/H36)</f>
        <v>3.2258064516129031E-2</v>
      </c>
      <c r="J31" s="8">
        <f t="shared" si="0"/>
        <v>-1</v>
      </c>
      <c r="K31" s="9">
        <f t="shared" si="1"/>
        <v>-1</v>
      </c>
    </row>
    <row r="32" spans="1:11" x14ac:dyDescent="0.2">
      <c r="A32" s="7" t="s">
        <v>410</v>
      </c>
      <c r="B32" s="65">
        <v>3</v>
      </c>
      <c r="C32" s="34">
        <f>IF(B36=0, "-", B32/B36)</f>
        <v>6.8181818181818177E-2</v>
      </c>
      <c r="D32" s="65">
        <v>5</v>
      </c>
      <c r="E32" s="9">
        <f>IF(D36=0, "-", D32/D36)</f>
        <v>0.15151515151515152</v>
      </c>
      <c r="F32" s="81">
        <v>6</v>
      </c>
      <c r="G32" s="34">
        <f>IF(F36=0, "-", F32/F36)</f>
        <v>5.2173913043478258E-2</v>
      </c>
      <c r="H32" s="65">
        <v>8</v>
      </c>
      <c r="I32" s="9">
        <f>IF(H36=0, "-", H32/H36)</f>
        <v>0.12903225806451613</v>
      </c>
      <c r="J32" s="8">
        <f t="shared" si="0"/>
        <v>-0.4</v>
      </c>
      <c r="K32" s="9">
        <f t="shared" si="1"/>
        <v>-0.25</v>
      </c>
    </row>
    <row r="33" spans="1:11" x14ac:dyDescent="0.2">
      <c r="A33" s="7" t="s">
        <v>411</v>
      </c>
      <c r="B33" s="65">
        <v>17</v>
      </c>
      <c r="C33" s="34">
        <f>IF(B36=0, "-", B33/B36)</f>
        <v>0.38636363636363635</v>
      </c>
      <c r="D33" s="65">
        <v>8</v>
      </c>
      <c r="E33" s="9">
        <f>IF(D36=0, "-", D33/D36)</f>
        <v>0.24242424242424243</v>
      </c>
      <c r="F33" s="81">
        <v>50</v>
      </c>
      <c r="G33" s="34">
        <f>IF(F36=0, "-", F33/F36)</f>
        <v>0.43478260869565216</v>
      </c>
      <c r="H33" s="65">
        <v>17</v>
      </c>
      <c r="I33" s="9">
        <f>IF(H36=0, "-", H33/H36)</f>
        <v>0.27419354838709675</v>
      </c>
      <c r="J33" s="8">
        <f t="shared" si="0"/>
        <v>1.125</v>
      </c>
      <c r="K33" s="9">
        <f t="shared" si="1"/>
        <v>1.9411764705882353</v>
      </c>
    </row>
    <row r="34" spans="1:11" x14ac:dyDescent="0.2">
      <c r="A34" s="7" t="s">
        <v>412</v>
      </c>
      <c r="B34" s="65">
        <v>5</v>
      </c>
      <c r="C34" s="34">
        <f>IF(B36=0, "-", B34/B36)</f>
        <v>0.11363636363636363</v>
      </c>
      <c r="D34" s="65">
        <v>4</v>
      </c>
      <c r="E34" s="9">
        <f>IF(D36=0, "-", D34/D36)</f>
        <v>0.12121212121212122</v>
      </c>
      <c r="F34" s="81">
        <v>10</v>
      </c>
      <c r="G34" s="34">
        <f>IF(F36=0, "-", F34/F36)</f>
        <v>8.6956521739130432E-2</v>
      </c>
      <c r="H34" s="65">
        <v>6</v>
      </c>
      <c r="I34" s="9">
        <f>IF(H36=0, "-", H34/H36)</f>
        <v>9.6774193548387094E-2</v>
      </c>
      <c r="J34" s="8">
        <f t="shared" si="0"/>
        <v>0.25</v>
      </c>
      <c r="K34" s="9">
        <f t="shared" si="1"/>
        <v>0.66666666666666663</v>
      </c>
    </row>
    <row r="35" spans="1:11" x14ac:dyDescent="0.2">
      <c r="A35" s="2"/>
      <c r="B35" s="68"/>
      <c r="C35" s="33"/>
      <c r="D35" s="68"/>
      <c r="E35" s="6"/>
      <c r="F35" s="82"/>
      <c r="G35" s="33"/>
      <c r="H35" s="68"/>
      <c r="I35" s="6"/>
      <c r="J35" s="5"/>
      <c r="K35" s="6"/>
    </row>
    <row r="36" spans="1:11" s="43" customFormat="1" x14ac:dyDescent="0.2">
      <c r="A36" s="162" t="s">
        <v>494</v>
      </c>
      <c r="B36" s="71">
        <f>SUM(B25:B35)</f>
        <v>44</v>
      </c>
      <c r="C36" s="40">
        <f>B36/1663</f>
        <v>2.6458208057727001E-2</v>
      </c>
      <c r="D36" s="71">
        <f>SUM(D25:D35)</f>
        <v>33</v>
      </c>
      <c r="E36" s="41">
        <f>D36/2959</f>
        <v>1.1152416356877323E-2</v>
      </c>
      <c r="F36" s="77">
        <f>SUM(F25:F35)</f>
        <v>115</v>
      </c>
      <c r="G36" s="42">
        <f>F36/4356</f>
        <v>2.6400367309458217E-2</v>
      </c>
      <c r="H36" s="71">
        <f>SUM(H25:H35)</f>
        <v>62</v>
      </c>
      <c r="I36" s="41">
        <f>H36/6331</f>
        <v>9.793081661664824E-3</v>
      </c>
      <c r="J36" s="37">
        <f>IF(D36=0, "-", IF((B36-D36)/D36&lt;10, (B36-D36)/D36, "&gt;999%"))</f>
        <v>0.33333333333333331</v>
      </c>
      <c r="K36" s="38">
        <f>IF(H36=0, "-", IF((F36-H36)/H36&lt;10, (F36-H36)/H36, "&gt;999%"))</f>
        <v>0.85483870967741937</v>
      </c>
    </row>
    <row r="37" spans="1:11" x14ac:dyDescent="0.2">
      <c r="B37" s="83"/>
      <c r="D37" s="83"/>
      <c r="F37" s="83"/>
      <c r="H37" s="83"/>
    </row>
    <row r="38" spans="1:11" x14ac:dyDescent="0.2">
      <c r="A38" s="163" t="s">
        <v>108</v>
      </c>
      <c r="B38" s="61" t="s">
        <v>12</v>
      </c>
      <c r="C38" s="62" t="s">
        <v>13</v>
      </c>
      <c r="D38" s="61" t="s">
        <v>12</v>
      </c>
      <c r="E38" s="63" t="s">
        <v>13</v>
      </c>
      <c r="F38" s="62" t="s">
        <v>12</v>
      </c>
      <c r="G38" s="62" t="s">
        <v>13</v>
      </c>
      <c r="H38" s="61" t="s">
        <v>12</v>
      </c>
      <c r="I38" s="63" t="s">
        <v>13</v>
      </c>
      <c r="J38" s="61"/>
      <c r="K38" s="63"/>
    </row>
    <row r="39" spans="1:11" x14ac:dyDescent="0.2">
      <c r="A39" s="7" t="s">
        <v>413</v>
      </c>
      <c r="B39" s="65">
        <v>3</v>
      </c>
      <c r="C39" s="34">
        <f>IF(B48=0, "-", B39/B48)</f>
        <v>0.15789473684210525</v>
      </c>
      <c r="D39" s="65">
        <v>0</v>
      </c>
      <c r="E39" s="9">
        <f>IF(D48=0, "-", D39/D48)</f>
        <v>0</v>
      </c>
      <c r="F39" s="81">
        <v>6</v>
      </c>
      <c r="G39" s="34">
        <f>IF(F48=0, "-", F39/F48)</f>
        <v>9.375E-2</v>
      </c>
      <c r="H39" s="65">
        <v>4</v>
      </c>
      <c r="I39" s="9">
        <f>IF(H48=0, "-", H39/H48)</f>
        <v>5.7971014492753624E-2</v>
      </c>
      <c r="J39" s="8" t="str">
        <f t="shared" ref="J39:J46" si="2">IF(D39=0, "-", IF((B39-D39)/D39&lt;10, (B39-D39)/D39, "&gt;999%"))</f>
        <v>-</v>
      </c>
      <c r="K39" s="9">
        <f t="shared" ref="K39:K46" si="3">IF(H39=0, "-", IF((F39-H39)/H39&lt;10, (F39-H39)/H39, "&gt;999%"))</f>
        <v>0.5</v>
      </c>
    </row>
    <row r="40" spans="1:11" x14ac:dyDescent="0.2">
      <c r="A40" s="7" t="s">
        <v>414</v>
      </c>
      <c r="B40" s="65">
        <v>0</v>
      </c>
      <c r="C40" s="34">
        <f>IF(B48=0, "-", B40/B48)</f>
        <v>0</v>
      </c>
      <c r="D40" s="65">
        <v>3</v>
      </c>
      <c r="E40" s="9">
        <f>IF(D48=0, "-", D40/D48)</f>
        <v>0.1</v>
      </c>
      <c r="F40" s="81">
        <v>2</v>
      </c>
      <c r="G40" s="34">
        <f>IF(F48=0, "-", F40/F48)</f>
        <v>3.125E-2</v>
      </c>
      <c r="H40" s="65">
        <v>4</v>
      </c>
      <c r="I40" s="9">
        <f>IF(H48=0, "-", H40/H48)</f>
        <v>5.7971014492753624E-2</v>
      </c>
      <c r="J40" s="8">
        <f t="shared" si="2"/>
        <v>-1</v>
      </c>
      <c r="K40" s="9">
        <f t="shared" si="3"/>
        <v>-0.5</v>
      </c>
    </row>
    <row r="41" spans="1:11" x14ac:dyDescent="0.2">
      <c r="A41" s="7" t="s">
        <v>415</v>
      </c>
      <c r="B41" s="65">
        <v>1</v>
      </c>
      <c r="C41" s="34">
        <f>IF(B48=0, "-", B41/B48)</f>
        <v>5.2631578947368418E-2</v>
      </c>
      <c r="D41" s="65">
        <v>1</v>
      </c>
      <c r="E41" s="9">
        <f>IF(D48=0, "-", D41/D48)</f>
        <v>3.3333333333333333E-2</v>
      </c>
      <c r="F41" s="81">
        <v>9</v>
      </c>
      <c r="G41" s="34">
        <f>IF(F48=0, "-", F41/F48)</f>
        <v>0.140625</v>
      </c>
      <c r="H41" s="65">
        <v>13</v>
      </c>
      <c r="I41" s="9">
        <f>IF(H48=0, "-", H41/H48)</f>
        <v>0.18840579710144928</v>
      </c>
      <c r="J41" s="8">
        <f t="shared" si="2"/>
        <v>0</v>
      </c>
      <c r="K41" s="9">
        <f t="shared" si="3"/>
        <v>-0.30769230769230771</v>
      </c>
    </row>
    <row r="42" spans="1:11" x14ac:dyDescent="0.2">
      <c r="A42" s="7" t="s">
        <v>416</v>
      </c>
      <c r="B42" s="65">
        <v>1</v>
      </c>
      <c r="C42" s="34">
        <f>IF(B48=0, "-", B42/B48)</f>
        <v>5.2631578947368418E-2</v>
      </c>
      <c r="D42" s="65">
        <v>7</v>
      </c>
      <c r="E42" s="9">
        <f>IF(D48=0, "-", D42/D48)</f>
        <v>0.23333333333333334</v>
      </c>
      <c r="F42" s="81">
        <v>4</v>
      </c>
      <c r="G42" s="34">
        <f>IF(F48=0, "-", F42/F48)</f>
        <v>6.25E-2</v>
      </c>
      <c r="H42" s="65">
        <v>12</v>
      </c>
      <c r="I42" s="9">
        <f>IF(H48=0, "-", H42/H48)</f>
        <v>0.17391304347826086</v>
      </c>
      <c r="J42" s="8">
        <f t="shared" si="2"/>
        <v>-0.8571428571428571</v>
      </c>
      <c r="K42" s="9">
        <f t="shared" si="3"/>
        <v>-0.66666666666666663</v>
      </c>
    </row>
    <row r="43" spans="1:11" x14ac:dyDescent="0.2">
      <c r="A43" s="7" t="s">
        <v>417</v>
      </c>
      <c r="B43" s="65">
        <v>0</v>
      </c>
      <c r="C43" s="34">
        <f>IF(B48=0, "-", B43/B48)</f>
        <v>0</v>
      </c>
      <c r="D43" s="65">
        <v>1</v>
      </c>
      <c r="E43" s="9">
        <f>IF(D48=0, "-", D43/D48)</f>
        <v>3.3333333333333333E-2</v>
      </c>
      <c r="F43" s="81">
        <v>0</v>
      </c>
      <c r="G43" s="34">
        <f>IF(F48=0, "-", F43/F48)</f>
        <v>0</v>
      </c>
      <c r="H43" s="65">
        <v>2</v>
      </c>
      <c r="I43" s="9">
        <f>IF(H48=0, "-", H43/H48)</f>
        <v>2.8985507246376812E-2</v>
      </c>
      <c r="J43" s="8">
        <f t="shared" si="2"/>
        <v>-1</v>
      </c>
      <c r="K43" s="9">
        <f t="shared" si="3"/>
        <v>-1</v>
      </c>
    </row>
    <row r="44" spans="1:11" x14ac:dyDescent="0.2">
      <c r="A44" s="7" t="s">
        <v>418</v>
      </c>
      <c r="B44" s="65">
        <v>0</v>
      </c>
      <c r="C44" s="34">
        <f>IF(B48=0, "-", B44/B48)</f>
        <v>0</v>
      </c>
      <c r="D44" s="65">
        <v>2</v>
      </c>
      <c r="E44" s="9">
        <f>IF(D48=0, "-", D44/D48)</f>
        <v>6.6666666666666666E-2</v>
      </c>
      <c r="F44" s="81">
        <v>4</v>
      </c>
      <c r="G44" s="34">
        <f>IF(F48=0, "-", F44/F48)</f>
        <v>6.25E-2</v>
      </c>
      <c r="H44" s="65">
        <v>3</v>
      </c>
      <c r="I44" s="9">
        <f>IF(H48=0, "-", H44/H48)</f>
        <v>4.3478260869565216E-2</v>
      </c>
      <c r="J44" s="8">
        <f t="shared" si="2"/>
        <v>-1</v>
      </c>
      <c r="K44" s="9">
        <f t="shared" si="3"/>
        <v>0.33333333333333331</v>
      </c>
    </row>
    <row r="45" spans="1:11" x14ac:dyDescent="0.2">
      <c r="A45" s="7" t="s">
        <v>419</v>
      </c>
      <c r="B45" s="65">
        <v>0</v>
      </c>
      <c r="C45" s="34">
        <f>IF(B48=0, "-", B45/B48)</f>
        <v>0</v>
      </c>
      <c r="D45" s="65">
        <v>0</v>
      </c>
      <c r="E45" s="9">
        <f>IF(D48=0, "-", D45/D48)</f>
        <v>0</v>
      </c>
      <c r="F45" s="81">
        <v>1</v>
      </c>
      <c r="G45" s="34">
        <f>IF(F48=0, "-", F45/F48)</f>
        <v>1.5625E-2</v>
      </c>
      <c r="H45" s="65">
        <v>1</v>
      </c>
      <c r="I45" s="9">
        <f>IF(H48=0, "-", H45/H48)</f>
        <v>1.4492753623188406E-2</v>
      </c>
      <c r="J45" s="8" t="str">
        <f t="shared" si="2"/>
        <v>-</v>
      </c>
      <c r="K45" s="9">
        <f t="shared" si="3"/>
        <v>0</v>
      </c>
    </row>
    <row r="46" spans="1:11" x14ac:dyDescent="0.2">
      <c r="A46" s="7" t="s">
        <v>420</v>
      </c>
      <c r="B46" s="65">
        <v>14</v>
      </c>
      <c r="C46" s="34">
        <f>IF(B48=0, "-", B46/B48)</f>
        <v>0.73684210526315785</v>
      </c>
      <c r="D46" s="65">
        <v>16</v>
      </c>
      <c r="E46" s="9">
        <f>IF(D48=0, "-", D46/D48)</f>
        <v>0.53333333333333333</v>
      </c>
      <c r="F46" s="81">
        <v>38</v>
      </c>
      <c r="G46" s="34">
        <f>IF(F48=0, "-", F46/F48)</f>
        <v>0.59375</v>
      </c>
      <c r="H46" s="65">
        <v>30</v>
      </c>
      <c r="I46" s="9">
        <f>IF(H48=0, "-", H46/H48)</f>
        <v>0.43478260869565216</v>
      </c>
      <c r="J46" s="8">
        <f t="shared" si="2"/>
        <v>-0.125</v>
      </c>
      <c r="K46" s="9">
        <f t="shared" si="3"/>
        <v>0.26666666666666666</v>
      </c>
    </row>
    <row r="47" spans="1:11" x14ac:dyDescent="0.2">
      <c r="A47" s="2"/>
      <c r="B47" s="68"/>
      <c r="C47" s="33"/>
      <c r="D47" s="68"/>
      <c r="E47" s="6"/>
      <c r="F47" s="82"/>
      <c r="G47" s="33"/>
      <c r="H47" s="68"/>
      <c r="I47" s="6"/>
      <c r="J47" s="5"/>
      <c r="K47" s="6"/>
    </row>
    <row r="48" spans="1:11" s="43" customFormat="1" x14ac:dyDescent="0.2">
      <c r="A48" s="162" t="s">
        <v>493</v>
      </c>
      <c r="B48" s="71">
        <f>SUM(B39:B47)</f>
        <v>19</v>
      </c>
      <c r="C48" s="40">
        <f>B48/1663</f>
        <v>1.1425135297654841E-2</v>
      </c>
      <c r="D48" s="71">
        <f>SUM(D39:D47)</f>
        <v>30</v>
      </c>
      <c r="E48" s="41">
        <f>D48/2959</f>
        <v>1.0138560324433931E-2</v>
      </c>
      <c r="F48" s="77">
        <f>SUM(F39:F47)</f>
        <v>64</v>
      </c>
      <c r="G48" s="42">
        <f>F48/4356</f>
        <v>1.4692378328741965E-2</v>
      </c>
      <c r="H48" s="71">
        <f>SUM(H39:H47)</f>
        <v>69</v>
      </c>
      <c r="I48" s="41">
        <f>H48/6331</f>
        <v>1.0898752171852788E-2</v>
      </c>
      <c r="J48" s="37">
        <f>IF(D48=0, "-", IF((B48-D48)/D48&lt;10, (B48-D48)/D48, "&gt;999%"))</f>
        <v>-0.36666666666666664</v>
      </c>
      <c r="K48" s="38">
        <f>IF(H48=0, "-", IF((F48-H48)/H48&lt;10, (F48-H48)/H48, "&gt;999%"))</f>
        <v>-7.2463768115942032E-2</v>
      </c>
    </row>
    <row r="49" spans="1:11" x14ac:dyDescent="0.2">
      <c r="B49" s="83"/>
      <c r="D49" s="83"/>
      <c r="F49" s="83"/>
      <c r="H49" s="83"/>
    </row>
    <row r="50" spans="1:11" x14ac:dyDescent="0.2">
      <c r="A50" s="163" t="s">
        <v>109</v>
      </c>
      <c r="B50" s="61" t="s">
        <v>12</v>
      </c>
      <c r="C50" s="62" t="s">
        <v>13</v>
      </c>
      <c r="D50" s="61" t="s">
        <v>12</v>
      </c>
      <c r="E50" s="63" t="s">
        <v>13</v>
      </c>
      <c r="F50" s="62" t="s">
        <v>12</v>
      </c>
      <c r="G50" s="62" t="s">
        <v>13</v>
      </c>
      <c r="H50" s="61" t="s">
        <v>12</v>
      </c>
      <c r="I50" s="63" t="s">
        <v>13</v>
      </c>
      <c r="J50" s="61"/>
      <c r="K50" s="63"/>
    </row>
    <row r="51" spans="1:11" x14ac:dyDescent="0.2">
      <c r="A51" s="7" t="s">
        <v>421</v>
      </c>
      <c r="B51" s="65">
        <v>0</v>
      </c>
      <c r="C51" s="34">
        <f>IF(B69=0, "-", B51/B69)</f>
        <v>0</v>
      </c>
      <c r="D51" s="65">
        <v>0</v>
      </c>
      <c r="E51" s="9">
        <f>IF(D69=0, "-", D51/D69)</f>
        <v>0</v>
      </c>
      <c r="F51" s="81">
        <v>3</v>
      </c>
      <c r="G51" s="34">
        <f>IF(F69=0, "-", F51/F69)</f>
        <v>5.8027079303675051E-3</v>
      </c>
      <c r="H51" s="65">
        <v>0</v>
      </c>
      <c r="I51" s="9">
        <f>IF(H69=0, "-", H51/H69)</f>
        <v>0</v>
      </c>
      <c r="J51" s="8" t="str">
        <f t="shared" ref="J51:J67" si="4">IF(D51=0, "-", IF((B51-D51)/D51&lt;10, (B51-D51)/D51, "&gt;999%"))</f>
        <v>-</v>
      </c>
      <c r="K51" s="9" t="str">
        <f t="shared" ref="K51:K67" si="5">IF(H51=0, "-", IF((F51-H51)/H51&lt;10, (F51-H51)/H51, "&gt;999%"))</f>
        <v>-</v>
      </c>
    </row>
    <row r="52" spans="1:11" x14ac:dyDescent="0.2">
      <c r="A52" s="7" t="s">
        <v>422</v>
      </c>
      <c r="B52" s="65">
        <v>32</v>
      </c>
      <c r="C52" s="34">
        <f>IF(B69=0, "-", B52/B69)</f>
        <v>0.15841584158415842</v>
      </c>
      <c r="D52" s="65">
        <v>56</v>
      </c>
      <c r="E52" s="9">
        <f>IF(D69=0, "-", D52/D69)</f>
        <v>0.24888888888888888</v>
      </c>
      <c r="F52" s="81">
        <v>105</v>
      </c>
      <c r="G52" s="34">
        <f>IF(F69=0, "-", F52/F69)</f>
        <v>0.20309477756286268</v>
      </c>
      <c r="H52" s="65">
        <v>115</v>
      </c>
      <c r="I52" s="9">
        <f>IF(H69=0, "-", H52/H69)</f>
        <v>0.2390852390852391</v>
      </c>
      <c r="J52" s="8">
        <f t="shared" si="4"/>
        <v>-0.42857142857142855</v>
      </c>
      <c r="K52" s="9">
        <f t="shared" si="5"/>
        <v>-8.6956521739130432E-2</v>
      </c>
    </row>
    <row r="53" spans="1:11" x14ac:dyDescent="0.2">
      <c r="A53" s="7" t="s">
        <v>423</v>
      </c>
      <c r="B53" s="65">
        <v>2</v>
      </c>
      <c r="C53" s="34">
        <f>IF(B69=0, "-", B53/B69)</f>
        <v>9.9009900990099011E-3</v>
      </c>
      <c r="D53" s="65">
        <v>2</v>
      </c>
      <c r="E53" s="9">
        <f>IF(D69=0, "-", D53/D69)</f>
        <v>8.8888888888888889E-3</v>
      </c>
      <c r="F53" s="81">
        <v>3</v>
      </c>
      <c r="G53" s="34">
        <f>IF(F69=0, "-", F53/F69)</f>
        <v>5.8027079303675051E-3</v>
      </c>
      <c r="H53" s="65">
        <v>2</v>
      </c>
      <c r="I53" s="9">
        <f>IF(H69=0, "-", H53/H69)</f>
        <v>4.1580041580041582E-3</v>
      </c>
      <c r="J53" s="8">
        <f t="shared" si="4"/>
        <v>0</v>
      </c>
      <c r="K53" s="9">
        <f t="shared" si="5"/>
        <v>0.5</v>
      </c>
    </row>
    <row r="54" spans="1:11" x14ac:dyDescent="0.2">
      <c r="A54" s="7" t="s">
        <v>424</v>
      </c>
      <c r="B54" s="65">
        <v>14</v>
      </c>
      <c r="C54" s="34">
        <f>IF(B69=0, "-", B54/B69)</f>
        <v>6.9306930693069313E-2</v>
      </c>
      <c r="D54" s="65">
        <v>0</v>
      </c>
      <c r="E54" s="9">
        <f>IF(D69=0, "-", D54/D69)</f>
        <v>0</v>
      </c>
      <c r="F54" s="81">
        <v>22</v>
      </c>
      <c r="G54" s="34">
        <f>IF(F69=0, "-", F54/F69)</f>
        <v>4.2553191489361701E-2</v>
      </c>
      <c r="H54" s="65">
        <v>0</v>
      </c>
      <c r="I54" s="9">
        <f>IF(H69=0, "-", H54/H69)</f>
        <v>0</v>
      </c>
      <c r="J54" s="8" t="str">
        <f t="shared" si="4"/>
        <v>-</v>
      </c>
      <c r="K54" s="9" t="str">
        <f t="shared" si="5"/>
        <v>-</v>
      </c>
    </row>
    <row r="55" spans="1:11" x14ac:dyDescent="0.2">
      <c r="A55" s="7" t="s">
        <v>425</v>
      </c>
      <c r="B55" s="65">
        <v>0</v>
      </c>
      <c r="C55" s="34">
        <f>IF(B69=0, "-", B55/B69)</f>
        <v>0</v>
      </c>
      <c r="D55" s="65">
        <v>30</v>
      </c>
      <c r="E55" s="9">
        <f>IF(D69=0, "-", D55/D69)</f>
        <v>0.13333333333333333</v>
      </c>
      <c r="F55" s="81">
        <v>0</v>
      </c>
      <c r="G55" s="34">
        <f>IF(F69=0, "-", F55/F69)</f>
        <v>0</v>
      </c>
      <c r="H55" s="65">
        <v>50</v>
      </c>
      <c r="I55" s="9">
        <f>IF(H69=0, "-", H55/H69)</f>
        <v>0.10395010395010396</v>
      </c>
      <c r="J55" s="8">
        <f t="shared" si="4"/>
        <v>-1</v>
      </c>
      <c r="K55" s="9">
        <f t="shared" si="5"/>
        <v>-1</v>
      </c>
    </row>
    <row r="56" spans="1:11" x14ac:dyDescent="0.2">
      <c r="A56" s="7" t="s">
        <v>426</v>
      </c>
      <c r="B56" s="65">
        <v>15</v>
      </c>
      <c r="C56" s="34">
        <f>IF(B69=0, "-", B56/B69)</f>
        <v>7.4257425742574254E-2</v>
      </c>
      <c r="D56" s="65">
        <v>15</v>
      </c>
      <c r="E56" s="9">
        <f>IF(D69=0, "-", D56/D69)</f>
        <v>6.6666666666666666E-2</v>
      </c>
      <c r="F56" s="81">
        <v>46</v>
      </c>
      <c r="G56" s="34">
        <f>IF(F69=0, "-", F56/F69)</f>
        <v>8.8974854932301742E-2</v>
      </c>
      <c r="H56" s="65">
        <v>30</v>
      </c>
      <c r="I56" s="9">
        <f>IF(H69=0, "-", H56/H69)</f>
        <v>6.2370062370062374E-2</v>
      </c>
      <c r="J56" s="8">
        <f t="shared" si="4"/>
        <v>0</v>
      </c>
      <c r="K56" s="9">
        <f t="shared" si="5"/>
        <v>0.53333333333333333</v>
      </c>
    </row>
    <row r="57" spans="1:11" x14ac:dyDescent="0.2">
      <c r="A57" s="7" t="s">
        <v>427</v>
      </c>
      <c r="B57" s="65">
        <v>3</v>
      </c>
      <c r="C57" s="34">
        <f>IF(B69=0, "-", B57/B69)</f>
        <v>1.4851485148514851E-2</v>
      </c>
      <c r="D57" s="65">
        <v>0</v>
      </c>
      <c r="E57" s="9">
        <f>IF(D69=0, "-", D57/D69)</f>
        <v>0</v>
      </c>
      <c r="F57" s="81">
        <v>5</v>
      </c>
      <c r="G57" s="34">
        <f>IF(F69=0, "-", F57/F69)</f>
        <v>9.6711798839458421E-3</v>
      </c>
      <c r="H57" s="65">
        <v>0</v>
      </c>
      <c r="I57" s="9">
        <f>IF(H69=0, "-", H57/H69)</f>
        <v>0</v>
      </c>
      <c r="J57" s="8" t="str">
        <f t="shared" si="4"/>
        <v>-</v>
      </c>
      <c r="K57" s="9" t="str">
        <f t="shared" si="5"/>
        <v>-</v>
      </c>
    </row>
    <row r="58" spans="1:11" x14ac:dyDescent="0.2">
      <c r="A58" s="7" t="s">
        <v>428</v>
      </c>
      <c r="B58" s="65">
        <v>9</v>
      </c>
      <c r="C58" s="34">
        <f>IF(B69=0, "-", B58/B69)</f>
        <v>4.4554455445544552E-2</v>
      </c>
      <c r="D58" s="65">
        <v>4</v>
      </c>
      <c r="E58" s="9">
        <f>IF(D69=0, "-", D58/D69)</f>
        <v>1.7777777777777778E-2</v>
      </c>
      <c r="F58" s="81">
        <v>18</v>
      </c>
      <c r="G58" s="34">
        <f>IF(F69=0, "-", F58/F69)</f>
        <v>3.4816247582205029E-2</v>
      </c>
      <c r="H58" s="65">
        <v>12</v>
      </c>
      <c r="I58" s="9">
        <f>IF(H69=0, "-", H58/H69)</f>
        <v>2.4948024948024949E-2</v>
      </c>
      <c r="J58" s="8">
        <f t="shared" si="4"/>
        <v>1.25</v>
      </c>
      <c r="K58" s="9">
        <f t="shared" si="5"/>
        <v>0.5</v>
      </c>
    </row>
    <row r="59" spans="1:11" x14ac:dyDescent="0.2">
      <c r="A59" s="7" t="s">
        <v>429</v>
      </c>
      <c r="B59" s="65">
        <v>10</v>
      </c>
      <c r="C59" s="34">
        <f>IF(B69=0, "-", B59/B69)</f>
        <v>4.9504950495049507E-2</v>
      </c>
      <c r="D59" s="65">
        <v>9</v>
      </c>
      <c r="E59" s="9">
        <f>IF(D69=0, "-", D59/D69)</f>
        <v>0.04</v>
      </c>
      <c r="F59" s="81">
        <v>30</v>
      </c>
      <c r="G59" s="34">
        <f>IF(F69=0, "-", F59/F69)</f>
        <v>5.8027079303675046E-2</v>
      </c>
      <c r="H59" s="65">
        <v>16</v>
      </c>
      <c r="I59" s="9">
        <f>IF(H69=0, "-", H59/H69)</f>
        <v>3.3264033264033266E-2</v>
      </c>
      <c r="J59" s="8">
        <f t="shared" si="4"/>
        <v>0.1111111111111111</v>
      </c>
      <c r="K59" s="9">
        <f t="shared" si="5"/>
        <v>0.875</v>
      </c>
    </row>
    <row r="60" spans="1:11" x14ac:dyDescent="0.2">
      <c r="A60" s="7" t="s">
        <v>430</v>
      </c>
      <c r="B60" s="65">
        <v>0</v>
      </c>
      <c r="C60" s="34">
        <f>IF(B69=0, "-", B60/B69)</f>
        <v>0</v>
      </c>
      <c r="D60" s="65">
        <v>6</v>
      </c>
      <c r="E60" s="9">
        <f>IF(D69=0, "-", D60/D69)</f>
        <v>2.6666666666666668E-2</v>
      </c>
      <c r="F60" s="81">
        <v>0</v>
      </c>
      <c r="G60" s="34">
        <f>IF(F69=0, "-", F60/F69)</f>
        <v>0</v>
      </c>
      <c r="H60" s="65">
        <v>8</v>
      </c>
      <c r="I60" s="9">
        <f>IF(H69=0, "-", H60/H69)</f>
        <v>1.6632016632016633E-2</v>
      </c>
      <c r="J60" s="8">
        <f t="shared" si="4"/>
        <v>-1</v>
      </c>
      <c r="K60" s="9">
        <f t="shared" si="5"/>
        <v>-1</v>
      </c>
    </row>
    <row r="61" spans="1:11" x14ac:dyDescent="0.2">
      <c r="A61" s="7" t="s">
        <v>431</v>
      </c>
      <c r="B61" s="65">
        <v>32</v>
      </c>
      <c r="C61" s="34">
        <f>IF(B69=0, "-", B61/B69)</f>
        <v>0.15841584158415842</v>
      </c>
      <c r="D61" s="65">
        <v>17</v>
      </c>
      <c r="E61" s="9">
        <f>IF(D69=0, "-", D61/D69)</f>
        <v>7.5555555555555556E-2</v>
      </c>
      <c r="F61" s="81">
        <v>64</v>
      </c>
      <c r="G61" s="34">
        <f>IF(F69=0, "-", F61/F69)</f>
        <v>0.12379110251450677</v>
      </c>
      <c r="H61" s="65">
        <v>40</v>
      </c>
      <c r="I61" s="9">
        <f>IF(H69=0, "-", H61/H69)</f>
        <v>8.3160083160083165E-2</v>
      </c>
      <c r="J61" s="8">
        <f t="shared" si="4"/>
        <v>0.88235294117647056</v>
      </c>
      <c r="K61" s="9">
        <f t="shared" si="5"/>
        <v>0.6</v>
      </c>
    </row>
    <row r="62" spans="1:11" x14ac:dyDescent="0.2">
      <c r="A62" s="7" t="s">
        <v>432</v>
      </c>
      <c r="B62" s="65">
        <v>12</v>
      </c>
      <c r="C62" s="34">
        <f>IF(B69=0, "-", B62/B69)</f>
        <v>5.9405940594059403E-2</v>
      </c>
      <c r="D62" s="65">
        <v>18</v>
      </c>
      <c r="E62" s="9">
        <f>IF(D69=0, "-", D62/D69)</f>
        <v>0.08</v>
      </c>
      <c r="F62" s="81">
        <v>30</v>
      </c>
      <c r="G62" s="34">
        <f>IF(F69=0, "-", F62/F69)</f>
        <v>5.8027079303675046E-2</v>
      </c>
      <c r="H62" s="65">
        <v>40</v>
      </c>
      <c r="I62" s="9">
        <f>IF(H69=0, "-", H62/H69)</f>
        <v>8.3160083160083165E-2</v>
      </c>
      <c r="J62" s="8">
        <f t="shared" si="4"/>
        <v>-0.33333333333333331</v>
      </c>
      <c r="K62" s="9">
        <f t="shared" si="5"/>
        <v>-0.25</v>
      </c>
    </row>
    <row r="63" spans="1:11" x14ac:dyDescent="0.2">
      <c r="A63" s="7" t="s">
        <v>433</v>
      </c>
      <c r="B63" s="65">
        <v>0</v>
      </c>
      <c r="C63" s="34">
        <f>IF(B69=0, "-", B63/B69)</f>
        <v>0</v>
      </c>
      <c r="D63" s="65">
        <v>7</v>
      </c>
      <c r="E63" s="9">
        <f>IF(D69=0, "-", D63/D69)</f>
        <v>3.111111111111111E-2</v>
      </c>
      <c r="F63" s="81">
        <v>7</v>
      </c>
      <c r="G63" s="34">
        <f>IF(F69=0, "-", F63/F69)</f>
        <v>1.3539651837524178E-2</v>
      </c>
      <c r="H63" s="65">
        <v>14</v>
      </c>
      <c r="I63" s="9">
        <f>IF(H69=0, "-", H63/H69)</f>
        <v>2.9106029106029108E-2</v>
      </c>
      <c r="J63" s="8">
        <f t="shared" si="4"/>
        <v>-1</v>
      </c>
      <c r="K63" s="9">
        <f t="shared" si="5"/>
        <v>-0.5</v>
      </c>
    </row>
    <row r="64" spans="1:11" x14ac:dyDescent="0.2">
      <c r="A64" s="7" t="s">
        <v>434</v>
      </c>
      <c r="B64" s="65">
        <v>1</v>
      </c>
      <c r="C64" s="34">
        <f>IF(B69=0, "-", B64/B69)</f>
        <v>4.9504950495049506E-3</v>
      </c>
      <c r="D64" s="65">
        <v>2</v>
      </c>
      <c r="E64" s="9">
        <f>IF(D69=0, "-", D64/D69)</f>
        <v>8.8888888888888889E-3</v>
      </c>
      <c r="F64" s="81">
        <v>2</v>
      </c>
      <c r="G64" s="34">
        <f>IF(F69=0, "-", F64/F69)</f>
        <v>3.8684719535783366E-3</v>
      </c>
      <c r="H64" s="65">
        <v>2</v>
      </c>
      <c r="I64" s="9">
        <f>IF(H69=0, "-", H64/H69)</f>
        <v>4.1580041580041582E-3</v>
      </c>
      <c r="J64" s="8">
        <f t="shared" si="4"/>
        <v>-0.5</v>
      </c>
      <c r="K64" s="9">
        <f t="shared" si="5"/>
        <v>0</v>
      </c>
    </row>
    <row r="65" spans="1:11" x14ac:dyDescent="0.2">
      <c r="A65" s="7" t="s">
        <v>435</v>
      </c>
      <c r="B65" s="65">
        <v>45</v>
      </c>
      <c r="C65" s="34">
        <f>IF(B69=0, "-", B65/B69)</f>
        <v>0.22277227722772278</v>
      </c>
      <c r="D65" s="65">
        <v>33</v>
      </c>
      <c r="E65" s="9">
        <f>IF(D69=0, "-", D65/D69)</f>
        <v>0.14666666666666667</v>
      </c>
      <c r="F65" s="81">
        <v>112</v>
      </c>
      <c r="G65" s="34">
        <f>IF(F69=0, "-", F65/F69)</f>
        <v>0.21663442940038685</v>
      </c>
      <c r="H65" s="65">
        <v>89</v>
      </c>
      <c r="I65" s="9">
        <f>IF(H69=0, "-", H65/H69)</f>
        <v>0.18503118503118504</v>
      </c>
      <c r="J65" s="8">
        <f t="shared" si="4"/>
        <v>0.36363636363636365</v>
      </c>
      <c r="K65" s="9">
        <f t="shared" si="5"/>
        <v>0.25842696629213485</v>
      </c>
    </row>
    <row r="66" spans="1:11" x14ac:dyDescent="0.2">
      <c r="A66" s="7" t="s">
        <v>436</v>
      </c>
      <c r="B66" s="65">
        <v>8</v>
      </c>
      <c r="C66" s="34">
        <f>IF(B69=0, "-", B66/B69)</f>
        <v>3.9603960396039604E-2</v>
      </c>
      <c r="D66" s="65">
        <v>4</v>
      </c>
      <c r="E66" s="9">
        <f>IF(D69=0, "-", D66/D69)</f>
        <v>1.7777777777777778E-2</v>
      </c>
      <c r="F66" s="81">
        <v>19</v>
      </c>
      <c r="G66" s="34">
        <f>IF(F69=0, "-", F66/F69)</f>
        <v>3.6750483558994199E-2</v>
      </c>
      <c r="H66" s="65">
        <v>9</v>
      </c>
      <c r="I66" s="9">
        <f>IF(H69=0, "-", H66/H69)</f>
        <v>1.8711018711018712E-2</v>
      </c>
      <c r="J66" s="8">
        <f t="shared" si="4"/>
        <v>1</v>
      </c>
      <c r="K66" s="9">
        <f t="shared" si="5"/>
        <v>1.1111111111111112</v>
      </c>
    </row>
    <row r="67" spans="1:11" x14ac:dyDescent="0.2">
      <c r="A67" s="7" t="s">
        <v>437</v>
      </c>
      <c r="B67" s="65">
        <v>19</v>
      </c>
      <c r="C67" s="34">
        <f>IF(B69=0, "-", B67/B69)</f>
        <v>9.405940594059406E-2</v>
      </c>
      <c r="D67" s="65">
        <v>22</v>
      </c>
      <c r="E67" s="9">
        <f>IF(D69=0, "-", D67/D69)</f>
        <v>9.7777777777777783E-2</v>
      </c>
      <c r="F67" s="81">
        <v>51</v>
      </c>
      <c r="G67" s="34">
        <f>IF(F69=0, "-", F67/F69)</f>
        <v>9.8646034816247577E-2</v>
      </c>
      <c r="H67" s="65">
        <v>54</v>
      </c>
      <c r="I67" s="9">
        <f>IF(H69=0, "-", H67/H69)</f>
        <v>0.11226611226611227</v>
      </c>
      <c r="J67" s="8">
        <f t="shared" si="4"/>
        <v>-0.13636363636363635</v>
      </c>
      <c r="K67" s="9">
        <f t="shared" si="5"/>
        <v>-5.5555555555555552E-2</v>
      </c>
    </row>
    <row r="68" spans="1:11" x14ac:dyDescent="0.2">
      <c r="A68" s="2"/>
      <c r="B68" s="68"/>
      <c r="C68" s="33"/>
      <c r="D68" s="68"/>
      <c r="E68" s="6"/>
      <c r="F68" s="82"/>
      <c r="G68" s="33"/>
      <c r="H68" s="68"/>
      <c r="I68" s="6"/>
      <c r="J68" s="5"/>
      <c r="K68" s="6"/>
    </row>
    <row r="69" spans="1:11" s="43" customFormat="1" x14ac:dyDescent="0.2">
      <c r="A69" s="162" t="s">
        <v>492</v>
      </c>
      <c r="B69" s="71">
        <f>SUM(B51:B68)</f>
        <v>202</v>
      </c>
      <c r="C69" s="40">
        <f>B69/1663</f>
        <v>0.12146722790138305</v>
      </c>
      <c r="D69" s="71">
        <f>SUM(D51:D68)</f>
        <v>225</v>
      </c>
      <c r="E69" s="41">
        <f>D69/2959</f>
        <v>7.6039202433254474E-2</v>
      </c>
      <c r="F69" s="77">
        <f>SUM(F51:F68)</f>
        <v>517</v>
      </c>
      <c r="G69" s="42">
        <f>F69/4356</f>
        <v>0.11868686868686869</v>
      </c>
      <c r="H69" s="71">
        <f>SUM(H51:H68)</f>
        <v>481</v>
      </c>
      <c r="I69" s="41">
        <f>H69/6331</f>
        <v>7.5975359342915813E-2</v>
      </c>
      <c r="J69" s="37">
        <f>IF(D69=0, "-", IF((B69-D69)/D69&lt;10, (B69-D69)/D69, "&gt;999%"))</f>
        <v>-0.10222222222222223</v>
      </c>
      <c r="K69" s="38">
        <f>IF(H69=0, "-", IF((F69-H69)/H69&lt;10, (F69-H69)/H69, "&gt;999%"))</f>
        <v>7.4844074844074848E-2</v>
      </c>
    </row>
    <row r="70" spans="1:11" x14ac:dyDescent="0.2">
      <c r="B70" s="83"/>
      <c r="D70" s="83"/>
      <c r="F70" s="83"/>
      <c r="H70" s="83"/>
    </row>
    <row r="71" spans="1:11" x14ac:dyDescent="0.2">
      <c r="A71" s="27" t="s">
        <v>491</v>
      </c>
      <c r="B71" s="71">
        <v>272</v>
      </c>
      <c r="C71" s="40">
        <f>B71/1663</f>
        <v>0.1635598316295851</v>
      </c>
      <c r="D71" s="71">
        <v>298</v>
      </c>
      <c r="E71" s="41">
        <f>D71/2959</f>
        <v>0.10070969922271038</v>
      </c>
      <c r="F71" s="77">
        <v>709</v>
      </c>
      <c r="G71" s="42">
        <f>F71/4356</f>
        <v>0.16276400367309457</v>
      </c>
      <c r="H71" s="71">
        <v>631</v>
      </c>
      <c r="I71" s="41">
        <f>H71/6331</f>
        <v>9.9668298846943615E-2</v>
      </c>
      <c r="J71" s="37">
        <f>IF(D71=0, "-", IF((B71-D71)/D71&lt;10, (B71-D71)/D71, "&gt;999%"))</f>
        <v>-8.7248322147651006E-2</v>
      </c>
      <c r="K71" s="38">
        <f>IF(H71=0, "-", IF((F71-H71)/H71&lt;10, (F71-H71)/H71, "&gt;999%"))</f>
        <v>0.12361331220285261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8"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502</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IF(B26=0, "-", B7/B26)</f>
        <v>0</v>
      </c>
      <c r="D7" s="65">
        <v>0</v>
      </c>
      <c r="E7" s="21">
        <f>IF(D26=0, "-", D7/D26)</f>
        <v>0</v>
      </c>
      <c r="F7" s="81">
        <v>3</v>
      </c>
      <c r="G7" s="39">
        <f>IF(F26=0, "-", F7/F26)</f>
        <v>4.2313117066290554E-3</v>
      </c>
      <c r="H7" s="65">
        <v>0</v>
      </c>
      <c r="I7" s="21">
        <f>IF(H26=0, "-", H7/H26)</f>
        <v>0</v>
      </c>
      <c r="J7" s="20" t="str">
        <f t="shared" ref="J7:J24" si="0">IF(D7=0, "-", IF((B7-D7)/D7&lt;10, (B7-D7)/D7, "&gt;999%"))</f>
        <v>-</v>
      </c>
      <c r="K7" s="21" t="str">
        <f t="shared" ref="K7:K24" si="1">IF(H7=0, "-", IF((F7-H7)/H7&lt;10, (F7-H7)/H7, "&gt;999%"))</f>
        <v>-</v>
      </c>
    </row>
    <row r="8" spans="1:11" x14ac:dyDescent="0.2">
      <c r="A8" s="7" t="s">
        <v>39</v>
      </c>
      <c r="B8" s="65">
        <v>40</v>
      </c>
      <c r="C8" s="39">
        <f>IF(B26=0, "-", B8/B26)</f>
        <v>0.14705882352941177</v>
      </c>
      <c r="D8" s="65">
        <v>60</v>
      </c>
      <c r="E8" s="21">
        <f>IF(D26=0, "-", D8/D26)</f>
        <v>0.20134228187919462</v>
      </c>
      <c r="F8" s="81">
        <v>124</v>
      </c>
      <c r="G8" s="39">
        <f>IF(F26=0, "-", F8/F26)</f>
        <v>0.17489421720733428</v>
      </c>
      <c r="H8" s="65">
        <v>125</v>
      </c>
      <c r="I8" s="21">
        <f>IF(H26=0, "-", H8/H26)</f>
        <v>0.19809825673534073</v>
      </c>
      <c r="J8" s="20">
        <f t="shared" si="0"/>
        <v>-0.33333333333333331</v>
      </c>
      <c r="K8" s="21">
        <f t="shared" si="1"/>
        <v>-8.0000000000000002E-3</v>
      </c>
    </row>
    <row r="9" spans="1:11" x14ac:dyDescent="0.2">
      <c r="A9" s="7" t="s">
        <v>41</v>
      </c>
      <c r="B9" s="65">
        <v>16</v>
      </c>
      <c r="C9" s="39">
        <f>IF(B26=0, "-", B9/B26)</f>
        <v>5.8823529411764705E-2</v>
      </c>
      <c r="D9" s="65">
        <v>5</v>
      </c>
      <c r="E9" s="21">
        <f>IF(D26=0, "-", D9/D26)</f>
        <v>1.6778523489932886E-2</v>
      </c>
      <c r="F9" s="81">
        <v>27</v>
      </c>
      <c r="G9" s="39">
        <f>IF(F26=0, "-", F9/F26)</f>
        <v>3.8081805359661498E-2</v>
      </c>
      <c r="H9" s="65">
        <v>6</v>
      </c>
      <c r="I9" s="21">
        <f>IF(H26=0, "-", H9/H26)</f>
        <v>9.5087163232963554E-3</v>
      </c>
      <c r="J9" s="20">
        <f t="shared" si="0"/>
        <v>2.2000000000000002</v>
      </c>
      <c r="K9" s="21">
        <f t="shared" si="1"/>
        <v>3.5</v>
      </c>
    </row>
    <row r="10" spans="1:11" x14ac:dyDescent="0.2">
      <c r="A10" s="7" t="s">
        <v>43</v>
      </c>
      <c r="B10" s="65">
        <v>0</v>
      </c>
      <c r="C10" s="39">
        <f>IF(B26=0, "-", B10/B26)</f>
        <v>0</v>
      </c>
      <c r="D10" s="65">
        <v>30</v>
      </c>
      <c r="E10" s="21">
        <f>IF(D26=0, "-", D10/D26)</f>
        <v>0.10067114093959731</v>
      </c>
      <c r="F10" s="81">
        <v>0</v>
      </c>
      <c r="G10" s="39">
        <f>IF(F26=0, "-", F10/F26)</f>
        <v>0</v>
      </c>
      <c r="H10" s="65">
        <v>50</v>
      </c>
      <c r="I10" s="21">
        <f>IF(H26=0, "-", H10/H26)</f>
        <v>7.9239302694136288E-2</v>
      </c>
      <c r="J10" s="20">
        <f t="shared" si="0"/>
        <v>-1</v>
      </c>
      <c r="K10" s="21">
        <f t="shared" si="1"/>
        <v>-1</v>
      </c>
    </row>
    <row r="11" spans="1:11" x14ac:dyDescent="0.2">
      <c r="A11" s="7" t="s">
        <v>45</v>
      </c>
      <c r="B11" s="65">
        <v>14</v>
      </c>
      <c r="C11" s="39">
        <f>IF(B26=0, "-", B11/B26)</f>
        <v>5.1470588235294115E-2</v>
      </c>
      <c r="D11" s="65">
        <v>10</v>
      </c>
      <c r="E11" s="21">
        <f>IF(D26=0, "-", D11/D26)</f>
        <v>3.3557046979865772E-2</v>
      </c>
      <c r="F11" s="81">
        <v>26</v>
      </c>
      <c r="G11" s="39">
        <f>IF(F26=0, "-", F11/F26)</f>
        <v>3.6671368124118475E-2</v>
      </c>
      <c r="H11" s="65">
        <v>18</v>
      </c>
      <c r="I11" s="21">
        <f>IF(H26=0, "-", H11/H26)</f>
        <v>2.8526148969889066E-2</v>
      </c>
      <c r="J11" s="20">
        <f t="shared" si="0"/>
        <v>0.4</v>
      </c>
      <c r="K11" s="21">
        <f t="shared" si="1"/>
        <v>0.44444444444444442</v>
      </c>
    </row>
    <row r="12" spans="1:11" x14ac:dyDescent="0.2">
      <c r="A12" s="7" t="s">
        <v>47</v>
      </c>
      <c r="B12" s="65">
        <v>16</v>
      </c>
      <c r="C12" s="39">
        <f>IF(B26=0, "-", B12/B26)</f>
        <v>5.8823529411764705E-2</v>
      </c>
      <c r="D12" s="65">
        <v>16</v>
      </c>
      <c r="E12" s="21">
        <f>IF(D26=0, "-", D12/D26)</f>
        <v>5.3691275167785234E-2</v>
      </c>
      <c r="F12" s="81">
        <v>55</v>
      </c>
      <c r="G12" s="39">
        <f>IF(F26=0, "-", F12/F26)</f>
        <v>7.7574047954866013E-2</v>
      </c>
      <c r="H12" s="65">
        <v>43</v>
      </c>
      <c r="I12" s="21">
        <f>IF(H26=0, "-", H12/H26)</f>
        <v>6.8145800316957217E-2</v>
      </c>
      <c r="J12" s="20">
        <f t="shared" si="0"/>
        <v>0</v>
      </c>
      <c r="K12" s="21">
        <f t="shared" si="1"/>
        <v>0.27906976744186046</v>
      </c>
    </row>
    <row r="13" spans="1:11" x14ac:dyDescent="0.2">
      <c r="A13" s="7" t="s">
        <v>50</v>
      </c>
      <c r="B13" s="65">
        <v>3</v>
      </c>
      <c r="C13" s="39">
        <f>IF(B26=0, "-", B13/B26)</f>
        <v>1.1029411764705883E-2</v>
      </c>
      <c r="D13" s="65">
        <v>0</v>
      </c>
      <c r="E13" s="21">
        <f>IF(D26=0, "-", D13/D26)</f>
        <v>0</v>
      </c>
      <c r="F13" s="81">
        <v>5</v>
      </c>
      <c r="G13" s="39">
        <f>IF(F26=0, "-", F13/F26)</f>
        <v>7.052186177715092E-3</v>
      </c>
      <c r="H13" s="65">
        <v>0</v>
      </c>
      <c r="I13" s="21">
        <f>IF(H26=0, "-", H13/H26)</f>
        <v>0</v>
      </c>
      <c r="J13" s="20" t="str">
        <f t="shared" si="0"/>
        <v>-</v>
      </c>
      <c r="K13" s="21" t="str">
        <f t="shared" si="1"/>
        <v>-</v>
      </c>
    </row>
    <row r="14" spans="1:11" x14ac:dyDescent="0.2">
      <c r="A14" s="7" t="s">
        <v>53</v>
      </c>
      <c r="B14" s="65">
        <v>9</v>
      </c>
      <c r="C14" s="39">
        <f>IF(B26=0, "-", B14/B26)</f>
        <v>3.3088235294117647E-2</v>
      </c>
      <c r="D14" s="65">
        <v>5</v>
      </c>
      <c r="E14" s="21">
        <f>IF(D26=0, "-", D14/D26)</f>
        <v>1.6778523489932886E-2</v>
      </c>
      <c r="F14" s="81">
        <v>26</v>
      </c>
      <c r="G14" s="39">
        <f>IF(F26=0, "-", F14/F26)</f>
        <v>3.6671368124118475E-2</v>
      </c>
      <c r="H14" s="65">
        <v>15</v>
      </c>
      <c r="I14" s="21">
        <f>IF(H26=0, "-", H14/H26)</f>
        <v>2.3771790808240888E-2</v>
      </c>
      <c r="J14" s="20">
        <f t="shared" si="0"/>
        <v>0.8</v>
      </c>
      <c r="K14" s="21">
        <f t="shared" si="1"/>
        <v>0.73333333333333328</v>
      </c>
    </row>
    <row r="15" spans="1:11" x14ac:dyDescent="0.2">
      <c r="A15" s="7" t="s">
        <v>57</v>
      </c>
      <c r="B15" s="65">
        <v>11</v>
      </c>
      <c r="C15" s="39">
        <f>IF(B26=0, "-", B15/B26)</f>
        <v>4.0441176470588237E-2</v>
      </c>
      <c r="D15" s="65">
        <v>16</v>
      </c>
      <c r="E15" s="21">
        <f>IF(D26=0, "-", D15/D26)</f>
        <v>5.3691275167785234E-2</v>
      </c>
      <c r="F15" s="81">
        <v>34</v>
      </c>
      <c r="G15" s="39">
        <f>IF(F26=0, "-", F15/F26)</f>
        <v>4.7954866008462625E-2</v>
      </c>
      <c r="H15" s="65">
        <v>28</v>
      </c>
      <c r="I15" s="21">
        <f>IF(H26=0, "-", H15/H26)</f>
        <v>4.4374009508716325E-2</v>
      </c>
      <c r="J15" s="20">
        <f t="shared" si="0"/>
        <v>-0.3125</v>
      </c>
      <c r="K15" s="21">
        <f t="shared" si="1"/>
        <v>0.21428571428571427</v>
      </c>
    </row>
    <row r="16" spans="1:11" x14ac:dyDescent="0.2">
      <c r="A16" s="7" t="s">
        <v>59</v>
      </c>
      <c r="B16" s="65">
        <v>0</v>
      </c>
      <c r="C16" s="39">
        <f>IF(B26=0, "-", B16/B26)</f>
        <v>0</v>
      </c>
      <c r="D16" s="65">
        <v>7</v>
      </c>
      <c r="E16" s="21">
        <f>IF(D26=0, "-", D16/D26)</f>
        <v>2.3489932885906041E-2</v>
      </c>
      <c r="F16" s="81">
        <v>0</v>
      </c>
      <c r="G16" s="39">
        <f>IF(F26=0, "-", F16/F26)</f>
        <v>0</v>
      </c>
      <c r="H16" s="65">
        <v>13</v>
      </c>
      <c r="I16" s="21">
        <f>IF(H26=0, "-", H16/H26)</f>
        <v>2.0602218700475437E-2</v>
      </c>
      <c r="J16" s="20">
        <f t="shared" si="0"/>
        <v>-1</v>
      </c>
      <c r="K16" s="21">
        <f t="shared" si="1"/>
        <v>-1</v>
      </c>
    </row>
    <row r="17" spans="1:11" x14ac:dyDescent="0.2">
      <c r="A17" s="7" t="s">
        <v>62</v>
      </c>
      <c r="B17" s="65">
        <v>32</v>
      </c>
      <c r="C17" s="39">
        <f>IF(B26=0, "-", B17/B26)</f>
        <v>0.11764705882352941</v>
      </c>
      <c r="D17" s="65">
        <v>19</v>
      </c>
      <c r="E17" s="21">
        <f>IF(D26=0, "-", D17/D26)</f>
        <v>6.3758389261744972E-2</v>
      </c>
      <c r="F17" s="81">
        <v>70</v>
      </c>
      <c r="G17" s="39">
        <f>IF(F26=0, "-", F17/F26)</f>
        <v>9.8730606488011283E-2</v>
      </c>
      <c r="H17" s="65">
        <v>43</v>
      </c>
      <c r="I17" s="21">
        <f>IF(H26=0, "-", H17/H26)</f>
        <v>6.8145800316957217E-2</v>
      </c>
      <c r="J17" s="20">
        <f t="shared" si="0"/>
        <v>0.68421052631578949</v>
      </c>
      <c r="K17" s="21">
        <f t="shared" si="1"/>
        <v>0.62790697674418605</v>
      </c>
    </row>
    <row r="18" spans="1:11" x14ac:dyDescent="0.2">
      <c r="A18" s="7" t="s">
        <v>63</v>
      </c>
      <c r="B18" s="65">
        <v>12</v>
      </c>
      <c r="C18" s="39">
        <f>IF(B26=0, "-", B18/B26)</f>
        <v>4.4117647058823532E-2</v>
      </c>
      <c r="D18" s="65">
        <v>18</v>
      </c>
      <c r="E18" s="21">
        <f>IF(D26=0, "-", D18/D26)</f>
        <v>6.0402684563758392E-2</v>
      </c>
      <c r="F18" s="81">
        <v>31</v>
      </c>
      <c r="G18" s="39">
        <f>IF(F26=0, "-", F18/F26)</f>
        <v>4.372355430183357E-2</v>
      </c>
      <c r="H18" s="65">
        <v>41</v>
      </c>
      <c r="I18" s="21">
        <f>IF(H26=0, "-", H18/H26)</f>
        <v>6.4976228209191758E-2</v>
      </c>
      <c r="J18" s="20">
        <f t="shared" si="0"/>
        <v>-0.33333333333333331</v>
      </c>
      <c r="K18" s="21">
        <f t="shared" si="1"/>
        <v>-0.24390243902439024</v>
      </c>
    </row>
    <row r="19" spans="1:11" x14ac:dyDescent="0.2">
      <c r="A19" s="7" t="s">
        <v>64</v>
      </c>
      <c r="B19" s="65">
        <v>0</v>
      </c>
      <c r="C19" s="39">
        <f>IF(B26=0, "-", B19/B26)</f>
        <v>0</v>
      </c>
      <c r="D19" s="65">
        <v>3</v>
      </c>
      <c r="E19" s="21">
        <f>IF(D26=0, "-", D19/D26)</f>
        <v>1.0067114093959731E-2</v>
      </c>
      <c r="F19" s="81">
        <v>0</v>
      </c>
      <c r="G19" s="39">
        <f>IF(F26=0, "-", F19/F26)</f>
        <v>0</v>
      </c>
      <c r="H19" s="65">
        <v>4</v>
      </c>
      <c r="I19" s="21">
        <f>IF(H26=0, "-", H19/H26)</f>
        <v>6.3391442155309036E-3</v>
      </c>
      <c r="J19" s="20">
        <f t="shared" si="0"/>
        <v>-1</v>
      </c>
      <c r="K19" s="21">
        <f t="shared" si="1"/>
        <v>-1</v>
      </c>
    </row>
    <row r="20" spans="1:11" x14ac:dyDescent="0.2">
      <c r="A20" s="7" t="s">
        <v>66</v>
      </c>
      <c r="B20" s="65">
        <v>0</v>
      </c>
      <c r="C20" s="39">
        <f>IF(B26=0, "-", B20/B26)</f>
        <v>0</v>
      </c>
      <c r="D20" s="65">
        <v>7</v>
      </c>
      <c r="E20" s="21">
        <f>IF(D26=0, "-", D20/D26)</f>
        <v>2.3489932885906041E-2</v>
      </c>
      <c r="F20" s="81">
        <v>7</v>
      </c>
      <c r="G20" s="39">
        <f>IF(F26=0, "-", F20/F26)</f>
        <v>9.8730606488011286E-3</v>
      </c>
      <c r="H20" s="65">
        <v>14</v>
      </c>
      <c r="I20" s="21">
        <f>IF(H26=0, "-", H20/H26)</f>
        <v>2.2187004754358162E-2</v>
      </c>
      <c r="J20" s="20">
        <f t="shared" si="0"/>
        <v>-1</v>
      </c>
      <c r="K20" s="21">
        <f t="shared" si="1"/>
        <v>-0.5</v>
      </c>
    </row>
    <row r="21" spans="1:11" x14ac:dyDescent="0.2">
      <c r="A21" s="7" t="s">
        <v>67</v>
      </c>
      <c r="B21" s="65">
        <v>4</v>
      </c>
      <c r="C21" s="39">
        <f>IF(B26=0, "-", B21/B26)</f>
        <v>1.4705882352941176E-2</v>
      </c>
      <c r="D21" s="65">
        <v>7</v>
      </c>
      <c r="E21" s="21">
        <f>IF(D26=0, "-", D21/D26)</f>
        <v>2.3489932885906041E-2</v>
      </c>
      <c r="F21" s="81">
        <v>7</v>
      </c>
      <c r="G21" s="39">
        <f>IF(F26=0, "-", F21/F26)</f>
        <v>9.8730606488011286E-3</v>
      </c>
      <c r="H21" s="65">
        <v>11</v>
      </c>
      <c r="I21" s="21">
        <f>IF(H26=0, "-", H21/H26)</f>
        <v>1.7432646592709985E-2</v>
      </c>
      <c r="J21" s="20">
        <f t="shared" si="0"/>
        <v>-0.42857142857142855</v>
      </c>
      <c r="K21" s="21">
        <f t="shared" si="1"/>
        <v>-0.36363636363636365</v>
      </c>
    </row>
    <row r="22" spans="1:11" x14ac:dyDescent="0.2">
      <c r="A22" s="7" t="s">
        <v>69</v>
      </c>
      <c r="B22" s="65">
        <v>1</v>
      </c>
      <c r="C22" s="39">
        <f>IF(B26=0, "-", B22/B26)</f>
        <v>3.6764705882352941E-3</v>
      </c>
      <c r="D22" s="65">
        <v>2</v>
      </c>
      <c r="E22" s="21">
        <f>IF(D26=0, "-", D22/D26)</f>
        <v>6.7114093959731542E-3</v>
      </c>
      <c r="F22" s="81">
        <v>2</v>
      </c>
      <c r="G22" s="39">
        <f>IF(F26=0, "-", F22/F26)</f>
        <v>2.8208744710860366E-3</v>
      </c>
      <c r="H22" s="65">
        <v>2</v>
      </c>
      <c r="I22" s="21">
        <f>IF(H26=0, "-", H22/H26)</f>
        <v>3.1695721077654518E-3</v>
      </c>
      <c r="J22" s="20">
        <f t="shared" si="0"/>
        <v>-0.5</v>
      </c>
      <c r="K22" s="21">
        <f t="shared" si="1"/>
        <v>0</v>
      </c>
    </row>
    <row r="23" spans="1:11" x14ac:dyDescent="0.2">
      <c r="A23" s="7" t="s">
        <v>72</v>
      </c>
      <c r="B23" s="65">
        <v>88</v>
      </c>
      <c r="C23" s="39">
        <f>IF(B26=0, "-", B23/B26)</f>
        <v>0.3235294117647059</v>
      </c>
      <c r="D23" s="65">
        <v>64</v>
      </c>
      <c r="E23" s="21">
        <f>IF(D26=0, "-", D23/D26)</f>
        <v>0.21476510067114093</v>
      </c>
      <c r="F23" s="81">
        <v>227</v>
      </c>
      <c r="G23" s="39">
        <f>IF(F26=0, "-", F23/F26)</f>
        <v>0.32016925246826516</v>
      </c>
      <c r="H23" s="65">
        <v>149</v>
      </c>
      <c r="I23" s="21">
        <f>IF(H26=0, "-", H23/H26)</f>
        <v>0.23613312202852615</v>
      </c>
      <c r="J23" s="20">
        <f t="shared" si="0"/>
        <v>0.375</v>
      </c>
      <c r="K23" s="21">
        <f t="shared" si="1"/>
        <v>0.52348993288590606</v>
      </c>
    </row>
    <row r="24" spans="1:11" x14ac:dyDescent="0.2">
      <c r="A24" s="7" t="s">
        <v>73</v>
      </c>
      <c r="B24" s="65">
        <v>26</v>
      </c>
      <c r="C24" s="39">
        <f>IF(B26=0, "-", B24/B26)</f>
        <v>9.5588235294117641E-2</v>
      </c>
      <c r="D24" s="65">
        <v>29</v>
      </c>
      <c r="E24" s="21">
        <f>IF(D26=0, "-", D24/D26)</f>
        <v>9.7315436241610737E-2</v>
      </c>
      <c r="F24" s="81">
        <v>65</v>
      </c>
      <c r="G24" s="39">
        <f>IF(F26=0, "-", F24/F26)</f>
        <v>9.1678420310296188E-2</v>
      </c>
      <c r="H24" s="65">
        <v>69</v>
      </c>
      <c r="I24" s="21">
        <f>IF(H26=0, "-", H24/H26)</f>
        <v>0.10935023771790808</v>
      </c>
      <c r="J24" s="20">
        <f t="shared" si="0"/>
        <v>-0.10344827586206896</v>
      </c>
      <c r="K24" s="21">
        <f t="shared" si="1"/>
        <v>-5.7971014492753624E-2</v>
      </c>
    </row>
    <row r="25" spans="1:11" x14ac:dyDescent="0.2">
      <c r="A25" s="2"/>
      <c r="B25" s="68"/>
      <c r="C25" s="33"/>
      <c r="D25" s="68"/>
      <c r="E25" s="6"/>
      <c r="F25" s="82"/>
      <c r="G25" s="33"/>
      <c r="H25" s="68"/>
      <c r="I25" s="6"/>
      <c r="J25" s="5"/>
      <c r="K25" s="6"/>
    </row>
    <row r="26" spans="1:11" s="43" customFormat="1" x14ac:dyDescent="0.2">
      <c r="A26" s="162" t="s">
        <v>491</v>
      </c>
      <c r="B26" s="71">
        <f>SUM(B7:B25)</f>
        <v>272</v>
      </c>
      <c r="C26" s="40">
        <v>1</v>
      </c>
      <c r="D26" s="71">
        <f>SUM(D7:D25)</f>
        <v>298</v>
      </c>
      <c r="E26" s="41">
        <v>1</v>
      </c>
      <c r="F26" s="77">
        <f>SUM(F7:F25)</f>
        <v>709</v>
      </c>
      <c r="G26" s="42">
        <v>1</v>
      </c>
      <c r="H26" s="71">
        <f>SUM(H7:H25)</f>
        <v>631</v>
      </c>
      <c r="I26" s="41">
        <v>1</v>
      </c>
      <c r="J26" s="37">
        <f>IF(D26=0, "-", (B26-D26)/D26)</f>
        <v>-8.7248322147651006E-2</v>
      </c>
      <c r="K26" s="38">
        <f>IF(H26=0, "-", (F26-H26)/H26)</f>
        <v>0.12361331220285261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1"/>
  <sheetViews>
    <sheetView tabSelected="1" zoomScaleNormal="100" workbookViewId="0">
      <selection activeCell="M1" sqref="M1"/>
    </sheetView>
  </sheetViews>
  <sheetFormatPr defaultRowHeight="12.75" x14ac:dyDescent="0.2"/>
  <cols>
    <col min="1" max="1" width="28.4257812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103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110</v>
      </c>
      <c r="B6" s="61" t="s">
        <v>12</v>
      </c>
      <c r="C6" s="62" t="s">
        <v>13</v>
      </c>
      <c r="D6" s="61" t="s">
        <v>12</v>
      </c>
      <c r="E6" s="63" t="s">
        <v>13</v>
      </c>
      <c r="F6" s="62" t="s">
        <v>12</v>
      </c>
      <c r="G6" s="62" t="s">
        <v>13</v>
      </c>
      <c r="H6" s="61" t="s">
        <v>12</v>
      </c>
      <c r="I6" s="63" t="s">
        <v>13</v>
      </c>
      <c r="J6" s="61"/>
      <c r="K6" s="63"/>
    </row>
    <row r="7" spans="1:11" x14ac:dyDescent="0.2">
      <c r="A7" s="7" t="s">
        <v>438</v>
      </c>
      <c r="B7" s="65">
        <v>2</v>
      </c>
      <c r="C7" s="34">
        <f>IF(B19=0, "-", B7/B19)</f>
        <v>0.14285714285714285</v>
      </c>
      <c r="D7" s="65">
        <v>0</v>
      </c>
      <c r="E7" s="9">
        <f>IF(D19=0, "-", D7/D19)</f>
        <v>0</v>
      </c>
      <c r="F7" s="81">
        <v>2</v>
      </c>
      <c r="G7" s="34">
        <f>IF(F19=0, "-", F7/F19)</f>
        <v>6.0606060606060608E-2</v>
      </c>
      <c r="H7" s="65">
        <v>2</v>
      </c>
      <c r="I7" s="9">
        <f>IF(H19=0, "-", H7/H19)</f>
        <v>8.6956521739130432E-2</v>
      </c>
      <c r="J7" s="8" t="str">
        <f t="shared" ref="J7:J17" si="0">IF(D7=0, "-", IF((B7-D7)/D7&lt;10, (B7-D7)/D7, "&gt;999%"))</f>
        <v>-</v>
      </c>
      <c r="K7" s="9">
        <f t="shared" ref="K7:K17" si="1">IF(H7=0, "-", IF((F7-H7)/H7&lt;10, (F7-H7)/H7, "&gt;999%"))</f>
        <v>0</v>
      </c>
    </row>
    <row r="8" spans="1:11" x14ac:dyDescent="0.2">
      <c r="A8" s="7" t="s">
        <v>439</v>
      </c>
      <c r="B8" s="65">
        <v>0</v>
      </c>
      <c r="C8" s="34">
        <f>IF(B19=0, "-", B8/B19)</f>
        <v>0</v>
      </c>
      <c r="D8" s="65">
        <v>0</v>
      </c>
      <c r="E8" s="9">
        <f>IF(D19=0, "-", D8/D19)</f>
        <v>0</v>
      </c>
      <c r="F8" s="81">
        <v>1</v>
      </c>
      <c r="G8" s="34">
        <f>IF(F19=0, "-", F8/F19)</f>
        <v>3.0303030303030304E-2</v>
      </c>
      <c r="H8" s="65">
        <v>1</v>
      </c>
      <c r="I8" s="9">
        <f>IF(H19=0, "-", H8/H19)</f>
        <v>4.3478260869565216E-2</v>
      </c>
      <c r="J8" s="8" t="str">
        <f t="shared" si="0"/>
        <v>-</v>
      </c>
      <c r="K8" s="9">
        <f t="shared" si="1"/>
        <v>0</v>
      </c>
    </row>
    <row r="9" spans="1:11" x14ac:dyDescent="0.2">
      <c r="A9" s="7" t="s">
        <v>440</v>
      </c>
      <c r="B9" s="65">
        <v>0</v>
      </c>
      <c r="C9" s="34">
        <f>IF(B19=0, "-", B9/B19)</f>
        <v>0</v>
      </c>
      <c r="D9" s="65">
        <v>0</v>
      </c>
      <c r="E9" s="9">
        <f>IF(D19=0, "-", D9/D19)</f>
        <v>0</v>
      </c>
      <c r="F9" s="81">
        <v>1</v>
      </c>
      <c r="G9" s="34">
        <f>IF(F19=0, "-", F9/F19)</f>
        <v>3.0303030303030304E-2</v>
      </c>
      <c r="H9" s="65">
        <v>2</v>
      </c>
      <c r="I9" s="9">
        <f>IF(H19=0, "-", H9/H19)</f>
        <v>8.6956521739130432E-2</v>
      </c>
      <c r="J9" s="8" t="str">
        <f t="shared" si="0"/>
        <v>-</v>
      </c>
      <c r="K9" s="9">
        <f t="shared" si="1"/>
        <v>-0.5</v>
      </c>
    </row>
    <row r="10" spans="1:11" x14ac:dyDescent="0.2">
      <c r="A10" s="7" t="s">
        <v>441</v>
      </c>
      <c r="B10" s="65">
        <v>1</v>
      </c>
      <c r="C10" s="34">
        <f>IF(B19=0, "-", B10/B19)</f>
        <v>7.1428571428571425E-2</v>
      </c>
      <c r="D10" s="65">
        <v>2</v>
      </c>
      <c r="E10" s="9">
        <f>IF(D19=0, "-", D10/D19)</f>
        <v>0.22222222222222221</v>
      </c>
      <c r="F10" s="81">
        <v>3</v>
      </c>
      <c r="G10" s="34">
        <f>IF(F19=0, "-", F10/F19)</f>
        <v>9.0909090909090912E-2</v>
      </c>
      <c r="H10" s="65">
        <v>2</v>
      </c>
      <c r="I10" s="9">
        <f>IF(H19=0, "-", H10/H19)</f>
        <v>8.6956521739130432E-2</v>
      </c>
      <c r="J10" s="8">
        <f t="shared" si="0"/>
        <v>-0.5</v>
      </c>
      <c r="K10" s="9">
        <f t="shared" si="1"/>
        <v>0.5</v>
      </c>
    </row>
    <row r="11" spans="1:11" x14ac:dyDescent="0.2">
      <c r="A11" s="7" t="s">
        <v>442</v>
      </c>
      <c r="B11" s="65">
        <v>5</v>
      </c>
      <c r="C11" s="34">
        <f>IF(B19=0, "-", B11/B19)</f>
        <v>0.35714285714285715</v>
      </c>
      <c r="D11" s="65">
        <v>3</v>
      </c>
      <c r="E11" s="9">
        <f>IF(D19=0, "-", D11/D19)</f>
        <v>0.33333333333333331</v>
      </c>
      <c r="F11" s="81">
        <v>17</v>
      </c>
      <c r="G11" s="34">
        <f>IF(F19=0, "-", F11/F19)</f>
        <v>0.51515151515151514</v>
      </c>
      <c r="H11" s="65">
        <v>6</v>
      </c>
      <c r="I11" s="9">
        <f>IF(H19=0, "-", H11/H19)</f>
        <v>0.2608695652173913</v>
      </c>
      <c r="J11" s="8">
        <f t="shared" si="0"/>
        <v>0.66666666666666663</v>
      </c>
      <c r="K11" s="9">
        <f t="shared" si="1"/>
        <v>1.8333333333333333</v>
      </c>
    </row>
    <row r="12" spans="1:11" x14ac:dyDescent="0.2">
      <c r="A12" s="7" t="s">
        <v>443</v>
      </c>
      <c r="B12" s="65">
        <v>0</v>
      </c>
      <c r="C12" s="34">
        <f>IF(B19=0, "-", B12/B19)</f>
        <v>0</v>
      </c>
      <c r="D12" s="65">
        <v>0</v>
      </c>
      <c r="E12" s="9">
        <f>IF(D19=0, "-", D12/D19)</f>
        <v>0</v>
      </c>
      <c r="F12" s="81">
        <v>1</v>
      </c>
      <c r="G12" s="34">
        <f>IF(F19=0, "-", F12/F19)</f>
        <v>3.0303030303030304E-2</v>
      </c>
      <c r="H12" s="65">
        <v>0</v>
      </c>
      <c r="I12" s="9">
        <f>IF(H19=0, "-", H12/H19)</f>
        <v>0</v>
      </c>
      <c r="J12" s="8" t="str">
        <f t="shared" si="0"/>
        <v>-</v>
      </c>
      <c r="K12" s="9" t="str">
        <f t="shared" si="1"/>
        <v>-</v>
      </c>
    </row>
    <row r="13" spans="1:11" x14ac:dyDescent="0.2">
      <c r="A13" s="7" t="s">
        <v>444</v>
      </c>
      <c r="B13" s="65">
        <v>2</v>
      </c>
      <c r="C13" s="34">
        <f>IF(B19=0, "-", B13/B19)</f>
        <v>0.14285714285714285</v>
      </c>
      <c r="D13" s="65">
        <v>0</v>
      </c>
      <c r="E13" s="9">
        <f>IF(D19=0, "-", D13/D19)</f>
        <v>0</v>
      </c>
      <c r="F13" s="81">
        <v>2</v>
      </c>
      <c r="G13" s="34">
        <f>IF(F19=0, "-", F13/F19)</f>
        <v>6.0606060606060608E-2</v>
      </c>
      <c r="H13" s="65">
        <v>0</v>
      </c>
      <c r="I13" s="9">
        <f>IF(H19=0, "-", H13/H19)</f>
        <v>0</v>
      </c>
      <c r="J13" s="8" t="str">
        <f t="shared" si="0"/>
        <v>-</v>
      </c>
      <c r="K13" s="9" t="str">
        <f t="shared" si="1"/>
        <v>-</v>
      </c>
    </row>
    <row r="14" spans="1:11" x14ac:dyDescent="0.2">
      <c r="A14" s="7" t="s">
        <v>445</v>
      </c>
      <c r="B14" s="65">
        <v>1</v>
      </c>
      <c r="C14" s="34">
        <f>IF(B19=0, "-", B14/B19)</f>
        <v>7.1428571428571425E-2</v>
      </c>
      <c r="D14" s="65">
        <v>2</v>
      </c>
      <c r="E14" s="9">
        <f>IF(D19=0, "-", D14/D19)</f>
        <v>0.22222222222222221</v>
      </c>
      <c r="F14" s="81">
        <v>2</v>
      </c>
      <c r="G14" s="34">
        <f>IF(F19=0, "-", F14/F19)</f>
        <v>6.0606060606060608E-2</v>
      </c>
      <c r="H14" s="65">
        <v>7</v>
      </c>
      <c r="I14" s="9">
        <f>IF(H19=0, "-", H14/H19)</f>
        <v>0.30434782608695654</v>
      </c>
      <c r="J14" s="8">
        <f t="shared" si="0"/>
        <v>-0.5</v>
      </c>
      <c r="K14" s="9">
        <f t="shared" si="1"/>
        <v>-0.7142857142857143</v>
      </c>
    </row>
    <row r="15" spans="1:11" x14ac:dyDescent="0.2">
      <c r="A15" s="7" t="s">
        <v>446</v>
      </c>
      <c r="B15" s="65">
        <v>0</v>
      </c>
      <c r="C15" s="34">
        <f>IF(B19=0, "-", B15/B19)</f>
        <v>0</v>
      </c>
      <c r="D15" s="65">
        <v>0</v>
      </c>
      <c r="E15" s="9">
        <f>IF(D19=0, "-", D15/D19)</f>
        <v>0</v>
      </c>
      <c r="F15" s="81">
        <v>1</v>
      </c>
      <c r="G15" s="34">
        <f>IF(F19=0, "-", F15/F19)</f>
        <v>3.0303030303030304E-2</v>
      </c>
      <c r="H15" s="65">
        <v>0</v>
      </c>
      <c r="I15" s="9">
        <f>IF(H19=0, "-", H15/H19)</f>
        <v>0</v>
      </c>
      <c r="J15" s="8" t="str">
        <f t="shared" si="0"/>
        <v>-</v>
      </c>
      <c r="K15" s="9" t="str">
        <f t="shared" si="1"/>
        <v>-</v>
      </c>
    </row>
    <row r="16" spans="1:11" x14ac:dyDescent="0.2">
      <c r="A16" s="7" t="s">
        <v>447</v>
      </c>
      <c r="B16" s="65">
        <v>0</v>
      </c>
      <c r="C16" s="34">
        <f>IF(B19=0, "-", B16/B19)</f>
        <v>0</v>
      </c>
      <c r="D16" s="65">
        <v>1</v>
      </c>
      <c r="E16" s="9">
        <f>IF(D19=0, "-", D16/D19)</f>
        <v>0.1111111111111111</v>
      </c>
      <c r="F16" s="81">
        <v>0</v>
      </c>
      <c r="G16" s="34">
        <f>IF(F19=0, "-", F16/F19)</f>
        <v>0</v>
      </c>
      <c r="H16" s="65">
        <v>2</v>
      </c>
      <c r="I16" s="9">
        <f>IF(H19=0, "-", H16/H19)</f>
        <v>8.6956521739130432E-2</v>
      </c>
      <c r="J16" s="8">
        <f t="shared" si="0"/>
        <v>-1</v>
      </c>
      <c r="K16" s="9">
        <f t="shared" si="1"/>
        <v>-1</v>
      </c>
    </row>
    <row r="17" spans="1:11" x14ac:dyDescent="0.2">
      <c r="A17" s="7" t="s">
        <v>448</v>
      </c>
      <c r="B17" s="65">
        <v>3</v>
      </c>
      <c r="C17" s="34">
        <f>IF(B19=0, "-", B17/B19)</f>
        <v>0.21428571428571427</v>
      </c>
      <c r="D17" s="65">
        <v>1</v>
      </c>
      <c r="E17" s="9">
        <f>IF(D19=0, "-", D17/D19)</f>
        <v>0.1111111111111111</v>
      </c>
      <c r="F17" s="81">
        <v>3</v>
      </c>
      <c r="G17" s="34">
        <f>IF(F19=0, "-", F17/F19)</f>
        <v>9.0909090909090912E-2</v>
      </c>
      <c r="H17" s="65">
        <v>1</v>
      </c>
      <c r="I17" s="9">
        <f>IF(H19=0, "-", H17/H19)</f>
        <v>4.3478260869565216E-2</v>
      </c>
      <c r="J17" s="8">
        <f t="shared" si="0"/>
        <v>2</v>
      </c>
      <c r="K17" s="9">
        <f t="shared" si="1"/>
        <v>2</v>
      </c>
    </row>
    <row r="18" spans="1:11" x14ac:dyDescent="0.2">
      <c r="A18" s="2"/>
      <c r="B18" s="68"/>
      <c r="C18" s="33"/>
      <c r="D18" s="68"/>
      <c r="E18" s="6"/>
      <c r="F18" s="82"/>
      <c r="G18" s="33"/>
      <c r="H18" s="68"/>
      <c r="I18" s="6"/>
      <c r="J18" s="5"/>
      <c r="K18" s="6"/>
    </row>
    <row r="19" spans="1:11" s="43" customFormat="1" x14ac:dyDescent="0.2">
      <c r="A19" s="162" t="s">
        <v>499</v>
      </c>
      <c r="B19" s="71">
        <f>SUM(B7:B18)</f>
        <v>14</v>
      </c>
      <c r="C19" s="40">
        <f>B19/1663</f>
        <v>8.4185207456404093E-3</v>
      </c>
      <c r="D19" s="71">
        <f>SUM(D7:D18)</f>
        <v>9</v>
      </c>
      <c r="E19" s="41">
        <f>D19/2959</f>
        <v>3.0415680973301792E-3</v>
      </c>
      <c r="F19" s="77">
        <f>SUM(F7:F18)</f>
        <v>33</v>
      </c>
      <c r="G19" s="42">
        <f>F19/4356</f>
        <v>7.575757575757576E-3</v>
      </c>
      <c r="H19" s="71">
        <f>SUM(H7:H18)</f>
        <v>23</v>
      </c>
      <c r="I19" s="41">
        <f>H19/6331</f>
        <v>3.6329173906175958E-3</v>
      </c>
      <c r="J19" s="37">
        <f>IF(D19=0, "-", IF((B19-D19)/D19&lt;10, (B19-D19)/D19, "&gt;999%"))</f>
        <v>0.55555555555555558</v>
      </c>
      <c r="K19" s="38">
        <f>IF(H19=0, "-", IF((F19-H19)/H19&lt;10, (F19-H19)/H19, "&gt;999%"))</f>
        <v>0.43478260869565216</v>
      </c>
    </row>
    <row r="20" spans="1:11" x14ac:dyDescent="0.2">
      <c r="B20" s="83"/>
      <c r="D20" s="83"/>
      <c r="F20" s="83"/>
      <c r="H20" s="83"/>
    </row>
    <row r="21" spans="1:11" x14ac:dyDescent="0.2">
      <c r="A21" s="27" t="s">
        <v>498</v>
      </c>
      <c r="B21" s="71">
        <v>14</v>
      </c>
      <c r="C21" s="40">
        <f>B21/1663</f>
        <v>8.4185207456404093E-3</v>
      </c>
      <c r="D21" s="71">
        <v>9</v>
      </c>
      <c r="E21" s="41">
        <f>D21/2959</f>
        <v>3.0415680973301792E-3</v>
      </c>
      <c r="F21" s="77">
        <v>33</v>
      </c>
      <c r="G21" s="42">
        <f>F21/4356</f>
        <v>7.575757575757576E-3</v>
      </c>
      <c r="H21" s="71">
        <v>23</v>
      </c>
      <c r="I21" s="41">
        <f>H21/6331</f>
        <v>3.6329173906175958E-3</v>
      </c>
      <c r="J21" s="37">
        <f>IF(D21=0, "-", IF((B21-D21)/D21&lt;10, (B21-D21)/D21, "&gt;999%"))</f>
        <v>0.55555555555555558</v>
      </c>
      <c r="K21" s="38">
        <f>IF(H21=0, "-", IF((F21-H21)/H21&lt;10, (F21-H21)/H21, "&gt;999%"))</f>
        <v>0.43478260869565216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9"/>
  <sheetViews>
    <sheetView tabSelected="1" zoomScaleNormal="100" workbookViewId="0">
      <selection activeCell="M1" sqref="M1"/>
    </sheetView>
  </sheetViews>
  <sheetFormatPr defaultRowHeight="12.75" x14ac:dyDescent="0.2"/>
  <cols>
    <col min="1" max="1" width="24.140625" customWidth="1"/>
    <col min="2" max="11" width="8.42578125" customWidth="1"/>
  </cols>
  <sheetData>
    <row r="1" spans="1:11" s="52" customFormat="1" ht="20.25" x14ac:dyDescent="0.3">
      <c r="A1" s="4" t="s">
        <v>10</v>
      </c>
      <c r="B1" s="198" t="s">
        <v>503</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2</v>
      </c>
      <c r="C7" s="39">
        <f>IF(B19=0, "-", B7/B19)</f>
        <v>0.14285714285714285</v>
      </c>
      <c r="D7" s="65">
        <v>0</v>
      </c>
      <c r="E7" s="21">
        <f>IF(D19=0, "-", D7/D19)</f>
        <v>0</v>
      </c>
      <c r="F7" s="81">
        <v>2</v>
      </c>
      <c r="G7" s="39">
        <f>IF(F19=0, "-", F7/F19)</f>
        <v>6.0606060606060608E-2</v>
      </c>
      <c r="H7" s="65">
        <v>2</v>
      </c>
      <c r="I7" s="21">
        <f>IF(H19=0, "-", H7/H19)</f>
        <v>8.6956521739130432E-2</v>
      </c>
      <c r="J7" s="20" t="str">
        <f t="shared" ref="J7:J17" si="0">IF(D7=0, "-", IF((B7-D7)/D7&lt;10, (B7-D7)/D7, "&gt;999%"))</f>
        <v>-</v>
      </c>
      <c r="K7" s="21">
        <f t="shared" ref="K7:K17" si="1">IF(H7=0, "-", IF((F7-H7)/H7&lt;10, (F7-H7)/H7, "&gt;999%"))</f>
        <v>0</v>
      </c>
    </row>
    <row r="8" spans="1:11" x14ac:dyDescent="0.2">
      <c r="A8" s="7" t="s">
        <v>39</v>
      </c>
      <c r="B8" s="65">
        <v>0</v>
      </c>
      <c r="C8" s="39">
        <f>IF(B19=0, "-", B8/B19)</f>
        <v>0</v>
      </c>
      <c r="D8" s="65">
        <v>0</v>
      </c>
      <c r="E8" s="21">
        <f>IF(D19=0, "-", D8/D19)</f>
        <v>0</v>
      </c>
      <c r="F8" s="81">
        <v>1</v>
      </c>
      <c r="G8" s="39">
        <f>IF(F19=0, "-", F8/F19)</f>
        <v>3.0303030303030304E-2</v>
      </c>
      <c r="H8" s="65">
        <v>1</v>
      </c>
      <c r="I8" s="21">
        <f>IF(H19=0, "-", H8/H19)</f>
        <v>4.3478260869565216E-2</v>
      </c>
      <c r="J8" s="20" t="str">
        <f t="shared" si="0"/>
        <v>-</v>
      </c>
      <c r="K8" s="21">
        <f t="shared" si="1"/>
        <v>0</v>
      </c>
    </row>
    <row r="9" spans="1:11" x14ac:dyDescent="0.2">
      <c r="A9" s="7" t="s">
        <v>40</v>
      </c>
      <c r="B9" s="65">
        <v>0</v>
      </c>
      <c r="C9" s="39">
        <f>IF(B19=0, "-", B9/B19)</f>
        <v>0</v>
      </c>
      <c r="D9" s="65">
        <v>0</v>
      </c>
      <c r="E9" s="21">
        <f>IF(D19=0, "-", D9/D19)</f>
        <v>0</v>
      </c>
      <c r="F9" s="81">
        <v>1</v>
      </c>
      <c r="G9" s="39">
        <f>IF(F19=0, "-", F9/F19)</f>
        <v>3.0303030303030304E-2</v>
      </c>
      <c r="H9" s="65">
        <v>2</v>
      </c>
      <c r="I9" s="21">
        <f>IF(H19=0, "-", H9/H19)</f>
        <v>8.6956521739130432E-2</v>
      </c>
      <c r="J9" s="20" t="str">
        <f t="shared" si="0"/>
        <v>-</v>
      </c>
      <c r="K9" s="21">
        <f t="shared" si="1"/>
        <v>-0.5</v>
      </c>
    </row>
    <row r="10" spans="1:11" x14ac:dyDescent="0.2">
      <c r="A10" s="7" t="s">
        <v>42</v>
      </c>
      <c r="B10" s="65">
        <v>1</v>
      </c>
      <c r="C10" s="39">
        <f>IF(B19=0, "-", B10/B19)</f>
        <v>7.1428571428571425E-2</v>
      </c>
      <c r="D10" s="65">
        <v>2</v>
      </c>
      <c r="E10" s="21">
        <f>IF(D19=0, "-", D10/D19)</f>
        <v>0.22222222222222221</v>
      </c>
      <c r="F10" s="81">
        <v>3</v>
      </c>
      <c r="G10" s="39">
        <f>IF(F19=0, "-", F10/F19)</f>
        <v>9.0909090909090912E-2</v>
      </c>
      <c r="H10" s="65">
        <v>2</v>
      </c>
      <c r="I10" s="21">
        <f>IF(H19=0, "-", H10/H19)</f>
        <v>8.6956521739130432E-2</v>
      </c>
      <c r="J10" s="20">
        <f t="shared" si="0"/>
        <v>-0.5</v>
      </c>
      <c r="K10" s="21">
        <f t="shared" si="1"/>
        <v>0.5</v>
      </c>
    </row>
    <row r="11" spans="1:11" x14ac:dyDescent="0.2">
      <c r="A11" s="7" t="s">
        <v>46</v>
      </c>
      <c r="B11" s="65">
        <v>5</v>
      </c>
      <c r="C11" s="39">
        <f>IF(B19=0, "-", B11/B19)</f>
        <v>0.35714285714285715</v>
      </c>
      <c r="D11" s="65">
        <v>3</v>
      </c>
      <c r="E11" s="21">
        <f>IF(D19=0, "-", D11/D19)</f>
        <v>0.33333333333333331</v>
      </c>
      <c r="F11" s="81">
        <v>17</v>
      </c>
      <c r="G11" s="39">
        <f>IF(F19=0, "-", F11/F19)</f>
        <v>0.51515151515151514</v>
      </c>
      <c r="H11" s="65">
        <v>6</v>
      </c>
      <c r="I11" s="21">
        <f>IF(H19=0, "-", H11/H19)</f>
        <v>0.2608695652173913</v>
      </c>
      <c r="J11" s="20">
        <f t="shared" si="0"/>
        <v>0.66666666666666663</v>
      </c>
      <c r="K11" s="21">
        <f t="shared" si="1"/>
        <v>1.8333333333333333</v>
      </c>
    </row>
    <row r="12" spans="1:11" x14ac:dyDescent="0.2">
      <c r="A12" s="7" t="s">
        <v>48</v>
      </c>
      <c r="B12" s="65">
        <v>0</v>
      </c>
      <c r="C12" s="39">
        <f>IF(B19=0, "-", B12/B19)</f>
        <v>0</v>
      </c>
      <c r="D12" s="65">
        <v>0</v>
      </c>
      <c r="E12" s="21">
        <f>IF(D19=0, "-", D12/D19)</f>
        <v>0</v>
      </c>
      <c r="F12" s="81">
        <v>1</v>
      </c>
      <c r="G12" s="39">
        <f>IF(F19=0, "-", F12/F19)</f>
        <v>3.0303030303030304E-2</v>
      </c>
      <c r="H12" s="65">
        <v>0</v>
      </c>
      <c r="I12" s="21">
        <f>IF(H19=0, "-", H12/H19)</f>
        <v>0</v>
      </c>
      <c r="J12" s="20" t="str">
        <f t="shared" si="0"/>
        <v>-</v>
      </c>
      <c r="K12" s="21" t="str">
        <f t="shared" si="1"/>
        <v>-</v>
      </c>
    </row>
    <row r="13" spans="1:11" x14ac:dyDescent="0.2">
      <c r="A13" s="7" t="s">
        <v>53</v>
      </c>
      <c r="B13" s="65">
        <v>2</v>
      </c>
      <c r="C13" s="39">
        <f>IF(B19=0, "-", B13/B19)</f>
        <v>0.14285714285714285</v>
      </c>
      <c r="D13" s="65">
        <v>0</v>
      </c>
      <c r="E13" s="21">
        <f>IF(D19=0, "-", D13/D19)</f>
        <v>0</v>
      </c>
      <c r="F13" s="81">
        <v>2</v>
      </c>
      <c r="G13" s="39">
        <f>IF(F19=0, "-", F13/F19)</f>
        <v>6.0606060606060608E-2</v>
      </c>
      <c r="H13" s="65">
        <v>0</v>
      </c>
      <c r="I13" s="21">
        <f>IF(H19=0, "-", H13/H19)</f>
        <v>0</v>
      </c>
      <c r="J13" s="20" t="str">
        <f t="shared" si="0"/>
        <v>-</v>
      </c>
      <c r="K13" s="21" t="str">
        <f t="shared" si="1"/>
        <v>-</v>
      </c>
    </row>
    <row r="14" spans="1:11" x14ac:dyDescent="0.2">
      <c r="A14" s="7" t="s">
        <v>59</v>
      </c>
      <c r="B14" s="65">
        <v>1</v>
      </c>
      <c r="C14" s="39">
        <f>IF(B19=0, "-", B14/B19)</f>
        <v>7.1428571428571425E-2</v>
      </c>
      <c r="D14" s="65">
        <v>2</v>
      </c>
      <c r="E14" s="21">
        <f>IF(D19=0, "-", D14/D19)</f>
        <v>0.22222222222222221</v>
      </c>
      <c r="F14" s="81">
        <v>2</v>
      </c>
      <c r="G14" s="39">
        <f>IF(F19=0, "-", F14/F19)</f>
        <v>6.0606060606060608E-2</v>
      </c>
      <c r="H14" s="65">
        <v>7</v>
      </c>
      <c r="I14" s="21">
        <f>IF(H19=0, "-", H14/H19)</f>
        <v>0.30434782608695654</v>
      </c>
      <c r="J14" s="20">
        <f t="shared" si="0"/>
        <v>-0.5</v>
      </c>
      <c r="K14" s="21">
        <f t="shared" si="1"/>
        <v>-0.7142857142857143</v>
      </c>
    </row>
    <row r="15" spans="1:11" x14ac:dyDescent="0.2">
      <c r="A15" s="7" t="s">
        <v>64</v>
      </c>
      <c r="B15" s="65">
        <v>0</v>
      </c>
      <c r="C15" s="39">
        <f>IF(B19=0, "-", B15/B19)</f>
        <v>0</v>
      </c>
      <c r="D15" s="65">
        <v>0</v>
      </c>
      <c r="E15" s="21">
        <f>IF(D19=0, "-", D15/D19)</f>
        <v>0</v>
      </c>
      <c r="F15" s="81">
        <v>1</v>
      </c>
      <c r="G15" s="39">
        <f>IF(F19=0, "-", F15/F19)</f>
        <v>3.0303030303030304E-2</v>
      </c>
      <c r="H15" s="65">
        <v>0</v>
      </c>
      <c r="I15" s="21">
        <f>IF(H19=0, "-", H15/H19)</f>
        <v>0</v>
      </c>
      <c r="J15" s="20" t="str">
        <f t="shared" si="0"/>
        <v>-</v>
      </c>
      <c r="K15" s="21" t="str">
        <f t="shared" si="1"/>
        <v>-</v>
      </c>
    </row>
    <row r="16" spans="1:11" x14ac:dyDescent="0.2">
      <c r="A16" s="7" t="s">
        <v>67</v>
      </c>
      <c r="B16" s="65">
        <v>0</v>
      </c>
      <c r="C16" s="39">
        <f>IF(B19=0, "-", B16/B19)</f>
        <v>0</v>
      </c>
      <c r="D16" s="65">
        <v>1</v>
      </c>
      <c r="E16" s="21">
        <f>IF(D19=0, "-", D16/D19)</f>
        <v>0.1111111111111111</v>
      </c>
      <c r="F16" s="81">
        <v>0</v>
      </c>
      <c r="G16" s="39">
        <f>IF(F19=0, "-", F16/F19)</f>
        <v>0</v>
      </c>
      <c r="H16" s="65">
        <v>2</v>
      </c>
      <c r="I16" s="21">
        <f>IF(H19=0, "-", H16/H19)</f>
        <v>8.6956521739130432E-2</v>
      </c>
      <c r="J16" s="20">
        <f t="shared" si="0"/>
        <v>-1</v>
      </c>
      <c r="K16" s="21">
        <f t="shared" si="1"/>
        <v>-1</v>
      </c>
    </row>
    <row r="17" spans="1:11" x14ac:dyDescent="0.2">
      <c r="A17" s="7" t="s">
        <v>73</v>
      </c>
      <c r="B17" s="65">
        <v>3</v>
      </c>
      <c r="C17" s="39">
        <f>IF(B19=0, "-", B17/B19)</f>
        <v>0.21428571428571427</v>
      </c>
      <c r="D17" s="65">
        <v>1</v>
      </c>
      <c r="E17" s="21">
        <f>IF(D19=0, "-", D17/D19)</f>
        <v>0.1111111111111111</v>
      </c>
      <c r="F17" s="81">
        <v>3</v>
      </c>
      <c r="G17" s="39">
        <f>IF(F19=0, "-", F17/F19)</f>
        <v>9.0909090909090912E-2</v>
      </c>
      <c r="H17" s="65">
        <v>1</v>
      </c>
      <c r="I17" s="21">
        <f>IF(H19=0, "-", H17/H19)</f>
        <v>4.3478260869565216E-2</v>
      </c>
      <c r="J17" s="20">
        <f t="shared" si="0"/>
        <v>2</v>
      </c>
      <c r="K17" s="21">
        <f t="shared" si="1"/>
        <v>2</v>
      </c>
    </row>
    <row r="18" spans="1:11" x14ac:dyDescent="0.2">
      <c r="A18" s="2"/>
      <c r="B18" s="68"/>
      <c r="C18" s="33"/>
      <c r="D18" s="68"/>
      <c r="E18" s="6"/>
      <c r="F18" s="82"/>
      <c r="G18" s="33"/>
      <c r="H18" s="68"/>
      <c r="I18" s="6"/>
      <c r="J18" s="5"/>
      <c r="K18" s="6"/>
    </row>
    <row r="19" spans="1:11" s="43" customFormat="1" x14ac:dyDescent="0.2">
      <c r="A19" s="162" t="s">
        <v>498</v>
      </c>
      <c r="B19" s="71">
        <f>SUM(B7:B18)</f>
        <v>14</v>
      </c>
      <c r="C19" s="40">
        <v>1</v>
      </c>
      <c r="D19" s="71">
        <f>SUM(D7:D18)</f>
        <v>9</v>
      </c>
      <c r="E19" s="41">
        <v>1</v>
      </c>
      <c r="F19" s="77">
        <f>SUM(F7:F18)</f>
        <v>33</v>
      </c>
      <c r="G19" s="42">
        <v>1</v>
      </c>
      <c r="H19" s="71">
        <f>SUM(H7:H18)</f>
        <v>23</v>
      </c>
      <c r="I19" s="41">
        <v>1</v>
      </c>
      <c r="J19" s="37">
        <f>IF(D19=0, "-", (B19-D19)/D19)</f>
        <v>0.55555555555555558</v>
      </c>
      <c r="K19" s="38">
        <f>IF(H19=0, "-", (F19-H19)/H19)</f>
        <v>0.43478260869565216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17"/>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265</v>
      </c>
      <c r="B8" s="143">
        <v>0</v>
      </c>
      <c r="C8" s="144">
        <v>0</v>
      </c>
      <c r="D8" s="143">
        <v>0</v>
      </c>
      <c r="E8" s="144">
        <v>1</v>
      </c>
      <c r="F8" s="145"/>
      <c r="G8" s="143">
        <f>B8-C8</f>
        <v>0</v>
      </c>
      <c r="H8" s="144">
        <f>D8-E8</f>
        <v>-1</v>
      </c>
      <c r="I8" s="151" t="str">
        <f>IF(C8=0, "-", IF(G8/C8&lt;10, G8/C8, "&gt;999%"))</f>
        <v>-</v>
      </c>
      <c r="J8" s="152">
        <f>IF(E8=0, "-", IF(H8/E8&lt;10, H8/E8, "&gt;999%"))</f>
        <v>-1</v>
      </c>
    </row>
    <row r="9" spans="1:10" x14ac:dyDescent="0.2">
      <c r="A9" s="158" t="s">
        <v>223</v>
      </c>
      <c r="B9" s="65">
        <v>0</v>
      </c>
      <c r="C9" s="66">
        <v>1</v>
      </c>
      <c r="D9" s="65">
        <v>1</v>
      </c>
      <c r="E9" s="66">
        <v>2</v>
      </c>
      <c r="F9" s="67"/>
      <c r="G9" s="65">
        <f>B9-C9</f>
        <v>-1</v>
      </c>
      <c r="H9" s="66">
        <f>D9-E9</f>
        <v>-1</v>
      </c>
      <c r="I9" s="20">
        <f>IF(C9=0, "-", IF(G9/C9&lt;10, G9/C9, "&gt;999%"))</f>
        <v>-1</v>
      </c>
      <c r="J9" s="21">
        <f>IF(E9=0, "-", IF(H9/E9&lt;10, H9/E9, "&gt;999%"))</f>
        <v>-0.5</v>
      </c>
    </row>
    <row r="10" spans="1:10" x14ac:dyDescent="0.2">
      <c r="A10" s="158" t="s">
        <v>337</v>
      </c>
      <c r="B10" s="65">
        <v>1</v>
      </c>
      <c r="C10" s="66">
        <v>2</v>
      </c>
      <c r="D10" s="65">
        <v>3</v>
      </c>
      <c r="E10" s="66">
        <v>8</v>
      </c>
      <c r="F10" s="67"/>
      <c r="G10" s="65">
        <f>B10-C10</f>
        <v>-1</v>
      </c>
      <c r="H10" s="66">
        <f>D10-E10</f>
        <v>-5</v>
      </c>
      <c r="I10" s="20">
        <f>IF(C10=0, "-", IF(G10/C10&lt;10, G10/C10, "&gt;999%"))</f>
        <v>-0.5</v>
      </c>
      <c r="J10" s="21">
        <f>IF(E10=0, "-", IF(H10/E10&lt;10, H10/E10, "&gt;999%"))</f>
        <v>-0.625</v>
      </c>
    </row>
    <row r="11" spans="1:10" s="160" customFormat="1" x14ac:dyDescent="0.2">
      <c r="A11" s="178" t="s">
        <v>504</v>
      </c>
      <c r="B11" s="71">
        <v>1</v>
      </c>
      <c r="C11" s="72">
        <v>3</v>
      </c>
      <c r="D11" s="71">
        <v>4</v>
      </c>
      <c r="E11" s="72">
        <v>11</v>
      </c>
      <c r="F11" s="73"/>
      <c r="G11" s="71">
        <f>B11-C11</f>
        <v>-2</v>
      </c>
      <c r="H11" s="72">
        <f>D11-E11</f>
        <v>-7</v>
      </c>
      <c r="I11" s="37">
        <f>IF(C11=0, "-", IF(G11/C11&lt;10, G11/C11, "&gt;999%"))</f>
        <v>-0.66666666666666663</v>
      </c>
      <c r="J11" s="38">
        <f>IF(E11=0, "-", IF(H11/E11&lt;10, H11/E11, "&gt;999%"))</f>
        <v>-0.63636363636363635</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186</v>
      </c>
      <c r="B14" s="65">
        <v>4</v>
      </c>
      <c r="C14" s="66">
        <v>1</v>
      </c>
      <c r="D14" s="65">
        <v>9</v>
      </c>
      <c r="E14" s="66">
        <v>5</v>
      </c>
      <c r="F14" s="67"/>
      <c r="G14" s="65">
        <f t="shared" ref="G14:G26" si="0">B14-C14</f>
        <v>3</v>
      </c>
      <c r="H14" s="66">
        <f t="shared" ref="H14:H26" si="1">D14-E14</f>
        <v>4</v>
      </c>
      <c r="I14" s="20">
        <f t="shared" ref="I14:I26" si="2">IF(C14=0, "-", IF(G14/C14&lt;10, G14/C14, "&gt;999%"))</f>
        <v>3</v>
      </c>
      <c r="J14" s="21">
        <f t="shared" ref="J14:J26" si="3">IF(E14=0, "-", IF(H14/E14&lt;10, H14/E14, "&gt;999%"))</f>
        <v>0.8</v>
      </c>
    </row>
    <row r="15" spans="1:10" x14ac:dyDescent="0.2">
      <c r="A15" s="158" t="s">
        <v>207</v>
      </c>
      <c r="B15" s="65">
        <v>1</v>
      </c>
      <c r="C15" s="66">
        <v>19</v>
      </c>
      <c r="D15" s="65">
        <v>5</v>
      </c>
      <c r="E15" s="66">
        <v>28</v>
      </c>
      <c r="F15" s="67"/>
      <c r="G15" s="65">
        <f t="shared" si="0"/>
        <v>-18</v>
      </c>
      <c r="H15" s="66">
        <f t="shared" si="1"/>
        <v>-23</v>
      </c>
      <c r="I15" s="20">
        <f t="shared" si="2"/>
        <v>-0.94736842105263153</v>
      </c>
      <c r="J15" s="21">
        <f t="shared" si="3"/>
        <v>-0.8214285714285714</v>
      </c>
    </row>
    <row r="16" spans="1:10" x14ac:dyDescent="0.2">
      <c r="A16" s="158" t="s">
        <v>224</v>
      </c>
      <c r="B16" s="65">
        <v>1</v>
      </c>
      <c r="C16" s="66">
        <v>3</v>
      </c>
      <c r="D16" s="65">
        <v>1</v>
      </c>
      <c r="E16" s="66">
        <v>6</v>
      </c>
      <c r="F16" s="67"/>
      <c r="G16" s="65">
        <f t="shared" si="0"/>
        <v>-2</v>
      </c>
      <c r="H16" s="66">
        <f t="shared" si="1"/>
        <v>-5</v>
      </c>
      <c r="I16" s="20">
        <f t="shared" si="2"/>
        <v>-0.66666666666666663</v>
      </c>
      <c r="J16" s="21">
        <f t="shared" si="3"/>
        <v>-0.83333333333333337</v>
      </c>
    </row>
    <row r="17" spans="1:10" x14ac:dyDescent="0.2">
      <c r="A17" s="158" t="s">
        <v>266</v>
      </c>
      <c r="B17" s="65">
        <v>0</v>
      </c>
      <c r="C17" s="66">
        <v>0</v>
      </c>
      <c r="D17" s="65">
        <v>1</v>
      </c>
      <c r="E17" s="66">
        <v>0</v>
      </c>
      <c r="F17" s="67"/>
      <c r="G17" s="65">
        <f t="shared" si="0"/>
        <v>0</v>
      </c>
      <c r="H17" s="66">
        <f t="shared" si="1"/>
        <v>1</v>
      </c>
      <c r="I17" s="20" t="str">
        <f t="shared" si="2"/>
        <v>-</v>
      </c>
      <c r="J17" s="21" t="str">
        <f t="shared" si="3"/>
        <v>-</v>
      </c>
    </row>
    <row r="18" spans="1:10" x14ac:dyDescent="0.2">
      <c r="A18" s="158" t="s">
        <v>225</v>
      </c>
      <c r="B18" s="65">
        <v>4</v>
      </c>
      <c r="C18" s="66">
        <v>0</v>
      </c>
      <c r="D18" s="65">
        <v>7</v>
      </c>
      <c r="E18" s="66">
        <v>2</v>
      </c>
      <c r="F18" s="67"/>
      <c r="G18" s="65">
        <f t="shared" si="0"/>
        <v>4</v>
      </c>
      <c r="H18" s="66">
        <f t="shared" si="1"/>
        <v>5</v>
      </c>
      <c r="I18" s="20" t="str">
        <f t="shared" si="2"/>
        <v>-</v>
      </c>
      <c r="J18" s="21">
        <f t="shared" si="3"/>
        <v>2.5</v>
      </c>
    </row>
    <row r="19" spans="1:10" x14ac:dyDescent="0.2">
      <c r="A19" s="158" t="s">
        <v>238</v>
      </c>
      <c r="B19" s="65">
        <v>0</v>
      </c>
      <c r="C19" s="66">
        <v>1</v>
      </c>
      <c r="D19" s="65">
        <v>0</v>
      </c>
      <c r="E19" s="66">
        <v>1</v>
      </c>
      <c r="F19" s="67"/>
      <c r="G19" s="65">
        <f t="shared" si="0"/>
        <v>-1</v>
      </c>
      <c r="H19" s="66">
        <f t="shared" si="1"/>
        <v>-1</v>
      </c>
      <c r="I19" s="20">
        <f t="shared" si="2"/>
        <v>-1</v>
      </c>
      <c r="J19" s="21">
        <f t="shared" si="3"/>
        <v>-1</v>
      </c>
    </row>
    <row r="20" spans="1:10" x14ac:dyDescent="0.2">
      <c r="A20" s="158" t="s">
        <v>307</v>
      </c>
      <c r="B20" s="65">
        <v>6</v>
      </c>
      <c r="C20" s="66">
        <v>4</v>
      </c>
      <c r="D20" s="65">
        <v>12</v>
      </c>
      <c r="E20" s="66">
        <v>6</v>
      </c>
      <c r="F20" s="67"/>
      <c r="G20" s="65">
        <f t="shared" si="0"/>
        <v>2</v>
      </c>
      <c r="H20" s="66">
        <f t="shared" si="1"/>
        <v>6</v>
      </c>
      <c r="I20" s="20">
        <f t="shared" si="2"/>
        <v>0.5</v>
      </c>
      <c r="J20" s="21">
        <f t="shared" si="3"/>
        <v>1</v>
      </c>
    </row>
    <row r="21" spans="1:10" x14ac:dyDescent="0.2">
      <c r="A21" s="158" t="s">
        <v>308</v>
      </c>
      <c r="B21" s="65">
        <v>15</v>
      </c>
      <c r="C21" s="66">
        <v>7</v>
      </c>
      <c r="D21" s="65">
        <v>26</v>
      </c>
      <c r="E21" s="66">
        <v>16</v>
      </c>
      <c r="F21" s="67"/>
      <c r="G21" s="65">
        <f t="shared" si="0"/>
        <v>8</v>
      </c>
      <c r="H21" s="66">
        <f t="shared" si="1"/>
        <v>10</v>
      </c>
      <c r="I21" s="20">
        <f t="shared" si="2"/>
        <v>1.1428571428571428</v>
      </c>
      <c r="J21" s="21">
        <f t="shared" si="3"/>
        <v>0.625</v>
      </c>
    </row>
    <row r="22" spans="1:10" x14ac:dyDescent="0.2">
      <c r="A22" s="158" t="s">
        <v>338</v>
      </c>
      <c r="B22" s="65">
        <v>9</v>
      </c>
      <c r="C22" s="66">
        <v>10</v>
      </c>
      <c r="D22" s="65">
        <v>15</v>
      </c>
      <c r="E22" s="66">
        <v>19</v>
      </c>
      <c r="F22" s="67"/>
      <c r="G22" s="65">
        <f t="shared" si="0"/>
        <v>-1</v>
      </c>
      <c r="H22" s="66">
        <f t="shared" si="1"/>
        <v>-4</v>
      </c>
      <c r="I22" s="20">
        <f t="shared" si="2"/>
        <v>-0.1</v>
      </c>
      <c r="J22" s="21">
        <f t="shared" si="3"/>
        <v>-0.21052631578947367</v>
      </c>
    </row>
    <row r="23" spans="1:10" x14ac:dyDescent="0.2">
      <c r="A23" s="158" t="s">
        <v>374</v>
      </c>
      <c r="B23" s="65">
        <v>1</v>
      </c>
      <c r="C23" s="66">
        <v>6</v>
      </c>
      <c r="D23" s="65">
        <v>2</v>
      </c>
      <c r="E23" s="66">
        <v>7</v>
      </c>
      <c r="F23" s="67"/>
      <c r="G23" s="65">
        <f t="shared" si="0"/>
        <v>-5</v>
      </c>
      <c r="H23" s="66">
        <f t="shared" si="1"/>
        <v>-5</v>
      </c>
      <c r="I23" s="20">
        <f t="shared" si="2"/>
        <v>-0.83333333333333337</v>
      </c>
      <c r="J23" s="21">
        <f t="shared" si="3"/>
        <v>-0.7142857142857143</v>
      </c>
    </row>
    <row r="24" spans="1:10" x14ac:dyDescent="0.2">
      <c r="A24" s="158" t="s">
        <v>392</v>
      </c>
      <c r="B24" s="65">
        <v>0</v>
      </c>
      <c r="C24" s="66">
        <v>0</v>
      </c>
      <c r="D24" s="65">
        <v>2</v>
      </c>
      <c r="E24" s="66">
        <v>1</v>
      </c>
      <c r="F24" s="67"/>
      <c r="G24" s="65">
        <f t="shared" si="0"/>
        <v>0</v>
      </c>
      <c r="H24" s="66">
        <f t="shared" si="1"/>
        <v>1</v>
      </c>
      <c r="I24" s="20" t="str">
        <f t="shared" si="2"/>
        <v>-</v>
      </c>
      <c r="J24" s="21">
        <f t="shared" si="3"/>
        <v>1</v>
      </c>
    </row>
    <row r="25" spans="1:10" x14ac:dyDescent="0.2">
      <c r="A25" s="158" t="s">
        <v>275</v>
      </c>
      <c r="B25" s="65">
        <v>1</v>
      </c>
      <c r="C25" s="66">
        <v>0</v>
      </c>
      <c r="D25" s="65">
        <v>1</v>
      </c>
      <c r="E25" s="66">
        <v>0</v>
      </c>
      <c r="F25" s="67"/>
      <c r="G25" s="65">
        <f t="shared" si="0"/>
        <v>1</v>
      </c>
      <c r="H25" s="66">
        <f t="shared" si="1"/>
        <v>1</v>
      </c>
      <c r="I25" s="20" t="str">
        <f t="shared" si="2"/>
        <v>-</v>
      </c>
      <c r="J25" s="21" t="str">
        <f t="shared" si="3"/>
        <v>-</v>
      </c>
    </row>
    <row r="26" spans="1:10" s="160" customFormat="1" x14ac:dyDescent="0.2">
      <c r="A26" s="178" t="s">
        <v>505</v>
      </c>
      <c r="B26" s="71">
        <v>42</v>
      </c>
      <c r="C26" s="72">
        <v>51</v>
      </c>
      <c r="D26" s="71">
        <v>81</v>
      </c>
      <c r="E26" s="72">
        <v>91</v>
      </c>
      <c r="F26" s="73"/>
      <c r="G26" s="71">
        <f t="shared" si="0"/>
        <v>-9</v>
      </c>
      <c r="H26" s="72">
        <f t="shared" si="1"/>
        <v>-10</v>
      </c>
      <c r="I26" s="37">
        <f t="shared" si="2"/>
        <v>-0.17647058823529413</v>
      </c>
      <c r="J26" s="38">
        <f t="shared" si="3"/>
        <v>-0.10989010989010989</v>
      </c>
    </row>
    <row r="27" spans="1:10" x14ac:dyDescent="0.2">
      <c r="A27" s="177"/>
      <c r="B27" s="143"/>
      <c r="C27" s="144"/>
      <c r="D27" s="143"/>
      <c r="E27" s="144"/>
      <c r="F27" s="145"/>
      <c r="G27" s="143"/>
      <c r="H27" s="144"/>
      <c r="I27" s="151"/>
      <c r="J27" s="152"/>
    </row>
    <row r="28" spans="1:10" s="139" customFormat="1" x14ac:dyDescent="0.2">
      <c r="A28" s="159" t="s">
        <v>33</v>
      </c>
      <c r="B28" s="65"/>
      <c r="C28" s="66"/>
      <c r="D28" s="65"/>
      <c r="E28" s="66"/>
      <c r="F28" s="67"/>
      <c r="G28" s="65"/>
      <c r="H28" s="66"/>
      <c r="I28" s="20"/>
      <c r="J28" s="21"/>
    </row>
    <row r="29" spans="1:10" x14ac:dyDescent="0.2">
      <c r="A29" s="158" t="s">
        <v>208</v>
      </c>
      <c r="B29" s="65">
        <v>4</v>
      </c>
      <c r="C29" s="66">
        <v>10</v>
      </c>
      <c r="D29" s="65">
        <v>16</v>
      </c>
      <c r="E29" s="66">
        <v>24</v>
      </c>
      <c r="F29" s="67"/>
      <c r="G29" s="65">
        <f t="shared" ref="G29:G44" si="4">B29-C29</f>
        <v>-6</v>
      </c>
      <c r="H29" s="66">
        <f t="shared" ref="H29:H44" si="5">D29-E29</f>
        <v>-8</v>
      </c>
      <c r="I29" s="20">
        <f t="shared" ref="I29:I44" si="6">IF(C29=0, "-", IF(G29/C29&lt;10, G29/C29, "&gt;999%"))</f>
        <v>-0.6</v>
      </c>
      <c r="J29" s="21">
        <f t="shared" ref="J29:J44" si="7">IF(E29=0, "-", IF(H29/E29&lt;10, H29/E29, "&gt;999%"))</f>
        <v>-0.33333333333333331</v>
      </c>
    </row>
    <row r="30" spans="1:10" x14ac:dyDescent="0.2">
      <c r="A30" s="158" t="s">
        <v>258</v>
      </c>
      <c r="B30" s="65">
        <v>1</v>
      </c>
      <c r="C30" s="66">
        <v>2</v>
      </c>
      <c r="D30" s="65">
        <v>3</v>
      </c>
      <c r="E30" s="66">
        <v>5</v>
      </c>
      <c r="F30" s="67"/>
      <c r="G30" s="65">
        <f t="shared" si="4"/>
        <v>-1</v>
      </c>
      <c r="H30" s="66">
        <f t="shared" si="5"/>
        <v>-2</v>
      </c>
      <c r="I30" s="20">
        <f t="shared" si="6"/>
        <v>-0.5</v>
      </c>
      <c r="J30" s="21">
        <f t="shared" si="7"/>
        <v>-0.4</v>
      </c>
    </row>
    <row r="31" spans="1:10" x14ac:dyDescent="0.2">
      <c r="A31" s="158" t="s">
        <v>209</v>
      </c>
      <c r="B31" s="65">
        <v>4</v>
      </c>
      <c r="C31" s="66">
        <v>4</v>
      </c>
      <c r="D31" s="65">
        <v>11</v>
      </c>
      <c r="E31" s="66">
        <v>4</v>
      </c>
      <c r="F31" s="67"/>
      <c r="G31" s="65">
        <f t="shared" si="4"/>
        <v>0</v>
      </c>
      <c r="H31" s="66">
        <f t="shared" si="5"/>
        <v>7</v>
      </c>
      <c r="I31" s="20">
        <f t="shared" si="6"/>
        <v>0</v>
      </c>
      <c r="J31" s="21">
        <f t="shared" si="7"/>
        <v>1.75</v>
      </c>
    </row>
    <row r="32" spans="1:10" x14ac:dyDescent="0.2">
      <c r="A32" s="158" t="s">
        <v>226</v>
      </c>
      <c r="B32" s="65">
        <v>9</v>
      </c>
      <c r="C32" s="66">
        <v>8</v>
      </c>
      <c r="D32" s="65">
        <v>12</v>
      </c>
      <c r="E32" s="66">
        <v>23</v>
      </c>
      <c r="F32" s="67"/>
      <c r="G32" s="65">
        <f t="shared" si="4"/>
        <v>1</v>
      </c>
      <c r="H32" s="66">
        <f t="shared" si="5"/>
        <v>-11</v>
      </c>
      <c r="I32" s="20">
        <f t="shared" si="6"/>
        <v>0.125</v>
      </c>
      <c r="J32" s="21">
        <f t="shared" si="7"/>
        <v>-0.47826086956521741</v>
      </c>
    </row>
    <row r="33" spans="1:10" x14ac:dyDescent="0.2">
      <c r="A33" s="158" t="s">
        <v>267</v>
      </c>
      <c r="B33" s="65">
        <v>0</v>
      </c>
      <c r="C33" s="66">
        <v>0</v>
      </c>
      <c r="D33" s="65">
        <v>4</v>
      </c>
      <c r="E33" s="66">
        <v>1</v>
      </c>
      <c r="F33" s="67"/>
      <c r="G33" s="65">
        <f t="shared" si="4"/>
        <v>0</v>
      </c>
      <c r="H33" s="66">
        <f t="shared" si="5"/>
        <v>3</v>
      </c>
      <c r="I33" s="20" t="str">
        <f t="shared" si="6"/>
        <v>-</v>
      </c>
      <c r="J33" s="21">
        <f t="shared" si="7"/>
        <v>3</v>
      </c>
    </row>
    <row r="34" spans="1:10" x14ac:dyDescent="0.2">
      <c r="A34" s="158" t="s">
        <v>239</v>
      </c>
      <c r="B34" s="65">
        <v>2</v>
      </c>
      <c r="C34" s="66">
        <v>0</v>
      </c>
      <c r="D34" s="65">
        <v>4</v>
      </c>
      <c r="E34" s="66">
        <v>2</v>
      </c>
      <c r="F34" s="67"/>
      <c r="G34" s="65">
        <f t="shared" si="4"/>
        <v>2</v>
      </c>
      <c r="H34" s="66">
        <f t="shared" si="5"/>
        <v>2</v>
      </c>
      <c r="I34" s="20" t="str">
        <f t="shared" si="6"/>
        <v>-</v>
      </c>
      <c r="J34" s="21">
        <f t="shared" si="7"/>
        <v>1</v>
      </c>
    </row>
    <row r="35" spans="1:10" x14ac:dyDescent="0.2">
      <c r="A35" s="158" t="s">
        <v>246</v>
      </c>
      <c r="B35" s="65">
        <v>0</v>
      </c>
      <c r="C35" s="66">
        <v>1</v>
      </c>
      <c r="D35" s="65">
        <v>0</v>
      </c>
      <c r="E35" s="66">
        <v>1</v>
      </c>
      <c r="F35" s="67"/>
      <c r="G35" s="65">
        <f t="shared" si="4"/>
        <v>-1</v>
      </c>
      <c r="H35" s="66">
        <f t="shared" si="5"/>
        <v>-1</v>
      </c>
      <c r="I35" s="20">
        <f t="shared" si="6"/>
        <v>-1</v>
      </c>
      <c r="J35" s="21">
        <f t="shared" si="7"/>
        <v>-1</v>
      </c>
    </row>
    <row r="36" spans="1:10" x14ac:dyDescent="0.2">
      <c r="A36" s="158" t="s">
        <v>276</v>
      </c>
      <c r="B36" s="65">
        <v>0</v>
      </c>
      <c r="C36" s="66">
        <v>1</v>
      </c>
      <c r="D36" s="65">
        <v>0</v>
      </c>
      <c r="E36" s="66">
        <v>1</v>
      </c>
      <c r="F36" s="67"/>
      <c r="G36" s="65">
        <f t="shared" si="4"/>
        <v>-1</v>
      </c>
      <c r="H36" s="66">
        <f t="shared" si="5"/>
        <v>-1</v>
      </c>
      <c r="I36" s="20">
        <f t="shared" si="6"/>
        <v>-1</v>
      </c>
      <c r="J36" s="21">
        <f t="shared" si="7"/>
        <v>-1</v>
      </c>
    </row>
    <row r="37" spans="1:10" x14ac:dyDescent="0.2">
      <c r="A37" s="158" t="s">
        <v>309</v>
      </c>
      <c r="B37" s="65">
        <v>5</v>
      </c>
      <c r="C37" s="66">
        <v>4</v>
      </c>
      <c r="D37" s="65">
        <v>13</v>
      </c>
      <c r="E37" s="66">
        <v>19</v>
      </c>
      <c r="F37" s="67"/>
      <c r="G37" s="65">
        <f t="shared" si="4"/>
        <v>1</v>
      </c>
      <c r="H37" s="66">
        <f t="shared" si="5"/>
        <v>-6</v>
      </c>
      <c r="I37" s="20">
        <f t="shared" si="6"/>
        <v>0.25</v>
      </c>
      <c r="J37" s="21">
        <f t="shared" si="7"/>
        <v>-0.31578947368421051</v>
      </c>
    </row>
    <row r="38" spans="1:10" x14ac:dyDescent="0.2">
      <c r="A38" s="158" t="s">
        <v>310</v>
      </c>
      <c r="B38" s="65">
        <v>1</v>
      </c>
      <c r="C38" s="66">
        <v>2</v>
      </c>
      <c r="D38" s="65">
        <v>5</v>
      </c>
      <c r="E38" s="66">
        <v>7</v>
      </c>
      <c r="F38" s="67"/>
      <c r="G38" s="65">
        <f t="shared" si="4"/>
        <v>-1</v>
      </c>
      <c r="H38" s="66">
        <f t="shared" si="5"/>
        <v>-2</v>
      </c>
      <c r="I38" s="20">
        <f t="shared" si="6"/>
        <v>-0.5</v>
      </c>
      <c r="J38" s="21">
        <f t="shared" si="7"/>
        <v>-0.2857142857142857</v>
      </c>
    </row>
    <row r="39" spans="1:10" x14ac:dyDescent="0.2">
      <c r="A39" s="158" t="s">
        <v>339</v>
      </c>
      <c r="B39" s="65">
        <v>8</v>
      </c>
      <c r="C39" s="66">
        <v>7</v>
      </c>
      <c r="D39" s="65">
        <v>28</v>
      </c>
      <c r="E39" s="66">
        <v>22</v>
      </c>
      <c r="F39" s="67"/>
      <c r="G39" s="65">
        <f t="shared" si="4"/>
        <v>1</v>
      </c>
      <c r="H39" s="66">
        <f t="shared" si="5"/>
        <v>6</v>
      </c>
      <c r="I39" s="20">
        <f t="shared" si="6"/>
        <v>0.14285714285714285</v>
      </c>
      <c r="J39" s="21">
        <f t="shared" si="7"/>
        <v>0.27272727272727271</v>
      </c>
    </row>
    <row r="40" spans="1:10" x14ac:dyDescent="0.2">
      <c r="A40" s="158" t="s">
        <v>340</v>
      </c>
      <c r="B40" s="65">
        <v>2</v>
      </c>
      <c r="C40" s="66">
        <v>0</v>
      </c>
      <c r="D40" s="65">
        <v>2</v>
      </c>
      <c r="E40" s="66">
        <v>4</v>
      </c>
      <c r="F40" s="67"/>
      <c r="G40" s="65">
        <f t="shared" si="4"/>
        <v>2</v>
      </c>
      <c r="H40" s="66">
        <f t="shared" si="5"/>
        <v>-2</v>
      </c>
      <c r="I40" s="20" t="str">
        <f t="shared" si="6"/>
        <v>-</v>
      </c>
      <c r="J40" s="21">
        <f t="shared" si="7"/>
        <v>-0.5</v>
      </c>
    </row>
    <row r="41" spans="1:10" x14ac:dyDescent="0.2">
      <c r="A41" s="158" t="s">
        <v>375</v>
      </c>
      <c r="B41" s="65">
        <v>6</v>
      </c>
      <c r="C41" s="66">
        <v>1</v>
      </c>
      <c r="D41" s="65">
        <v>16</v>
      </c>
      <c r="E41" s="66">
        <v>5</v>
      </c>
      <c r="F41" s="67"/>
      <c r="G41" s="65">
        <f t="shared" si="4"/>
        <v>5</v>
      </c>
      <c r="H41" s="66">
        <f t="shared" si="5"/>
        <v>11</v>
      </c>
      <c r="I41" s="20">
        <f t="shared" si="6"/>
        <v>5</v>
      </c>
      <c r="J41" s="21">
        <f t="shared" si="7"/>
        <v>2.2000000000000002</v>
      </c>
    </row>
    <row r="42" spans="1:10" x14ac:dyDescent="0.2">
      <c r="A42" s="158" t="s">
        <v>376</v>
      </c>
      <c r="B42" s="65">
        <v>0</v>
      </c>
      <c r="C42" s="66">
        <v>1</v>
      </c>
      <c r="D42" s="65">
        <v>0</v>
      </c>
      <c r="E42" s="66">
        <v>3</v>
      </c>
      <c r="F42" s="67"/>
      <c r="G42" s="65">
        <f t="shared" si="4"/>
        <v>-1</v>
      </c>
      <c r="H42" s="66">
        <f t="shared" si="5"/>
        <v>-3</v>
      </c>
      <c r="I42" s="20">
        <f t="shared" si="6"/>
        <v>-1</v>
      </c>
      <c r="J42" s="21">
        <f t="shared" si="7"/>
        <v>-1</v>
      </c>
    </row>
    <row r="43" spans="1:10" x14ac:dyDescent="0.2">
      <c r="A43" s="158" t="s">
        <v>393</v>
      </c>
      <c r="B43" s="65">
        <v>0</v>
      </c>
      <c r="C43" s="66">
        <v>2</v>
      </c>
      <c r="D43" s="65">
        <v>1</v>
      </c>
      <c r="E43" s="66">
        <v>2</v>
      </c>
      <c r="F43" s="67"/>
      <c r="G43" s="65">
        <f t="shared" si="4"/>
        <v>-2</v>
      </c>
      <c r="H43" s="66">
        <f t="shared" si="5"/>
        <v>-1</v>
      </c>
      <c r="I43" s="20">
        <f t="shared" si="6"/>
        <v>-1</v>
      </c>
      <c r="J43" s="21">
        <f t="shared" si="7"/>
        <v>-0.5</v>
      </c>
    </row>
    <row r="44" spans="1:10" s="160" customFormat="1" x14ac:dyDescent="0.2">
      <c r="A44" s="178" t="s">
        <v>506</v>
      </c>
      <c r="B44" s="71">
        <v>42</v>
      </c>
      <c r="C44" s="72">
        <v>43</v>
      </c>
      <c r="D44" s="71">
        <v>115</v>
      </c>
      <c r="E44" s="72">
        <v>123</v>
      </c>
      <c r="F44" s="73"/>
      <c r="G44" s="71">
        <f t="shared" si="4"/>
        <v>-1</v>
      </c>
      <c r="H44" s="72">
        <f t="shared" si="5"/>
        <v>-8</v>
      </c>
      <c r="I44" s="37">
        <f t="shared" si="6"/>
        <v>-2.3255813953488372E-2</v>
      </c>
      <c r="J44" s="38">
        <f t="shared" si="7"/>
        <v>-6.5040650406504072E-2</v>
      </c>
    </row>
    <row r="45" spans="1:10" x14ac:dyDescent="0.2">
      <c r="A45" s="177"/>
      <c r="B45" s="143"/>
      <c r="C45" s="144"/>
      <c r="D45" s="143"/>
      <c r="E45" s="144"/>
      <c r="F45" s="145"/>
      <c r="G45" s="143"/>
      <c r="H45" s="144"/>
      <c r="I45" s="151"/>
      <c r="J45" s="152"/>
    </row>
    <row r="46" spans="1:10" s="139" customFormat="1" x14ac:dyDescent="0.2">
      <c r="A46" s="159" t="s">
        <v>34</v>
      </c>
      <c r="B46" s="65"/>
      <c r="C46" s="66"/>
      <c r="D46" s="65"/>
      <c r="E46" s="66"/>
      <c r="F46" s="67"/>
      <c r="G46" s="65"/>
      <c r="H46" s="66"/>
      <c r="I46" s="20"/>
      <c r="J46" s="21"/>
    </row>
    <row r="47" spans="1:10" x14ac:dyDescent="0.2">
      <c r="A47" s="158" t="s">
        <v>421</v>
      </c>
      <c r="B47" s="65">
        <v>0</v>
      </c>
      <c r="C47" s="66">
        <v>0</v>
      </c>
      <c r="D47" s="65">
        <v>3</v>
      </c>
      <c r="E47" s="66">
        <v>0</v>
      </c>
      <c r="F47" s="67"/>
      <c r="G47" s="65">
        <f>B47-C47</f>
        <v>0</v>
      </c>
      <c r="H47" s="66">
        <f>D47-E47</f>
        <v>3</v>
      </c>
      <c r="I47" s="20" t="str">
        <f>IF(C47=0, "-", IF(G47/C47&lt;10, G47/C47, "&gt;999%"))</f>
        <v>-</v>
      </c>
      <c r="J47" s="21" t="str">
        <f>IF(E47=0, "-", IF(H47/E47&lt;10, H47/E47, "&gt;999%"))</f>
        <v>-</v>
      </c>
    </row>
    <row r="48" spans="1:10" s="160" customFormat="1" x14ac:dyDescent="0.2">
      <c r="A48" s="178" t="s">
        <v>507</v>
      </c>
      <c r="B48" s="71">
        <v>0</v>
      </c>
      <c r="C48" s="72">
        <v>0</v>
      </c>
      <c r="D48" s="71">
        <v>3</v>
      </c>
      <c r="E48" s="72">
        <v>0</v>
      </c>
      <c r="F48" s="73"/>
      <c r="G48" s="71">
        <f>B48-C48</f>
        <v>0</v>
      </c>
      <c r="H48" s="72">
        <f>D48-E48</f>
        <v>3</v>
      </c>
      <c r="I48" s="37" t="str">
        <f>IF(C48=0, "-", IF(G48/C48&lt;10, G48/C48, "&gt;999%"))</f>
        <v>-</v>
      </c>
      <c r="J48" s="38" t="str">
        <f>IF(E48=0, "-", IF(H48/E48&lt;10, H48/E48, "&gt;999%"))</f>
        <v>-</v>
      </c>
    </row>
    <row r="49" spans="1:10" x14ac:dyDescent="0.2">
      <c r="A49" s="177"/>
      <c r="B49" s="143"/>
      <c r="C49" s="144"/>
      <c r="D49" s="143"/>
      <c r="E49" s="144"/>
      <c r="F49" s="145"/>
      <c r="G49" s="143"/>
      <c r="H49" s="144"/>
      <c r="I49" s="151"/>
      <c r="J49" s="152"/>
    </row>
    <row r="50" spans="1:10" s="139" customFormat="1" x14ac:dyDescent="0.2">
      <c r="A50" s="159" t="s">
        <v>35</v>
      </c>
      <c r="B50" s="65"/>
      <c r="C50" s="66"/>
      <c r="D50" s="65"/>
      <c r="E50" s="66"/>
      <c r="F50" s="67"/>
      <c r="G50" s="65"/>
      <c r="H50" s="66"/>
      <c r="I50" s="20"/>
      <c r="J50" s="21"/>
    </row>
    <row r="51" spans="1:10" x14ac:dyDescent="0.2">
      <c r="A51" s="158" t="s">
        <v>245</v>
      </c>
      <c r="B51" s="65">
        <v>0</v>
      </c>
      <c r="C51" s="66">
        <v>0</v>
      </c>
      <c r="D51" s="65">
        <v>2</v>
      </c>
      <c r="E51" s="66">
        <v>1</v>
      </c>
      <c r="F51" s="67"/>
      <c r="G51" s="65">
        <f>B51-C51</f>
        <v>0</v>
      </c>
      <c r="H51" s="66">
        <f>D51-E51</f>
        <v>1</v>
      </c>
      <c r="I51" s="20" t="str">
        <f>IF(C51=0, "-", IF(G51/C51&lt;10, G51/C51, "&gt;999%"))</f>
        <v>-</v>
      </c>
      <c r="J51" s="21">
        <f>IF(E51=0, "-", IF(H51/E51&lt;10, H51/E51, "&gt;999%"))</f>
        <v>1</v>
      </c>
    </row>
    <row r="52" spans="1:10" s="160" customFormat="1" x14ac:dyDescent="0.2">
      <c r="A52" s="178" t="s">
        <v>508</v>
      </c>
      <c r="B52" s="71">
        <v>0</v>
      </c>
      <c r="C52" s="72">
        <v>0</v>
      </c>
      <c r="D52" s="71">
        <v>2</v>
      </c>
      <c r="E52" s="72">
        <v>1</v>
      </c>
      <c r="F52" s="73"/>
      <c r="G52" s="71">
        <f>B52-C52</f>
        <v>0</v>
      </c>
      <c r="H52" s="72">
        <f>D52-E52</f>
        <v>1</v>
      </c>
      <c r="I52" s="37" t="str">
        <f>IF(C52=0, "-", IF(G52/C52&lt;10, G52/C52, "&gt;999%"))</f>
        <v>-</v>
      </c>
      <c r="J52" s="38">
        <f>IF(E52=0, "-", IF(H52/E52&lt;10, H52/E52, "&gt;999%"))</f>
        <v>1</v>
      </c>
    </row>
    <row r="53" spans="1:10" x14ac:dyDescent="0.2">
      <c r="A53" s="177"/>
      <c r="B53" s="143"/>
      <c r="C53" s="144"/>
      <c r="D53" s="143"/>
      <c r="E53" s="144"/>
      <c r="F53" s="145"/>
      <c r="G53" s="143"/>
      <c r="H53" s="144"/>
      <c r="I53" s="151"/>
      <c r="J53" s="152"/>
    </row>
    <row r="54" spans="1:10" s="139" customFormat="1" x14ac:dyDescent="0.2">
      <c r="A54" s="159" t="s">
        <v>36</v>
      </c>
      <c r="B54" s="65"/>
      <c r="C54" s="66"/>
      <c r="D54" s="65"/>
      <c r="E54" s="66"/>
      <c r="F54" s="67"/>
      <c r="G54" s="65"/>
      <c r="H54" s="66"/>
      <c r="I54" s="20"/>
      <c r="J54" s="21"/>
    </row>
    <row r="55" spans="1:10" x14ac:dyDescent="0.2">
      <c r="A55" s="158" t="s">
        <v>187</v>
      </c>
      <c r="B55" s="65">
        <v>0</v>
      </c>
      <c r="C55" s="66">
        <v>4</v>
      </c>
      <c r="D55" s="65">
        <v>2</v>
      </c>
      <c r="E55" s="66">
        <v>6</v>
      </c>
      <c r="F55" s="67"/>
      <c r="G55" s="65">
        <f>B55-C55</f>
        <v>-4</v>
      </c>
      <c r="H55" s="66">
        <f>D55-E55</f>
        <v>-4</v>
      </c>
      <c r="I55" s="20">
        <f>IF(C55=0, "-", IF(G55/C55&lt;10, G55/C55, "&gt;999%"))</f>
        <v>-1</v>
      </c>
      <c r="J55" s="21">
        <f>IF(E55=0, "-", IF(H55/E55&lt;10, H55/E55, "&gt;999%"))</f>
        <v>-0.66666666666666663</v>
      </c>
    </row>
    <row r="56" spans="1:10" x14ac:dyDescent="0.2">
      <c r="A56" s="158" t="s">
        <v>316</v>
      </c>
      <c r="B56" s="65">
        <v>0</v>
      </c>
      <c r="C56" s="66">
        <v>0</v>
      </c>
      <c r="D56" s="65">
        <v>0</v>
      </c>
      <c r="E56" s="66">
        <v>1</v>
      </c>
      <c r="F56" s="67"/>
      <c r="G56" s="65">
        <f>B56-C56</f>
        <v>0</v>
      </c>
      <c r="H56" s="66">
        <f>D56-E56</f>
        <v>-1</v>
      </c>
      <c r="I56" s="20" t="str">
        <f>IF(C56=0, "-", IF(G56/C56&lt;10, G56/C56, "&gt;999%"))</f>
        <v>-</v>
      </c>
      <c r="J56" s="21">
        <f>IF(E56=0, "-", IF(H56/E56&lt;10, H56/E56, "&gt;999%"))</f>
        <v>-1</v>
      </c>
    </row>
    <row r="57" spans="1:10" s="160" customFormat="1" x14ac:dyDescent="0.2">
      <c r="A57" s="178" t="s">
        <v>509</v>
      </c>
      <c r="B57" s="71">
        <v>0</v>
      </c>
      <c r="C57" s="72">
        <v>4</v>
      </c>
      <c r="D57" s="71">
        <v>2</v>
      </c>
      <c r="E57" s="72">
        <v>7</v>
      </c>
      <c r="F57" s="73"/>
      <c r="G57" s="71">
        <f>B57-C57</f>
        <v>-4</v>
      </c>
      <c r="H57" s="72">
        <f>D57-E57</f>
        <v>-5</v>
      </c>
      <c r="I57" s="37">
        <f>IF(C57=0, "-", IF(G57/C57&lt;10, G57/C57, "&gt;999%"))</f>
        <v>-1</v>
      </c>
      <c r="J57" s="38">
        <f>IF(E57=0, "-", IF(H57/E57&lt;10, H57/E57, "&gt;999%"))</f>
        <v>-0.7142857142857143</v>
      </c>
    </row>
    <row r="58" spans="1:10" x14ac:dyDescent="0.2">
      <c r="A58" s="177"/>
      <c r="B58" s="143"/>
      <c r="C58" s="144"/>
      <c r="D58" s="143"/>
      <c r="E58" s="144"/>
      <c r="F58" s="145"/>
      <c r="G58" s="143"/>
      <c r="H58" s="144"/>
      <c r="I58" s="151"/>
      <c r="J58" s="152"/>
    </row>
    <row r="59" spans="1:10" s="139" customFormat="1" x14ac:dyDescent="0.2">
      <c r="A59" s="159" t="s">
        <v>37</v>
      </c>
      <c r="B59" s="65"/>
      <c r="C59" s="66"/>
      <c r="D59" s="65"/>
      <c r="E59" s="66"/>
      <c r="F59" s="67"/>
      <c r="G59" s="65"/>
      <c r="H59" s="66"/>
      <c r="I59" s="20"/>
      <c r="J59" s="21"/>
    </row>
    <row r="60" spans="1:10" x14ac:dyDescent="0.2">
      <c r="A60" s="158" t="s">
        <v>257</v>
      </c>
      <c r="B60" s="65">
        <v>0</v>
      </c>
      <c r="C60" s="66">
        <v>1</v>
      </c>
      <c r="D60" s="65">
        <v>0</v>
      </c>
      <c r="E60" s="66">
        <v>1</v>
      </c>
      <c r="F60" s="67"/>
      <c r="G60" s="65">
        <f>B60-C60</f>
        <v>-1</v>
      </c>
      <c r="H60" s="66">
        <f>D60-E60</f>
        <v>-1</v>
      </c>
      <c r="I60" s="20">
        <f>IF(C60=0, "-", IF(G60/C60&lt;10, G60/C60, "&gt;999%"))</f>
        <v>-1</v>
      </c>
      <c r="J60" s="21">
        <f>IF(E60=0, "-", IF(H60/E60&lt;10, H60/E60, "&gt;999%"))</f>
        <v>-1</v>
      </c>
    </row>
    <row r="61" spans="1:10" x14ac:dyDescent="0.2">
      <c r="A61" s="158" t="s">
        <v>171</v>
      </c>
      <c r="B61" s="65">
        <v>3</v>
      </c>
      <c r="C61" s="66">
        <v>5</v>
      </c>
      <c r="D61" s="65">
        <v>7</v>
      </c>
      <c r="E61" s="66">
        <v>10</v>
      </c>
      <c r="F61" s="67"/>
      <c r="G61" s="65">
        <f>B61-C61</f>
        <v>-2</v>
      </c>
      <c r="H61" s="66">
        <f>D61-E61</f>
        <v>-3</v>
      </c>
      <c r="I61" s="20">
        <f>IF(C61=0, "-", IF(G61/C61&lt;10, G61/C61, "&gt;999%"))</f>
        <v>-0.4</v>
      </c>
      <c r="J61" s="21">
        <f>IF(E61=0, "-", IF(H61/E61&lt;10, H61/E61, "&gt;999%"))</f>
        <v>-0.3</v>
      </c>
    </row>
    <row r="62" spans="1:10" x14ac:dyDescent="0.2">
      <c r="A62" s="158" t="s">
        <v>288</v>
      </c>
      <c r="B62" s="65">
        <v>0</v>
      </c>
      <c r="C62" s="66">
        <v>1</v>
      </c>
      <c r="D62" s="65">
        <v>0</v>
      </c>
      <c r="E62" s="66">
        <v>1</v>
      </c>
      <c r="F62" s="67"/>
      <c r="G62" s="65">
        <f>B62-C62</f>
        <v>-1</v>
      </c>
      <c r="H62" s="66">
        <f>D62-E62</f>
        <v>-1</v>
      </c>
      <c r="I62" s="20">
        <f>IF(C62=0, "-", IF(G62/C62&lt;10, G62/C62, "&gt;999%"))</f>
        <v>-1</v>
      </c>
      <c r="J62" s="21">
        <f>IF(E62=0, "-", IF(H62/E62&lt;10, H62/E62, "&gt;999%"))</f>
        <v>-1</v>
      </c>
    </row>
    <row r="63" spans="1:10" s="160" customFormat="1" x14ac:dyDescent="0.2">
      <c r="A63" s="178" t="s">
        <v>510</v>
      </c>
      <c r="B63" s="71">
        <v>3</v>
      </c>
      <c r="C63" s="72">
        <v>7</v>
      </c>
      <c r="D63" s="71">
        <v>7</v>
      </c>
      <c r="E63" s="72">
        <v>12</v>
      </c>
      <c r="F63" s="73"/>
      <c r="G63" s="71">
        <f>B63-C63</f>
        <v>-4</v>
      </c>
      <c r="H63" s="72">
        <f>D63-E63</f>
        <v>-5</v>
      </c>
      <c r="I63" s="37">
        <f>IF(C63=0, "-", IF(G63/C63&lt;10, G63/C63, "&gt;999%"))</f>
        <v>-0.5714285714285714</v>
      </c>
      <c r="J63" s="38">
        <f>IF(E63=0, "-", IF(H63/E63&lt;10, H63/E63, "&gt;999%"))</f>
        <v>-0.41666666666666669</v>
      </c>
    </row>
    <row r="64" spans="1:10" x14ac:dyDescent="0.2">
      <c r="A64" s="177"/>
      <c r="B64" s="143"/>
      <c r="C64" s="144"/>
      <c r="D64" s="143"/>
      <c r="E64" s="144"/>
      <c r="F64" s="145"/>
      <c r="G64" s="143"/>
      <c r="H64" s="144"/>
      <c r="I64" s="151"/>
      <c r="J64" s="152"/>
    </row>
    <row r="65" spans="1:10" s="139" customFormat="1" x14ac:dyDescent="0.2">
      <c r="A65" s="159" t="s">
        <v>38</v>
      </c>
      <c r="B65" s="65"/>
      <c r="C65" s="66"/>
      <c r="D65" s="65"/>
      <c r="E65" s="66"/>
      <c r="F65" s="67"/>
      <c r="G65" s="65"/>
      <c r="H65" s="66"/>
      <c r="I65" s="20"/>
      <c r="J65" s="21"/>
    </row>
    <row r="66" spans="1:10" x14ac:dyDescent="0.2">
      <c r="A66" s="158" t="s">
        <v>438</v>
      </c>
      <c r="B66" s="65">
        <v>2</v>
      </c>
      <c r="C66" s="66">
        <v>0</v>
      </c>
      <c r="D66" s="65">
        <v>2</v>
      </c>
      <c r="E66" s="66">
        <v>2</v>
      </c>
      <c r="F66" s="67"/>
      <c r="G66" s="65">
        <f>B66-C66</f>
        <v>2</v>
      </c>
      <c r="H66" s="66">
        <f>D66-E66</f>
        <v>0</v>
      </c>
      <c r="I66" s="20" t="str">
        <f>IF(C66=0, "-", IF(G66/C66&lt;10, G66/C66, "&gt;999%"))</f>
        <v>-</v>
      </c>
      <c r="J66" s="21">
        <f>IF(E66=0, "-", IF(H66/E66&lt;10, H66/E66, "&gt;999%"))</f>
        <v>0</v>
      </c>
    </row>
    <row r="67" spans="1:10" s="160" customFormat="1" x14ac:dyDescent="0.2">
      <c r="A67" s="178" t="s">
        <v>511</v>
      </c>
      <c r="B67" s="71">
        <v>2</v>
      </c>
      <c r="C67" s="72">
        <v>0</v>
      </c>
      <c r="D67" s="71">
        <v>2</v>
      </c>
      <c r="E67" s="72">
        <v>2</v>
      </c>
      <c r="F67" s="73"/>
      <c r="G67" s="71">
        <f>B67-C67</f>
        <v>2</v>
      </c>
      <c r="H67" s="72">
        <f>D67-E67</f>
        <v>0</v>
      </c>
      <c r="I67" s="37" t="str">
        <f>IF(C67=0, "-", IF(G67/C67&lt;10, G67/C67, "&gt;999%"))</f>
        <v>-</v>
      </c>
      <c r="J67" s="38">
        <f>IF(E67=0, "-", IF(H67/E67&lt;10, H67/E67, "&gt;999%"))</f>
        <v>0</v>
      </c>
    </row>
    <row r="68" spans="1:10" x14ac:dyDescent="0.2">
      <c r="A68" s="177"/>
      <c r="B68" s="143"/>
      <c r="C68" s="144"/>
      <c r="D68" s="143"/>
      <c r="E68" s="144"/>
      <c r="F68" s="145"/>
      <c r="G68" s="143"/>
      <c r="H68" s="144"/>
      <c r="I68" s="151"/>
      <c r="J68" s="152"/>
    </row>
    <row r="69" spans="1:10" s="139" customFormat="1" x14ac:dyDescent="0.2">
      <c r="A69" s="159" t="s">
        <v>39</v>
      </c>
      <c r="B69" s="65"/>
      <c r="C69" s="66"/>
      <c r="D69" s="65"/>
      <c r="E69" s="66"/>
      <c r="F69" s="67"/>
      <c r="G69" s="65"/>
      <c r="H69" s="66"/>
      <c r="I69" s="20"/>
      <c r="J69" s="21"/>
    </row>
    <row r="70" spans="1:10" x14ac:dyDescent="0.2">
      <c r="A70" s="158" t="s">
        <v>350</v>
      </c>
      <c r="B70" s="65">
        <v>0</v>
      </c>
      <c r="C70" s="66">
        <v>3</v>
      </c>
      <c r="D70" s="65">
        <v>0</v>
      </c>
      <c r="E70" s="66">
        <v>5</v>
      </c>
      <c r="F70" s="67"/>
      <c r="G70" s="65">
        <f t="shared" ref="G70:G81" si="8">B70-C70</f>
        <v>-3</v>
      </c>
      <c r="H70" s="66">
        <f t="shared" ref="H70:H81" si="9">D70-E70</f>
        <v>-5</v>
      </c>
      <c r="I70" s="20">
        <f t="shared" ref="I70:I81" si="10">IF(C70=0, "-", IF(G70/C70&lt;10, G70/C70, "&gt;999%"))</f>
        <v>-1</v>
      </c>
      <c r="J70" s="21">
        <f t="shared" ref="J70:J81" si="11">IF(E70=0, "-", IF(H70/E70&lt;10, H70/E70, "&gt;999%"))</f>
        <v>-1</v>
      </c>
    </row>
    <row r="71" spans="1:10" x14ac:dyDescent="0.2">
      <c r="A71" s="158" t="s">
        <v>317</v>
      </c>
      <c r="B71" s="65">
        <v>6</v>
      </c>
      <c r="C71" s="66">
        <v>16</v>
      </c>
      <c r="D71" s="65">
        <v>21</v>
      </c>
      <c r="E71" s="66">
        <v>27</v>
      </c>
      <c r="F71" s="67"/>
      <c r="G71" s="65">
        <f t="shared" si="8"/>
        <v>-10</v>
      </c>
      <c r="H71" s="66">
        <f t="shared" si="9"/>
        <v>-6</v>
      </c>
      <c r="I71" s="20">
        <f t="shared" si="10"/>
        <v>-0.625</v>
      </c>
      <c r="J71" s="21">
        <f t="shared" si="11"/>
        <v>-0.22222222222222221</v>
      </c>
    </row>
    <row r="72" spans="1:10" x14ac:dyDescent="0.2">
      <c r="A72" s="158" t="s">
        <v>351</v>
      </c>
      <c r="B72" s="65">
        <v>8</v>
      </c>
      <c r="C72" s="66">
        <v>6</v>
      </c>
      <c r="D72" s="65">
        <v>18</v>
      </c>
      <c r="E72" s="66">
        <v>17</v>
      </c>
      <c r="F72" s="67"/>
      <c r="G72" s="65">
        <f t="shared" si="8"/>
        <v>2</v>
      </c>
      <c r="H72" s="66">
        <f t="shared" si="9"/>
        <v>1</v>
      </c>
      <c r="I72" s="20">
        <f t="shared" si="10"/>
        <v>0.33333333333333331</v>
      </c>
      <c r="J72" s="21">
        <f t="shared" si="11"/>
        <v>5.8823529411764705E-2</v>
      </c>
    </row>
    <row r="73" spans="1:10" x14ac:dyDescent="0.2">
      <c r="A73" s="158" t="s">
        <v>174</v>
      </c>
      <c r="B73" s="65">
        <v>0</v>
      </c>
      <c r="C73" s="66">
        <v>0</v>
      </c>
      <c r="D73" s="65">
        <v>5</v>
      </c>
      <c r="E73" s="66">
        <v>0</v>
      </c>
      <c r="F73" s="67"/>
      <c r="G73" s="65">
        <f t="shared" si="8"/>
        <v>0</v>
      </c>
      <c r="H73" s="66">
        <f t="shared" si="9"/>
        <v>5</v>
      </c>
      <c r="I73" s="20" t="str">
        <f t="shared" si="10"/>
        <v>-</v>
      </c>
      <c r="J73" s="21" t="str">
        <f t="shared" si="11"/>
        <v>-</v>
      </c>
    </row>
    <row r="74" spans="1:10" x14ac:dyDescent="0.2">
      <c r="A74" s="158" t="s">
        <v>189</v>
      </c>
      <c r="B74" s="65">
        <v>5</v>
      </c>
      <c r="C74" s="66">
        <v>8</v>
      </c>
      <c r="D74" s="65">
        <v>20</v>
      </c>
      <c r="E74" s="66">
        <v>18</v>
      </c>
      <c r="F74" s="67"/>
      <c r="G74" s="65">
        <f t="shared" si="8"/>
        <v>-3</v>
      </c>
      <c r="H74" s="66">
        <f t="shared" si="9"/>
        <v>2</v>
      </c>
      <c r="I74" s="20">
        <f t="shared" si="10"/>
        <v>-0.375</v>
      </c>
      <c r="J74" s="21">
        <f t="shared" si="11"/>
        <v>0.1111111111111111</v>
      </c>
    </row>
    <row r="75" spans="1:10" x14ac:dyDescent="0.2">
      <c r="A75" s="158" t="s">
        <v>259</v>
      </c>
      <c r="B75" s="65">
        <v>2</v>
      </c>
      <c r="C75" s="66">
        <v>6</v>
      </c>
      <c r="D75" s="65">
        <v>7</v>
      </c>
      <c r="E75" s="66">
        <v>9</v>
      </c>
      <c r="F75" s="67"/>
      <c r="G75" s="65">
        <f t="shared" si="8"/>
        <v>-4</v>
      </c>
      <c r="H75" s="66">
        <f t="shared" si="9"/>
        <v>-2</v>
      </c>
      <c r="I75" s="20">
        <f t="shared" si="10"/>
        <v>-0.66666666666666663</v>
      </c>
      <c r="J75" s="21">
        <f t="shared" si="11"/>
        <v>-0.22222222222222221</v>
      </c>
    </row>
    <row r="76" spans="1:10" x14ac:dyDescent="0.2">
      <c r="A76" s="158" t="s">
        <v>278</v>
      </c>
      <c r="B76" s="65">
        <v>6</v>
      </c>
      <c r="C76" s="66">
        <v>0</v>
      </c>
      <c r="D76" s="65">
        <v>11</v>
      </c>
      <c r="E76" s="66">
        <v>0</v>
      </c>
      <c r="F76" s="67"/>
      <c r="G76" s="65">
        <f t="shared" si="8"/>
        <v>6</v>
      </c>
      <c r="H76" s="66">
        <f t="shared" si="9"/>
        <v>11</v>
      </c>
      <c r="I76" s="20" t="str">
        <f t="shared" si="10"/>
        <v>-</v>
      </c>
      <c r="J76" s="21" t="str">
        <f t="shared" si="11"/>
        <v>-</v>
      </c>
    </row>
    <row r="77" spans="1:10" x14ac:dyDescent="0.2">
      <c r="A77" s="158" t="s">
        <v>413</v>
      </c>
      <c r="B77" s="65">
        <v>3</v>
      </c>
      <c r="C77" s="66">
        <v>0</v>
      </c>
      <c r="D77" s="65">
        <v>6</v>
      </c>
      <c r="E77" s="66">
        <v>4</v>
      </c>
      <c r="F77" s="67"/>
      <c r="G77" s="65">
        <f t="shared" si="8"/>
        <v>3</v>
      </c>
      <c r="H77" s="66">
        <f t="shared" si="9"/>
        <v>2</v>
      </c>
      <c r="I77" s="20" t="str">
        <f t="shared" si="10"/>
        <v>-</v>
      </c>
      <c r="J77" s="21">
        <f t="shared" si="11"/>
        <v>0.5</v>
      </c>
    </row>
    <row r="78" spans="1:10" x14ac:dyDescent="0.2">
      <c r="A78" s="158" t="s">
        <v>422</v>
      </c>
      <c r="B78" s="65">
        <v>32</v>
      </c>
      <c r="C78" s="66">
        <v>56</v>
      </c>
      <c r="D78" s="65">
        <v>105</v>
      </c>
      <c r="E78" s="66">
        <v>115</v>
      </c>
      <c r="F78" s="67"/>
      <c r="G78" s="65">
        <f t="shared" si="8"/>
        <v>-24</v>
      </c>
      <c r="H78" s="66">
        <f t="shared" si="9"/>
        <v>-10</v>
      </c>
      <c r="I78" s="20">
        <f t="shared" si="10"/>
        <v>-0.42857142857142855</v>
      </c>
      <c r="J78" s="21">
        <f t="shared" si="11"/>
        <v>-8.6956521739130432E-2</v>
      </c>
    </row>
    <row r="79" spans="1:10" x14ac:dyDescent="0.2">
      <c r="A79" s="158" t="s">
        <v>403</v>
      </c>
      <c r="B79" s="65">
        <v>5</v>
      </c>
      <c r="C79" s="66">
        <v>4</v>
      </c>
      <c r="D79" s="65">
        <v>13</v>
      </c>
      <c r="E79" s="66">
        <v>6</v>
      </c>
      <c r="F79" s="67"/>
      <c r="G79" s="65">
        <f t="shared" si="8"/>
        <v>1</v>
      </c>
      <c r="H79" s="66">
        <f t="shared" si="9"/>
        <v>7</v>
      </c>
      <c r="I79" s="20">
        <f t="shared" si="10"/>
        <v>0.25</v>
      </c>
      <c r="J79" s="21">
        <f t="shared" si="11"/>
        <v>1.1666666666666667</v>
      </c>
    </row>
    <row r="80" spans="1:10" x14ac:dyDescent="0.2">
      <c r="A80" s="158" t="s">
        <v>439</v>
      </c>
      <c r="B80" s="65">
        <v>0</v>
      </c>
      <c r="C80" s="66">
        <v>0</v>
      </c>
      <c r="D80" s="65">
        <v>1</v>
      </c>
      <c r="E80" s="66">
        <v>1</v>
      </c>
      <c r="F80" s="67"/>
      <c r="G80" s="65">
        <f t="shared" si="8"/>
        <v>0</v>
      </c>
      <c r="H80" s="66">
        <f t="shared" si="9"/>
        <v>0</v>
      </c>
      <c r="I80" s="20" t="str">
        <f t="shared" si="10"/>
        <v>-</v>
      </c>
      <c r="J80" s="21">
        <f t="shared" si="11"/>
        <v>0</v>
      </c>
    </row>
    <row r="81" spans="1:10" s="160" customFormat="1" x14ac:dyDescent="0.2">
      <c r="A81" s="178" t="s">
        <v>512</v>
      </c>
      <c r="B81" s="71">
        <v>67</v>
      </c>
      <c r="C81" s="72">
        <v>99</v>
      </c>
      <c r="D81" s="71">
        <v>207</v>
      </c>
      <c r="E81" s="72">
        <v>202</v>
      </c>
      <c r="F81" s="73"/>
      <c r="G81" s="71">
        <f t="shared" si="8"/>
        <v>-32</v>
      </c>
      <c r="H81" s="72">
        <f t="shared" si="9"/>
        <v>5</v>
      </c>
      <c r="I81" s="37">
        <f t="shared" si="10"/>
        <v>-0.32323232323232326</v>
      </c>
      <c r="J81" s="38">
        <f t="shared" si="11"/>
        <v>2.4752475247524754E-2</v>
      </c>
    </row>
    <row r="82" spans="1:10" x14ac:dyDescent="0.2">
      <c r="A82" s="177"/>
      <c r="B82" s="143"/>
      <c r="C82" s="144"/>
      <c r="D82" s="143"/>
      <c r="E82" s="144"/>
      <c r="F82" s="145"/>
      <c r="G82" s="143"/>
      <c r="H82" s="144"/>
      <c r="I82" s="151"/>
      <c r="J82" s="152"/>
    </row>
    <row r="83" spans="1:10" s="139" customFormat="1" x14ac:dyDescent="0.2">
      <c r="A83" s="159" t="s">
        <v>40</v>
      </c>
      <c r="B83" s="65"/>
      <c r="C83" s="66"/>
      <c r="D83" s="65"/>
      <c r="E83" s="66"/>
      <c r="F83" s="67"/>
      <c r="G83" s="65"/>
      <c r="H83" s="66"/>
      <c r="I83" s="20"/>
      <c r="J83" s="21"/>
    </row>
    <row r="84" spans="1:10" x14ac:dyDescent="0.2">
      <c r="A84" s="158" t="s">
        <v>440</v>
      </c>
      <c r="B84" s="65">
        <v>0</v>
      </c>
      <c r="C84" s="66">
        <v>0</v>
      </c>
      <c r="D84" s="65">
        <v>1</v>
      </c>
      <c r="E84" s="66">
        <v>2</v>
      </c>
      <c r="F84" s="67"/>
      <c r="G84" s="65">
        <f>B84-C84</f>
        <v>0</v>
      </c>
      <c r="H84" s="66">
        <f>D84-E84</f>
        <v>-1</v>
      </c>
      <c r="I84" s="20" t="str">
        <f>IF(C84=0, "-", IF(G84/C84&lt;10, G84/C84, "&gt;999%"))</f>
        <v>-</v>
      </c>
      <c r="J84" s="21">
        <f>IF(E84=0, "-", IF(H84/E84&lt;10, H84/E84, "&gt;999%"))</f>
        <v>-0.5</v>
      </c>
    </row>
    <row r="85" spans="1:10" s="160" customFormat="1" x14ac:dyDescent="0.2">
      <c r="A85" s="178" t="s">
        <v>513</v>
      </c>
      <c r="B85" s="71">
        <v>0</v>
      </c>
      <c r="C85" s="72">
        <v>0</v>
      </c>
      <c r="D85" s="71">
        <v>1</v>
      </c>
      <c r="E85" s="72">
        <v>2</v>
      </c>
      <c r="F85" s="73"/>
      <c r="G85" s="71">
        <f>B85-C85</f>
        <v>0</v>
      </c>
      <c r="H85" s="72">
        <f>D85-E85</f>
        <v>-1</v>
      </c>
      <c r="I85" s="37" t="str">
        <f>IF(C85=0, "-", IF(G85/C85&lt;10, G85/C85, "&gt;999%"))</f>
        <v>-</v>
      </c>
      <c r="J85" s="38">
        <f>IF(E85=0, "-", IF(H85/E85&lt;10, H85/E85, "&gt;999%"))</f>
        <v>-0.5</v>
      </c>
    </row>
    <row r="86" spans="1:10" x14ac:dyDescent="0.2">
      <c r="A86" s="177"/>
      <c r="B86" s="143"/>
      <c r="C86" s="144"/>
      <c r="D86" s="143"/>
      <c r="E86" s="144"/>
      <c r="F86" s="145"/>
      <c r="G86" s="143"/>
      <c r="H86" s="144"/>
      <c r="I86" s="151"/>
      <c r="J86" s="152"/>
    </row>
    <row r="87" spans="1:10" s="139" customFormat="1" x14ac:dyDescent="0.2">
      <c r="A87" s="159" t="s">
        <v>41</v>
      </c>
      <c r="B87" s="65"/>
      <c r="C87" s="66"/>
      <c r="D87" s="65"/>
      <c r="E87" s="66"/>
      <c r="F87" s="67"/>
      <c r="G87" s="65"/>
      <c r="H87" s="66"/>
      <c r="I87" s="20"/>
      <c r="J87" s="21"/>
    </row>
    <row r="88" spans="1:10" x14ac:dyDescent="0.2">
      <c r="A88" s="158" t="s">
        <v>289</v>
      </c>
      <c r="B88" s="65">
        <v>9</v>
      </c>
      <c r="C88" s="66">
        <v>7</v>
      </c>
      <c r="D88" s="65">
        <v>20</v>
      </c>
      <c r="E88" s="66">
        <v>9</v>
      </c>
      <c r="F88" s="67"/>
      <c r="G88" s="65">
        <f t="shared" ref="G88:G94" si="12">B88-C88</f>
        <v>2</v>
      </c>
      <c r="H88" s="66">
        <f t="shared" ref="H88:H94" si="13">D88-E88</f>
        <v>11</v>
      </c>
      <c r="I88" s="20">
        <f t="shared" ref="I88:I94" si="14">IF(C88=0, "-", IF(G88/C88&lt;10, G88/C88, "&gt;999%"))</f>
        <v>0.2857142857142857</v>
      </c>
      <c r="J88" s="21">
        <f t="shared" ref="J88:J94" si="15">IF(E88=0, "-", IF(H88/E88&lt;10, H88/E88, "&gt;999%"))</f>
        <v>1.2222222222222223</v>
      </c>
    </row>
    <row r="89" spans="1:10" x14ac:dyDescent="0.2">
      <c r="A89" s="158" t="s">
        <v>318</v>
      </c>
      <c r="B89" s="65">
        <v>1</v>
      </c>
      <c r="C89" s="66">
        <v>0</v>
      </c>
      <c r="D89" s="65">
        <v>5</v>
      </c>
      <c r="E89" s="66">
        <v>3</v>
      </c>
      <c r="F89" s="67"/>
      <c r="G89" s="65">
        <f t="shared" si="12"/>
        <v>1</v>
      </c>
      <c r="H89" s="66">
        <f t="shared" si="13"/>
        <v>2</v>
      </c>
      <c r="I89" s="20" t="str">
        <f t="shared" si="14"/>
        <v>-</v>
      </c>
      <c r="J89" s="21">
        <f t="shared" si="15"/>
        <v>0.66666666666666663</v>
      </c>
    </row>
    <row r="90" spans="1:10" x14ac:dyDescent="0.2">
      <c r="A90" s="158" t="s">
        <v>352</v>
      </c>
      <c r="B90" s="65">
        <v>1</v>
      </c>
      <c r="C90" s="66">
        <v>1</v>
      </c>
      <c r="D90" s="65">
        <v>2</v>
      </c>
      <c r="E90" s="66">
        <v>3</v>
      </c>
      <c r="F90" s="67"/>
      <c r="G90" s="65">
        <f t="shared" si="12"/>
        <v>0</v>
      </c>
      <c r="H90" s="66">
        <f t="shared" si="13"/>
        <v>-1</v>
      </c>
      <c r="I90" s="20">
        <f t="shared" si="14"/>
        <v>0</v>
      </c>
      <c r="J90" s="21">
        <f t="shared" si="15"/>
        <v>-0.33333333333333331</v>
      </c>
    </row>
    <row r="91" spans="1:10" x14ac:dyDescent="0.2">
      <c r="A91" s="158" t="s">
        <v>414</v>
      </c>
      <c r="B91" s="65">
        <v>0</v>
      </c>
      <c r="C91" s="66">
        <v>3</v>
      </c>
      <c r="D91" s="65">
        <v>2</v>
      </c>
      <c r="E91" s="66">
        <v>4</v>
      </c>
      <c r="F91" s="67"/>
      <c r="G91" s="65">
        <f t="shared" si="12"/>
        <v>-3</v>
      </c>
      <c r="H91" s="66">
        <f t="shared" si="13"/>
        <v>-2</v>
      </c>
      <c r="I91" s="20">
        <f t="shared" si="14"/>
        <v>-1</v>
      </c>
      <c r="J91" s="21">
        <f t="shared" si="15"/>
        <v>-0.5</v>
      </c>
    </row>
    <row r="92" spans="1:10" x14ac:dyDescent="0.2">
      <c r="A92" s="158" t="s">
        <v>423</v>
      </c>
      <c r="B92" s="65">
        <v>2</v>
      </c>
      <c r="C92" s="66">
        <v>2</v>
      </c>
      <c r="D92" s="65">
        <v>3</v>
      </c>
      <c r="E92" s="66">
        <v>2</v>
      </c>
      <c r="F92" s="67"/>
      <c r="G92" s="65">
        <f t="shared" si="12"/>
        <v>0</v>
      </c>
      <c r="H92" s="66">
        <f t="shared" si="13"/>
        <v>1</v>
      </c>
      <c r="I92" s="20">
        <f t="shared" si="14"/>
        <v>0</v>
      </c>
      <c r="J92" s="21">
        <f t="shared" si="15"/>
        <v>0.5</v>
      </c>
    </row>
    <row r="93" spans="1:10" x14ac:dyDescent="0.2">
      <c r="A93" s="158" t="s">
        <v>424</v>
      </c>
      <c r="B93" s="65">
        <v>14</v>
      </c>
      <c r="C93" s="66">
        <v>0</v>
      </c>
      <c r="D93" s="65">
        <v>22</v>
      </c>
      <c r="E93" s="66">
        <v>0</v>
      </c>
      <c r="F93" s="67"/>
      <c r="G93" s="65">
        <f t="shared" si="12"/>
        <v>14</v>
      </c>
      <c r="H93" s="66">
        <f t="shared" si="13"/>
        <v>22</v>
      </c>
      <c r="I93" s="20" t="str">
        <f t="shared" si="14"/>
        <v>-</v>
      </c>
      <c r="J93" s="21" t="str">
        <f t="shared" si="15"/>
        <v>-</v>
      </c>
    </row>
    <row r="94" spans="1:10" s="160" customFormat="1" x14ac:dyDescent="0.2">
      <c r="A94" s="178" t="s">
        <v>514</v>
      </c>
      <c r="B94" s="71">
        <v>27</v>
      </c>
      <c r="C94" s="72">
        <v>13</v>
      </c>
      <c r="D94" s="71">
        <v>54</v>
      </c>
      <c r="E94" s="72">
        <v>21</v>
      </c>
      <c r="F94" s="73"/>
      <c r="G94" s="71">
        <f t="shared" si="12"/>
        <v>14</v>
      </c>
      <c r="H94" s="72">
        <f t="shared" si="13"/>
        <v>33</v>
      </c>
      <c r="I94" s="37">
        <f t="shared" si="14"/>
        <v>1.0769230769230769</v>
      </c>
      <c r="J94" s="38">
        <f t="shared" si="15"/>
        <v>1.5714285714285714</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441</v>
      </c>
      <c r="B97" s="65">
        <v>1</v>
      </c>
      <c r="C97" s="66">
        <v>2</v>
      </c>
      <c r="D97" s="65">
        <v>3</v>
      </c>
      <c r="E97" s="66">
        <v>2</v>
      </c>
      <c r="F97" s="67"/>
      <c r="G97" s="65">
        <f>B97-C97</f>
        <v>-1</v>
      </c>
      <c r="H97" s="66">
        <f>D97-E97</f>
        <v>1</v>
      </c>
      <c r="I97" s="20">
        <f>IF(C97=0, "-", IF(G97/C97&lt;10, G97/C97, "&gt;999%"))</f>
        <v>-0.5</v>
      </c>
      <c r="J97" s="21">
        <f>IF(E97=0, "-", IF(H97/E97&lt;10, H97/E97, "&gt;999%"))</f>
        <v>0.5</v>
      </c>
    </row>
    <row r="98" spans="1:10" s="160" customFormat="1" x14ac:dyDescent="0.2">
      <c r="A98" s="178" t="s">
        <v>515</v>
      </c>
      <c r="B98" s="71">
        <v>1</v>
      </c>
      <c r="C98" s="72">
        <v>2</v>
      </c>
      <c r="D98" s="71">
        <v>3</v>
      </c>
      <c r="E98" s="72">
        <v>2</v>
      </c>
      <c r="F98" s="73"/>
      <c r="G98" s="71">
        <f>B98-C98</f>
        <v>-1</v>
      </c>
      <c r="H98" s="72">
        <f>D98-E98</f>
        <v>1</v>
      </c>
      <c r="I98" s="37">
        <f>IF(C98=0, "-", IF(G98/C98&lt;10, G98/C98, "&gt;999%"))</f>
        <v>-0.5</v>
      </c>
      <c r="J98" s="38">
        <f>IF(E98=0, "-", IF(H98/E98&lt;10, H98/E98, "&gt;999%"))</f>
        <v>0.5</v>
      </c>
    </row>
    <row r="99" spans="1:10" x14ac:dyDescent="0.2">
      <c r="A99" s="177"/>
      <c r="B99" s="143"/>
      <c r="C99" s="144"/>
      <c r="D99" s="143"/>
      <c r="E99" s="144"/>
      <c r="F99" s="145"/>
      <c r="G99" s="143"/>
      <c r="H99" s="144"/>
      <c r="I99" s="151"/>
      <c r="J99" s="152"/>
    </row>
    <row r="100" spans="1:10" s="139" customFormat="1" x14ac:dyDescent="0.2">
      <c r="A100" s="159" t="s">
        <v>43</v>
      </c>
      <c r="B100" s="65"/>
      <c r="C100" s="66"/>
      <c r="D100" s="65"/>
      <c r="E100" s="66"/>
      <c r="F100" s="67"/>
      <c r="G100" s="65"/>
      <c r="H100" s="66"/>
      <c r="I100" s="20"/>
      <c r="J100" s="21"/>
    </row>
    <row r="101" spans="1:10" x14ac:dyDescent="0.2">
      <c r="A101" s="158" t="s">
        <v>353</v>
      </c>
      <c r="B101" s="65">
        <v>0</v>
      </c>
      <c r="C101" s="66">
        <v>9</v>
      </c>
      <c r="D101" s="65">
        <v>0</v>
      </c>
      <c r="E101" s="66">
        <v>15</v>
      </c>
      <c r="F101" s="67"/>
      <c r="G101" s="65">
        <f t="shared" ref="G101:G108" si="16">B101-C101</f>
        <v>-9</v>
      </c>
      <c r="H101" s="66">
        <f t="shared" ref="H101:H108" si="17">D101-E101</f>
        <v>-15</v>
      </c>
      <c r="I101" s="20">
        <f t="shared" ref="I101:I108" si="18">IF(C101=0, "-", IF(G101/C101&lt;10, G101/C101, "&gt;999%"))</f>
        <v>-1</v>
      </c>
      <c r="J101" s="21">
        <f t="shared" ref="J101:J108" si="19">IF(E101=0, "-", IF(H101/E101&lt;10, H101/E101, "&gt;999%"))</f>
        <v>-1</v>
      </c>
    </row>
    <row r="102" spans="1:10" x14ac:dyDescent="0.2">
      <c r="A102" s="158" t="s">
        <v>190</v>
      </c>
      <c r="B102" s="65">
        <v>0</v>
      </c>
      <c r="C102" s="66">
        <v>11</v>
      </c>
      <c r="D102" s="65">
        <v>0</v>
      </c>
      <c r="E102" s="66">
        <v>19</v>
      </c>
      <c r="F102" s="67"/>
      <c r="G102" s="65">
        <f t="shared" si="16"/>
        <v>-11</v>
      </c>
      <c r="H102" s="66">
        <f t="shared" si="17"/>
        <v>-19</v>
      </c>
      <c r="I102" s="20">
        <f t="shared" si="18"/>
        <v>-1</v>
      </c>
      <c r="J102" s="21">
        <f t="shared" si="19"/>
        <v>-1</v>
      </c>
    </row>
    <row r="103" spans="1:10" x14ac:dyDescent="0.2">
      <c r="A103" s="158" t="s">
        <v>425</v>
      </c>
      <c r="B103" s="65">
        <v>0</v>
      </c>
      <c r="C103" s="66">
        <v>30</v>
      </c>
      <c r="D103" s="65">
        <v>0</v>
      </c>
      <c r="E103" s="66">
        <v>50</v>
      </c>
      <c r="F103" s="67"/>
      <c r="G103" s="65">
        <f t="shared" si="16"/>
        <v>-30</v>
      </c>
      <c r="H103" s="66">
        <f t="shared" si="17"/>
        <v>-50</v>
      </c>
      <c r="I103" s="20">
        <f t="shared" si="18"/>
        <v>-1</v>
      </c>
      <c r="J103" s="21">
        <f t="shared" si="19"/>
        <v>-1</v>
      </c>
    </row>
    <row r="104" spans="1:10" x14ac:dyDescent="0.2">
      <c r="A104" s="158" t="s">
        <v>235</v>
      </c>
      <c r="B104" s="65">
        <v>0</v>
      </c>
      <c r="C104" s="66">
        <v>4</v>
      </c>
      <c r="D104" s="65">
        <v>0</v>
      </c>
      <c r="E104" s="66">
        <v>8</v>
      </c>
      <c r="F104" s="67"/>
      <c r="G104" s="65">
        <f t="shared" si="16"/>
        <v>-4</v>
      </c>
      <c r="H104" s="66">
        <f t="shared" si="17"/>
        <v>-8</v>
      </c>
      <c r="I104" s="20">
        <f t="shared" si="18"/>
        <v>-1</v>
      </c>
      <c r="J104" s="21">
        <f t="shared" si="19"/>
        <v>-1</v>
      </c>
    </row>
    <row r="105" spans="1:10" x14ac:dyDescent="0.2">
      <c r="A105" s="158" t="s">
        <v>319</v>
      </c>
      <c r="B105" s="65">
        <v>0</v>
      </c>
      <c r="C105" s="66">
        <v>6</v>
      </c>
      <c r="D105" s="65">
        <v>0</v>
      </c>
      <c r="E105" s="66">
        <v>10</v>
      </c>
      <c r="F105" s="67"/>
      <c r="G105" s="65">
        <f t="shared" si="16"/>
        <v>-6</v>
      </c>
      <c r="H105" s="66">
        <f t="shared" si="17"/>
        <v>-10</v>
      </c>
      <c r="I105" s="20">
        <f t="shared" si="18"/>
        <v>-1</v>
      </c>
      <c r="J105" s="21">
        <f t="shared" si="19"/>
        <v>-1</v>
      </c>
    </row>
    <row r="106" spans="1:10" x14ac:dyDescent="0.2">
      <c r="A106" s="158" t="s">
        <v>354</v>
      </c>
      <c r="B106" s="65">
        <v>0</v>
      </c>
      <c r="C106" s="66">
        <v>5</v>
      </c>
      <c r="D106" s="65">
        <v>0</v>
      </c>
      <c r="E106" s="66">
        <v>7</v>
      </c>
      <c r="F106" s="67"/>
      <c r="G106" s="65">
        <f t="shared" si="16"/>
        <v>-5</v>
      </c>
      <c r="H106" s="66">
        <f t="shared" si="17"/>
        <v>-7</v>
      </c>
      <c r="I106" s="20">
        <f t="shared" si="18"/>
        <v>-1</v>
      </c>
      <c r="J106" s="21">
        <f t="shared" si="19"/>
        <v>-1</v>
      </c>
    </row>
    <row r="107" spans="1:10" x14ac:dyDescent="0.2">
      <c r="A107" s="158" t="s">
        <v>279</v>
      </c>
      <c r="B107" s="65">
        <v>0</v>
      </c>
      <c r="C107" s="66">
        <v>11</v>
      </c>
      <c r="D107" s="65">
        <v>0</v>
      </c>
      <c r="E107" s="66">
        <v>21</v>
      </c>
      <c r="F107" s="67"/>
      <c r="G107" s="65">
        <f t="shared" si="16"/>
        <v>-11</v>
      </c>
      <c r="H107" s="66">
        <f t="shared" si="17"/>
        <v>-21</v>
      </c>
      <c r="I107" s="20">
        <f t="shared" si="18"/>
        <v>-1</v>
      </c>
      <c r="J107" s="21">
        <f t="shared" si="19"/>
        <v>-1</v>
      </c>
    </row>
    <row r="108" spans="1:10" s="160" customFormat="1" x14ac:dyDescent="0.2">
      <c r="A108" s="178" t="s">
        <v>516</v>
      </c>
      <c r="B108" s="71">
        <v>0</v>
      </c>
      <c r="C108" s="72">
        <v>76</v>
      </c>
      <c r="D108" s="71">
        <v>0</v>
      </c>
      <c r="E108" s="72">
        <v>130</v>
      </c>
      <c r="F108" s="73"/>
      <c r="G108" s="71">
        <f t="shared" si="16"/>
        <v>-76</v>
      </c>
      <c r="H108" s="72">
        <f t="shared" si="17"/>
        <v>-130</v>
      </c>
      <c r="I108" s="37">
        <f t="shared" si="18"/>
        <v>-1</v>
      </c>
      <c r="J108" s="38">
        <f t="shared" si="19"/>
        <v>-1</v>
      </c>
    </row>
    <row r="109" spans="1:10" x14ac:dyDescent="0.2">
      <c r="A109" s="177"/>
      <c r="B109" s="143"/>
      <c r="C109" s="144"/>
      <c r="D109" s="143"/>
      <c r="E109" s="144"/>
      <c r="F109" s="145"/>
      <c r="G109" s="143"/>
      <c r="H109" s="144"/>
      <c r="I109" s="151"/>
      <c r="J109" s="152"/>
    </row>
    <row r="110" spans="1:10" s="139" customFormat="1" x14ac:dyDescent="0.2">
      <c r="A110" s="159" t="s">
        <v>44</v>
      </c>
      <c r="B110" s="65"/>
      <c r="C110" s="66"/>
      <c r="D110" s="65"/>
      <c r="E110" s="66"/>
      <c r="F110" s="67"/>
      <c r="G110" s="65"/>
      <c r="H110" s="66"/>
      <c r="I110" s="20"/>
      <c r="J110" s="21"/>
    </row>
    <row r="111" spans="1:10" x14ac:dyDescent="0.2">
      <c r="A111" s="158" t="s">
        <v>215</v>
      </c>
      <c r="B111" s="65">
        <v>0</v>
      </c>
      <c r="C111" s="66">
        <v>1</v>
      </c>
      <c r="D111" s="65">
        <v>2</v>
      </c>
      <c r="E111" s="66">
        <v>4</v>
      </c>
      <c r="F111" s="67"/>
      <c r="G111" s="65">
        <f t="shared" ref="G111:G118" si="20">B111-C111</f>
        <v>-1</v>
      </c>
      <c r="H111" s="66">
        <f t="shared" ref="H111:H118" si="21">D111-E111</f>
        <v>-2</v>
      </c>
      <c r="I111" s="20">
        <f t="shared" ref="I111:I118" si="22">IF(C111=0, "-", IF(G111/C111&lt;10, G111/C111, "&gt;999%"))</f>
        <v>-1</v>
      </c>
      <c r="J111" s="21">
        <f t="shared" ref="J111:J118" si="23">IF(E111=0, "-", IF(H111/E111&lt;10, H111/E111, "&gt;999%"))</f>
        <v>-0.5</v>
      </c>
    </row>
    <row r="112" spans="1:10" x14ac:dyDescent="0.2">
      <c r="A112" s="158" t="s">
        <v>175</v>
      </c>
      <c r="B112" s="65">
        <v>0</v>
      </c>
      <c r="C112" s="66">
        <v>1</v>
      </c>
      <c r="D112" s="65">
        <v>0</v>
      </c>
      <c r="E112" s="66">
        <v>4</v>
      </c>
      <c r="F112" s="67"/>
      <c r="G112" s="65">
        <f t="shared" si="20"/>
        <v>-1</v>
      </c>
      <c r="H112" s="66">
        <f t="shared" si="21"/>
        <v>-4</v>
      </c>
      <c r="I112" s="20">
        <f t="shared" si="22"/>
        <v>-1</v>
      </c>
      <c r="J112" s="21">
        <f t="shared" si="23"/>
        <v>-1</v>
      </c>
    </row>
    <row r="113" spans="1:10" x14ac:dyDescent="0.2">
      <c r="A113" s="158" t="s">
        <v>191</v>
      </c>
      <c r="B113" s="65">
        <v>14</v>
      </c>
      <c r="C113" s="66">
        <v>74</v>
      </c>
      <c r="D113" s="65">
        <v>46</v>
      </c>
      <c r="E113" s="66">
        <v>171</v>
      </c>
      <c r="F113" s="67"/>
      <c r="G113" s="65">
        <f t="shared" si="20"/>
        <v>-60</v>
      </c>
      <c r="H113" s="66">
        <f t="shared" si="21"/>
        <v>-125</v>
      </c>
      <c r="I113" s="20">
        <f t="shared" si="22"/>
        <v>-0.81081081081081086</v>
      </c>
      <c r="J113" s="21">
        <f t="shared" si="23"/>
        <v>-0.73099415204678364</v>
      </c>
    </row>
    <row r="114" spans="1:10" x14ac:dyDescent="0.2">
      <c r="A114" s="158" t="s">
        <v>320</v>
      </c>
      <c r="B114" s="65">
        <v>32</v>
      </c>
      <c r="C114" s="66">
        <v>66</v>
      </c>
      <c r="D114" s="65">
        <v>70</v>
      </c>
      <c r="E114" s="66">
        <v>156</v>
      </c>
      <c r="F114" s="67"/>
      <c r="G114" s="65">
        <f t="shared" si="20"/>
        <v>-34</v>
      </c>
      <c r="H114" s="66">
        <f t="shared" si="21"/>
        <v>-86</v>
      </c>
      <c r="I114" s="20">
        <f t="shared" si="22"/>
        <v>-0.51515151515151514</v>
      </c>
      <c r="J114" s="21">
        <f t="shared" si="23"/>
        <v>-0.55128205128205132</v>
      </c>
    </row>
    <row r="115" spans="1:10" x14ac:dyDescent="0.2">
      <c r="A115" s="158" t="s">
        <v>290</v>
      </c>
      <c r="B115" s="65">
        <v>32</v>
      </c>
      <c r="C115" s="66">
        <v>81</v>
      </c>
      <c r="D115" s="65">
        <v>60</v>
      </c>
      <c r="E115" s="66">
        <v>183</v>
      </c>
      <c r="F115" s="67"/>
      <c r="G115" s="65">
        <f t="shared" si="20"/>
        <v>-49</v>
      </c>
      <c r="H115" s="66">
        <f t="shared" si="21"/>
        <v>-123</v>
      </c>
      <c r="I115" s="20">
        <f t="shared" si="22"/>
        <v>-0.60493827160493829</v>
      </c>
      <c r="J115" s="21">
        <f t="shared" si="23"/>
        <v>-0.67213114754098358</v>
      </c>
    </row>
    <row r="116" spans="1:10" x14ac:dyDescent="0.2">
      <c r="A116" s="158" t="s">
        <v>176</v>
      </c>
      <c r="B116" s="65">
        <v>1</v>
      </c>
      <c r="C116" s="66">
        <v>17</v>
      </c>
      <c r="D116" s="65">
        <v>18</v>
      </c>
      <c r="E116" s="66">
        <v>42</v>
      </c>
      <c r="F116" s="67"/>
      <c r="G116" s="65">
        <f t="shared" si="20"/>
        <v>-16</v>
      </c>
      <c r="H116" s="66">
        <f t="shared" si="21"/>
        <v>-24</v>
      </c>
      <c r="I116" s="20">
        <f t="shared" si="22"/>
        <v>-0.94117647058823528</v>
      </c>
      <c r="J116" s="21">
        <f t="shared" si="23"/>
        <v>-0.5714285714285714</v>
      </c>
    </row>
    <row r="117" spans="1:10" x14ac:dyDescent="0.2">
      <c r="A117" s="158" t="s">
        <v>247</v>
      </c>
      <c r="B117" s="65">
        <v>3</v>
      </c>
      <c r="C117" s="66">
        <v>1</v>
      </c>
      <c r="D117" s="65">
        <v>13</v>
      </c>
      <c r="E117" s="66">
        <v>6</v>
      </c>
      <c r="F117" s="67"/>
      <c r="G117" s="65">
        <f t="shared" si="20"/>
        <v>2</v>
      </c>
      <c r="H117" s="66">
        <f t="shared" si="21"/>
        <v>7</v>
      </c>
      <c r="I117" s="20">
        <f t="shared" si="22"/>
        <v>2</v>
      </c>
      <c r="J117" s="21">
        <f t="shared" si="23"/>
        <v>1.1666666666666667</v>
      </c>
    </row>
    <row r="118" spans="1:10" s="160" customFormat="1" x14ac:dyDescent="0.2">
      <c r="A118" s="178" t="s">
        <v>517</v>
      </c>
      <c r="B118" s="71">
        <v>82</v>
      </c>
      <c r="C118" s="72">
        <v>241</v>
      </c>
      <c r="D118" s="71">
        <v>209</v>
      </c>
      <c r="E118" s="72">
        <v>566</v>
      </c>
      <c r="F118" s="73"/>
      <c r="G118" s="71">
        <f t="shared" si="20"/>
        <v>-159</v>
      </c>
      <c r="H118" s="72">
        <f t="shared" si="21"/>
        <v>-357</v>
      </c>
      <c r="I118" s="37">
        <f t="shared" si="22"/>
        <v>-0.65975103734439833</v>
      </c>
      <c r="J118" s="38">
        <f t="shared" si="23"/>
        <v>-0.63074204946996471</v>
      </c>
    </row>
    <row r="119" spans="1:10" x14ac:dyDescent="0.2">
      <c r="A119" s="177"/>
      <c r="B119" s="143"/>
      <c r="C119" s="144"/>
      <c r="D119" s="143"/>
      <c r="E119" s="144"/>
      <c r="F119" s="145"/>
      <c r="G119" s="143"/>
      <c r="H119" s="144"/>
      <c r="I119" s="151"/>
      <c r="J119" s="152"/>
    </row>
    <row r="120" spans="1:10" s="139" customFormat="1" x14ac:dyDescent="0.2">
      <c r="A120" s="159" t="s">
        <v>45</v>
      </c>
      <c r="B120" s="65"/>
      <c r="C120" s="66"/>
      <c r="D120" s="65"/>
      <c r="E120" s="66"/>
      <c r="F120" s="67"/>
      <c r="G120" s="65"/>
      <c r="H120" s="66"/>
      <c r="I120" s="20"/>
      <c r="J120" s="21"/>
    </row>
    <row r="121" spans="1:10" x14ac:dyDescent="0.2">
      <c r="A121" s="158" t="s">
        <v>177</v>
      </c>
      <c r="B121" s="65">
        <v>0</v>
      </c>
      <c r="C121" s="66">
        <v>0</v>
      </c>
      <c r="D121" s="65">
        <v>0</v>
      </c>
      <c r="E121" s="66">
        <v>3</v>
      </c>
      <c r="F121" s="67"/>
      <c r="G121" s="65">
        <f t="shared" ref="G121:G133" si="24">B121-C121</f>
        <v>0</v>
      </c>
      <c r="H121" s="66">
        <f t="shared" ref="H121:H133" si="25">D121-E121</f>
        <v>-3</v>
      </c>
      <c r="I121" s="20" t="str">
        <f t="shared" ref="I121:I133" si="26">IF(C121=0, "-", IF(G121/C121&lt;10, G121/C121, "&gt;999%"))</f>
        <v>-</v>
      </c>
      <c r="J121" s="21">
        <f t="shared" ref="J121:J133" si="27">IF(E121=0, "-", IF(H121/E121&lt;10, H121/E121, "&gt;999%"))</f>
        <v>-1</v>
      </c>
    </row>
    <row r="122" spans="1:10" x14ac:dyDescent="0.2">
      <c r="A122" s="158" t="s">
        <v>192</v>
      </c>
      <c r="B122" s="65">
        <v>0</v>
      </c>
      <c r="C122" s="66">
        <v>9</v>
      </c>
      <c r="D122" s="65">
        <v>0</v>
      </c>
      <c r="E122" s="66">
        <v>14</v>
      </c>
      <c r="F122" s="67"/>
      <c r="G122" s="65">
        <f t="shared" si="24"/>
        <v>-9</v>
      </c>
      <c r="H122" s="66">
        <f t="shared" si="25"/>
        <v>-14</v>
      </c>
      <c r="I122" s="20">
        <f t="shared" si="26"/>
        <v>-1</v>
      </c>
      <c r="J122" s="21">
        <f t="shared" si="27"/>
        <v>-1</v>
      </c>
    </row>
    <row r="123" spans="1:10" x14ac:dyDescent="0.2">
      <c r="A123" s="158" t="s">
        <v>193</v>
      </c>
      <c r="B123" s="65">
        <v>57</v>
      </c>
      <c r="C123" s="66">
        <v>136</v>
      </c>
      <c r="D123" s="65">
        <v>153</v>
      </c>
      <c r="E123" s="66">
        <v>247</v>
      </c>
      <c r="F123" s="67"/>
      <c r="G123" s="65">
        <f t="shared" si="24"/>
        <v>-79</v>
      </c>
      <c r="H123" s="66">
        <f t="shared" si="25"/>
        <v>-94</v>
      </c>
      <c r="I123" s="20">
        <f t="shared" si="26"/>
        <v>-0.58088235294117652</v>
      </c>
      <c r="J123" s="21">
        <f t="shared" si="27"/>
        <v>-0.38056680161943318</v>
      </c>
    </row>
    <row r="124" spans="1:10" x14ac:dyDescent="0.2">
      <c r="A124" s="158" t="s">
        <v>404</v>
      </c>
      <c r="B124" s="65">
        <v>14</v>
      </c>
      <c r="C124" s="66">
        <v>10</v>
      </c>
      <c r="D124" s="65">
        <v>26</v>
      </c>
      <c r="E124" s="66">
        <v>18</v>
      </c>
      <c r="F124" s="67"/>
      <c r="G124" s="65">
        <f t="shared" si="24"/>
        <v>4</v>
      </c>
      <c r="H124" s="66">
        <f t="shared" si="25"/>
        <v>8</v>
      </c>
      <c r="I124" s="20">
        <f t="shared" si="26"/>
        <v>0.4</v>
      </c>
      <c r="J124" s="21">
        <f t="shared" si="27"/>
        <v>0.44444444444444442</v>
      </c>
    </row>
    <row r="125" spans="1:10" x14ac:dyDescent="0.2">
      <c r="A125" s="158" t="s">
        <v>248</v>
      </c>
      <c r="B125" s="65">
        <v>2</v>
      </c>
      <c r="C125" s="66">
        <v>1</v>
      </c>
      <c r="D125" s="65">
        <v>3</v>
      </c>
      <c r="E125" s="66">
        <v>3</v>
      </c>
      <c r="F125" s="67"/>
      <c r="G125" s="65">
        <f t="shared" si="24"/>
        <v>1</v>
      </c>
      <c r="H125" s="66">
        <f t="shared" si="25"/>
        <v>0</v>
      </c>
      <c r="I125" s="20">
        <f t="shared" si="26"/>
        <v>1</v>
      </c>
      <c r="J125" s="21">
        <f t="shared" si="27"/>
        <v>0</v>
      </c>
    </row>
    <row r="126" spans="1:10" x14ac:dyDescent="0.2">
      <c r="A126" s="158" t="s">
        <v>194</v>
      </c>
      <c r="B126" s="65">
        <v>1</v>
      </c>
      <c r="C126" s="66">
        <v>5</v>
      </c>
      <c r="D126" s="65">
        <v>5</v>
      </c>
      <c r="E126" s="66">
        <v>15</v>
      </c>
      <c r="F126" s="67"/>
      <c r="G126" s="65">
        <f t="shared" si="24"/>
        <v>-4</v>
      </c>
      <c r="H126" s="66">
        <f t="shared" si="25"/>
        <v>-10</v>
      </c>
      <c r="I126" s="20">
        <f t="shared" si="26"/>
        <v>-0.8</v>
      </c>
      <c r="J126" s="21">
        <f t="shared" si="27"/>
        <v>-0.66666666666666663</v>
      </c>
    </row>
    <row r="127" spans="1:10" x14ac:dyDescent="0.2">
      <c r="A127" s="158" t="s">
        <v>291</v>
      </c>
      <c r="B127" s="65">
        <v>29</v>
      </c>
      <c r="C127" s="66">
        <v>62</v>
      </c>
      <c r="D127" s="65">
        <v>73</v>
      </c>
      <c r="E127" s="66">
        <v>123</v>
      </c>
      <c r="F127" s="67"/>
      <c r="G127" s="65">
        <f t="shared" si="24"/>
        <v>-33</v>
      </c>
      <c r="H127" s="66">
        <f t="shared" si="25"/>
        <v>-50</v>
      </c>
      <c r="I127" s="20">
        <f t="shared" si="26"/>
        <v>-0.532258064516129</v>
      </c>
      <c r="J127" s="21">
        <f t="shared" si="27"/>
        <v>-0.4065040650406504</v>
      </c>
    </row>
    <row r="128" spans="1:10" x14ac:dyDescent="0.2">
      <c r="A128" s="158" t="s">
        <v>355</v>
      </c>
      <c r="B128" s="65">
        <v>4</v>
      </c>
      <c r="C128" s="66">
        <v>0</v>
      </c>
      <c r="D128" s="65">
        <v>12</v>
      </c>
      <c r="E128" s="66">
        <v>0</v>
      </c>
      <c r="F128" s="67"/>
      <c r="G128" s="65">
        <f t="shared" si="24"/>
        <v>4</v>
      </c>
      <c r="H128" s="66">
        <f t="shared" si="25"/>
        <v>12</v>
      </c>
      <c r="I128" s="20" t="str">
        <f t="shared" si="26"/>
        <v>-</v>
      </c>
      <c r="J128" s="21" t="str">
        <f t="shared" si="27"/>
        <v>-</v>
      </c>
    </row>
    <row r="129" spans="1:10" x14ac:dyDescent="0.2">
      <c r="A129" s="158" t="s">
        <v>356</v>
      </c>
      <c r="B129" s="65">
        <v>19</v>
      </c>
      <c r="C129" s="66">
        <v>24</v>
      </c>
      <c r="D129" s="65">
        <v>66</v>
      </c>
      <c r="E129" s="66">
        <v>64</v>
      </c>
      <c r="F129" s="67"/>
      <c r="G129" s="65">
        <f t="shared" si="24"/>
        <v>-5</v>
      </c>
      <c r="H129" s="66">
        <f t="shared" si="25"/>
        <v>2</v>
      </c>
      <c r="I129" s="20">
        <f t="shared" si="26"/>
        <v>-0.20833333333333334</v>
      </c>
      <c r="J129" s="21">
        <f t="shared" si="27"/>
        <v>3.125E-2</v>
      </c>
    </row>
    <row r="130" spans="1:10" x14ac:dyDescent="0.2">
      <c r="A130" s="158" t="s">
        <v>321</v>
      </c>
      <c r="B130" s="65">
        <v>8</v>
      </c>
      <c r="C130" s="66">
        <v>37</v>
      </c>
      <c r="D130" s="65">
        <v>25</v>
      </c>
      <c r="E130" s="66">
        <v>96</v>
      </c>
      <c r="F130" s="67"/>
      <c r="G130" s="65">
        <f t="shared" si="24"/>
        <v>-29</v>
      </c>
      <c r="H130" s="66">
        <f t="shared" si="25"/>
        <v>-71</v>
      </c>
      <c r="I130" s="20">
        <f t="shared" si="26"/>
        <v>-0.78378378378378377</v>
      </c>
      <c r="J130" s="21">
        <f t="shared" si="27"/>
        <v>-0.73958333333333337</v>
      </c>
    </row>
    <row r="131" spans="1:10" x14ac:dyDescent="0.2">
      <c r="A131" s="158" t="s">
        <v>260</v>
      </c>
      <c r="B131" s="65">
        <v>0</v>
      </c>
      <c r="C131" s="66">
        <v>1</v>
      </c>
      <c r="D131" s="65">
        <v>1</v>
      </c>
      <c r="E131" s="66">
        <v>3</v>
      </c>
      <c r="F131" s="67"/>
      <c r="G131" s="65">
        <f t="shared" si="24"/>
        <v>-1</v>
      </c>
      <c r="H131" s="66">
        <f t="shared" si="25"/>
        <v>-2</v>
      </c>
      <c r="I131" s="20">
        <f t="shared" si="26"/>
        <v>-1</v>
      </c>
      <c r="J131" s="21">
        <f t="shared" si="27"/>
        <v>-0.66666666666666663</v>
      </c>
    </row>
    <row r="132" spans="1:10" x14ac:dyDescent="0.2">
      <c r="A132" s="158" t="s">
        <v>280</v>
      </c>
      <c r="B132" s="65">
        <v>8</v>
      </c>
      <c r="C132" s="66">
        <v>10</v>
      </c>
      <c r="D132" s="65">
        <v>21</v>
      </c>
      <c r="E132" s="66">
        <v>18</v>
      </c>
      <c r="F132" s="67"/>
      <c r="G132" s="65">
        <f t="shared" si="24"/>
        <v>-2</v>
      </c>
      <c r="H132" s="66">
        <f t="shared" si="25"/>
        <v>3</v>
      </c>
      <c r="I132" s="20">
        <f t="shared" si="26"/>
        <v>-0.2</v>
      </c>
      <c r="J132" s="21">
        <f t="shared" si="27"/>
        <v>0.16666666666666666</v>
      </c>
    </row>
    <row r="133" spans="1:10" s="160" customFormat="1" x14ac:dyDescent="0.2">
      <c r="A133" s="178" t="s">
        <v>518</v>
      </c>
      <c r="B133" s="71">
        <v>142</v>
      </c>
      <c r="C133" s="72">
        <v>295</v>
      </c>
      <c r="D133" s="71">
        <v>385</v>
      </c>
      <c r="E133" s="72">
        <v>604</v>
      </c>
      <c r="F133" s="73"/>
      <c r="G133" s="71">
        <f t="shared" si="24"/>
        <v>-153</v>
      </c>
      <c r="H133" s="72">
        <f t="shared" si="25"/>
        <v>-219</v>
      </c>
      <c r="I133" s="37">
        <f t="shared" si="26"/>
        <v>-0.51864406779661021</v>
      </c>
      <c r="J133" s="38">
        <f t="shared" si="27"/>
        <v>-0.36258278145695366</v>
      </c>
    </row>
    <row r="134" spans="1:10" x14ac:dyDescent="0.2">
      <c r="A134" s="177"/>
      <c r="B134" s="143"/>
      <c r="C134" s="144"/>
      <c r="D134" s="143"/>
      <c r="E134" s="144"/>
      <c r="F134" s="145"/>
      <c r="G134" s="143"/>
      <c r="H134" s="144"/>
      <c r="I134" s="151"/>
      <c r="J134" s="152"/>
    </row>
    <row r="135" spans="1:10" s="139" customFormat="1" x14ac:dyDescent="0.2">
      <c r="A135" s="159" t="s">
        <v>46</v>
      </c>
      <c r="B135" s="65"/>
      <c r="C135" s="66"/>
      <c r="D135" s="65"/>
      <c r="E135" s="66"/>
      <c r="F135" s="67"/>
      <c r="G135" s="65"/>
      <c r="H135" s="66"/>
      <c r="I135" s="20"/>
      <c r="J135" s="21"/>
    </row>
    <row r="136" spans="1:10" x14ac:dyDescent="0.2">
      <c r="A136" s="158" t="s">
        <v>442</v>
      </c>
      <c r="B136" s="65">
        <v>5</v>
      </c>
      <c r="C136" s="66">
        <v>3</v>
      </c>
      <c r="D136" s="65">
        <v>17</v>
      </c>
      <c r="E136" s="66">
        <v>6</v>
      </c>
      <c r="F136" s="67"/>
      <c r="G136" s="65">
        <f>B136-C136</f>
        <v>2</v>
      </c>
      <c r="H136" s="66">
        <f>D136-E136</f>
        <v>11</v>
      </c>
      <c r="I136" s="20">
        <f>IF(C136=0, "-", IF(G136/C136&lt;10, G136/C136, "&gt;999%"))</f>
        <v>0.66666666666666663</v>
      </c>
      <c r="J136" s="21">
        <f>IF(E136=0, "-", IF(H136/E136&lt;10, H136/E136, "&gt;999%"))</f>
        <v>1.8333333333333333</v>
      </c>
    </row>
    <row r="137" spans="1:10" s="160" customFormat="1" x14ac:dyDescent="0.2">
      <c r="A137" s="178" t="s">
        <v>519</v>
      </c>
      <c r="B137" s="71">
        <v>5</v>
      </c>
      <c r="C137" s="72">
        <v>3</v>
      </c>
      <c r="D137" s="71">
        <v>17</v>
      </c>
      <c r="E137" s="72">
        <v>6</v>
      </c>
      <c r="F137" s="73"/>
      <c r="G137" s="71">
        <f>B137-C137</f>
        <v>2</v>
      </c>
      <c r="H137" s="72">
        <f>D137-E137</f>
        <v>11</v>
      </c>
      <c r="I137" s="37">
        <f>IF(C137=0, "-", IF(G137/C137&lt;10, G137/C137, "&gt;999%"))</f>
        <v>0.66666666666666663</v>
      </c>
      <c r="J137" s="38">
        <f>IF(E137=0, "-", IF(H137/E137&lt;10, H137/E137, "&gt;999%"))</f>
        <v>1.8333333333333333</v>
      </c>
    </row>
    <row r="138" spans="1:10" x14ac:dyDescent="0.2">
      <c r="A138" s="177"/>
      <c r="B138" s="143"/>
      <c r="C138" s="144"/>
      <c r="D138" s="143"/>
      <c r="E138" s="144"/>
      <c r="F138" s="145"/>
      <c r="G138" s="143"/>
      <c r="H138" s="144"/>
      <c r="I138" s="151"/>
      <c r="J138" s="152"/>
    </row>
    <row r="139" spans="1:10" s="139" customFormat="1" x14ac:dyDescent="0.2">
      <c r="A139" s="159" t="s">
        <v>47</v>
      </c>
      <c r="B139" s="65"/>
      <c r="C139" s="66"/>
      <c r="D139" s="65"/>
      <c r="E139" s="66"/>
      <c r="F139" s="67"/>
      <c r="G139" s="65"/>
      <c r="H139" s="66"/>
      <c r="I139" s="20"/>
      <c r="J139" s="21"/>
    </row>
    <row r="140" spans="1:10" x14ac:dyDescent="0.2">
      <c r="A140" s="158" t="s">
        <v>415</v>
      </c>
      <c r="B140" s="65">
        <v>1</v>
      </c>
      <c r="C140" s="66">
        <v>1</v>
      </c>
      <c r="D140" s="65">
        <v>9</v>
      </c>
      <c r="E140" s="66">
        <v>13</v>
      </c>
      <c r="F140" s="67"/>
      <c r="G140" s="65">
        <f>B140-C140</f>
        <v>0</v>
      </c>
      <c r="H140" s="66">
        <f>D140-E140</f>
        <v>-4</v>
      </c>
      <c r="I140" s="20">
        <f>IF(C140=0, "-", IF(G140/C140&lt;10, G140/C140, "&gt;999%"))</f>
        <v>0</v>
      </c>
      <c r="J140" s="21">
        <f>IF(E140=0, "-", IF(H140/E140&lt;10, H140/E140, "&gt;999%"))</f>
        <v>-0.30769230769230771</v>
      </c>
    </row>
    <row r="141" spans="1:10" x14ac:dyDescent="0.2">
      <c r="A141" s="158" t="s">
        <v>426</v>
      </c>
      <c r="B141" s="65">
        <v>15</v>
      </c>
      <c r="C141" s="66">
        <v>15</v>
      </c>
      <c r="D141" s="65">
        <v>46</v>
      </c>
      <c r="E141" s="66">
        <v>30</v>
      </c>
      <c r="F141" s="67"/>
      <c r="G141" s="65">
        <f>B141-C141</f>
        <v>0</v>
      </c>
      <c r="H141" s="66">
        <f>D141-E141</f>
        <v>16</v>
      </c>
      <c r="I141" s="20">
        <f>IF(C141=0, "-", IF(G141/C141&lt;10, G141/C141, "&gt;999%"))</f>
        <v>0</v>
      </c>
      <c r="J141" s="21">
        <f>IF(E141=0, "-", IF(H141/E141&lt;10, H141/E141, "&gt;999%"))</f>
        <v>0.53333333333333333</v>
      </c>
    </row>
    <row r="142" spans="1:10" x14ac:dyDescent="0.2">
      <c r="A142" s="158" t="s">
        <v>357</v>
      </c>
      <c r="B142" s="65">
        <v>9</v>
      </c>
      <c r="C142" s="66">
        <v>12</v>
      </c>
      <c r="D142" s="65">
        <v>16</v>
      </c>
      <c r="E142" s="66">
        <v>19</v>
      </c>
      <c r="F142" s="67"/>
      <c r="G142" s="65">
        <f>B142-C142</f>
        <v>-3</v>
      </c>
      <c r="H142" s="66">
        <f>D142-E142</f>
        <v>-3</v>
      </c>
      <c r="I142" s="20">
        <f>IF(C142=0, "-", IF(G142/C142&lt;10, G142/C142, "&gt;999%"))</f>
        <v>-0.25</v>
      </c>
      <c r="J142" s="21">
        <f>IF(E142=0, "-", IF(H142/E142&lt;10, H142/E142, "&gt;999%"))</f>
        <v>-0.15789473684210525</v>
      </c>
    </row>
    <row r="143" spans="1:10" s="160" customFormat="1" x14ac:dyDescent="0.2">
      <c r="A143" s="178" t="s">
        <v>520</v>
      </c>
      <c r="B143" s="71">
        <v>25</v>
      </c>
      <c r="C143" s="72">
        <v>28</v>
      </c>
      <c r="D143" s="71">
        <v>71</v>
      </c>
      <c r="E143" s="72">
        <v>62</v>
      </c>
      <c r="F143" s="73"/>
      <c r="G143" s="71">
        <f>B143-C143</f>
        <v>-3</v>
      </c>
      <c r="H143" s="72">
        <f>D143-E143</f>
        <v>9</v>
      </c>
      <c r="I143" s="37">
        <f>IF(C143=0, "-", IF(G143/C143&lt;10, G143/C143, "&gt;999%"))</f>
        <v>-0.10714285714285714</v>
      </c>
      <c r="J143" s="38">
        <f>IF(E143=0, "-", IF(H143/E143&lt;10, H143/E143, "&gt;999%"))</f>
        <v>0.14516129032258066</v>
      </c>
    </row>
    <row r="144" spans="1:10" x14ac:dyDescent="0.2">
      <c r="A144" s="177"/>
      <c r="B144" s="143"/>
      <c r="C144" s="144"/>
      <c r="D144" s="143"/>
      <c r="E144" s="144"/>
      <c r="F144" s="145"/>
      <c r="G144" s="143"/>
      <c r="H144" s="144"/>
      <c r="I144" s="151"/>
      <c r="J144" s="152"/>
    </row>
    <row r="145" spans="1:10" s="139" customFormat="1" x14ac:dyDescent="0.2">
      <c r="A145" s="159" t="s">
        <v>48</v>
      </c>
      <c r="B145" s="65"/>
      <c r="C145" s="66"/>
      <c r="D145" s="65"/>
      <c r="E145" s="66"/>
      <c r="F145" s="67"/>
      <c r="G145" s="65"/>
      <c r="H145" s="66"/>
      <c r="I145" s="20"/>
      <c r="J145" s="21"/>
    </row>
    <row r="146" spans="1:10" x14ac:dyDescent="0.2">
      <c r="A146" s="158" t="s">
        <v>443</v>
      </c>
      <c r="B146" s="65">
        <v>0</v>
      </c>
      <c r="C146" s="66">
        <v>0</v>
      </c>
      <c r="D146" s="65">
        <v>1</v>
      </c>
      <c r="E146" s="66">
        <v>0</v>
      </c>
      <c r="F146" s="67"/>
      <c r="G146" s="65">
        <f>B146-C146</f>
        <v>0</v>
      </c>
      <c r="H146" s="66">
        <f>D146-E146</f>
        <v>1</v>
      </c>
      <c r="I146" s="20" t="str">
        <f>IF(C146=0, "-", IF(G146/C146&lt;10, G146/C146, "&gt;999%"))</f>
        <v>-</v>
      </c>
      <c r="J146" s="21" t="str">
        <f>IF(E146=0, "-", IF(H146/E146&lt;10, H146/E146, "&gt;999%"))</f>
        <v>-</v>
      </c>
    </row>
    <row r="147" spans="1:10" s="160" customFormat="1" x14ac:dyDescent="0.2">
      <c r="A147" s="178" t="s">
        <v>521</v>
      </c>
      <c r="B147" s="71">
        <v>0</v>
      </c>
      <c r="C147" s="72">
        <v>0</v>
      </c>
      <c r="D147" s="71">
        <v>1</v>
      </c>
      <c r="E147" s="72">
        <v>0</v>
      </c>
      <c r="F147" s="73"/>
      <c r="G147" s="71">
        <f>B147-C147</f>
        <v>0</v>
      </c>
      <c r="H147" s="72">
        <f>D147-E147</f>
        <v>1</v>
      </c>
      <c r="I147" s="37" t="str">
        <f>IF(C147=0, "-", IF(G147/C147&lt;10, G147/C147, "&gt;999%"))</f>
        <v>-</v>
      </c>
      <c r="J147" s="38" t="str">
        <f>IF(E147=0, "-", IF(H147/E147&lt;10, H147/E147, "&gt;999%"))</f>
        <v>-</v>
      </c>
    </row>
    <row r="148" spans="1:10" x14ac:dyDescent="0.2">
      <c r="A148" s="177"/>
      <c r="B148" s="143"/>
      <c r="C148" s="144"/>
      <c r="D148" s="143"/>
      <c r="E148" s="144"/>
      <c r="F148" s="145"/>
      <c r="G148" s="143"/>
      <c r="H148" s="144"/>
      <c r="I148" s="151"/>
      <c r="J148" s="152"/>
    </row>
    <row r="149" spans="1:10" s="139" customFormat="1" x14ac:dyDescent="0.2">
      <c r="A149" s="159" t="s">
        <v>49</v>
      </c>
      <c r="B149" s="65"/>
      <c r="C149" s="66"/>
      <c r="D149" s="65"/>
      <c r="E149" s="66"/>
      <c r="F149" s="67"/>
      <c r="G149" s="65"/>
      <c r="H149" s="66"/>
      <c r="I149" s="20"/>
      <c r="J149" s="21"/>
    </row>
    <row r="150" spans="1:10" x14ac:dyDescent="0.2">
      <c r="A150" s="158" t="s">
        <v>311</v>
      </c>
      <c r="B150" s="65">
        <v>4</v>
      </c>
      <c r="C150" s="66">
        <v>6</v>
      </c>
      <c r="D150" s="65">
        <v>11</v>
      </c>
      <c r="E150" s="66">
        <v>10</v>
      </c>
      <c r="F150" s="67"/>
      <c r="G150" s="65">
        <f t="shared" ref="G150:G155" si="28">B150-C150</f>
        <v>-2</v>
      </c>
      <c r="H150" s="66">
        <f t="shared" ref="H150:H155" si="29">D150-E150</f>
        <v>1</v>
      </c>
      <c r="I150" s="20">
        <f t="shared" ref="I150:I155" si="30">IF(C150=0, "-", IF(G150/C150&lt;10, G150/C150, "&gt;999%"))</f>
        <v>-0.33333333333333331</v>
      </c>
      <c r="J150" s="21">
        <f t="shared" ref="J150:J155" si="31">IF(E150=0, "-", IF(H150/E150&lt;10, H150/E150, "&gt;999%"))</f>
        <v>0.1</v>
      </c>
    </row>
    <row r="151" spans="1:10" x14ac:dyDescent="0.2">
      <c r="A151" s="158" t="s">
        <v>377</v>
      </c>
      <c r="B151" s="65">
        <v>0</v>
      </c>
      <c r="C151" s="66">
        <v>1</v>
      </c>
      <c r="D151" s="65">
        <v>0</v>
      </c>
      <c r="E151" s="66">
        <v>2</v>
      </c>
      <c r="F151" s="67"/>
      <c r="G151" s="65">
        <f t="shared" si="28"/>
        <v>-1</v>
      </c>
      <c r="H151" s="66">
        <f t="shared" si="29"/>
        <v>-2</v>
      </c>
      <c r="I151" s="20">
        <f t="shared" si="30"/>
        <v>-1</v>
      </c>
      <c r="J151" s="21">
        <f t="shared" si="31"/>
        <v>-1</v>
      </c>
    </row>
    <row r="152" spans="1:10" x14ac:dyDescent="0.2">
      <c r="A152" s="158" t="s">
        <v>268</v>
      </c>
      <c r="B152" s="65">
        <v>1</v>
      </c>
      <c r="C152" s="66">
        <v>0</v>
      </c>
      <c r="D152" s="65">
        <v>1</v>
      </c>
      <c r="E152" s="66">
        <v>0</v>
      </c>
      <c r="F152" s="67"/>
      <c r="G152" s="65">
        <f t="shared" si="28"/>
        <v>1</v>
      </c>
      <c r="H152" s="66">
        <f t="shared" si="29"/>
        <v>1</v>
      </c>
      <c r="I152" s="20" t="str">
        <f t="shared" si="30"/>
        <v>-</v>
      </c>
      <c r="J152" s="21" t="str">
        <f t="shared" si="31"/>
        <v>-</v>
      </c>
    </row>
    <row r="153" spans="1:10" x14ac:dyDescent="0.2">
      <c r="A153" s="158" t="s">
        <v>378</v>
      </c>
      <c r="B153" s="65">
        <v>0</v>
      </c>
      <c r="C153" s="66">
        <v>0</v>
      </c>
      <c r="D153" s="65">
        <v>1</v>
      </c>
      <c r="E153" s="66">
        <v>0</v>
      </c>
      <c r="F153" s="67"/>
      <c r="G153" s="65">
        <f t="shared" si="28"/>
        <v>0</v>
      </c>
      <c r="H153" s="66">
        <f t="shared" si="29"/>
        <v>1</v>
      </c>
      <c r="I153" s="20" t="str">
        <f t="shared" si="30"/>
        <v>-</v>
      </c>
      <c r="J153" s="21" t="str">
        <f t="shared" si="31"/>
        <v>-</v>
      </c>
    </row>
    <row r="154" spans="1:10" x14ac:dyDescent="0.2">
      <c r="A154" s="158" t="s">
        <v>227</v>
      </c>
      <c r="B154" s="65">
        <v>0</v>
      </c>
      <c r="C154" s="66">
        <v>3</v>
      </c>
      <c r="D154" s="65">
        <v>0</v>
      </c>
      <c r="E154" s="66">
        <v>5</v>
      </c>
      <c r="F154" s="67"/>
      <c r="G154" s="65">
        <f t="shared" si="28"/>
        <v>-3</v>
      </c>
      <c r="H154" s="66">
        <f t="shared" si="29"/>
        <v>-5</v>
      </c>
      <c r="I154" s="20">
        <f t="shared" si="30"/>
        <v>-1</v>
      </c>
      <c r="J154" s="21">
        <f t="shared" si="31"/>
        <v>-1</v>
      </c>
    </row>
    <row r="155" spans="1:10" s="160" customFormat="1" x14ac:dyDescent="0.2">
      <c r="A155" s="178" t="s">
        <v>522</v>
      </c>
      <c r="B155" s="71">
        <v>5</v>
      </c>
      <c r="C155" s="72">
        <v>10</v>
      </c>
      <c r="D155" s="71">
        <v>13</v>
      </c>
      <c r="E155" s="72">
        <v>17</v>
      </c>
      <c r="F155" s="73"/>
      <c r="G155" s="71">
        <f t="shared" si="28"/>
        <v>-5</v>
      </c>
      <c r="H155" s="72">
        <f t="shared" si="29"/>
        <v>-4</v>
      </c>
      <c r="I155" s="37">
        <f t="shared" si="30"/>
        <v>-0.5</v>
      </c>
      <c r="J155" s="38">
        <f t="shared" si="31"/>
        <v>-0.23529411764705882</v>
      </c>
    </row>
    <row r="156" spans="1:10" x14ac:dyDescent="0.2">
      <c r="A156" s="177"/>
      <c r="B156" s="143"/>
      <c r="C156" s="144"/>
      <c r="D156" s="143"/>
      <c r="E156" s="144"/>
      <c r="F156" s="145"/>
      <c r="G156" s="143"/>
      <c r="H156" s="144"/>
      <c r="I156" s="151"/>
      <c r="J156" s="152"/>
    </row>
    <row r="157" spans="1:10" s="139" customFormat="1" x14ac:dyDescent="0.2">
      <c r="A157" s="159" t="s">
        <v>50</v>
      </c>
      <c r="B157" s="65"/>
      <c r="C157" s="66"/>
      <c r="D157" s="65"/>
      <c r="E157" s="66"/>
      <c r="F157" s="67"/>
      <c r="G157" s="65"/>
      <c r="H157" s="66"/>
      <c r="I157" s="20"/>
      <c r="J157" s="21"/>
    </row>
    <row r="158" spans="1:10" x14ac:dyDescent="0.2">
      <c r="A158" s="158" t="s">
        <v>322</v>
      </c>
      <c r="B158" s="65">
        <v>0</v>
      </c>
      <c r="C158" s="66">
        <v>1</v>
      </c>
      <c r="D158" s="65">
        <v>1</v>
      </c>
      <c r="E158" s="66">
        <v>2</v>
      </c>
      <c r="F158" s="67"/>
      <c r="G158" s="65">
        <f t="shared" ref="G158:G163" si="32">B158-C158</f>
        <v>-1</v>
      </c>
      <c r="H158" s="66">
        <f t="shared" ref="H158:H163" si="33">D158-E158</f>
        <v>-1</v>
      </c>
      <c r="I158" s="20">
        <f t="shared" ref="I158:I163" si="34">IF(C158=0, "-", IF(G158/C158&lt;10, G158/C158, "&gt;999%"))</f>
        <v>-1</v>
      </c>
      <c r="J158" s="21">
        <f t="shared" ref="J158:J163" si="35">IF(E158=0, "-", IF(H158/E158&lt;10, H158/E158, "&gt;999%"))</f>
        <v>-0.5</v>
      </c>
    </row>
    <row r="159" spans="1:10" x14ac:dyDescent="0.2">
      <c r="A159" s="158" t="s">
        <v>292</v>
      </c>
      <c r="B159" s="65">
        <v>3</v>
      </c>
      <c r="C159" s="66">
        <v>4</v>
      </c>
      <c r="D159" s="65">
        <v>5</v>
      </c>
      <c r="E159" s="66">
        <v>8</v>
      </c>
      <c r="F159" s="67"/>
      <c r="G159" s="65">
        <f t="shared" si="32"/>
        <v>-1</v>
      </c>
      <c r="H159" s="66">
        <f t="shared" si="33"/>
        <v>-3</v>
      </c>
      <c r="I159" s="20">
        <f t="shared" si="34"/>
        <v>-0.25</v>
      </c>
      <c r="J159" s="21">
        <f t="shared" si="35"/>
        <v>-0.375</v>
      </c>
    </row>
    <row r="160" spans="1:10" x14ac:dyDescent="0.2">
      <c r="A160" s="158" t="s">
        <v>427</v>
      </c>
      <c r="B160" s="65">
        <v>3</v>
      </c>
      <c r="C160" s="66">
        <v>0</v>
      </c>
      <c r="D160" s="65">
        <v>5</v>
      </c>
      <c r="E160" s="66">
        <v>0</v>
      </c>
      <c r="F160" s="67"/>
      <c r="G160" s="65">
        <f t="shared" si="32"/>
        <v>3</v>
      </c>
      <c r="H160" s="66">
        <f t="shared" si="33"/>
        <v>5</v>
      </c>
      <c r="I160" s="20" t="str">
        <f t="shared" si="34"/>
        <v>-</v>
      </c>
      <c r="J160" s="21" t="str">
        <f t="shared" si="35"/>
        <v>-</v>
      </c>
    </row>
    <row r="161" spans="1:10" x14ac:dyDescent="0.2">
      <c r="A161" s="158" t="s">
        <v>358</v>
      </c>
      <c r="B161" s="65">
        <v>3</v>
      </c>
      <c r="C161" s="66">
        <v>6</v>
      </c>
      <c r="D161" s="65">
        <v>8</v>
      </c>
      <c r="E161" s="66">
        <v>13</v>
      </c>
      <c r="F161" s="67"/>
      <c r="G161" s="65">
        <f t="shared" si="32"/>
        <v>-3</v>
      </c>
      <c r="H161" s="66">
        <f t="shared" si="33"/>
        <v>-5</v>
      </c>
      <c r="I161" s="20">
        <f t="shared" si="34"/>
        <v>-0.5</v>
      </c>
      <c r="J161" s="21">
        <f t="shared" si="35"/>
        <v>-0.38461538461538464</v>
      </c>
    </row>
    <row r="162" spans="1:10" x14ac:dyDescent="0.2">
      <c r="A162" s="158" t="s">
        <v>359</v>
      </c>
      <c r="B162" s="65">
        <v>3</v>
      </c>
      <c r="C162" s="66">
        <v>0</v>
      </c>
      <c r="D162" s="65">
        <v>8</v>
      </c>
      <c r="E162" s="66">
        <v>2</v>
      </c>
      <c r="F162" s="67"/>
      <c r="G162" s="65">
        <f t="shared" si="32"/>
        <v>3</v>
      </c>
      <c r="H162" s="66">
        <f t="shared" si="33"/>
        <v>6</v>
      </c>
      <c r="I162" s="20" t="str">
        <f t="shared" si="34"/>
        <v>-</v>
      </c>
      <c r="J162" s="21">
        <f t="shared" si="35"/>
        <v>3</v>
      </c>
    </row>
    <row r="163" spans="1:10" s="160" customFormat="1" x14ac:dyDescent="0.2">
      <c r="A163" s="178" t="s">
        <v>523</v>
      </c>
      <c r="B163" s="71">
        <v>12</v>
      </c>
      <c r="C163" s="72">
        <v>11</v>
      </c>
      <c r="D163" s="71">
        <v>27</v>
      </c>
      <c r="E163" s="72">
        <v>25</v>
      </c>
      <c r="F163" s="73"/>
      <c r="G163" s="71">
        <f t="shared" si="32"/>
        <v>1</v>
      </c>
      <c r="H163" s="72">
        <f t="shared" si="33"/>
        <v>2</v>
      </c>
      <c r="I163" s="37">
        <f t="shared" si="34"/>
        <v>9.0909090909090912E-2</v>
      </c>
      <c r="J163" s="38">
        <f t="shared" si="35"/>
        <v>0.08</v>
      </c>
    </row>
    <row r="164" spans="1:10" x14ac:dyDescent="0.2">
      <c r="A164" s="177"/>
      <c r="B164" s="143"/>
      <c r="C164" s="144"/>
      <c r="D164" s="143"/>
      <c r="E164" s="144"/>
      <c r="F164" s="145"/>
      <c r="G164" s="143"/>
      <c r="H164" s="144"/>
      <c r="I164" s="151"/>
      <c r="J164" s="152"/>
    </row>
    <row r="165" spans="1:10" s="139" customFormat="1" x14ac:dyDescent="0.2">
      <c r="A165" s="159" t="s">
        <v>51</v>
      </c>
      <c r="B165" s="65"/>
      <c r="C165" s="66"/>
      <c r="D165" s="65"/>
      <c r="E165" s="66"/>
      <c r="F165" s="67"/>
      <c r="G165" s="65"/>
      <c r="H165" s="66"/>
      <c r="I165" s="20"/>
      <c r="J165" s="21"/>
    </row>
    <row r="166" spans="1:10" x14ac:dyDescent="0.2">
      <c r="A166" s="158" t="s">
        <v>249</v>
      </c>
      <c r="B166" s="65">
        <v>7</v>
      </c>
      <c r="C166" s="66">
        <v>8</v>
      </c>
      <c r="D166" s="65">
        <v>17</v>
      </c>
      <c r="E166" s="66">
        <v>14</v>
      </c>
      <c r="F166" s="67"/>
      <c r="G166" s="65">
        <f t="shared" ref="G166:G175" si="36">B166-C166</f>
        <v>-1</v>
      </c>
      <c r="H166" s="66">
        <f t="shared" ref="H166:H175" si="37">D166-E166</f>
        <v>3</v>
      </c>
      <c r="I166" s="20">
        <f t="shared" ref="I166:I175" si="38">IF(C166=0, "-", IF(G166/C166&lt;10, G166/C166, "&gt;999%"))</f>
        <v>-0.125</v>
      </c>
      <c r="J166" s="21">
        <f t="shared" ref="J166:J175" si="39">IF(E166=0, "-", IF(H166/E166&lt;10, H166/E166, "&gt;999%"))</f>
        <v>0.21428571428571427</v>
      </c>
    </row>
    <row r="167" spans="1:10" x14ac:dyDescent="0.2">
      <c r="A167" s="158" t="s">
        <v>195</v>
      </c>
      <c r="B167" s="65">
        <v>11</v>
      </c>
      <c r="C167" s="66">
        <v>114</v>
      </c>
      <c r="D167" s="65">
        <v>53</v>
      </c>
      <c r="E167" s="66">
        <v>176</v>
      </c>
      <c r="F167" s="67"/>
      <c r="G167" s="65">
        <f t="shared" si="36"/>
        <v>-103</v>
      </c>
      <c r="H167" s="66">
        <f t="shared" si="37"/>
        <v>-123</v>
      </c>
      <c r="I167" s="20">
        <f t="shared" si="38"/>
        <v>-0.90350877192982459</v>
      </c>
      <c r="J167" s="21">
        <f t="shared" si="39"/>
        <v>-0.69886363636363635</v>
      </c>
    </row>
    <row r="168" spans="1:10" x14ac:dyDescent="0.2">
      <c r="A168" s="158" t="s">
        <v>172</v>
      </c>
      <c r="B168" s="65">
        <v>3</v>
      </c>
      <c r="C168" s="66">
        <v>26</v>
      </c>
      <c r="D168" s="65">
        <v>30</v>
      </c>
      <c r="E168" s="66">
        <v>49</v>
      </c>
      <c r="F168" s="67"/>
      <c r="G168" s="65">
        <f t="shared" si="36"/>
        <v>-23</v>
      </c>
      <c r="H168" s="66">
        <f t="shared" si="37"/>
        <v>-19</v>
      </c>
      <c r="I168" s="20">
        <f t="shared" si="38"/>
        <v>-0.88461538461538458</v>
      </c>
      <c r="J168" s="21">
        <f t="shared" si="39"/>
        <v>-0.38775510204081631</v>
      </c>
    </row>
    <row r="169" spans="1:10" x14ac:dyDescent="0.2">
      <c r="A169" s="158" t="s">
        <v>178</v>
      </c>
      <c r="B169" s="65">
        <v>15</v>
      </c>
      <c r="C169" s="66">
        <v>18</v>
      </c>
      <c r="D169" s="65">
        <v>30</v>
      </c>
      <c r="E169" s="66">
        <v>35</v>
      </c>
      <c r="F169" s="67"/>
      <c r="G169" s="65">
        <f t="shared" si="36"/>
        <v>-3</v>
      </c>
      <c r="H169" s="66">
        <f t="shared" si="37"/>
        <v>-5</v>
      </c>
      <c r="I169" s="20">
        <f t="shared" si="38"/>
        <v>-0.16666666666666666</v>
      </c>
      <c r="J169" s="21">
        <f t="shared" si="39"/>
        <v>-0.14285714285714285</v>
      </c>
    </row>
    <row r="170" spans="1:10" x14ac:dyDescent="0.2">
      <c r="A170" s="158" t="s">
        <v>293</v>
      </c>
      <c r="B170" s="65">
        <v>7</v>
      </c>
      <c r="C170" s="66">
        <v>22</v>
      </c>
      <c r="D170" s="65">
        <v>36</v>
      </c>
      <c r="E170" s="66">
        <v>47</v>
      </c>
      <c r="F170" s="67"/>
      <c r="G170" s="65">
        <f t="shared" si="36"/>
        <v>-15</v>
      </c>
      <c r="H170" s="66">
        <f t="shared" si="37"/>
        <v>-11</v>
      </c>
      <c r="I170" s="20">
        <f t="shared" si="38"/>
        <v>-0.68181818181818177</v>
      </c>
      <c r="J170" s="21">
        <f t="shared" si="39"/>
        <v>-0.23404255319148937</v>
      </c>
    </row>
    <row r="171" spans="1:10" x14ac:dyDescent="0.2">
      <c r="A171" s="158" t="s">
        <v>360</v>
      </c>
      <c r="B171" s="65">
        <v>1</v>
      </c>
      <c r="C171" s="66">
        <v>7</v>
      </c>
      <c r="D171" s="65">
        <v>12</v>
      </c>
      <c r="E171" s="66">
        <v>15</v>
      </c>
      <c r="F171" s="67"/>
      <c r="G171" s="65">
        <f t="shared" si="36"/>
        <v>-6</v>
      </c>
      <c r="H171" s="66">
        <f t="shared" si="37"/>
        <v>-3</v>
      </c>
      <c r="I171" s="20">
        <f t="shared" si="38"/>
        <v>-0.8571428571428571</v>
      </c>
      <c r="J171" s="21">
        <f t="shared" si="39"/>
        <v>-0.2</v>
      </c>
    </row>
    <row r="172" spans="1:10" x14ac:dyDescent="0.2">
      <c r="A172" s="158" t="s">
        <v>323</v>
      </c>
      <c r="B172" s="65">
        <v>3</v>
      </c>
      <c r="C172" s="66">
        <v>25</v>
      </c>
      <c r="D172" s="65">
        <v>14</v>
      </c>
      <c r="E172" s="66">
        <v>38</v>
      </c>
      <c r="F172" s="67"/>
      <c r="G172" s="65">
        <f t="shared" si="36"/>
        <v>-22</v>
      </c>
      <c r="H172" s="66">
        <f t="shared" si="37"/>
        <v>-24</v>
      </c>
      <c r="I172" s="20">
        <f t="shared" si="38"/>
        <v>-0.88</v>
      </c>
      <c r="J172" s="21">
        <f t="shared" si="39"/>
        <v>-0.63157894736842102</v>
      </c>
    </row>
    <row r="173" spans="1:10" x14ac:dyDescent="0.2">
      <c r="A173" s="158" t="s">
        <v>236</v>
      </c>
      <c r="B173" s="65">
        <v>4</v>
      </c>
      <c r="C173" s="66">
        <v>8</v>
      </c>
      <c r="D173" s="65">
        <v>11</v>
      </c>
      <c r="E173" s="66">
        <v>14</v>
      </c>
      <c r="F173" s="67"/>
      <c r="G173" s="65">
        <f t="shared" si="36"/>
        <v>-4</v>
      </c>
      <c r="H173" s="66">
        <f t="shared" si="37"/>
        <v>-3</v>
      </c>
      <c r="I173" s="20">
        <f t="shared" si="38"/>
        <v>-0.5</v>
      </c>
      <c r="J173" s="21">
        <f t="shared" si="39"/>
        <v>-0.21428571428571427</v>
      </c>
    </row>
    <row r="174" spans="1:10" x14ac:dyDescent="0.2">
      <c r="A174" s="158" t="s">
        <v>281</v>
      </c>
      <c r="B174" s="65">
        <v>2</v>
      </c>
      <c r="C174" s="66">
        <v>0</v>
      </c>
      <c r="D174" s="65">
        <v>9</v>
      </c>
      <c r="E174" s="66">
        <v>0</v>
      </c>
      <c r="F174" s="67"/>
      <c r="G174" s="65">
        <f t="shared" si="36"/>
        <v>2</v>
      </c>
      <c r="H174" s="66">
        <f t="shared" si="37"/>
        <v>9</v>
      </c>
      <c r="I174" s="20" t="str">
        <f t="shared" si="38"/>
        <v>-</v>
      </c>
      <c r="J174" s="21" t="str">
        <f t="shared" si="39"/>
        <v>-</v>
      </c>
    </row>
    <row r="175" spans="1:10" s="160" customFormat="1" x14ac:dyDescent="0.2">
      <c r="A175" s="178" t="s">
        <v>524</v>
      </c>
      <c r="B175" s="71">
        <v>53</v>
      </c>
      <c r="C175" s="72">
        <v>228</v>
      </c>
      <c r="D175" s="71">
        <v>212</v>
      </c>
      <c r="E175" s="72">
        <v>388</v>
      </c>
      <c r="F175" s="73"/>
      <c r="G175" s="71">
        <f t="shared" si="36"/>
        <v>-175</v>
      </c>
      <c r="H175" s="72">
        <f t="shared" si="37"/>
        <v>-176</v>
      </c>
      <c r="I175" s="37">
        <f t="shared" si="38"/>
        <v>-0.76754385964912286</v>
      </c>
      <c r="J175" s="38">
        <f t="shared" si="39"/>
        <v>-0.45360824742268041</v>
      </c>
    </row>
    <row r="176" spans="1:10" x14ac:dyDescent="0.2">
      <c r="A176" s="177"/>
      <c r="B176" s="143"/>
      <c r="C176" s="144"/>
      <c r="D176" s="143"/>
      <c r="E176" s="144"/>
      <c r="F176" s="145"/>
      <c r="G176" s="143"/>
      <c r="H176" s="144"/>
      <c r="I176" s="151"/>
      <c r="J176" s="152"/>
    </row>
    <row r="177" spans="1:10" s="139" customFormat="1" x14ac:dyDescent="0.2">
      <c r="A177" s="159" t="s">
        <v>52</v>
      </c>
      <c r="B177" s="65"/>
      <c r="C177" s="66"/>
      <c r="D177" s="65"/>
      <c r="E177" s="66"/>
      <c r="F177" s="67"/>
      <c r="G177" s="65"/>
      <c r="H177" s="66"/>
      <c r="I177" s="20"/>
      <c r="J177" s="21"/>
    </row>
    <row r="178" spans="1:10" x14ac:dyDescent="0.2">
      <c r="A178" s="158" t="s">
        <v>379</v>
      </c>
      <c r="B178" s="65">
        <v>1</v>
      </c>
      <c r="C178" s="66">
        <v>0</v>
      </c>
      <c r="D178" s="65">
        <v>8</v>
      </c>
      <c r="E178" s="66">
        <v>0</v>
      </c>
      <c r="F178" s="67"/>
      <c r="G178" s="65">
        <f t="shared" ref="G178:G185" si="40">B178-C178</f>
        <v>1</v>
      </c>
      <c r="H178" s="66">
        <f t="shared" ref="H178:H185" si="41">D178-E178</f>
        <v>8</v>
      </c>
      <c r="I178" s="20" t="str">
        <f t="shared" ref="I178:I185" si="42">IF(C178=0, "-", IF(G178/C178&lt;10, G178/C178, "&gt;999%"))</f>
        <v>-</v>
      </c>
      <c r="J178" s="21" t="str">
        <f t="shared" ref="J178:J185" si="43">IF(E178=0, "-", IF(H178/E178&lt;10, H178/E178, "&gt;999%"))</f>
        <v>-</v>
      </c>
    </row>
    <row r="179" spans="1:10" x14ac:dyDescent="0.2">
      <c r="A179" s="158" t="s">
        <v>394</v>
      </c>
      <c r="B179" s="65">
        <v>0</v>
      </c>
      <c r="C179" s="66">
        <v>0</v>
      </c>
      <c r="D179" s="65">
        <v>1</v>
      </c>
      <c r="E179" s="66">
        <v>0</v>
      </c>
      <c r="F179" s="67"/>
      <c r="G179" s="65">
        <f t="shared" si="40"/>
        <v>0</v>
      </c>
      <c r="H179" s="66">
        <f t="shared" si="41"/>
        <v>1</v>
      </c>
      <c r="I179" s="20" t="str">
        <f t="shared" si="42"/>
        <v>-</v>
      </c>
      <c r="J179" s="21" t="str">
        <f t="shared" si="43"/>
        <v>-</v>
      </c>
    </row>
    <row r="180" spans="1:10" x14ac:dyDescent="0.2">
      <c r="A180" s="158" t="s">
        <v>341</v>
      </c>
      <c r="B180" s="65">
        <v>2</v>
      </c>
      <c r="C180" s="66">
        <v>14</v>
      </c>
      <c r="D180" s="65">
        <v>13</v>
      </c>
      <c r="E180" s="66">
        <v>34</v>
      </c>
      <c r="F180" s="67"/>
      <c r="G180" s="65">
        <f t="shared" si="40"/>
        <v>-12</v>
      </c>
      <c r="H180" s="66">
        <f t="shared" si="41"/>
        <v>-21</v>
      </c>
      <c r="I180" s="20">
        <f t="shared" si="42"/>
        <v>-0.8571428571428571</v>
      </c>
      <c r="J180" s="21">
        <f t="shared" si="43"/>
        <v>-0.61764705882352944</v>
      </c>
    </row>
    <row r="181" spans="1:10" x14ac:dyDescent="0.2">
      <c r="A181" s="158" t="s">
        <v>395</v>
      </c>
      <c r="B181" s="65">
        <v>0</v>
      </c>
      <c r="C181" s="66">
        <v>0</v>
      </c>
      <c r="D181" s="65">
        <v>0</v>
      </c>
      <c r="E181" s="66">
        <v>1</v>
      </c>
      <c r="F181" s="67"/>
      <c r="G181" s="65">
        <f t="shared" si="40"/>
        <v>0</v>
      </c>
      <c r="H181" s="66">
        <f t="shared" si="41"/>
        <v>-1</v>
      </c>
      <c r="I181" s="20" t="str">
        <f t="shared" si="42"/>
        <v>-</v>
      </c>
      <c r="J181" s="21">
        <f t="shared" si="43"/>
        <v>-1</v>
      </c>
    </row>
    <row r="182" spans="1:10" x14ac:dyDescent="0.2">
      <c r="A182" s="158" t="s">
        <v>342</v>
      </c>
      <c r="B182" s="65">
        <v>4</v>
      </c>
      <c r="C182" s="66">
        <v>6</v>
      </c>
      <c r="D182" s="65">
        <v>14</v>
      </c>
      <c r="E182" s="66">
        <v>14</v>
      </c>
      <c r="F182" s="67"/>
      <c r="G182" s="65">
        <f t="shared" si="40"/>
        <v>-2</v>
      </c>
      <c r="H182" s="66">
        <f t="shared" si="41"/>
        <v>0</v>
      </c>
      <c r="I182" s="20">
        <f t="shared" si="42"/>
        <v>-0.33333333333333331</v>
      </c>
      <c r="J182" s="21">
        <f t="shared" si="43"/>
        <v>0</v>
      </c>
    </row>
    <row r="183" spans="1:10" x14ac:dyDescent="0.2">
      <c r="A183" s="158" t="s">
        <v>380</v>
      </c>
      <c r="B183" s="65">
        <v>9</v>
      </c>
      <c r="C183" s="66">
        <v>1</v>
      </c>
      <c r="D183" s="65">
        <v>19</v>
      </c>
      <c r="E183" s="66">
        <v>6</v>
      </c>
      <c r="F183" s="67"/>
      <c r="G183" s="65">
        <f t="shared" si="40"/>
        <v>8</v>
      </c>
      <c r="H183" s="66">
        <f t="shared" si="41"/>
        <v>13</v>
      </c>
      <c r="I183" s="20">
        <f t="shared" si="42"/>
        <v>8</v>
      </c>
      <c r="J183" s="21">
        <f t="shared" si="43"/>
        <v>2.1666666666666665</v>
      </c>
    </row>
    <row r="184" spans="1:10" x14ac:dyDescent="0.2">
      <c r="A184" s="158" t="s">
        <v>381</v>
      </c>
      <c r="B184" s="65">
        <v>0</v>
      </c>
      <c r="C184" s="66">
        <v>2</v>
      </c>
      <c r="D184" s="65">
        <v>0</v>
      </c>
      <c r="E184" s="66">
        <v>6</v>
      </c>
      <c r="F184" s="67"/>
      <c r="G184" s="65">
        <f t="shared" si="40"/>
        <v>-2</v>
      </c>
      <c r="H184" s="66">
        <f t="shared" si="41"/>
        <v>-6</v>
      </c>
      <c r="I184" s="20">
        <f t="shared" si="42"/>
        <v>-1</v>
      </c>
      <c r="J184" s="21">
        <f t="shared" si="43"/>
        <v>-1</v>
      </c>
    </row>
    <row r="185" spans="1:10" s="160" customFormat="1" x14ac:dyDescent="0.2">
      <c r="A185" s="178" t="s">
        <v>525</v>
      </c>
      <c r="B185" s="71">
        <v>16</v>
      </c>
      <c r="C185" s="72">
        <v>23</v>
      </c>
      <c r="D185" s="71">
        <v>55</v>
      </c>
      <c r="E185" s="72">
        <v>61</v>
      </c>
      <c r="F185" s="73"/>
      <c r="G185" s="71">
        <f t="shared" si="40"/>
        <v>-7</v>
      </c>
      <c r="H185" s="72">
        <f t="shared" si="41"/>
        <v>-6</v>
      </c>
      <c r="I185" s="37">
        <f t="shared" si="42"/>
        <v>-0.30434782608695654</v>
      </c>
      <c r="J185" s="38">
        <f t="shared" si="43"/>
        <v>-9.8360655737704916E-2</v>
      </c>
    </row>
    <row r="186" spans="1:10" x14ac:dyDescent="0.2">
      <c r="A186" s="177"/>
      <c r="B186" s="143"/>
      <c r="C186" s="144"/>
      <c r="D186" s="143"/>
      <c r="E186" s="144"/>
      <c r="F186" s="145"/>
      <c r="G186" s="143"/>
      <c r="H186" s="144"/>
      <c r="I186" s="151"/>
      <c r="J186" s="152"/>
    </row>
    <row r="187" spans="1:10" s="139" customFormat="1" x14ac:dyDescent="0.2">
      <c r="A187" s="159" t="s">
        <v>53</v>
      </c>
      <c r="B187" s="65"/>
      <c r="C187" s="66"/>
      <c r="D187" s="65"/>
      <c r="E187" s="66"/>
      <c r="F187" s="67"/>
      <c r="G187" s="65"/>
      <c r="H187" s="66"/>
      <c r="I187" s="20"/>
      <c r="J187" s="21"/>
    </row>
    <row r="188" spans="1:10" x14ac:dyDescent="0.2">
      <c r="A188" s="158" t="s">
        <v>361</v>
      </c>
      <c r="B188" s="65">
        <v>2</v>
      </c>
      <c r="C188" s="66">
        <v>1</v>
      </c>
      <c r="D188" s="65">
        <v>3</v>
      </c>
      <c r="E188" s="66">
        <v>1</v>
      </c>
      <c r="F188" s="67"/>
      <c r="G188" s="65">
        <f t="shared" ref="G188:G194" si="44">B188-C188</f>
        <v>1</v>
      </c>
      <c r="H188" s="66">
        <f t="shared" ref="H188:H194" si="45">D188-E188</f>
        <v>2</v>
      </c>
      <c r="I188" s="20">
        <f t="shared" ref="I188:I194" si="46">IF(C188=0, "-", IF(G188/C188&lt;10, G188/C188, "&gt;999%"))</f>
        <v>1</v>
      </c>
      <c r="J188" s="21">
        <f t="shared" ref="J188:J194" si="47">IF(E188=0, "-", IF(H188/E188&lt;10, H188/E188, "&gt;999%"))</f>
        <v>2</v>
      </c>
    </row>
    <row r="189" spans="1:10" x14ac:dyDescent="0.2">
      <c r="A189" s="158" t="s">
        <v>444</v>
      </c>
      <c r="B189" s="65">
        <v>2</v>
      </c>
      <c r="C189" s="66">
        <v>0</v>
      </c>
      <c r="D189" s="65">
        <v>2</v>
      </c>
      <c r="E189" s="66">
        <v>0</v>
      </c>
      <c r="F189" s="67"/>
      <c r="G189" s="65">
        <f t="shared" si="44"/>
        <v>2</v>
      </c>
      <c r="H189" s="66">
        <f t="shared" si="45"/>
        <v>2</v>
      </c>
      <c r="I189" s="20" t="str">
        <f t="shared" si="46"/>
        <v>-</v>
      </c>
      <c r="J189" s="21" t="str">
        <f t="shared" si="47"/>
        <v>-</v>
      </c>
    </row>
    <row r="190" spans="1:10" x14ac:dyDescent="0.2">
      <c r="A190" s="158" t="s">
        <v>405</v>
      </c>
      <c r="B190" s="65">
        <v>0</v>
      </c>
      <c r="C190" s="66">
        <v>1</v>
      </c>
      <c r="D190" s="65">
        <v>6</v>
      </c>
      <c r="E190" s="66">
        <v>2</v>
      </c>
      <c r="F190" s="67"/>
      <c r="G190" s="65">
        <f t="shared" si="44"/>
        <v>-1</v>
      </c>
      <c r="H190" s="66">
        <f t="shared" si="45"/>
        <v>4</v>
      </c>
      <c r="I190" s="20">
        <f t="shared" si="46"/>
        <v>-1</v>
      </c>
      <c r="J190" s="21">
        <f t="shared" si="47"/>
        <v>2</v>
      </c>
    </row>
    <row r="191" spans="1:10" x14ac:dyDescent="0.2">
      <c r="A191" s="158" t="s">
        <v>250</v>
      </c>
      <c r="B191" s="65">
        <v>2</v>
      </c>
      <c r="C191" s="66">
        <v>0</v>
      </c>
      <c r="D191" s="65">
        <v>2</v>
      </c>
      <c r="E191" s="66">
        <v>0</v>
      </c>
      <c r="F191" s="67"/>
      <c r="G191" s="65">
        <f t="shared" si="44"/>
        <v>2</v>
      </c>
      <c r="H191" s="66">
        <f t="shared" si="45"/>
        <v>2</v>
      </c>
      <c r="I191" s="20" t="str">
        <f t="shared" si="46"/>
        <v>-</v>
      </c>
      <c r="J191" s="21" t="str">
        <f t="shared" si="47"/>
        <v>-</v>
      </c>
    </row>
    <row r="192" spans="1:10" x14ac:dyDescent="0.2">
      <c r="A192" s="158" t="s">
        <v>428</v>
      </c>
      <c r="B192" s="65">
        <v>9</v>
      </c>
      <c r="C192" s="66">
        <v>4</v>
      </c>
      <c r="D192" s="65">
        <v>18</v>
      </c>
      <c r="E192" s="66">
        <v>12</v>
      </c>
      <c r="F192" s="67"/>
      <c r="G192" s="65">
        <f t="shared" si="44"/>
        <v>5</v>
      </c>
      <c r="H192" s="66">
        <f t="shared" si="45"/>
        <v>6</v>
      </c>
      <c r="I192" s="20">
        <f t="shared" si="46"/>
        <v>1.25</v>
      </c>
      <c r="J192" s="21">
        <f t="shared" si="47"/>
        <v>0.5</v>
      </c>
    </row>
    <row r="193" spans="1:10" x14ac:dyDescent="0.2">
      <c r="A193" s="158" t="s">
        <v>406</v>
      </c>
      <c r="B193" s="65">
        <v>0</v>
      </c>
      <c r="C193" s="66">
        <v>0</v>
      </c>
      <c r="D193" s="65">
        <v>2</v>
      </c>
      <c r="E193" s="66">
        <v>1</v>
      </c>
      <c r="F193" s="67"/>
      <c r="G193" s="65">
        <f t="shared" si="44"/>
        <v>0</v>
      </c>
      <c r="H193" s="66">
        <f t="shared" si="45"/>
        <v>1</v>
      </c>
      <c r="I193" s="20" t="str">
        <f t="shared" si="46"/>
        <v>-</v>
      </c>
      <c r="J193" s="21">
        <f t="shared" si="47"/>
        <v>1</v>
      </c>
    </row>
    <row r="194" spans="1:10" s="160" customFormat="1" x14ac:dyDescent="0.2">
      <c r="A194" s="178" t="s">
        <v>526</v>
      </c>
      <c r="B194" s="71">
        <v>15</v>
      </c>
      <c r="C194" s="72">
        <v>6</v>
      </c>
      <c r="D194" s="71">
        <v>33</v>
      </c>
      <c r="E194" s="72">
        <v>16</v>
      </c>
      <c r="F194" s="73"/>
      <c r="G194" s="71">
        <f t="shared" si="44"/>
        <v>9</v>
      </c>
      <c r="H194" s="72">
        <f t="shared" si="45"/>
        <v>17</v>
      </c>
      <c r="I194" s="37">
        <f t="shared" si="46"/>
        <v>1.5</v>
      </c>
      <c r="J194" s="38">
        <f t="shared" si="47"/>
        <v>1.0625</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210</v>
      </c>
      <c r="B197" s="65">
        <v>0</v>
      </c>
      <c r="C197" s="66">
        <v>1</v>
      </c>
      <c r="D197" s="65">
        <v>0</v>
      </c>
      <c r="E197" s="66">
        <v>1</v>
      </c>
      <c r="F197" s="67"/>
      <c r="G197" s="65">
        <f t="shared" ref="G197:G205" si="48">B197-C197</f>
        <v>-1</v>
      </c>
      <c r="H197" s="66">
        <f t="shared" ref="H197:H205" si="49">D197-E197</f>
        <v>-1</v>
      </c>
      <c r="I197" s="20">
        <f t="shared" ref="I197:I205" si="50">IF(C197=0, "-", IF(G197/C197&lt;10, G197/C197, "&gt;999%"))</f>
        <v>-1</v>
      </c>
      <c r="J197" s="21">
        <f t="shared" ref="J197:J205" si="51">IF(E197=0, "-", IF(H197/E197&lt;10, H197/E197, "&gt;999%"))</f>
        <v>-1</v>
      </c>
    </row>
    <row r="198" spans="1:10" x14ac:dyDescent="0.2">
      <c r="A198" s="158" t="s">
        <v>228</v>
      </c>
      <c r="B198" s="65">
        <v>0</v>
      </c>
      <c r="C198" s="66">
        <v>5</v>
      </c>
      <c r="D198" s="65">
        <v>3</v>
      </c>
      <c r="E198" s="66">
        <v>7</v>
      </c>
      <c r="F198" s="67"/>
      <c r="G198" s="65">
        <f t="shared" si="48"/>
        <v>-5</v>
      </c>
      <c r="H198" s="66">
        <f t="shared" si="49"/>
        <v>-4</v>
      </c>
      <c r="I198" s="20">
        <f t="shared" si="50"/>
        <v>-1</v>
      </c>
      <c r="J198" s="21">
        <f t="shared" si="51"/>
        <v>-0.5714285714285714</v>
      </c>
    </row>
    <row r="199" spans="1:10" x14ac:dyDescent="0.2">
      <c r="A199" s="158" t="s">
        <v>240</v>
      </c>
      <c r="B199" s="65">
        <v>0</v>
      </c>
      <c r="C199" s="66">
        <v>1</v>
      </c>
      <c r="D199" s="65">
        <v>0</v>
      </c>
      <c r="E199" s="66">
        <v>1</v>
      </c>
      <c r="F199" s="67"/>
      <c r="G199" s="65">
        <f t="shared" si="48"/>
        <v>-1</v>
      </c>
      <c r="H199" s="66">
        <f t="shared" si="49"/>
        <v>-1</v>
      </c>
      <c r="I199" s="20">
        <f t="shared" si="50"/>
        <v>-1</v>
      </c>
      <c r="J199" s="21">
        <f t="shared" si="51"/>
        <v>-1</v>
      </c>
    </row>
    <row r="200" spans="1:10" x14ac:dyDescent="0.2">
      <c r="A200" s="158" t="s">
        <v>229</v>
      </c>
      <c r="B200" s="65">
        <v>3</v>
      </c>
      <c r="C200" s="66">
        <v>2</v>
      </c>
      <c r="D200" s="65">
        <v>8</v>
      </c>
      <c r="E200" s="66">
        <v>3</v>
      </c>
      <c r="F200" s="67"/>
      <c r="G200" s="65">
        <f t="shared" si="48"/>
        <v>1</v>
      </c>
      <c r="H200" s="66">
        <f t="shared" si="49"/>
        <v>5</v>
      </c>
      <c r="I200" s="20">
        <f t="shared" si="50"/>
        <v>0.5</v>
      </c>
      <c r="J200" s="21">
        <f t="shared" si="51"/>
        <v>1.6666666666666667</v>
      </c>
    </row>
    <row r="201" spans="1:10" x14ac:dyDescent="0.2">
      <c r="A201" s="158" t="s">
        <v>343</v>
      </c>
      <c r="B201" s="65">
        <v>6</v>
      </c>
      <c r="C201" s="66">
        <v>11</v>
      </c>
      <c r="D201" s="65">
        <v>17</v>
      </c>
      <c r="E201" s="66">
        <v>20</v>
      </c>
      <c r="F201" s="67"/>
      <c r="G201" s="65">
        <f t="shared" si="48"/>
        <v>-5</v>
      </c>
      <c r="H201" s="66">
        <f t="shared" si="49"/>
        <v>-3</v>
      </c>
      <c r="I201" s="20">
        <f t="shared" si="50"/>
        <v>-0.45454545454545453</v>
      </c>
      <c r="J201" s="21">
        <f t="shared" si="51"/>
        <v>-0.15</v>
      </c>
    </row>
    <row r="202" spans="1:10" x14ac:dyDescent="0.2">
      <c r="A202" s="158" t="s">
        <v>269</v>
      </c>
      <c r="B202" s="65">
        <v>0</v>
      </c>
      <c r="C202" s="66">
        <v>2</v>
      </c>
      <c r="D202" s="65">
        <v>1</v>
      </c>
      <c r="E202" s="66">
        <v>2</v>
      </c>
      <c r="F202" s="67"/>
      <c r="G202" s="65">
        <f t="shared" si="48"/>
        <v>-2</v>
      </c>
      <c r="H202" s="66">
        <f t="shared" si="49"/>
        <v>-1</v>
      </c>
      <c r="I202" s="20">
        <f t="shared" si="50"/>
        <v>-1</v>
      </c>
      <c r="J202" s="21">
        <f t="shared" si="51"/>
        <v>-0.5</v>
      </c>
    </row>
    <row r="203" spans="1:10" x14ac:dyDescent="0.2">
      <c r="A203" s="158" t="s">
        <v>382</v>
      </c>
      <c r="B203" s="65">
        <v>7</v>
      </c>
      <c r="C203" s="66">
        <v>2</v>
      </c>
      <c r="D203" s="65">
        <v>13</v>
      </c>
      <c r="E203" s="66">
        <v>9</v>
      </c>
      <c r="F203" s="67"/>
      <c r="G203" s="65">
        <f t="shared" si="48"/>
        <v>5</v>
      </c>
      <c r="H203" s="66">
        <f t="shared" si="49"/>
        <v>4</v>
      </c>
      <c r="I203" s="20">
        <f t="shared" si="50"/>
        <v>2.5</v>
      </c>
      <c r="J203" s="21">
        <f t="shared" si="51"/>
        <v>0.44444444444444442</v>
      </c>
    </row>
    <row r="204" spans="1:10" x14ac:dyDescent="0.2">
      <c r="A204" s="158" t="s">
        <v>312</v>
      </c>
      <c r="B204" s="65">
        <v>2</v>
      </c>
      <c r="C204" s="66">
        <v>3</v>
      </c>
      <c r="D204" s="65">
        <v>7</v>
      </c>
      <c r="E204" s="66">
        <v>10</v>
      </c>
      <c r="F204" s="67"/>
      <c r="G204" s="65">
        <f t="shared" si="48"/>
        <v>-1</v>
      </c>
      <c r="H204" s="66">
        <f t="shared" si="49"/>
        <v>-3</v>
      </c>
      <c r="I204" s="20">
        <f t="shared" si="50"/>
        <v>-0.33333333333333331</v>
      </c>
      <c r="J204" s="21">
        <f t="shared" si="51"/>
        <v>-0.3</v>
      </c>
    </row>
    <row r="205" spans="1:10" s="160" customFormat="1" x14ac:dyDescent="0.2">
      <c r="A205" s="178" t="s">
        <v>527</v>
      </c>
      <c r="B205" s="71">
        <v>18</v>
      </c>
      <c r="C205" s="72">
        <v>27</v>
      </c>
      <c r="D205" s="71">
        <v>49</v>
      </c>
      <c r="E205" s="72">
        <v>53</v>
      </c>
      <c r="F205" s="73"/>
      <c r="G205" s="71">
        <f t="shared" si="48"/>
        <v>-9</v>
      </c>
      <c r="H205" s="72">
        <f t="shared" si="49"/>
        <v>-4</v>
      </c>
      <c r="I205" s="37">
        <f t="shared" si="50"/>
        <v>-0.33333333333333331</v>
      </c>
      <c r="J205" s="38">
        <f t="shared" si="51"/>
        <v>-7.5471698113207544E-2</v>
      </c>
    </row>
    <row r="206" spans="1:10" x14ac:dyDescent="0.2">
      <c r="A206" s="177"/>
      <c r="B206" s="143"/>
      <c r="C206" s="144"/>
      <c r="D206" s="143"/>
      <c r="E206" s="144"/>
      <c r="F206" s="145"/>
      <c r="G206" s="143"/>
      <c r="H206" s="144"/>
      <c r="I206" s="151"/>
      <c r="J206" s="152"/>
    </row>
    <row r="207" spans="1:10" s="139" customFormat="1" x14ac:dyDescent="0.2">
      <c r="A207" s="159" t="s">
        <v>55</v>
      </c>
      <c r="B207" s="65"/>
      <c r="C207" s="66"/>
      <c r="D207" s="65"/>
      <c r="E207" s="66"/>
      <c r="F207" s="67"/>
      <c r="G207" s="65"/>
      <c r="H207" s="66"/>
      <c r="I207" s="20"/>
      <c r="J207" s="21"/>
    </row>
    <row r="208" spans="1:10" x14ac:dyDescent="0.2">
      <c r="A208" s="158" t="s">
        <v>270</v>
      </c>
      <c r="B208" s="65">
        <v>0</v>
      </c>
      <c r="C208" s="66">
        <v>0</v>
      </c>
      <c r="D208" s="65">
        <v>1</v>
      </c>
      <c r="E208" s="66">
        <v>0</v>
      </c>
      <c r="F208" s="67"/>
      <c r="G208" s="65">
        <f>B208-C208</f>
        <v>0</v>
      </c>
      <c r="H208" s="66">
        <f>D208-E208</f>
        <v>1</v>
      </c>
      <c r="I208" s="20" t="str">
        <f>IF(C208=0, "-", IF(G208/C208&lt;10, G208/C208, "&gt;999%"))</f>
        <v>-</v>
      </c>
      <c r="J208" s="21" t="str">
        <f>IF(E208=0, "-", IF(H208/E208&lt;10, H208/E208, "&gt;999%"))</f>
        <v>-</v>
      </c>
    </row>
    <row r="209" spans="1:10" s="160" customFormat="1" x14ac:dyDescent="0.2">
      <c r="A209" s="178" t="s">
        <v>528</v>
      </c>
      <c r="B209" s="71">
        <v>0</v>
      </c>
      <c r="C209" s="72">
        <v>0</v>
      </c>
      <c r="D209" s="71">
        <v>1</v>
      </c>
      <c r="E209" s="72">
        <v>0</v>
      </c>
      <c r="F209" s="73"/>
      <c r="G209" s="71">
        <f>B209-C209</f>
        <v>0</v>
      </c>
      <c r="H209" s="72">
        <f>D209-E209</f>
        <v>1</v>
      </c>
      <c r="I209" s="37" t="str">
        <f>IF(C209=0, "-", IF(G209/C209&lt;10, G209/C209, "&gt;999%"))</f>
        <v>-</v>
      </c>
      <c r="J209" s="38" t="str">
        <f>IF(E209=0, "-", IF(H209/E209&lt;10, H209/E209, "&gt;999%"))</f>
        <v>-</v>
      </c>
    </row>
    <row r="210" spans="1:10" x14ac:dyDescent="0.2">
      <c r="A210" s="177"/>
      <c r="B210" s="143"/>
      <c r="C210" s="144"/>
      <c r="D210" s="143"/>
      <c r="E210" s="144"/>
      <c r="F210" s="145"/>
      <c r="G210" s="143"/>
      <c r="H210" s="144"/>
      <c r="I210" s="151"/>
      <c r="J210" s="152"/>
    </row>
    <row r="211" spans="1:10" s="139" customFormat="1" x14ac:dyDescent="0.2">
      <c r="A211" s="159" t="s">
        <v>56</v>
      </c>
      <c r="B211" s="65"/>
      <c r="C211" s="66"/>
      <c r="D211" s="65"/>
      <c r="E211" s="66"/>
      <c r="F211" s="67"/>
      <c r="G211" s="65"/>
      <c r="H211" s="66"/>
      <c r="I211" s="20"/>
      <c r="J211" s="21"/>
    </row>
    <row r="212" spans="1:10" x14ac:dyDescent="0.2">
      <c r="A212" s="158" t="s">
        <v>241</v>
      </c>
      <c r="B212" s="65">
        <v>0</v>
      </c>
      <c r="C212" s="66">
        <v>1</v>
      </c>
      <c r="D212" s="65">
        <v>1</v>
      </c>
      <c r="E212" s="66">
        <v>3</v>
      </c>
      <c r="F212" s="67"/>
      <c r="G212" s="65">
        <f>B212-C212</f>
        <v>-1</v>
      </c>
      <c r="H212" s="66">
        <f>D212-E212</f>
        <v>-2</v>
      </c>
      <c r="I212" s="20">
        <f>IF(C212=0, "-", IF(G212/C212&lt;10, G212/C212, "&gt;999%"))</f>
        <v>-1</v>
      </c>
      <c r="J212" s="21">
        <f>IF(E212=0, "-", IF(H212/E212&lt;10, H212/E212, "&gt;999%"))</f>
        <v>-0.66666666666666663</v>
      </c>
    </row>
    <row r="213" spans="1:10" x14ac:dyDescent="0.2">
      <c r="A213" s="158" t="s">
        <v>383</v>
      </c>
      <c r="B213" s="65">
        <v>1</v>
      </c>
      <c r="C213" s="66">
        <v>1</v>
      </c>
      <c r="D213" s="65">
        <v>2</v>
      </c>
      <c r="E213" s="66">
        <v>2</v>
      </c>
      <c r="F213" s="67"/>
      <c r="G213" s="65">
        <f>B213-C213</f>
        <v>0</v>
      </c>
      <c r="H213" s="66">
        <f>D213-E213</f>
        <v>0</v>
      </c>
      <c r="I213" s="20">
        <f>IF(C213=0, "-", IF(G213/C213&lt;10, G213/C213, "&gt;999%"))</f>
        <v>0</v>
      </c>
      <c r="J213" s="21">
        <f>IF(E213=0, "-", IF(H213/E213&lt;10, H213/E213, "&gt;999%"))</f>
        <v>0</v>
      </c>
    </row>
    <row r="214" spans="1:10" s="160" customFormat="1" x14ac:dyDescent="0.2">
      <c r="A214" s="178" t="s">
        <v>529</v>
      </c>
      <c r="B214" s="71">
        <v>1</v>
      </c>
      <c r="C214" s="72">
        <v>2</v>
      </c>
      <c r="D214" s="71">
        <v>3</v>
      </c>
      <c r="E214" s="72">
        <v>5</v>
      </c>
      <c r="F214" s="73"/>
      <c r="G214" s="71">
        <f>B214-C214</f>
        <v>-1</v>
      </c>
      <c r="H214" s="72">
        <f>D214-E214</f>
        <v>-2</v>
      </c>
      <c r="I214" s="37">
        <f>IF(C214=0, "-", IF(G214/C214&lt;10, G214/C214, "&gt;999%"))</f>
        <v>-0.5</v>
      </c>
      <c r="J214" s="38">
        <f>IF(E214=0, "-", IF(H214/E214&lt;10, H214/E214, "&gt;999%"))</f>
        <v>-0.4</v>
      </c>
    </row>
    <row r="215" spans="1:10" x14ac:dyDescent="0.2">
      <c r="A215" s="177"/>
      <c r="B215" s="143"/>
      <c r="C215" s="144"/>
      <c r="D215" s="143"/>
      <c r="E215" s="144"/>
      <c r="F215" s="145"/>
      <c r="G215" s="143"/>
      <c r="H215" s="144"/>
      <c r="I215" s="151"/>
      <c r="J215" s="152"/>
    </row>
    <row r="216" spans="1:10" s="139" customFormat="1" x14ac:dyDescent="0.2">
      <c r="A216" s="159" t="s">
        <v>57</v>
      </c>
      <c r="B216" s="65"/>
      <c r="C216" s="66"/>
      <c r="D216" s="65"/>
      <c r="E216" s="66"/>
      <c r="F216" s="67"/>
      <c r="G216" s="65"/>
      <c r="H216" s="66"/>
      <c r="I216" s="20"/>
      <c r="J216" s="21"/>
    </row>
    <row r="217" spans="1:10" x14ac:dyDescent="0.2">
      <c r="A217" s="158" t="s">
        <v>416</v>
      </c>
      <c r="B217" s="65">
        <v>1</v>
      </c>
      <c r="C217" s="66">
        <v>7</v>
      </c>
      <c r="D217" s="65">
        <v>4</v>
      </c>
      <c r="E217" s="66">
        <v>12</v>
      </c>
      <c r="F217" s="67"/>
      <c r="G217" s="65">
        <f t="shared" ref="G217:G228" si="52">B217-C217</f>
        <v>-6</v>
      </c>
      <c r="H217" s="66">
        <f t="shared" ref="H217:H228" si="53">D217-E217</f>
        <v>-8</v>
      </c>
      <c r="I217" s="20">
        <f t="shared" ref="I217:I228" si="54">IF(C217=0, "-", IF(G217/C217&lt;10, G217/C217, "&gt;999%"))</f>
        <v>-0.8571428571428571</v>
      </c>
      <c r="J217" s="21">
        <f t="shared" ref="J217:J228" si="55">IF(E217=0, "-", IF(H217/E217&lt;10, H217/E217, "&gt;999%"))</f>
        <v>-0.66666666666666663</v>
      </c>
    </row>
    <row r="218" spans="1:10" x14ac:dyDescent="0.2">
      <c r="A218" s="158" t="s">
        <v>429</v>
      </c>
      <c r="B218" s="65">
        <v>10</v>
      </c>
      <c r="C218" s="66">
        <v>9</v>
      </c>
      <c r="D218" s="65">
        <v>30</v>
      </c>
      <c r="E218" s="66">
        <v>16</v>
      </c>
      <c r="F218" s="67"/>
      <c r="G218" s="65">
        <f t="shared" si="52"/>
        <v>1</v>
      </c>
      <c r="H218" s="66">
        <f t="shared" si="53"/>
        <v>14</v>
      </c>
      <c r="I218" s="20">
        <f t="shared" si="54"/>
        <v>0.1111111111111111</v>
      </c>
      <c r="J218" s="21">
        <f t="shared" si="55"/>
        <v>0.875</v>
      </c>
    </row>
    <row r="219" spans="1:10" x14ac:dyDescent="0.2">
      <c r="A219" s="158" t="s">
        <v>282</v>
      </c>
      <c r="B219" s="65">
        <v>23</v>
      </c>
      <c r="C219" s="66">
        <v>48</v>
      </c>
      <c r="D219" s="65">
        <v>72</v>
      </c>
      <c r="E219" s="66">
        <v>134</v>
      </c>
      <c r="F219" s="67"/>
      <c r="G219" s="65">
        <f t="shared" si="52"/>
        <v>-25</v>
      </c>
      <c r="H219" s="66">
        <f t="shared" si="53"/>
        <v>-62</v>
      </c>
      <c r="I219" s="20">
        <f t="shared" si="54"/>
        <v>-0.52083333333333337</v>
      </c>
      <c r="J219" s="21">
        <f t="shared" si="55"/>
        <v>-0.46268656716417911</v>
      </c>
    </row>
    <row r="220" spans="1:10" x14ac:dyDescent="0.2">
      <c r="A220" s="158" t="s">
        <v>294</v>
      </c>
      <c r="B220" s="65">
        <v>32</v>
      </c>
      <c r="C220" s="66">
        <v>46</v>
      </c>
      <c r="D220" s="65">
        <v>87</v>
      </c>
      <c r="E220" s="66">
        <v>68</v>
      </c>
      <c r="F220" s="67"/>
      <c r="G220" s="65">
        <f t="shared" si="52"/>
        <v>-14</v>
      </c>
      <c r="H220" s="66">
        <f t="shared" si="53"/>
        <v>19</v>
      </c>
      <c r="I220" s="20">
        <f t="shared" si="54"/>
        <v>-0.30434782608695654</v>
      </c>
      <c r="J220" s="21">
        <f t="shared" si="55"/>
        <v>0.27941176470588236</v>
      </c>
    </row>
    <row r="221" spans="1:10" x14ac:dyDescent="0.2">
      <c r="A221" s="158" t="s">
        <v>324</v>
      </c>
      <c r="B221" s="65">
        <v>51</v>
      </c>
      <c r="C221" s="66">
        <v>105</v>
      </c>
      <c r="D221" s="65">
        <v>118</v>
      </c>
      <c r="E221" s="66">
        <v>208</v>
      </c>
      <c r="F221" s="67"/>
      <c r="G221" s="65">
        <f t="shared" si="52"/>
        <v>-54</v>
      </c>
      <c r="H221" s="66">
        <f t="shared" si="53"/>
        <v>-90</v>
      </c>
      <c r="I221" s="20">
        <f t="shared" si="54"/>
        <v>-0.51428571428571423</v>
      </c>
      <c r="J221" s="21">
        <f t="shared" si="55"/>
        <v>-0.43269230769230771</v>
      </c>
    </row>
    <row r="222" spans="1:10" x14ac:dyDescent="0.2">
      <c r="A222" s="158" t="s">
        <v>362</v>
      </c>
      <c r="B222" s="65">
        <v>7</v>
      </c>
      <c r="C222" s="66">
        <v>7</v>
      </c>
      <c r="D222" s="65">
        <v>22</v>
      </c>
      <c r="E222" s="66">
        <v>15</v>
      </c>
      <c r="F222" s="67"/>
      <c r="G222" s="65">
        <f t="shared" si="52"/>
        <v>0</v>
      </c>
      <c r="H222" s="66">
        <f t="shared" si="53"/>
        <v>7</v>
      </c>
      <c r="I222" s="20">
        <f t="shared" si="54"/>
        <v>0</v>
      </c>
      <c r="J222" s="21">
        <f t="shared" si="55"/>
        <v>0.46666666666666667</v>
      </c>
    </row>
    <row r="223" spans="1:10" x14ac:dyDescent="0.2">
      <c r="A223" s="158" t="s">
        <v>363</v>
      </c>
      <c r="B223" s="65">
        <v>21</v>
      </c>
      <c r="C223" s="66">
        <v>26</v>
      </c>
      <c r="D223" s="65">
        <v>36</v>
      </c>
      <c r="E223" s="66">
        <v>50</v>
      </c>
      <c r="F223" s="67"/>
      <c r="G223" s="65">
        <f t="shared" si="52"/>
        <v>-5</v>
      </c>
      <c r="H223" s="66">
        <f t="shared" si="53"/>
        <v>-14</v>
      </c>
      <c r="I223" s="20">
        <f t="shared" si="54"/>
        <v>-0.19230769230769232</v>
      </c>
      <c r="J223" s="21">
        <f t="shared" si="55"/>
        <v>-0.28000000000000003</v>
      </c>
    </row>
    <row r="224" spans="1:10" x14ac:dyDescent="0.2">
      <c r="A224" s="158" t="s">
        <v>261</v>
      </c>
      <c r="B224" s="65">
        <v>1</v>
      </c>
      <c r="C224" s="66">
        <v>2</v>
      </c>
      <c r="D224" s="65">
        <v>5</v>
      </c>
      <c r="E224" s="66">
        <v>2</v>
      </c>
      <c r="F224" s="67"/>
      <c r="G224" s="65">
        <f t="shared" si="52"/>
        <v>-1</v>
      </c>
      <c r="H224" s="66">
        <f t="shared" si="53"/>
        <v>3</v>
      </c>
      <c r="I224" s="20">
        <f t="shared" si="54"/>
        <v>-0.5</v>
      </c>
      <c r="J224" s="21">
        <f t="shared" si="55"/>
        <v>1.5</v>
      </c>
    </row>
    <row r="225" spans="1:10" x14ac:dyDescent="0.2">
      <c r="A225" s="158" t="s">
        <v>179</v>
      </c>
      <c r="B225" s="65">
        <v>5</v>
      </c>
      <c r="C225" s="66">
        <v>15</v>
      </c>
      <c r="D225" s="65">
        <v>35</v>
      </c>
      <c r="E225" s="66">
        <v>35</v>
      </c>
      <c r="F225" s="67"/>
      <c r="G225" s="65">
        <f t="shared" si="52"/>
        <v>-10</v>
      </c>
      <c r="H225" s="66">
        <f t="shared" si="53"/>
        <v>0</v>
      </c>
      <c r="I225" s="20">
        <f t="shared" si="54"/>
        <v>-0.66666666666666663</v>
      </c>
      <c r="J225" s="21">
        <f t="shared" si="55"/>
        <v>0</v>
      </c>
    </row>
    <row r="226" spans="1:10" x14ac:dyDescent="0.2">
      <c r="A226" s="158" t="s">
        <v>196</v>
      </c>
      <c r="B226" s="65">
        <v>29</v>
      </c>
      <c r="C226" s="66">
        <v>105</v>
      </c>
      <c r="D226" s="65">
        <v>91</v>
      </c>
      <c r="E226" s="66">
        <v>241</v>
      </c>
      <c r="F226" s="67"/>
      <c r="G226" s="65">
        <f t="shared" si="52"/>
        <v>-76</v>
      </c>
      <c r="H226" s="66">
        <f t="shared" si="53"/>
        <v>-150</v>
      </c>
      <c r="I226" s="20">
        <f t="shared" si="54"/>
        <v>-0.72380952380952379</v>
      </c>
      <c r="J226" s="21">
        <f t="shared" si="55"/>
        <v>-0.62240663900414939</v>
      </c>
    </row>
    <row r="227" spans="1:10" x14ac:dyDescent="0.2">
      <c r="A227" s="158" t="s">
        <v>216</v>
      </c>
      <c r="B227" s="65">
        <v>6</v>
      </c>
      <c r="C227" s="66">
        <v>13</v>
      </c>
      <c r="D227" s="65">
        <v>10</v>
      </c>
      <c r="E227" s="66">
        <v>28</v>
      </c>
      <c r="F227" s="67"/>
      <c r="G227" s="65">
        <f t="shared" si="52"/>
        <v>-7</v>
      </c>
      <c r="H227" s="66">
        <f t="shared" si="53"/>
        <v>-18</v>
      </c>
      <c r="I227" s="20">
        <f t="shared" si="54"/>
        <v>-0.53846153846153844</v>
      </c>
      <c r="J227" s="21">
        <f t="shared" si="55"/>
        <v>-0.6428571428571429</v>
      </c>
    </row>
    <row r="228" spans="1:10" s="160" customFormat="1" x14ac:dyDescent="0.2">
      <c r="A228" s="178" t="s">
        <v>530</v>
      </c>
      <c r="B228" s="71">
        <v>186</v>
      </c>
      <c r="C228" s="72">
        <v>383</v>
      </c>
      <c r="D228" s="71">
        <v>510</v>
      </c>
      <c r="E228" s="72">
        <v>809</v>
      </c>
      <c r="F228" s="73"/>
      <c r="G228" s="71">
        <f t="shared" si="52"/>
        <v>-197</v>
      </c>
      <c r="H228" s="72">
        <f t="shared" si="53"/>
        <v>-299</v>
      </c>
      <c r="I228" s="37">
        <f t="shared" si="54"/>
        <v>-0.51436031331592691</v>
      </c>
      <c r="J228" s="38">
        <f t="shared" si="55"/>
        <v>-0.36959208899876389</v>
      </c>
    </row>
    <row r="229" spans="1:10" x14ac:dyDescent="0.2">
      <c r="A229" s="177"/>
      <c r="B229" s="143"/>
      <c r="C229" s="144"/>
      <c r="D229" s="143"/>
      <c r="E229" s="144"/>
      <c r="F229" s="145"/>
      <c r="G229" s="143"/>
      <c r="H229" s="144"/>
      <c r="I229" s="151"/>
      <c r="J229" s="152"/>
    </row>
    <row r="230" spans="1:10" s="139" customFormat="1" x14ac:dyDescent="0.2">
      <c r="A230" s="159" t="s">
        <v>58</v>
      </c>
      <c r="B230" s="65"/>
      <c r="C230" s="66"/>
      <c r="D230" s="65"/>
      <c r="E230" s="66"/>
      <c r="F230" s="67"/>
      <c r="G230" s="65"/>
      <c r="H230" s="66"/>
      <c r="I230" s="20"/>
      <c r="J230" s="21"/>
    </row>
    <row r="231" spans="1:10" x14ac:dyDescent="0.2">
      <c r="A231" s="158" t="s">
        <v>211</v>
      </c>
      <c r="B231" s="65">
        <v>6</v>
      </c>
      <c r="C231" s="66">
        <v>15</v>
      </c>
      <c r="D231" s="65">
        <v>17</v>
      </c>
      <c r="E231" s="66">
        <v>33</v>
      </c>
      <c r="F231" s="67"/>
      <c r="G231" s="65">
        <f t="shared" ref="G231:G246" si="56">B231-C231</f>
        <v>-9</v>
      </c>
      <c r="H231" s="66">
        <f t="shared" ref="H231:H246" si="57">D231-E231</f>
        <v>-16</v>
      </c>
      <c r="I231" s="20">
        <f t="shared" ref="I231:I246" si="58">IF(C231=0, "-", IF(G231/C231&lt;10, G231/C231, "&gt;999%"))</f>
        <v>-0.6</v>
      </c>
      <c r="J231" s="21">
        <f t="shared" ref="J231:J246" si="59">IF(E231=0, "-", IF(H231/E231&lt;10, H231/E231, "&gt;999%"))</f>
        <v>-0.48484848484848486</v>
      </c>
    </row>
    <row r="232" spans="1:10" x14ac:dyDescent="0.2">
      <c r="A232" s="158" t="s">
        <v>212</v>
      </c>
      <c r="B232" s="65">
        <v>0</v>
      </c>
      <c r="C232" s="66">
        <v>0</v>
      </c>
      <c r="D232" s="65">
        <v>0</v>
      </c>
      <c r="E232" s="66">
        <v>1</v>
      </c>
      <c r="F232" s="67"/>
      <c r="G232" s="65">
        <f t="shared" si="56"/>
        <v>0</v>
      </c>
      <c r="H232" s="66">
        <f t="shared" si="57"/>
        <v>-1</v>
      </c>
      <c r="I232" s="20" t="str">
        <f t="shared" si="58"/>
        <v>-</v>
      </c>
      <c r="J232" s="21">
        <f t="shared" si="59"/>
        <v>-1</v>
      </c>
    </row>
    <row r="233" spans="1:10" x14ac:dyDescent="0.2">
      <c r="A233" s="158" t="s">
        <v>230</v>
      </c>
      <c r="B233" s="65">
        <v>12</v>
      </c>
      <c r="C233" s="66">
        <v>0</v>
      </c>
      <c r="D233" s="65">
        <v>22</v>
      </c>
      <c r="E233" s="66">
        <v>7</v>
      </c>
      <c r="F233" s="67"/>
      <c r="G233" s="65">
        <f t="shared" si="56"/>
        <v>12</v>
      </c>
      <c r="H233" s="66">
        <f t="shared" si="57"/>
        <v>15</v>
      </c>
      <c r="I233" s="20" t="str">
        <f t="shared" si="58"/>
        <v>-</v>
      </c>
      <c r="J233" s="21">
        <f t="shared" si="59"/>
        <v>2.1428571428571428</v>
      </c>
    </row>
    <row r="234" spans="1:10" x14ac:dyDescent="0.2">
      <c r="A234" s="158" t="s">
        <v>271</v>
      </c>
      <c r="B234" s="65">
        <v>2</v>
      </c>
      <c r="C234" s="66">
        <v>3</v>
      </c>
      <c r="D234" s="65">
        <v>5</v>
      </c>
      <c r="E234" s="66">
        <v>5</v>
      </c>
      <c r="F234" s="67"/>
      <c r="G234" s="65">
        <f t="shared" si="56"/>
        <v>-1</v>
      </c>
      <c r="H234" s="66">
        <f t="shared" si="57"/>
        <v>0</v>
      </c>
      <c r="I234" s="20">
        <f t="shared" si="58"/>
        <v>-0.33333333333333331</v>
      </c>
      <c r="J234" s="21">
        <f t="shared" si="59"/>
        <v>0</v>
      </c>
    </row>
    <row r="235" spans="1:10" x14ac:dyDescent="0.2">
      <c r="A235" s="158" t="s">
        <v>231</v>
      </c>
      <c r="B235" s="65">
        <v>1</v>
      </c>
      <c r="C235" s="66">
        <v>1</v>
      </c>
      <c r="D235" s="65">
        <v>3</v>
      </c>
      <c r="E235" s="66">
        <v>2</v>
      </c>
      <c r="F235" s="67"/>
      <c r="G235" s="65">
        <f t="shared" si="56"/>
        <v>0</v>
      </c>
      <c r="H235" s="66">
        <f t="shared" si="57"/>
        <v>1</v>
      </c>
      <c r="I235" s="20">
        <f t="shared" si="58"/>
        <v>0</v>
      </c>
      <c r="J235" s="21">
        <f t="shared" si="59"/>
        <v>0.5</v>
      </c>
    </row>
    <row r="236" spans="1:10" x14ac:dyDescent="0.2">
      <c r="A236" s="158" t="s">
        <v>242</v>
      </c>
      <c r="B236" s="65">
        <v>0</v>
      </c>
      <c r="C236" s="66">
        <v>3</v>
      </c>
      <c r="D236" s="65">
        <v>2</v>
      </c>
      <c r="E236" s="66">
        <v>3</v>
      </c>
      <c r="F236" s="67"/>
      <c r="G236" s="65">
        <f t="shared" si="56"/>
        <v>-3</v>
      </c>
      <c r="H236" s="66">
        <f t="shared" si="57"/>
        <v>-1</v>
      </c>
      <c r="I236" s="20">
        <f t="shared" si="58"/>
        <v>-1</v>
      </c>
      <c r="J236" s="21">
        <f t="shared" si="59"/>
        <v>-0.33333333333333331</v>
      </c>
    </row>
    <row r="237" spans="1:10" x14ac:dyDescent="0.2">
      <c r="A237" s="158" t="s">
        <v>272</v>
      </c>
      <c r="B237" s="65">
        <v>1</v>
      </c>
      <c r="C237" s="66">
        <v>0</v>
      </c>
      <c r="D237" s="65">
        <v>2</v>
      </c>
      <c r="E237" s="66">
        <v>0</v>
      </c>
      <c r="F237" s="67"/>
      <c r="G237" s="65">
        <f t="shared" si="56"/>
        <v>1</v>
      </c>
      <c r="H237" s="66">
        <f t="shared" si="57"/>
        <v>2</v>
      </c>
      <c r="I237" s="20" t="str">
        <f t="shared" si="58"/>
        <v>-</v>
      </c>
      <c r="J237" s="21" t="str">
        <f t="shared" si="59"/>
        <v>-</v>
      </c>
    </row>
    <row r="238" spans="1:10" x14ac:dyDescent="0.2">
      <c r="A238" s="158" t="s">
        <v>344</v>
      </c>
      <c r="B238" s="65">
        <v>0</v>
      </c>
      <c r="C238" s="66">
        <v>0</v>
      </c>
      <c r="D238" s="65">
        <v>2</v>
      </c>
      <c r="E238" s="66">
        <v>0</v>
      </c>
      <c r="F238" s="67"/>
      <c r="G238" s="65">
        <f t="shared" si="56"/>
        <v>0</v>
      </c>
      <c r="H238" s="66">
        <f t="shared" si="57"/>
        <v>2</v>
      </c>
      <c r="I238" s="20" t="str">
        <f t="shared" si="58"/>
        <v>-</v>
      </c>
      <c r="J238" s="21" t="str">
        <f t="shared" si="59"/>
        <v>-</v>
      </c>
    </row>
    <row r="239" spans="1:10" x14ac:dyDescent="0.2">
      <c r="A239" s="158" t="s">
        <v>313</v>
      </c>
      <c r="B239" s="65">
        <v>2</v>
      </c>
      <c r="C239" s="66">
        <v>3</v>
      </c>
      <c r="D239" s="65">
        <v>8</v>
      </c>
      <c r="E239" s="66">
        <v>13</v>
      </c>
      <c r="F239" s="67"/>
      <c r="G239" s="65">
        <f t="shared" si="56"/>
        <v>-1</v>
      </c>
      <c r="H239" s="66">
        <f t="shared" si="57"/>
        <v>-5</v>
      </c>
      <c r="I239" s="20">
        <f t="shared" si="58"/>
        <v>-0.33333333333333331</v>
      </c>
      <c r="J239" s="21">
        <f t="shared" si="59"/>
        <v>-0.38461538461538464</v>
      </c>
    </row>
    <row r="240" spans="1:10" x14ac:dyDescent="0.2">
      <c r="A240" s="158" t="s">
        <v>345</v>
      </c>
      <c r="B240" s="65">
        <v>10</v>
      </c>
      <c r="C240" s="66">
        <v>0</v>
      </c>
      <c r="D240" s="65">
        <v>19</v>
      </c>
      <c r="E240" s="66">
        <v>0</v>
      </c>
      <c r="F240" s="67"/>
      <c r="G240" s="65">
        <f t="shared" si="56"/>
        <v>10</v>
      </c>
      <c r="H240" s="66">
        <f t="shared" si="57"/>
        <v>19</v>
      </c>
      <c r="I240" s="20" t="str">
        <f t="shared" si="58"/>
        <v>-</v>
      </c>
      <c r="J240" s="21" t="str">
        <f t="shared" si="59"/>
        <v>-</v>
      </c>
    </row>
    <row r="241" spans="1:10" x14ac:dyDescent="0.2">
      <c r="A241" s="158" t="s">
        <v>346</v>
      </c>
      <c r="B241" s="65">
        <v>0</v>
      </c>
      <c r="C241" s="66">
        <v>1</v>
      </c>
      <c r="D241" s="65">
        <v>1</v>
      </c>
      <c r="E241" s="66">
        <v>3</v>
      </c>
      <c r="F241" s="67"/>
      <c r="G241" s="65">
        <f t="shared" si="56"/>
        <v>-1</v>
      </c>
      <c r="H241" s="66">
        <f t="shared" si="57"/>
        <v>-2</v>
      </c>
      <c r="I241" s="20">
        <f t="shared" si="58"/>
        <v>-1</v>
      </c>
      <c r="J241" s="21">
        <f t="shared" si="59"/>
        <v>-0.66666666666666663</v>
      </c>
    </row>
    <row r="242" spans="1:10" x14ac:dyDescent="0.2">
      <c r="A242" s="158" t="s">
        <v>347</v>
      </c>
      <c r="B242" s="65">
        <v>5</v>
      </c>
      <c r="C242" s="66">
        <v>5</v>
      </c>
      <c r="D242" s="65">
        <v>11</v>
      </c>
      <c r="E242" s="66">
        <v>11</v>
      </c>
      <c r="F242" s="67"/>
      <c r="G242" s="65">
        <f t="shared" si="56"/>
        <v>0</v>
      </c>
      <c r="H242" s="66">
        <f t="shared" si="57"/>
        <v>0</v>
      </c>
      <c r="I242" s="20">
        <f t="shared" si="58"/>
        <v>0</v>
      </c>
      <c r="J242" s="21">
        <f t="shared" si="59"/>
        <v>0</v>
      </c>
    </row>
    <row r="243" spans="1:10" x14ac:dyDescent="0.2">
      <c r="A243" s="158" t="s">
        <v>384</v>
      </c>
      <c r="B243" s="65">
        <v>1</v>
      </c>
      <c r="C243" s="66">
        <v>0</v>
      </c>
      <c r="D243" s="65">
        <v>4</v>
      </c>
      <c r="E243" s="66">
        <v>0</v>
      </c>
      <c r="F243" s="67"/>
      <c r="G243" s="65">
        <f t="shared" si="56"/>
        <v>1</v>
      </c>
      <c r="H243" s="66">
        <f t="shared" si="57"/>
        <v>4</v>
      </c>
      <c r="I243" s="20" t="str">
        <f t="shared" si="58"/>
        <v>-</v>
      </c>
      <c r="J243" s="21" t="str">
        <f t="shared" si="59"/>
        <v>-</v>
      </c>
    </row>
    <row r="244" spans="1:10" x14ac:dyDescent="0.2">
      <c r="A244" s="158" t="s">
        <v>385</v>
      </c>
      <c r="B244" s="65">
        <v>2</v>
      </c>
      <c r="C244" s="66">
        <v>4</v>
      </c>
      <c r="D244" s="65">
        <v>10</v>
      </c>
      <c r="E244" s="66">
        <v>10</v>
      </c>
      <c r="F244" s="67"/>
      <c r="G244" s="65">
        <f t="shared" si="56"/>
        <v>-2</v>
      </c>
      <c r="H244" s="66">
        <f t="shared" si="57"/>
        <v>0</v>
      </c>
      <c r="I244" s="20">
        <f t="shared" si="58"/>
        <v>-0.5</v>
      </c>
      <c r="J244" s="21">
        <f t="shared" si="59"/>
        <v>0</v>
      </c>
    </row>
    <row r="245" spans="1:10" x14ac:dyDescent="0.2">
      <c r="A245" s="158" t="s">
        <v>396</v>
      </c>
      <c r="B245" s="65">
        <v>0</v>
      </c>
      <c r="C245" s="66">
        <v>1</v>
      </c>
      <c r="D245" s="65">
        <v>0</v>
      </c>
      <c r="E245" s="66">
        <v>3</v>
      </c>
      <c r="F245" s="67"/>
      <c r="G245" s="65">
        <f t="shared" si="56"/>
        <v>-1</v>
      </c>
      <c r="H245" s="66">
        <f t="shared" si="57"/>
        <v>-3</v>
      </c>
      <c r="I245" s="20">
        <f t="shared" si="58"/>
        <v>-1</v>
      </c>
      <c r="J245" s="21">
        <f t="shared" si="59"/>
        <v>-1</v>
      </c>
    </row>
    <row r="246" spans="1:10" s="160" customFormat="1" x14ac:dyDescent="0.2">
      <c r="A246" s="178" t="s">
        <v>531</v>
      </c>
      <c r="B246" s="71">
        <v>42</v>
      </c>
      <c r="C246" s="72">
        <v>36</v>
      </c>
      <c r="D246" s="71">
        <v>106</v>
      </c>
      <c r="E246" s="72">
        <v>91</v>
      </c>
      <c r="F246" s="73"/>
      <c r="G246" s="71">
        <f t="shared" si="56"/>
        <v>6</v>
      </c>
      <c r="H246" s="72">
        <f t="shared" si="57"/>
        <v>15</v>
      </c>
      <c r="I246" s="37">
        <f t="shared" si="58"/>
        <v>0.16666666666666666</v>
      </c>
      <c r="J246" s="38">
        <f t="shared" si="59"/>
        <v>0.16483516483516483</v>
      </c>
    </row>
    <row r="247" spans="1:10" x14ac:dyDescent="0.2">
      <c r="A247" s="177"/>
      <c r="B247" s="143"/>
      <c r="C247" s="144"/>
      <c r="D247" s="143"/>
      <c r="E247" s="144"/>
      <c r="F247" s="145"/>
      <c r="G247" s="143"/>
      <c r="H247" s="144"/>
      <c r="I247" s="151"/>
      <c r="J247" s="152"/>
    </row>
    <row r="248" spans="1:10" s="139" customFormat="1" x14ac:dyDescent="0.2">
      <c r="A248" s="159" t="s">
        <v>59</v>
      </c>
      <c r="B248" s="65"/>
      <c r="C248" s="66"/>
      <c r="D248" s="65"/>
      <c r="E248" s="66"/>
      <c r="F248" s="67"/>
      <c r="G248" s="65"/>
      <c r="H248" s="66"/>
      <c r="I248" s="20"/>
      <c r="J248" s="21"/>
    </row>
    <row r="249" spans="1:10" x14ac:dyDescent="0.2">
      <c r="A249" s="158" t="s">
        <v>445</v>
      </c>
      <c r="B249" s="65">
        <v>1</v>
      </c>
      <c r="C249" s="66">
        <v>2</v>
      </c>
      <c r="D249" s="65">
        <v>2</v>
      </c>
      <c r="E249" s="66">
        <v>7</v>
      </c>
      <c r="F249" s="67"/>
      <c r="G249" s="65">
        <f t="shared" ref="G249:G255" si="60">B249-C249</f>
        <v>-1</v>
      </c>
      <c r="H249" s="66">
        <f t="shared" ref="H249:H255" si="61">D249-E249</f>
        <v>-5</v>
      </c>
      <c r="I249" s="20">
        <f t="shared" ref="I249:I255" si="62">IF(C249=0, "-", IF(G249/C249&lt;10, G249/C249, "&gt;999%"))</f>
        <v>-0.5</v>
      </c>
      <c r="J249" s="21">
        <f t="shared" ref="J249:J255" si="63">IF(E249=0, "-", IF(H249/E249&lt;10, H249/E249, "&gt;999%"))</f>
        <v>-0.7142857142857143</v>
      </c>
    </row>
    <row r="250" spans="1:10" x14ac:dyDescent="0.2">
      <c r="A250" s="158" t="s">
        <v>397</v>
      </c>
      <c r="B250" s="65">
        <v>0</v>
      </c>
      <c r="C250" s="66">
        <v>0</v>
      </c>
      <c r="D250" s="65">
        <v>0</v>
      </c>
      <c r="E250" s="66">
        <v>1</v>
      </c>
      <c r="F250" s="67"/>
      <c r="G250" s="65">
        <f t="shared" si="60"/>
        <v>0</v>
      </c>
      <c r="H250" s="66">
        <f t="shared" si="61"/>
        <v>-1</v>
      </c>
      <c r="I250" s="20" t="str">
        <f t="shared" si="62"/>
        <v>-</v>
      </c>
      <c r="J250" s="21">
        <f t="shared" si="63"/>
        <v>-1</v>
      </c>
    </row>
    <row r="251" spans="1:10" x14ac:dyDescent="0.2">
      <c r="A251" s="158" t="s">
        <v>254</v>
      </c>
      <c r="B251" s="65">
        <v>2</v>
      </c>
      <c r="C251" s="66">
        <v>0</v>
      </c>
      <c r="D251" s="65">
        <v>3</v>
      </c>
      <c r="E251" s="66">
        <v>1</v>
      </c>
      <c r="F251" s="67"/>
      <c r="G251" s="65">
        <f t="shared" si="60"/>
        <v>2</v>
      </c>
      <c r="H251" s="66">
        <f t="shared" si="61"/>
        <v>2</v>
      </c>
      <c r="I251" s="20" t="str">
        <f t="shared" si="62"/>
        <v>-</v>
      </c>
      <c r="J251" s="21">
        <f t="shared" si="63"/>
        <v>2</v>
      </c>
    </row>
    <row r="252" spans="1:10" x14ac:dyDescent="0.2">
      <c r="A252" s="158" t="s">
        <v>407</v>
      </c>
      <c r="B252" s="65">
        <v>0</v>
      </c>
      <c r="C252" s="66">
        <v>0</v>
      </c>
      <c r="D252" s="65">
        <v>0</v>
      </c>
      <c r="E252" s="66">
        <v>2</v>
      </c>
      <c r="F252" s="67"/>
      <c r="G252" s="65">
        <f t="shared" si="60"/>
        <v>0</v>
      </c>
      <c r="H252" s="66">
        <f t="shared" si="61"/>
        <v>-2</v>
      </c>
      <c r="I252" s="20" t="str">
        <f t="shared" si="62"/>
        <v>-</v>
      </c>
      <c r="J252" s="21">
        <f t="shared" si="63"/>
        <v>-1</v>
      </c>
    </row>
    <row r="253" spans="1:10" x14ac:dyDescent="0.2">
      <c r="A253" s="158" t="s">
        <v>417</v>
      </c>
      <c r="B253" s="65">
        <v>0</v>
      </c>
      <c r="C253" s="66">
        <v>1</v>
      </c>
      <c r="D253" s="65">
        <v>0</v>
      </c>
      <c r="E253" s="66">
        <v>2</v>
      </c>
      <c r="F253" s="67"/>
      <c r="G253" s="65">
        <f t="shared" si="60"/>
        <v>-1</v>
      </c>
      <c r="H253" s="66">
        <f t="shared" si="61"/>
        <v>-2</v>
      </c>
      <c r="I253" s="20">
        <f t="shared" si="62"/>
        <v>-1</v>
      </c>
      <c r="J253" s="21">
        <f t="shared" si="63"/>
        <v>-1</v>
      </c>
    </row>
    <row r="254" spans="1:10" x14ac:dyDescent="0.2">
      <c r="A254" s="158" t="s">
        <v>430</v>
      </c>
      <c r="B254" s="65">
        <v>0</v>
      </c>
      <c r="C254" s="66">
        <v>6</v>
      </c>
      <c r="D254" s="65">
        <v>0</v>
      </c>
      <c r="E254" s="66">
        <v>8</v>
      </c>
      <c r="F254" s="67"/>
      <c r="G254" s="65">
        <f t="shared" si="60"/>
        <v>-6</v>
      </c>
      <c r="H254" s="66">
        <f t="shared" si="61"/>
        <v>-8</v>
      </c>
      <c r="I254" s="20">
        <f t="shared" si="62"/>
        <v>-1</v>
      </c>
      <c r="J254" s="21">
        <f t="shared" si="63"/>
        <v>-1</v>
      </c>
    </row>
    <row r="255" spans="1:10" s="160" customFormat="1" x14ac:dyDescent="0.2">
      <c r="A255" s="178" t="s">
        <v>532</v>
      </c>
      <c r="B255" s="71">
        <v>3</v>
      </c>
      <c r="C255" s="72">
        <v>9</v>
      </c>
      <c r="D255" s="71">
        <v>5</v>
      </c>
      <c r="E255" s="72">
        <v>21</v>
      </c>
      <c r="F255" s="73"/>
      <c r="G255" s="71">
        <f t="shared" si="60"/>
        <v>-6</v>
      </c>
      <c r="H255" s="72">
        <f t="shared" si="61"/>
        <v>-16</v>
      </c>
      <c r="I255" s="37">
        <f t="shared" si="62"/>
        <v>-0.66666666666666663</v>
      </c>
      <c r="J255" s="38">
        <f t="shared" si="63"/>
        <v>-0.76190476190476186</v>
      </c>
    </row>
    <row r="256" spans="1:10" x14ac:dyDescent="0.2">
      <c r="A256" s="177"/>
      <c r="B256" s="143"/>
      <c r="C256" s="144"/>
      <c r="D256" s="143"/>
      <c r="E256" s="144"/>
      <c r="F256" s="145"/>
      <c r="G256" s="143"/>
      <c r="H256" s="144"/>
      <c r="I256" s="151"/>
      <c r="J256" s="152"/>
    </row>
    <row r="257" spans="1:10" s="139" customFormat="1" x14ac:dyDescent="0.2">
      <c r="A257" s="159" t="s">
        <v>60</v>
      </c>
      <c r="B257" s="65"/>
      <c r="C257" s="66"/>
      <c r="D257" s="65"/>
      <c r="E257" s="66"/>
      <c r="F257" s="67"/>
      <c r="G257" s="65"/>
      <c r="H257" s="66"/>
      <c r="I257" s="20"/>
      <c r="J257" s="21"/>
    </row>
    <row r="258" spans="1:10" x14ac:dyDescent="0.2">
      <c r="A258" s="158" t="s">
        <v>325</v>
      </c>
      <c r="B258" s="65">
        <v>4</v>
      </c>
      <c r="C258" s="66">
        <v>13</v>
      </c>
      <c r="D258" s="65">
        <v>16</v>
      </c>
      <c r="E258" s="66">
        <v>24</v>
      </c>
      <c r="F258" s="67"/>
      <c r="G258" s="65">
        <f>B258-C258</f>
        <v>-9</v>
      </c>
      <c r="H258" s="66">
        <f>D258-E258</f>
        <v>-8</v>
      </c>
      <c r="I258" s="20">
        <f>IF(C258=0, "-", IF(G258/C258&lt;10, G258/C258, "&gt;999%"))</f>
        <v>-0.69230769230769229</v>
      </c>
      <c r="J258" s="21">
        <f>IF(E258=0, "-", IF(H258/E258&lt;10, H258/E258, "&gt;999%"))</f>
        <v>-0.33333333333333331</v>
      </c>
    </row>
    <row r="259" spans="1:10" x14ac:dyDescent="0.2">
      <c r="A259" s="158" t="s">
        <v>180</v>
      </c>
      <c r="B259" s="65">
        <v>25</v>
      </c>
      <c r="C259" s="66">
        <v>28</v>
      </c>
      <c r="D259" s="65">
        <v>62</v>
      </c>
      <c r="E259" s="66">
        <v>93</v>
      </c>
      <c r="F259" s="67"/>
      <c r="G259" s="65">
        <f>B259-C259</f>
        <v>-3</v>
      </c>
      <c r="H259" s="66">
        <f>D259-E259</f>
        <v>-31</v>
      </c>
      <c r="I259" s="20">
        <f>IF(C259=0, "-", IF(G259/C259&lt;10, G259/C259, "&gt;999%"))</f>
        <v>-0.10714285714285714</v>
      </c>
      <c r="J259" s="21">
        <f>IF(E259=0, "-", IF(H259/E259&lt;10, H259/E259, "&gt;999%"))</f>
        <v>-0.33333333333333331</v>
      </c>
    </row>
    <row r="260" spans="1:10" x14ac:dyDescent="0.2">
      <c r="A260" s="158" t="s">
        <v>295</v>
      </c>
      <c r="B260" s="65">
        <v>19</v>
      </c>
      <c r="C260" s="66">
        <v>13</v>
      </c>
      <c r="D260" s="65">
        <v>47</v>
      </c>
      <c r="E260" s="66">
        <v>52</v>
      </c>
      <c r="F260" s="67"/>
      <c r="G260" s="65">
        <f>B260-C260</f>
        <v>6</v>
      </c>
      <c r="H260" s="66">
        <f>D260-E260</f>
        <v>-5</v>
      </c>
      <c r="I260" s="20">
        <f>IF(C260=0, "-", IF(G260/C260&lt;10, G260/C260, "&gt;999%"))</f>
        <v>0.46153846153846156</v>
      </c>
      <c r="J260" s="21">
        <f>IF(E260=0, "-", IF(H260/E260&lt;10, H260/E260, "&gt;999%"))</f>
        <v>-9.6153846153846159E-2</v>
      </c>
    </row>
    <row r="261" spans="1:10" s="160" customFormat="1" x14ac:dyDescent="0.2">
      <c r="A261" s="178" t="s">
        <v>533</v>
      </c>
      <c r="B261" s="71">
        <v>48</v>
      </c>
      <c r="C261" s="72">
        <v>54</v>
      </c>
      <c r="D261" s="71">
        <v>125</v>
      </c>
      <c r="E261" s="72">
        <v>169</v>
      </c>
      <c r="F261" s="73"/>
      <c r="G261" s="71">
        <f>B261-C261</f>
        <v>-6</v>
      </c>
      <c r="H261" s="72">
        <f>D261-E261</f>
        <v>-44</v>
      </c>
      <c r="I261" s="37">
        <f>IF(C261=0, "-", IF(G261/C261&lt;10, G261/C261, "&gt;999%"))</f>
        <v>-0.1111111111111111</v>
      </c>
      <c r="J261" s="38">
        <f>IF(E261=0, "-", IF(H261/E261&lt;10, H261/E261, "&gt;999%"))</f>
        <v>-0.26035502958579881</v>
      </c>
    </row>
    <row r="262" spans="1:10" x14ac:dyDescent="0.2">
      <c r="A262" s="177"/>
      <c r="B262" s="143"/>
      <c r="C262" s="144"/>
      <c r="D262" s="143"/>
      <c r="E262" s="144"/>
      <c r="F262" s="145"/>
      <c r="G262" s="143"/>
      <c r="H262" s="144"/>
      <c r="I262" s="151"/>
      <c r="J262" s="152"/>
    </row>
    <row r="263" spans="1:10" s="139" customFormat="1" x14ac:dyDescent="0.2">
      <c r="A263" s="159" t="s">
        <v>61</v>
      </c>
      <c r="B263" s="65"/>
      <c r="C263" s="66"/>
      <c r="D263" s="65"/>
      <c r="E263" s="66"/>
      <c r="F263" s="67"/>
      <c r="G263" s="65"/>
      <c r="H263" s="66"/>
      <c r="I263" s="20"/>
      <c r="J263" s="21"/>
    </row>
    <row r="264" spans="1:10" x14ac:dyDescent="0.2">
      <c r="A264" s="158" t="s">
        <v>262</v>
      </c>
      <c r="B264" s="65">
        <v>0</v>
      </c>
      <c r="C264" s="66">
        <v>0</v>
      </c>
      <c r="D264" s="65">
        <v>1</v>
      </c>
      <c r="E264" s="66">
        <v>2</v>
      </c>
      <c r="F264" s="67"/>
      <c r="G264" s="65">
        <f>B264-C264</f>
        <v>0</v>
      </c>
      <c r="H264" s="66">
        <f>D264-E264</f>
        <v>-1</v>
      </c>
      <c r="I264" s="20" t="str">
        <f>IF(C264=0, "-", IF(G264/C264&lt;10, G264/C264, "&gt;999%"))</f>
        <v>-</v>
      </c>
      <c r="J264" s="21">
        <f>IF(E264=0, "-", IF(H264/E264&lt;10, H264/E264, "&gt;999%"))</f>
        <v>-0.5</v>
      </c>
    </row>
    <row r="265" spans="1:10" x14ac:dyDescent="0.2">
      <c r="A265" s="158" t="s">
        <v>213</v>
      </c>
      <c r="B265" s="65">
        <v>0</v>
      </c>
      <c r="C265" s="66">
        <v>1</v>
      </c>
      <c r="D265" s="65">
        <v>1</v>
      </c>
      <c r="E265" s="66">
        <v>3</v>
      </c>
      <c r="F265" s="67"/>
      <c r="G265" s="65">
        <f>B265-C265</f>
        <v>-1</v>
      </c>
      <c r="H265" s="66">
        <f>D265-E265</f>
        <v>-2</v>
      </c>
      <c r="I265" s="20">
        <f>IF(C265=0, "-", IF(G265/C265&lt;10, G265/C265, "&gt;999%"))</f>
        <v>-1</v>
      </c>
      <c r="J265" s="21">
        <f>IF(E265=0, "-", IF(H265/E265&lt;10, H265/E265, "&gt;999%"))</f>
        <v>-0.66666666666666663</v>
      </c>
    </row>
    <row r="266" spans="1:10" x14ac:dyDescent="0.2">
      <c r="A266" s="158" t="s">
        <v>314</v>
      </c>
      <c r="B266" s="65">
        <v>1</v>
      </c>
      <c r="C266" s="66">
        <v>1</v>
      </c>
      <c r="D266" s="65">
        <v>4</v>
      </c>
      <c r="E266" s="66">
        <v>4</v>
      </c>
      <c r="F266" s="67"/>
      <c r="G266" s="65">
        <f>B266-C266</f>
        <v>0</v>
      </c>
      <c r="H266" s="66">
        <f>D266-E266</f>
        <v>0</v>
      </c>
      <c r="I266" s="20">
        <f>IF(C266=0, "-", IF(G266/C266&lt;10, G266/C266, "&gt;999%"))</f>
        <v>0</v>
      </c>
      <c r="J266" s="21">
        <f>IF(E266=0, "-", IF(H266/E266&lt;10, H266/E266, "&gt;999%"))</f>
        <v>0</v>
      </c>
    </row>
    <row r="267" spans="1:10" x14ac:dyDescent="0.2">
      <c r="A267" s="158" t="s">
        <v>188</v>
      </c>
      <c r="B267" s="65">
        <v>2</v>
      </c>
      <c r="C267" s="66">
        <v>4</v>
      </c>
      <c r="D267" s="65">
        <v>6</v>
      </c>
      <c r="E267" s="66">
        <v>12</v>
      </c>
      <c r="F267" s="67"/>
      <c r="G267" s="65">
        <f>B267-C267</f>
        <v>-2</v>
      </c>
      <c r="H267" s="66">
        <f>D267-E267</f>
        <v>-6</v>
      </c>
      <c r="I267" s="20">
        <f>IF(C267=0, "-", IF(G267/C267&lt;10, G267/C267, "&gt;999%"))</f>
        <v>-0.5</v>
      </c>
      <c r="J267" s="21">
        <f>IF(E267=0, "-", IF(H267/E267&lt;10, H267/E267, "&gt;999%"))</f>
        <v>-0.5</v>
      </c>
    </row>
    <row r="268" spans="1:10" s="160" customFormat="1" x14ac:dyDescent="0.2">
      <c r="A268" s="178" t="s">
        <v>534</v>
      </c>
      <c r="B268" s="71">
        <v>3</v>
      </c>
      <c r="C268" s="72">
        <v>6</v>
      </c>
      <c r="D268" s="71">
        <v>12</v>
      </c>
      <c r="E268" s="72">
        <v>21</v>
      </c>
      <c r="F268" s="73"/>
      <c r="G268" s="71">
        <f>B268-C268</f>
        <v>-3</v>
      </c>
      <c r="H268" s="72">
        <f>D268-E268</f>
        <v>-9</v>
      </c>
      <c r="I268" s="37">
        <f>IF(C268=0, "-", IF(G268/C268&lt;10, G268/C268, "&gt;999%"))</f>
        <v>-0.5</v>
      </c>
      <c r="J268" s="38">
        <f>IF(E268=0, "-", IF(H268/E268&lt;10, H268/E268, "&gt;999%"))</f>
        <v>-0.42857142857142855</v>
      </c>
    </row>
    <row r="269" spans="1:10" x14ac:dyDescent="0.2">
      <c r="A269" s="177"/>
      <c r="B269" s="143"/>
      <c r="C269" s="144"/>
      <c r="D269" s="143"/>
      <c r="E269" s="144"/>
      <c r="F269" s="145"/>
      <c r="G269" s="143"/>
      <c r="H269" s="144"/>
      <c r="I269" s="151"/>
      <c r="J269" s="152"/>
    </row>
    <row r="270" spans="1:10" s="139" customFormat="1" x14ac:dyDescent="0.2">
      <c r="A270" s="159" t="s">
        <v>62</v>
      </c>
      <c r="B270" s="65"/>
      <c r="C270" s="66"/>
      <c r="D270" s="65"/>
      <c r="E270" s="66"/>
      <c r="F270" s="67"/>
      <c r="G270" s="65"/>
      <c r="H270" s="66"/>
      <c r="I270" s="20"/>
      <c r="J270" s="21"/>
    </row>
    <row r="271" spans="1:10" x14ac:dyDescent="0.2">
      <c r="A271" s="158" t="s">
        <v>296</v>
      </c>
      <c r="B271" s="65">
        <v>7</v>
      </c>
      <c r="C271" s="66">
        <v>40</v>
      </c>
      <c r="D271" s="65">
        <v>22</v>
      </c>
      <c r="E271" s="66">
        <v>78</v>
      </c>
      <c r="F271" s="67"/>
      <c r="G271" s="65">
        <f t="shared" ref="G271:G280" si="64">B271-C271</f>
        <v>-33</v>
      </c>
      <c r="H271" s="66">
        <f t="shared" ref="H271:H280" si="65">D271-E271</f>
        <v>-56</v>
      </c>
      <c r="I271" s="20">
        <f t="shared" ref="I271:I280" si="66">IF(C271=0, "-", IF(G271/C271&lt;10, G271/C271, "&gt;999%"))</f>
        <v>-0.82499999999999996</v>
      </c>
      <c r="J271" s="21">
        <f t="shared" ref="J271:J280" si="67">IF(E271=0, "-", IF(H271/E271&lt;10, H271/E271, "&gt;999%"))</f>
        <v>-0.71794871794871795</v>
      </c>
    </row>
    <row r="272" spans="1:10" x14ac:dyDescent="0.2">
      <c r="A272" s="158" t="s">
        <v>297</v>
      </c>
      <c r="B272" s="65">
        <v>3</v>
      </c>
      <c r="C272" s="66">
        <v>7</v>
      </c>
      <c r="D272" s="65">
        <v>10</v>
      </c>
      <c r="E272" s="66">
        <v>13</v>
      </c>
      <c r="F272" s="67"/>
      <c r="G272" s="65">
        <f t="shared" si="64"/>
        <v>-4</v>
      </c>
      <c r="H272" s="66">
        <f t="shared" si="65"/>
        <v>-3</v>
      </c>
      <c r="I272" s="20">
        <f t="shared" si="66"/>
        <v>-0.5714285714285714</v>
      </c>
      <c r="J272" s="21">
        <f t="shared" si="67"/>
        <v>-0.23076923076923078</v>
      </c>
    </row>
    <row r="273" spans="1:10" x14ac:dyDescent="0.2">
      <c r="A273" s="158" t="s">
        <v>408</v>
      </c>
      <c r="B273" s="65">
        <v>0</v>
      </c>
      <c r="C273" s="66">
        <v>0</v>
      </c>
      <c r="D273" s="65">
        <v>2</v>
      </c>
      <c r="E273" s="66">
        <v>0</v>
      </c>
      <c r="F273" s="67"/>
      <c r="G273" s="65">
        <f t="shared" si="64"/>
        <v>0</v>
      </c>
      <c r="H273" s="66">
        <f t="shared" si="65"/>
        <v>2</v>
      </c>
      <c r="I273" s="20" t="str">
        <f t="shared" si="66"/>
        <v>-</v>
      </c>
      <c r="J273" s="21" t="str">
        <f t="shared" si="67"/>
        <v>-</v>
      </c>
    </row>
    <row r="274" spans="1:10" x14ac:dyDescent="0.2">
      <c r="A274" s="158" t="s">
        <v>173</v>
      </c>
      <c r="B274" s="65">
        <v>2</v>
      </c>
      <c r="C274" s="66">
        <v>0</v>
      </c>
      <c r="D274" s="65">
        <v>2</v>
      </c>
      <c r="E274" s="66">
        <v>4</v>
      </c>
      <c r="F274" s="67"/>
      <c r="G274" s="65">
        <f t="shared" si="64"/>
        <v>2</v>
      </c>
      <c r="H274" s="66">
        <f t="shared" si="65"/>
        <v>-2</v>
      </c>
      <c r="I274" s="20" t="str">
        <f t="shared" si="66"/>
        <v>-</v>
      </c>
      <c r="J274" s="21">
        <f t="shared" si="67"/>
        <v>-0.5</v>
      </c>
    </row>
    <row r="275" spans="1:10" x14ac:dyDescent="0.2">
      <c r="A275" s="158" t="s">
        <v>326</v>
      </c>
      <c r="B275" s="65">
        <v>41</v>
      </c>
      <c r="C275" s="66">
        <v>34</v>
      </c>
      <c r="D275" s="65">
        <v>72</v>
      </c>
      <c r="E275" s="66">
        <v>63</v>
      </c>
      <c r="F275" s="67"/>
      <c r="G275" s="65">
        <f t="shared" si="64"/>
        <v>7</v>
      </c>
      <c r="H275" s="66">
        <f t="shared" si="65"/>
        <v>9</v>
      </c>
      <c r="I275" s="20">
        <f t="shared" si="66"/>
        <v>0.20588235294117646</v>
      </c>
      <c r="J275" s="21">
        <f t="shared" si="67"/>
        <v>0.14285714285714285</v>
      </c>
    </row>
    <row r="276" spans="1:10" x14ac:dyDescent="0.2">
      <c r="A276" s="158" t="s">
        <v>364</v>
      </c>
      <c r="B276" s="65">
        <v>1</v>
      </c>
      <c r="C276" s="66">
        <v>1</v>
      </c>
      <c r="D276" s="65">
        <v>5</v>
      </c>
      <c r="E276" s="66">
        <v>3</v>
      </c>
      <c r="F276" s="67"/>
      <c r="G276" s="65">
        <f t="shared" si="64"/>
        <v>0</v>
      </c>
      <c r="H276" s="66">
        <f t="shared" si="65"/>
        <v>2</v>
      </c>
      <c r="I276" s="20">
        <f t="shared" si="66"/>
        <v>0</v>
      </c>
      <c r="J276" s="21">
        <f t="shared" si="67"/>
        <v>0.66666666666666663</v>
      </c>
    </row>
    <row r="277" spans="1:10" x14ac:dyDescent="0.2">
      <c r="A277" s="158" t="s">
        <v>365</v>
      </c>
      <c r="B277" s="65">
        <v>17</v>
      </c>
      <c r="C277" s="66">
        <v>11</v>
      </c>
      <c r="D277" s="65">
        <v>18</v>
      </c>
      <c r="E277" s="66">
        <v>21</v>
      </c>
      <c r="F277" s="67"/>
      <c r="G277" s="65">
        <f t="shared" si="64"/>
        <v>6</v>
      </c>
      <c r="H277" s="66">
        <f t="shared" si="65"/>
        <v>-3</v>
      </c>
      <c r="I277" s="20">
        <f t="shared" si="66"/>
        <v>0.54545454545454541</v>
      </c>
      <c r="J277" s="21">
        <f t="shared" si="67"/>
        <v>-0.14285714285714285</v>
      </c>
    </row>
    <row r="278" spans="1:10" x14ac:dyDescent="0.2">
      <c r="A278" s="158" t="s">
        <v>418</v>
      </c>
      <c r="B278" s="65">
        <v>0</v>
      </c>
      <c r="C278" s="66">
        <v>2</v>
      </c>
      <c r="D278" s="65">
        <v>4</v>
      </c>
      <c r="E278" s="66">
        <v>3</v>
      </c>
      <c r="F278" s="67"/>
      <c r="G278" s="65">
        <f t="shared" si="64"/>
        <v>-2</v>
      </c>
      <c r="H278" s="66">
        <f t="shared" si="65"/>
        <v>1</v>
      </c>
      <c r="I278" s="20">
        <f t="shared" si="66"/>
        <v>-1</v>
      </c>
      <c r="J278" s="21">
        <f t="shared" si="67"/>
        <v>0.33333333333333331</v>
      </c>
    </row>
    <row r="279" spans="1:10" x14ac:dyDescent="0.2">
      <c r="A279" s="158" t="s">
        <v>431</v>
      </c>
      <c r="B279" s="65">
        <v>32</v>
      </c>
      <c r="C279" s="66">
        <v>17</v>
      </c>
      <c r="D279" s="65">
        <v>64</v>
      </c>
      <c r="E279" s="66">
        <v>40</v>
      </c>
      <c r="F279" s="67"/>
      <c r="G279" s="65">
        <f t="shared" si="64"/>
        <v>15</v>
      </c>
      <c r="H279" s="66">
        <f t="shared" si="65"/>
        <v>24</v>
      </c>
      <c r="I279" s="20">
        <f t="shared" si="66"/>
        <v>0.88235294117647056</v>
      </c>
      <c r="J279" s="21">
        <f t="shared" si="67"/>
        <v>0.6</v>
      </c>
    </row>
    <row r="280" spans="1:10" s="160" customFormat="1" x14ac:dyDescent="0.2">
      <c r="A280" s="178" t="s">
        <v>535</v>
      </c>
      <c r="B280" s="71">
        <v>103</v>
      </c>
      <c r="C280" s="72">
        <v>112</v>
      </c>
      <c r="D280" s="71">
        <v>199</v>
      </c>
      <c r="E280" s="72">
        <v>225</v>
      </c>
      <c r="F280" s="73"/>
      <c r="G280" s="71">
        <f t="shared" si="64"/>
        <v>-9</v>
      </c>
      <c r="H280" s="72">
        <f t="shared" si="65"/>
        <v>-26</v>
      </c>
      <c r="I280" s="37">
        <f t="shared" si="66"/>
        <v>-8.0357142857142863E-2</v>
      </c>
      <c r="J280" s="38">
        <f t="shared" si="67"/>
        <v>-0.11555555555555555</v>
      </c>
    </row>
    <row r="281" spans="1:10" x14ac:dyDescent="0.2">
      <c r="A281" s="177"/>
      <c r="B281" s="143"/>
      <c r="C281" s="144"/>
      <c r="D281" s="143"/>
      <c r="E281" s="144"/>
      <c r="F281" s="145"/>
      <c r="G281" s="143"/>
      <c r="H281" s="144"/>
      <c r="I281" s="151"/>
      <c r="J281" s="152"/>
    </row>
    <row r="282" spans="1:10" s="139" customFormat="1" x14ac:dyDescent="0.2">
      <c r="A282" s="159" t="s">
        <v>63</v>
      </c>
      <c r="B282" s="65"/>
      <c r="C282" s="66"/>
      <c r="D282" s="65"/>
      <c r="E282" s="66"/>
      <c r="F282" s="67"/>
      <c r="G282" s="65"/>
      <c r="H282" s="66"/>
      <c r="I282" s="20"/>
      <c r="J282" s="21"/>
    </row>
    <row r="283" spans="1:10" x14ac:dyDescent="0.2">
      <c r="A283" s="158" t="s">
        <v>283</v>
      </c>
      <c r="B283" s="65">
        <v>1</v>
      </c>
      <c r="C283" s="66">
        <v>0</v>
      </c>
      <c r="D283" s="65">
        <v>8</v>
      </c>
      <c r="E283" s="66">
        <v>1</v>
      </c>
      <c r="F283" s="67"/>
      <c r="G283" s="65">
        <f t="shared" ref="G283:G291" si="68">B283-C283</f>
        <v>1</v>
      </c>
      <c r="H283" s="66">
        <f t="shared" ref="H283:H291" si="69">D283-E283</f>
        <v>7</v>
      </c>
      <c r="I283" s="20" t="str">
        <f t="shared" ref="I283:I291" si="70">IF(C283=0, "-", IF(G283/C283&lt;10, G283/C283, "&gt;999%"))</f>
        <v>-</v>
      </c>
      <c r="J283" s="21">
        <f t="shared" ref="J283:J291" si="71">IF(E283=0, "-", IF(H283/E283&lt;10, H283/E283, "&gt;999%"))</f>
        <v>7</v>
      </c>
    </row>
    <row r="284" spans="1:10" x14ac:dyDescent="0.2">
      <c r="A284" s="158" t="s">
        <v>214</v>
      </c>
      <c r="B284" s="65">
        <v>9</v>
      </c>
      <c r="C284" s="66">
        <v>5</v>
      </c>
      <c r="D284" s="65">
        <v>15</v>
      </c>
      <c r="E284" s="66">
        <v>11</v>
      </c>
      <c r="F284" s="67"/>
      <c r="G284" s="65">
        <f t="shared" si="68"/>
        <v>4</v>
      </c>
      <c r="H284" s="66">
        <f t="shared" si="69"/>
        <v>4</v>
      </c>
      <c r="I284" s="20">
        <f t="shared" si="70"/>
        <v>0.8</v>
      </c>
      <c r="J284" s="21">
        <f t="shared" si="71"/>
        <v>0.36363636363636365</v>
      </c>
    </row>
    <row r="285" spans="1:10" x14ac:dyDescent="0.2">
      <c r="A285" s="158" t="s">
        <v>419</v>
      </c>
      <c r="B285" s="65">
        <v>0</v>
      </c>
      <c r="C285" s="66">
        <v>0</v>
      </c>
      <c r="D285" s="65">
        <v>1</v>
      </c>
      <c r="E285" s="66">
        <v>1</v>
      </c>
      <c r="F285" s="67"/>
      <c r="G285" s="65">
        <f t="shared" si="68"/>
        <v>0</v>
      </c>
      <c r="H285" s="66">
        <f t="shared" si="69"/>
        <v>0</v>
      </c>
      <c r="I285" s="20" t="str">
        <f t="shared" si="70"/>
        <v>-</v>
      </c>
      <c r="J285" s="21">
        <f t="shared" si="71"/>
        <v>0</v>
      </c>
    </row>
    <row r="286" spans="1:10" x14ac:dyDescent="0.2">
      <c r="A286" s="158" t="s">
        <v>432</v>
      </c>
      <c r="B286" s="65">
        <v>12</v>
      </c>
      <c r="C286" s="66">
        <v>18</v>
      </c>
      <c r="D286" s="65">
        <v>30</v>
      </c>
      <c r="E286" s="66">
        <v>40</v>
      </c>
      <c r="F286" s="67"/>
      <c r="G286" s="65">
        <f t="shared" si="68"/>
        <v>-6</v>
      </c>
      <c r="H286" s="66">
        <f t="shared" si="69"/>
        <v>-10</v>
      </c>
      <c r="I286" s="20">
        <f t="shared" si="70"/>
        <v>-0.33333333333333331</v>
      </c>
      <c r="J286" s="21">
        <f t="shared" si="71"/>
        <v>-0.25</v>
      </c>
    </row>
    <row r="287" spans="1:10" x14ac:dyDescent="0.2">
      <c r="A287" s="158" t="s">
        <v>366</v>
      </c>
      <c r="B287" s="65">
        <v>1</v>
      </c>
      <c r="C287" s="66">
        <v>6</v>
      </c>
      <c r="D287" s="65">
        <v>1</v>
      </c>
      <c r="E287" s="66">
        <v>13</v>
      </c>
      <c r="F287" s="67"/>
      <c r="G287" s="65">
        <f t="shared" si="68"/>
        <v>-5</v>
      </c>
      <c r="H287" s="66">
        <f t="shared" si="69"/>
        <v>-12</v>
      </c>
      <c r="I287" s="20">
        <f t="shared" si="70"/>
        <v>-0.83333333333333337</v>
      </c>
      <c r="J287" s="21">
        <f t="shared" si="71"/>
        <v>-0.92307692307692313</v>
      </c>
    </row>
    <row r="288" spans="1:10" x14ac:dyDescent="0.2">
      <c r="A288" s="158" t="s">
        <v>390</v>
      </c>
      <c r="B288" s="65">
        <v>3</v>
      </c>
      <c r="C288" s="66">
        <v>3</v>
      </c>
      <c r="D288" s="65">
        <v>7</v>
      </c>
      <c r="E288" s="66">
        <v>4</v>
      </c>
      <c r="F288" s="67"/>
      <c r="G288" s="65">
        <f t="shared" si="68"/>
        <v>0</v>
      </c>
      <c r="H288" s="66">
        <f t="shared" si="69"/>
        <v>3</v>
      </c>
      <c r="I288" s="20">
        <f t="shared" si="70"/>
        <v>0</v>
      </c>
      <c r="J288" s="21">
        <f t="shared" si="71"/>
        <v>0.75</v>
      </c>
    </row>
    <row r="289" spans="1:10" x14ac:dyDescent="0.2">
      <c r="A289" s="158" t="s">
        <v>298</v>
      </c>
      <c r="B289" s="65">
        <v>11</v>
      </c>
      <c r="C289" s="66">
        <v>37</v>
      </c>
      <c r="D289" s="65">
        <v>36</v>
      </c>
      <c r="E289" s="66">
        <v>88</v>
      </c>
      <c r="F289" s="67"/>
      <c r="G289" s="65">
        <f t="shared" si="68"/>
        <v>-26</v>
      </c>
      <c r="H289" s="66">
        <f t="shared" si="69"/>
        <v>-52</v>
      </c>
      <c r="I289" s="20">
        <f t="shared" si="70"/>
        <v>-0.70270270270270274</v>
      </c>
      <c r="J289" s="21">
        <f t="shared" si="71"/>
        <v>-0.59090909090909094</v>
      </c>
    </row>
    <row r="290" spans="1:10" x14ac:dyDescent="0.2">
      <c r="A290" s="158" t="s">
        <v>327</v>
      </c>
      <c r="B290" s="65">
        <v>28</v>
      </c>
      <c r="C290" s="66">
        <v>36</v>
      </c>
      <c r="D290" s="65">
        <v>52</v>
      </c>
      <c r="E290" s="66">
        <v>76</v>
      </c>
      <c r="F290" s="67"/>
      <c r="G290" s="65">
        <f t="shared" si="68"/>
        <v>-8</v>
      </c>
      <c r="H290" s="66">
        <f t="shared" si="69"/>
        <v>-24</v>
      </c>
      <c r="I290" s="20">
        <f t="shared" si="70"/>
        <v>-0.22222222222222221</v>
      </c>
      <c r="J290" s="21">
        <f t="shared" si="71"/>
        <v>-0.31578947368421051</v>
      </c>
    </row>
    <row r="291" spans="1:10" s="160" customFormat="1" x14ac:dyDescent="0.2">
      <c r="A291" s="178" t="s">
        <v>536</v>
      </c>
      <c r="B291" s="71">
        <v>65</v>
      </c>
      <c r="C291" s="72">
        <v>105</v>
      </c>
      <c r="D291" s="71">
        <v>150</v>
      </c>
      <c r="E291" s="72">
        <v>234</v>
      </c>
      <c r="F291" s="73"/>
      <c r="G291" s="71">
        <f t="shared" si="68"/>
        <v>-40</v>
      </c>
      <c r="H291" s="72">
        <f t="shared" si="69"/>
        <v>-84</v>
      </c>
      <c r="I291" s="37">
        <f t="shared" si="70"/>
        <v>-0.38095238095238093</v>
      </c>
      <c r="J291" s="38">
        <f t="shared" si="71"/>
        <v>-0.35897435897435898</v>
      </c>
    </row>
    <row r="292" spans="1:10" x14ac:dyDescent="0.2">
      <c r="A292" s="177"/>
      <c r="B292" s="143"/>
      <c r="C292" s="144"/>
      <c r="D292" s="143"/>
      <c r="E292" s="144"/>
      <c r="F292" s="145"/>
      <c r="G292" s="143"/>
      <c r="H292" s="144"/>
      <c r="I292" s="151"/>
      <c r="J292" s="152"/>
    </row>
    <row r="293" spans="1:10" s="139" customFormat="1" x14ac:dyDescent="0.2">
      <c r="A293" s="159" t="s">
        <v>64</v>
      </c>
      <c r="B293" s="65"/>
      <c r="C293" s="66"/>
      <c r="D293" s="65"/>
      <c r="E293" s="66"/>
      <c r="F293" s="67"/>
      <c r="G293" s="65"/>
      <c r="H293" s="66"/>
      <c r="I293" s="20"/>
      <c r="J293" s="21"/>
    </row>
    <row r="294" spans="1:10" x14ac:dyDescent="0.2">
      <c r="A294" s="158" t="s">
        <v>299</v>
      </c>
      <c r="B294" s="65">
        <v>1</v>
      </c>
      <c r="C294" s="66">
        <v>0</v>
      </c>
      <c r="D294" s="65">
        <v>6</v>
      </c>
      <c r="E294" s="66">
        <v>0</v>
      </c>
      <c r="F294" s="67"/>
      <c r="G294" s="65">
        <f t="shared" ref="G294:G302" si="72">B294-C294</f>
        <v>1</v>
      </c>
      <c r="H294" s="66">
        <f t="shared" ref="H294:H302" si="73">D294-E294</f>
        <v>6</v>
      </c>
      <c r="I294" s="20" t="str">
        <f t="shared" ref="I294:I302" si="74">IF(C294=0, "-", IF(G294/C294&lt;10, G294/C294, "&gt;999%"))</f>
        <v>-</v>
      </c>
      <c r="J294" s="21" t="str">
        <f t="shared" ref="J294:J302" si="75">IF(E294=0, "-", IF(H294/E294&lt;10, H294/E294, "&gt;999%"))</f>
        <v>-</v>
      </c>
    </row>
    <row r="295" spans="1:10" x14ac:dyDescent="0.2">
      <c r="A295" s="158" t="s">
        <v>328</v>
      </c>
      <c r="B295" s="65">
        <v>1</v>
      </c>
      <c r="C295" s="66">
        <v>7</v>
      </c>
      <c r="D295" s="65">
        <v>1</v>
      </c>
      <c r="E295" s="66">
        <v>11</v>
      </c>
      <c r="F295" s="67"/>
      <c r="G295" s="65">
        <f t="shared" si="72"/>
        <v>-6</v>
      </c>
      <c r="H295" s="66">
        <f t="shared" si="73"/>
        <v>-10</v>
      </c>
      <c r="I295" s="20">
        <f t="shared" si="74"/>
        <v>-0.8571428571428571</v>
      </c>
      <c r="J295" s="21">
        <f t="shared" si="75"/>
        <v>-0.90909090909090906</v>
      </c>
    </row>
    <row r="296" spans="1:10" x14ac:dyDescent="0.2">
      <c r="A296" s="158" t="s">
        <v>197</v>
      </c>
      <c r="B296" s="65">
        <v>0</v>
      </c>
      <c r="C296" s="66">
        <v>1</v>
      </c>
      <c r="D296" s="65">
        <v>0</v>
      </c>
      <c r="E296" s="66">
        <v>4</v>
      </c>
      <c r="F296" s="67"/>
      <c r="G296" s="65">
        <f t="shared" si="72"/>
        <v>-1</v>
      </c>
      <c r="H296" s="66">
        <f t="shared" si="73"/>
        <v>-4</v>
      </c>
      <c r="I296" s="20">
        <f t="shared" si="74"/>
        <v>-1</v>
      </c>
      <c r="J296" s="21">
        <f t="shared" si="75"/>
        <v>-1</v>
      </c>
    </row>
    <row r="297" spans="1:10" x14ac:dyDescent="0.2">
      <c r="A297" s="158" t="s">
        <v>329</v>
      </c>
      <c r="B297" s="65">
        <v>0</v>
      </c>
      <c r="C297" s="66">
        <v>1</v>
      </c>
      <c r="D297" s="65">
        <v>0</v>
      </c>
      <c r="E297" s="66">
        <v>3</v>
      </c>
      <c r="F297" s="67"/>
      <c r="G297" s="65">
        <f t="shared" si="72"/>
        <v>-1</v>
      </c>
      <c r="H297" s="66">
        <f t="shared" si="73"/>
        <v>-3</v>
      </c>
      <c r="I297" s="20">
        <f t="shared" si="74"/>
        <v>-1</v>
      </c>
      <c r="J297" s="21">
        <f t="shared" si="75"/>
        <v>-1</v>
      </c>
    </row>
    <row r="298" spans="1:10" x14ac:dyDescent="0.2">
      <c r="A298" s="158" t="s">
        <v>217</v>
      </c>
      <c r="B298" s="65">
        <v>0</v>
      </c>
      <c r="C298" s="66">
        <v>1</v>
      </c>
      <c r="D298" s="65">
        <v>1</v>
      </c>
      <c r="E298" s="66">
        <v>3</v>
      </c>
      <c r="F298" s="67"/>
      <c r="G298" s="65">
        <f t="shared" si="72"/>
        <v>-1</v>
      </c>
      <c r="H298" s="66">
        <f t="shared" si="73"/>
        <v>-2</v>
      </c>
      <c r="I298" s="20">
        <f t="shared" si="74"/>
        <v>-1</v>
      </c>
      <c r="J298" s="21">
        <f t="shared" si="75"/>
        <v>-0.66666666666666663</v>
      </c>
    </row>
    <row r="299" spans="1:10" x14ac:dyDescent="0.2">
      <c r="A299" s="158" t="s">
        <v>446</v>
      </c>
      <c r="B299" s="65">
        <v>0</v>
      </c>
      <c r="C299" s="66">
        <v>0</v>
      </c>
      <c r="D299" s="65">
        <v>1</v>
      </c>
      <c r="E299" s="66">
        <v>0</v>
      </c>
      <c r="F299" s="67"/>
      <c r="G299" s="65">
        <f t="shared" si="72"/>
        <v>0</v>
      </c>
      <c r="H299" s="66">
        <f t="shared" si="73"/>
        <v>1</v>
      </c>
      <c r="I299" s="20" t="str">
        <f t="shared" si="74"/>
        <v>-</v>
      </c>
      <c r="J299" s="21" t="str">
        <f t="shared" si="75"/>
        <v>-</v>
      </c>
    </row>
    <row r="300" spans="1:10" x14ac:dyDescent="0.2">
      <c r="A300" s="158" t="s">
        <v>409</v>
      </c>
      <c r="B300" s="65">
        <v>0</v>
      </c>
      <c r="C300" s="66">
        <v>1</v>
      </c>
      <c r="D300" s="65">
        <v>0</v>
      </c>
      <c r="E300" s="66">
        <v>2</v>
      </c>
      <c r="F300" s="67"/>
      <c r="G300" s="65">
        <f t="shared" si="72"/>
        <v>-1</v>
      </c>
      <c r="H300" s="66">
        <f t="shared" si="73"/>
        <v>-2</v>
      </c>
      <c r="I300" s="20">
        <f t="shared" si="74"/>
        <v>-1</v>
      </c>
      <c r="J300" s="21">
        <f t="shared" si="75"/>
        <v>-1</v>
      </c>
    </row>
    <row r="301" spans="1:10" x14ac:dyDescent="0.2">
      <c r="A301" s="158" t="s">
        <v>400</v>
      </c>
      <c r="B301" s="65">
        <v>0</v>
      </c>
      <c r="C301" s="66">
        <v>2</v>
      </c>
      <c r="D301" s="65">
        <v>0</v>
      </c>
      <c r="E301" s="66">
        <v>2</v>
      </c>
      <c r="F301" s="67"/>
      <c r="G301" s="65">
        <f t="shared" si="72"/>
        <v>-2</v>
      </c>
      <c r="H301" s="66">
        <f t="shared" si="73"/>
        <v>-2</v>
      </c>
      <c r="I301" s="20">
        <f t="shared" si="74"/>
        <v>-1</v>
      </c>
      <c r="J301" s="21">
        <f t="shared" si="75"/>
        <v>-1</v>
      </c>
    </row>
    <row r="302" spans="1:10" s="160" customFormat="1" x14ac:dyDescent="0.2">
      <c r="A302" s="178" t="s">
        <v>537</v>
      </c>
      <c r="B302" s="71">
        <v>2</v>
      </c>
      <c r="C302" s="72">
        <v>13</v>
      </c>
      <c r="D302" s="71">
        <v>9</v>
      </c>
      <c r="E302" s="72">
        <v>25</v>
      </c>
      <c r="F302" s="73"/>
      <c r="G302" s="71">
        <f t="shared" si="72"/>
        <v>-11</v>
      </c>
      <c r="H302" s="72">
        <f t="shared" si="73"/>
        <v>-16</v>
      </c>
      <c r="I302" s="37">
        <f t="shared" si="74"/>
        <v>-0.84615384615384615</v>
      </c>
      <c r="J302" s="38">
        <f t="shared" si="75"/>
        <v>-0.64</v>
      </c>
    </row>
    <row r="303" spans="1:10" x14ac:dyDescent="0.2">
      <c r="A303" s="177"/>
      <c r="B303" s="143"/>
      <c r="C303" s="144"/>
      <c r="D303" s="143"/>
      <c r="E303" s="144"/>
      <c r="F303" s="145"/>
      <c r="G303" s="143"/>
      <c r="H303" s="144"/>
      <c r="I303" s="151"/>
      <c r="J303" s="152"/>
    </row>
    <row r="304" spans="1:10" s="139" customFormat="1" x14ac:dyDescent="0.2">
      <c r="A304" s="159" t="s">
        <v>65</v>
      </c>
      <c r="B304" s="65"/>
      <c r="C304" s="66"/>
      <c r="D304" s="65"/>
      <c r="E304" s="66"/>
      <c r="F304" s="67"/>
      <c r="G304" s="65"/>
      <c r="H304" s="66"/>
      <c r="I304" s="20"/>
      <c r="J304" s="21"/>
    </row>
    <row r="305" spans="1:10" x14ac:dyDescent="0.2">
      <c r="A305" s="158" t="s">
        <v>277</v>
      </c>
      <c r="B305" s="65">
        <v>0</v>
      </c>
      <c r="C305" s="66">
        <v>1</v>
      </c>
      <c r="D305" s="65">
        <v>0</v>
      </c>
      <c r="E305" s="66">
        <v>1</v>
      </c>
      <c r="F305" s="67"/>
      <c r="G305" s="65">
        <f t="shared" ref="G305:G312" si="76">B305-C305</f>
        <v>-1</v>
      </c>
      <c r="H305" s="66">
        <f t="shared" ref="H305:H312" si="77">D305-E305</f>
        <v>-1</v>
      </c>
      <c r="I305" s="20">
        <f t="shared" ref="I305:I312" si="78">IF(C305=0, "-", IF(G305/C305&lt;10, G305/C305, "&gt;999%"))</f>
        <v>-1</v>
      </c>
      <c r="J305" s="21">
        <f t="shared" ref="J305:J312" si="79">IF(E305=0, "-", IF(H305/E305&lt;10, H305/E305, "&gt;999%"))</f>
        <v>-1</v>
      </c>
    </row>
    <row r="306" spans="1:10" x14ac:dyDescent="0.2">
      <c r="A306" s="158" t="s">
        <v>273</v>
      </c>
      <c r="B306" s="65">
        <v>0</v>
      </c>
      <c r="C306" s="66">
        <v>0</v>
      </c>
      <c r="D306" s="65">
        <v>0</v>
      </c>
      <c r="E306" s="66">
        <v>2</v>
      </c>
      <c r="F306" s="67"/>
      <c r="G306" s="65">
        <f t="shared" si="76"/>
        <v>0</v>
      </c>
      <c r="H306" s="66">
        <f t="shared" si="77"/>
        <v>-2</v>
      </c>
      <c r="I306" s="20" t="str">
        <f t="shared" si="78"/>
        <v>-</v>
      </c>
      <c r="J306" s="21">
        <f t="shared" si="79"/>
        <v>-1</v>
      </c>
    </row>
    <row r="307" spans="1:10" x14ac:dyDescent="0.2">
      <c r="A307" s="158" t="s">
        <v>386</v>
      </c>
      <c r="B307" s="65">
        <v>0</v>
      </c>
      <c r="C307" s="66">
        <v>1</v>
      </c>
      <c r="D307" s="65">
        <v>2</v>
      </c>
      <c r="E307" s="66">
        <v>5</v>
      </c>
      <c r="F307" s="67"/>
      <c r="G307" s="65">
        <f t="shared" si="76"/>
        <v>-1</v>
      </c>
      <c r="H307" s="66">
        <f t="shared" si="77"/>
        <v>-3</v>
      </c>
      <c r="I307" s="20">
        <f t="shared" si="78"/>
        <v>-1</v>
      </c>
      <c r="J307" s="21">
        <f t="shared" si="79"/>
        <v>-0.6</v>
      </c>
    </row>
    <row r="308" spans="1:10" x14ac:dyDescent="0.2">
      <c r="A308" s="158" t="s">
        <v>387</v>
      </c>
      <c r="B308" s="65">
        <v>1</v>
      </c>
      <c r="C308" s="66">
        <v>1</v>
      </c>
      <c r="D308" s="65">
        <v>1</v>
      </c>
      <c r="E308" s="66">
        <v>3</v>
      </c>
      <c r="F308" s="67"/>
      <c r="G308" s="65">
        <f t="shared" si="76"/>
        <v>0</v>
      </c>
      <c r="H308" s="66">
        <f t="shared" si="77"/>
        <v>-2</v>
      </c>
      <c r="I308" s="20">
        <f t="shared" si="78"/>
        <v>0</v>
      </c>
      <c r="J308" s="21">
        <f t="shared" si="79"/>
        <v>-0.66666666666666663</v>
      </c>
    </row>
    <row r="309" spans="1:10" x14ac:dyDescent="0.2">
      <c r="A309" s="158" t="s">
        <v>274</v>
      </c>
      <c r="B309" s="65">
        <v>3</v>
      </c>
      <c r="C309" s="66">
        <v>0</v>
      </c>
      <c r="D309" s="65">
        <v>3</v>
      </c>
      <c r="E309" s="66">
        <v>1</v>
      </c>
      <c r="F309" s="67"/>
      <c r="G309" s="65">
        <f t="shared" si="76"/>
        <v>3</v>
      </c>
      <c r="H309" s="66">
        <f t="shared" si="77"/>
        <v>2</v>
      </c>
      <c r="I309" s="20" t="str">
        <f t="shared" si="78"/>
        <v>-</v>
      </c>
      <c r="J309" s="21">
        <f t="shared" si="79"/>
        <v>2</v>
      </c>
    </row>
    <row r="310" spans="1:10" x14ac:dyDescent="0.2">
      <c r="A310" s="158" t="s">
        <v>348</v>
      </c>
      <c r="B310" s="65">
        <v>7</v>
      </c>
      <c r="C310" s="66">
        <v>6</v>
      </c>
      <c r="D310" s="65">
        <v>16</v>
      </c>
      <c r="E310" s="66">
        <v>11</v>
      </c>
      <c r="F310" s="67"/>
      <c r="G310" s="65">
        <f t="shared" si="76"/>
        <v>1</v>
      </c>
      <c r="H310" s="66">
        <f t="shared" si="77"/>
        <v>5</v>
      </c>
      <c r="I310" s="20">
        <f t="shared" si="78"/>
        <v>0.16666666666666666</v>
      </c>
      <c r="J310" s="21">
        <f t="shared" si="79"/>
        <v>0.45454545454545453</v>
      </c>
    </row>
    <row r="311" spans="1:10" x14ac:dyDescent="0.2">
      <c r="A311" s="158" t="s">
        <v>243</v>
      </c>
      <c r="B311" s="65">
        <v>4</v>
      </c>
      <c r="C311" s="66">
        <v>0</v>
      </c>
      <c r="D311" s="65">
        <v>6</v>
      </c>
      <c r="E311" s="66">
        <v>0</v>
      </c>
      <c r="F311" s="67"/>
      <c r="G311" s="65">
        <f t="shared" si="76"/>
        <v>4</v>
      </c>
      <c r="H311" s="66">
        <f t="shared" si="77"/>
        <v>6</v>
      </c>
      <c r="I311" s="20" t="str">
        <f t="shared" si="78"/>
        <v>-</v>
      </c>
      <c r="J311" s="21" t="str">
        <f t="shared" si="79"/>
        <v>-</v>
      </c>
    </row>
    <row r="312" spans="1:10" s="160" customFormat="1" x14ac:dyDescent="0.2">
      <c r="A312" s="178" t="s">
        <v>538</v>
      </c>
      <c r="B312" s="71">
        <v>15</v>
      </c>
      <c r="C312" s="72">
        <v>9</v>
      </c>
      <c r="D312" s="71">
        <v>28</v>
      </c>
      <c r="E312" s="72">
        <v>23</v>
      </c>
      <c r="F312" s="73"/>
      <c r="G312" s="71">
        <f t="shared" si="76"/>
        <v>6</v>
      </c>
      <c r="H312" s="72">
        <f t="shared" si="77"/>
        <v>5</v>
      </c>
      <c r="I312" s="37">
        <f t="shared" si="78"/>
        <v>0.66666666666666663</v>
      </c>
      <c r="J312" s="38">
        <f t="shared" si="79"/>
        <v>0.21739130434782608</v>
      </c>
    </row>
    <row r="313" spans="1:10" x14ac:dyDescent="0.2">
      <c r="A313" s="177"/>
      <c r="B313" s="143"/>
      <c r="C313" s="144"/>
      <c r="D313" s="143"/>
      <c r="E313" s="144"/>
      <c r="F313" s="145"/>
      <c r="G313" s="143"/>
      <c r="H313" s="144"/>
      <c r="I313" s="151"/>
      <c r="J313" s="152"/>
    </row>
    <row r="314" spans="1:10" s="139" customFormat="1" x14ac:dyDescent="0.2">
      <c r="A314" s="159" t="s">
        <v>66</v>
      </c>
      <c r="B314" s="65"/>
      <c r="C314" s="66"/>
      <c r="D314" s="65"/>
      <c r="E314" s="66"/>
      <c r="F314" s="67"/>
      <c r="G314" s="65"/>
      <c r="H314" s="66"/>
      <c r="I314" s="20"/>
      <c r="J314" s="21"/>
    </row>
    <row r="315" spans="1:10" x14ac:dyDescent="0.2">
      <c r="A315" s="158" t="s">
        <v>433</v>
      </c>
      <c r="B315" s="65">
        <v>0</v>
      </c>
      <c r="C315" s="66">
        <v>7</v>
      </c>
      <c r="D315" s="65">
        <v>7</v>
      </c>
      <c r="E315" s="66">
        <v>14</v>
      </c>
      <c r="F315" s="67"/>
      <c r="G315" s="65">
        <f>B315-C315</f>
        <v>-7</v>
      </c>
      <c r="H315" s="66">
        <f>D315-E315</f>
        <v>-7</v>
      </c>
      <c r="I315" s="20">
        <f>IF(C315=0, "-", IF(G315/C315&lt;10, G315/C315, "&gt;999%"))</f>
        <v>-1</v>
      </c>
      <c r="J315" s="21">
        <f>IF(E315=0, "-", IF(H315/E315&lt;10, H315/E315, "&gt;999%"))</f>
        <v>-0.5</v>
      </c>
    </row>
    <row r="316" spans="1:10" s="160" customFormat="1" x14ac:dyDescent="0.2">
      <c r="A316" s="178" t="s">
        <v>539</v>
      </c>
      <c r="B316" s="71">
        <v>0</v>
      </c>
      <c r="C316" s="72">
        <v>7</v>
      </c>
      <c r="D316" s="71">
        <v>7</v>
      </c>
      <c r="E316" s="72">
        <v>14</v>
      </c>
      <c r="F316" s="73"/>
      <c r="G316" s="71">
        <f>B316-C316</f>
        <v>-7</v>
      </c>
      <c r="H316" s="72">
        <f>D316-E316</f>
        <v>-7</v>
      </c>
      <c r="I316" s="37">
        <f>IF(C316=0, "-", IF(G316/C316&lt;10, G316/C316, "&gt;999%"))</f>
        <v>-1</v>
      </c>
      <c r="J316" s="38">
        <f>IF(E316=0, "-", IF(H316/E316&lt;10, H316/E316, "&gt;999%"))</f>
        <v>-0.5</v>
      </c>
    </row>
    <row r="317" spans="1:10" x14ac:dyDescent="0.2">
      <c r="A317" s="177"/>
      <c r="B317" s="143"/>
      <c r="C317" s="144"/>
      <c r="D317" s="143"/>
      <c r="E317" s="144"/>
      <c r="F317" s="145"/>
      <c r="G317" s="143"/>
      <c r="H317" s="144"/>
      <c r="I317" s="151"/>
      <c r="J317" s="152"/>
    </row>
    <row r="318" spans="1:10" s="139" customFormat="1" x14ac:dyDescent="0.2">
      <c r="A318" s="159" t="s">
        <v>67</v>
      </c>
      <c r="B318" s="65"/>
      <c r="C318" s="66"/>
      <c r="D318" s="65"/>
      <c r="E318" s="66"/>
      <c r="F318" s="67"/>
      <c r="G318" s="65"/>
      <c r="H318" s="66"/>
      <c r="I318" s="20"/>
      <c r="J318" s="21"/>
    </row>
    <row r="319" spans="1:10" x14ac:dyDescent="0.2">
      <c r="A319" s="158" t="s">
        <v>300</v>
      </c>
      <c r="B319" s="65">
        <v>0</v>
      </c>
      <c r="C319" s="66">
        <v>1</v>
      </c>
      <c r="D319" s="65">
        <v>0</v>
      </c>
      <c r="E319" s="66">
        <v>2</v>
      </c>
      <c r="F319" s="67"/>
      <c r="G319" s="65">
        <f t="shared" ref="G319:G325" si="80">B319-C319</f>
        <v>-1</v>
      </c>
      <c r="H319" s="66">
        <f t="shared" ref="H319:H325" si="81">D319-E319</f>
        <v>-2</v>
      </c>
      <c r="I319" s="20">
        <f t="shared" ref="I319:I325" si="82">IF(C319=0, "-", IF(G319/C319&lt;10, G319/C319, "&gt;999%"))</f>
        <v>-1</v>
      </c>
      <c r="J319" s="21">
        <f t="shared" ref="J319:J325" si="83">IF(E319=0, "-", IF(H319/E319&lt;10, H319/E319, "&gt;999%"))</f>
        <v>-1</v>
      </c>
    </row>
    <row r="320" spans="1:10" x14ac:dyDescent="0.2">
      <c r="A320" s="158" t="s">
        <v>401</v>
      </c>
      <c r="B320" s="65">
        <v>1</v>
      </c>
      <c r="C320" s="66">
        <v>2</v>
      </c>
      <c r="D320" s="65">
        <v>1</v>
      </c>
      <c r="E320" s="66">
        <v>3</v>
      </c>
      <c r="F320" s="67"/>
      <c r="G320" s="65">
        <f t="shared" si="80"/>
        <v>-1</v>
      </c>
      <c r="H320" s="66">
        <f t="shared" si="81"/>
        <v>-2</v>
      </c>
      <c r="I320" s="20">
        <f t="shared" si="82"/>
        <v>-0.5</v>
      </c>
      <c r="J320" s="21">
        <f t="shared" si="83"/>
        <v>-0.66666666666666663</v>
      </c>
    </row>
    <row r="321" spans="1:10" x14ac:dyDescent="0.2">
      <c r="A321" s="158" t="s">
        <v>330</v>
      </c>
      <c r="B321" s="65">
        <v>3</v>
      </c>
      <c r="C321" s="66">
        <v>1</v>
      </c>
      <c r="D321" s="65">
        <v>3</v>
      </c>
      <c r="E321" s="66">
        <v>2</v>
      </c>
      <c r="F321" s="67"/>
      <c r="G321" s="65">
        <f t="shared" si="80"/>
        <v>2</v>
      </c>
      <c r="H321" s="66">
        <f t="shared" si="81"/>
        <v>1</v>
      </c>
      <c r="I321" s="20">
        <f t="shared" si="82"/>
        <v>2</v>
      </c>
      <c r="J321" s="21">
        <f t="shared" si="83"/>
        <v>0.5</v>
      </c>
    </row>
    <row r="322" spans="1:10" x14ac:dyDescent="0.2">
      <c r="A322" s="158" t="s">
        <v>447</v>
      </c>
      <c r="B322" s="65">
        <v>0</v>
      </c>
      <c r="C322" s="66">
        <v>1</v>
      </c>
      <c r="D322" s="65">
        <v>0</v>
      </c>
      <c r="E322" s="66">
        <v>2</v>
      </c>
      <c r="F322" s="67"/>
      <c r="G322" s="65">
        <f t="shared" si="80"/>
        <v>-1</v>
      </c>
      <c r="H322" s="66">
        <f t="shared" si="81"/>
        <v>-2</v>
      </c>
      <c r="I322" s="20">
        <f t="shared" si="82"/>
        <v>-1</v>
      </c>
      <c r="J322" s="21">
        <f t="shared" si="83"/>
        <v>-1</v>
      </c>
    </row>
    <row r="323" spans="1:10" x14ac:dyDescent="0.2">
      <c r="A323" s="158" t="s">
        <v>198</v>
      </c>
      <c r="B323" s="65">
        <v>0</v>
      </c>
      <c r="C323" s="66">
        <v>0</v>
      </c>
      <c r="D323" s="65">
        <v>0</v>
      </c>
      <c r="E323" s="66">
        <v>2</v>
      </c>
      <c r="F323" s="67"/>
      <c r="G323" s="65">
        <f t="shared" si="80"/>
        <v>0</v>
      </c>
      <c r="H323" s="66">
        <f t="shared" si="81"/>
        <v>-2</v>
      </c>
      <c r="I323" s="20" t="str">
        <f t="shared" si="82"/>
        <v>-</v>
      </c>
      <c r="J323" s="21">
        <f t="shared" si="83"/>
        <v>-1</v>
      </c>
    </row>
    <row r="324" spans="1:10" x14ac:dyDescent="0.2">
      <c r="A324" s="158" t="s">
        <v>410</v>
      </c>
      <c r="B324" s="65">
        <v>3</v>
      </c>
      <c r="C324" s="66">
        <v>5</v>
      </c>
      <c r="D324" s="65">
        <v>6</v>
      </c>
      <c r="E324" s="66">
        <v>8</v>
      </c>
      <c r="F324" s="67"/>
      <c r="G324" s="65">
        <f t="shared" si="80"/>
        <v>-2</v>
      </c>
      <c r="H324" s="66">
        <f t="shared" si="81"/>
        <v>-2</v>
      </c>
      <c r="I324" s="20">
        <f t="shared" si="82"/>
        <v>-0.4</v>
      </c>
      <c r="J324" s="21">
        <f t="shared" si="83"/>
        <v>-0.25</v>
      </c>
    </row>
    <row r="325" spans="1:10" s="160" customFormat="1" x14ac:dyDescent="0.2">
      <c r="A325" s="178" t="s">
        <v>540</v>
      </c>
      <c r="B325" s="71">
        <v>7</v>
      </c>
      <c r="C325" s="72">
        <v>10</v>
      </c>
      <c r="D325" s="71">
        <v>10</v>
      </c>
      <c r="E325" s="72">
        <v>19</v>
      </c>
      <c r="F325" s="73"/>
      <c r="G325" s="71">
        <f t="shared" si="80"/>
        <v>-3</v>
      </c>
      <c r="H325" s="72">
        <f t="shared" si="81"/>
        <v>-9</v>
      </c>
      <c r="I325" s="37">
        <f t="shared" si="82"/>
        <v>-0.3</v>
      </c>
      <c r="J325" s="38">
        <f t="shared" si="83"/>
        <v>-0.47368421052631576</v>
      </c>
    </row>
    <row r="326" spans="1:10" x14ac:dyDescent="0.2">
      <c r="A326" s="177"/>
      <c r="B326" s="143"/>
      <c r="C326" s="144"/>
      <c r="D326" s="143"/>
      <c r="E326" s="144"/>
      <c r="F326" s="145"/>
      <c r="G326" s="143"/>
      <c r="H326" s="144"/>
      <c r="I326" s="151"/>
      <c r="J326" s="152"/>
    </row>
    <row r="327" spans="1:10" s="139" customFormat="1" x14ac:dyDescent="0.2">
      <c r="A327" s="159" t="s">
        <v>68</v>
      </c>
      <c r="B327" s="65"/>
      <c r="C327" s="66"/>
      <c r="D327" s="65"/>
      <c r="E327" s="66"/>
      <c r="F327" s="67"/>
      <c r="G327" s="65"/>
      <c r="H327" s="66"/>
      <c r="I327" s="20"/>
      <c r="J327" s="21"/>
    </row>
    <row r="328" spans="1:10" x14ac:dyDescent="0.2">
      <c r="A328" s="158" t="s">
        <v>181</v>
      </c>
      <c r="B328" s="65">
        <v>7</v>
      </c>
      <c r="C328" s="66">
        <v>28</v>
      </c>
      <c r="D328" s="65">
        <v>14</v>
      </c>
      <c r="E328" s="66">
        <v>43</v>
      </c>
      <c r="F328" s="67"/>
      <c r="G328" s="65">
        <f t="shared" ref="G328:G336" si="84">B328-C328</f>
        <v>-21</v>
      </c>
      <c r="H328" s="66">
        <f t="shared" ref="H328:H336" si="85">D328-E328</f>
        <v>-29</v>
      </c>
      <c r="I328" s="20">
        <f t="shared" ref="I328:I336" si="86">IF(C328=0, "-", IF(G328/C328&lt;10, G328/C328, "&gt;999%"))</f>
        <v>-0.75</v>
      </c>
      <c r="J328" s="21">
        <f t="shared" ref="J328:J336" si="87">IF(E328=0, "-", IF(H328/E328&lt;10, H328/E328, "&gt;999%"))</f>
        <v>-0.67441860465116277</v>
      </c>
    </row>
    <row r="329" spans="1:10" x14ac:dyDescent="0.2">
      <c r="A329" s="158" t="s">
        <v>301</v>
      </c>
      <c r="B329" s="65">
        <v>6</v>
      </c>
      <c r="C329" s="66">
        <v>0</v>
      </c>
      <c r="D329" s="65">
        <v>28</v>
      </c>
      <c r="E329" s="66">
        <v>0</v>
      </c>
      <c r="F329" s="67"/>
      <c r="G329" s="65">
        <f t="shared" si="84"/>
        <v>6</v>
      </c>
      <c r="H329" s="66">
        <f t="shared" si="85"/>
        <v>28</v>
      </c>
      <c r="I329" s="20" t="str">
        <f t="shared" si="86"/>
        <v>-</v>
      </c>
      <c r="J329" s="21" t="str">
        <f t="shared" si="87"/>
        <v>-</v>
      </c>
    </row>
    <row r="330" spans="1:10" x14ac:dyDescent="0.2">
      <c r="A330" s="158" t="s">
        <v>331</v>
      </c>
      <c r="B330" s="65">
        <v>9</v>
      </c>
      <c r="C330" s="66">
        <v>6</v>
      </c>
      <c r="D330" s="65">
        <v>32</v>
      </c>
      <c r="E330" s="66">
        <v>21</v>
      </c>
      <c r="F330" s="67"/>
      <c r="G330" s="65">
        <f t="shared" si="84"/>
        <v>3</v>
      </c>
      <c r="H330" s="66">
        <f t="shared" si="85"/>
        <v>11</v>
      </c>
      <c r="I330" s="20">
        <f t="shared" si="86"/>
        <v>0.5</v>
      </c>
      <c r="J330" s="21">
        <f t="shared" si="87"/>
        <v>0.52380952380952384</v>
      </c>
    </row>
    <row r="331" spans="1:10" x14ac:dyDescent="0.2">
      <c r="A331" s="158" t="s">
        <v>367</v>
      </c>
      <c r="B331" s="65">
        <v>7</v>
      </c>
      <c r="C331" s="66">
        <v>9</v>
      </c>
      <c r="D331" s="65">
        <v>24</v>
      </c>
      <c r="E331" s="66">
        <v>23</v>
      </c>
      <c r="F331" s="67"/>
      <c r="G331" s="65">
        <f t="shared" si="84"/>
        <v>-2</v>
      </c>
      <c r="H331" s="66">
        <f t="shared" si="85"/>
        <v>1</v>
      </c>
      <c r="I331" s="20">
        <f t="shared" si="86"/>
        <v>-0.22222222222222221</v>
      </c>
      <c r="J331" s="21">
        <f t="shared" si="87"/>
        <v>4.3478260869565216E-2</v>
      </c>
    </row>
    <row r="332" spans="1:10" x14ac:dyDescent="0.2">
      <c r="A332" s="158" t="s">
        <v>218</v>
      </c>
      <c r="B332" s="65">
        <v>5</v>
      </c>
      <c r="C332" s="66">
        <v>37</v>
      </c>
      <c r="D332" s="65">
        <v>15</v>
      </c>
      <c r="E332" s="66">
        <v>59</v>
      </c>
      <c r="F332" s="67"/>
      <c r="G332" s="65">
        <f t="shared" si="84"/>
        <v>-32</v>
      </c>
      <c r="H332" s="66">
        <f t="shared" si="85"/>
        <v>-44</v>
      </c>
      <c r="I332" s="20">
        <f t="shared" si="86"/>
        <v>-0.86486486486486491</v>
      </c>
      <c r="J332" s="21">
        <f t="shared" si="87"/>
        <v>-0.74576271186440679</v>
      </c>
    </row>
    <row r="333" spans="1:10" x14ac:dyDescent="0.2">
      <c r="A333" s="158" t="s">
        <v>199</v>
      </c>
      <c r="B333" s="65">
        <v>0</v>
      </c>
      <c r="C333" s="66">
        <v>1</v>
      </c>
      <c r="D333" s="65">
        <v>0</v>
      </c>
      <c r="E333" s="66">
        <v>4</v>
      </c>
      <c r="F333" s="67"/>
      <c r="G333" s="65">
        <f t="shared" si="84"/>
        <v>-1</v>
      </c>
      <c r="H333" s="66">
        <f t="shared" si="85"/>
        <v>-4</v>
      </c>
      <c r="I333" s="20">
        <f t="shared" si="86"/>
        <v>-1</v>
      </c>
      <c r="J333" s="21">
        <f t="shared" si="87"/>
        <v>-1</v>
      </c>
    </row>
    <row r="334" spans="1:10" x14ac:dyDescent="0.2">
      <c r="A334" s="158" t="s">
        <v>200</v>
      </c>
      <c r="B334" s="65">
        <v>10</v>
      </c>
      <c r="C334" s="66">
        <v>0</v>
      </c>
      <c r="D334" s="65">
        <v>23</v>
      </c>
      <c r="E334" s="66">
        <v>0</v>
      </c>
      <c r="F334" s="67"/>
      <c r="G334" s="65">
        <f t="shared" si="84"/>
        <v>10</v>
      </c>
      <c r="H334" s="66">
        <f t="shared" si="85"/>
        <v>23</v>
      </c>
      <c r="I334" s="20" t="str">
        <f t="shared" si="86"/>
        <v>-</v>
      </c>
      <c r="J334" s="21" t="str">
        <f t="shared" si="87"/>
        <v>-</v>
      </c>
    </row>
    <row r="335" spans="1:10" x14ac:dyDescent="0.2">
      <c r="A335" s="158" t="s">
        <v>237</v>
      </c>
      <c r="B335" s="65">
        <v>2</v>
      </c>
      <c r="C335" s="66">
        <v>1</v>
      </c>
      <c r="D335" s="65">
        <v>7</v>
      </c>
      <c r="E335" s="66">
        <v>6</v>
      </c>
      <c r="F335" s="67"/>
      <c r="G335" s="65">
        <f t="shared" si="84"/>
        <v>1</v>
      </c>
      <c r="H335" s="66">
        <f t="shared" si="85"/>
        <v>1</v>
      </c>
      <c r="I335" s="20">
        <f t="shared" si="86"/>
        <v>1</v>
      </c>
      <c r="J335" s="21">
        <f t="shared" si="87"/>
        <v>0.16666666666666666</v>
      </c>
    </row>
    <row r="336" spans="1:10" s="160" customFormat="1" x14ac:dyDescent="0.2">
      <c r="A336" s="178" t="s">
        <v>541</v>
      </c>
      <c r="B336" s="71">
        <v>46</v>
      </c>
      <c r="C336" s="72">
        <v>82</v>
      </c>
      <c r="D336" s="71">
        <v>143</v>
      </c>
      <c r="E336" s="72">
        <v>156</v>
      </c>
      <c r="F336" s="73"/>
      <c r="G336" s="71">
        <f t="shared" si="84"/>
        <v>-36</v>
      </c>
      <c r="H336" s="72">
        <f t="shared" si="85"/>
        <v>-13</v>
      </c>
      <c r="I336" s="37">
        <f t="shared" si="86"/>
        <v>-0.43902439024390244</v>
      </c>
      <c r="J336" s="38">
        <f t="shared" si="87"/>
        <v>-8.3333333333333329E-2</v>
      </c>
    </row>
    <row r="337" spans="1:10" x14ac:dyDescent="0.2">
      <c r="A337" s="177"/>
      <c r="B337" s="143"/>
      <c r="C337" s="144"/>
      <c r="D337" s="143"/>
      <c r="E337" s="144"/>
      <c r="F337" s="145"/>
      <c r="G337" s="143"/>
      <c r="H337" s="144"/>
      <c r="I337" s="151"/>
      <c r="J337" s="152"/>
    </row>
    <row r="338" spans="1:10" s="139" customFormat="1" x14ac:dyDescent="0.2">
      <c r="A338" s="159" t="s">
        <v>69</v>
      </c>
      <c r="B338" s="65"/>
      <c r="C338" s="66"/>
      <c r="D338" s="65"/>
      <c r="E338" s="66"/>
      <c r="F338" s="67"/>
      <c r="G338" s="65"/>
      <c r="H338" s="66"/>
      <c r="I338" s="20"/>
      <c r="J338" s="21"/>
    </row>
    <row r="339" spans="1:10" x14ac:dyDescent="0.2">
      <c r="A339" s="158" t="s">
        <v>332</v>
      </c>
      <c r="B339" s="65">
        <v>0</v>
      </c>
      <c r="C339" s="66">
        <v>0</v>
      </c>
      <c r="D339" s="65">
        <v>1</v>
      </c>
      <c r="E339" s="66">
        <v>1</v>
      </c>
      <c r="F339" s="67"/>
      <c r="G339" s="65">
        <f>B339-C339</f>
        <v>0</v>
      </c>
      <c r="H339" s="66">
        <f>D339-E339</f>
        <v>0</v>
      </c>
      <c r="I339" s="20" t="str">
        <f>IF(C339=0, "-", IF(G339/C339&lt;10, G339/C339, "&gt;999%"))</f>
        <v>-</v>
      </c>
      <c r="J339" s="21">
        <f>IF(E339=0, "-", IF(H339/E339&lt;10, H339/E339, "&gt;999%"))</f>
        <v>0</v>
      </c>
    </row>
    <row r="340" spans="1:10" x14ac:dyDescent="0.2">
      <c r="A340" s="158" t="s">
        <v>434</v>
      </c>
      <c r="B340" s="65">
        <v>1</v>
      </c>
      <c r="C340" s="66">
        <v>2</v>
      </c>
      <c r="D340" s="65">
        <v>2</v>
      </c>
      <c r="E340" s="66">
        <v>2</v>
      </c>
      <c r="F340" s="67"/>
      <c r="G340" s="65">
        <f>B340-C340</f>
        <v>-1</v>
      </c>
      <c r="H340" s="66">
        <f>D340-E340</f>
        <v>0</v>
      </c>
      <c r="I340" s="20">
        <f>IF(C340=0, "-", IF(G340/C340&lt;10, G340/C340, "&gt;999%"))</f>
        <v>-0.5</v>
      </c>
      <c r="J340" s="21">
        <f>IF(E340=0, "-", IF(H340/E340&lt;10, H340/E340, "&gt;999%"))</f>
        <v>0</v>
      </c>
    </row>
    <row r="341" spans="1:10" x14ac:dyDescent="0.2">
      <c r="A341" s="158" t="s">
        <v>368</v>
      </c>
      <c r="B341" s="65">
        <v>0</v>
      </c>
      <c r="C341" s="66">
        <v>1</v>
      </c>
      <c r="D341" s="65">
        <v>0</v>
      </c>
      <c r="E341" s="66">
        <v>1</v>
      </c>
      <c r="F341" s="67"/>
      <c r="G341" s="65">
        <f>B341-C341</f>
        <v>-1</v>
      </c>
      <c r="H341" s="66">
        <f>D341-E341</f>
        <v>-1</v>
      </c>
      <c r="I341" s="20">
        <f>IF(C341=0, "-", IF(G341/C341&lt;10, G341/C341, "&gt;999%"))</f>
        <v>-1</v>
      </c>
      <c r="J341" s="21">
        <f>IF(E341=0, "-", IF(H341/E341&lt;10, H341/E341, "&gt;999%"))</f>
        <v>-1</v>
      </c>
    </row>
    <row r="342" spans="1:10" s="160" customFormat="1" x14ac:dyDescent="0.2">
      <c r="A342" s="178" t="s">
        <v>542</v>
      </c>
      <c r="B342" s="71">
        <v>1</v>
      </c>
      <c r="C342" s="72">
        <v>3</v>
      </c>
      <c r="D342" s="71">
        <v>3</v>
      </c>
      <c r="E342" s="72">
        <v>4</v>
      </c>
      <c r="F342" s="73"/>
      <c r="G342" s="71">
        <f>B342-C342</f>
        <v>-2</v>
      </c>
      <c r="H342" s="72">
        <f>D342-E342</f>
        <v>-1</v>
      </c>
      <c r="I342" s="37">
        <f>IF(C342=0, "-", IF(G342/C342&lt;10, G342/C342, "&gt;999%"))</f>
        <v>-0.66666666666666663</v>
      </c>
      <c r="J342" s="38">
        <f>IF(E342=0, "-", IF(H342/E342&lt;10, H342/E342, "&gt;999%"))</f>
        <v>-0.25</v>
      </c>
    </row>
    <row r="343" spans="1:10" x14ac:dyDescent="0.2">
      <c r="A343" s="177"/>
      <c r="B343" s="143"/>
      <c r="C343" s="144"/>
      <c r="D343" s="143"/>
      <c r="E343" s="144"/>
      <c r="F343" s="145"/>
      <c r="G343" s="143"/>
      <c r="H343" s="144"/>
      <c r="I343" s="151"/>
      <c r="J343" s="152"/>
    </row>
    <row r="344" spans="1:10" s="139" customFormat="1" x14ac:dyDescent="0.2">
      <c r="A344" s="159" t="s">
        <v>70</v>
      </c>
      <c r="B344" s="65"/>
      <c r="C344" s="66"/>
      <c r="D344" s="65"/>
      <c r="E344" s="66"/>
      <c r="F344" s="67"/>
      <c r="G344" s="65"/>
      <c r="H344" s="66"/>
      <c r="I344" s="20"/>
      <c r="J344" s="21"/>
    </row>
    <row r="345" spans="1:10" x14ac:dyDescent="0.2">
      <c r="A345" s="158" t="s">
        <v>263</v>
      </c>
      <c r="B345" s="65">
        <v>1</v>
      </c>
      <c r="C345" s="66">
        <v>1</v>
      </c>
      <c r="D345" s="65">
        <v>1</v>
      </c>
      <c r="E345" s="66">
        <v>2</v>
      </c>
      <c r="F345" s="67"/>
      <c r="G345" s="65">
        <f t="shared" ref="G345:G353" si="88">B345-C345</f>
        <v>0</v>
      </c>
      <c r="H345" s="66">
        <f t="shared" ref="H345:H353" si="89">D345-E345</f>
        <v>-1</v>
      </c>
      <c r="I345" s="20">
        <f t="shared" ref="I345:I353" si="90">IF(C345=0, "-", IF(G345/C345&lt;10, G345/C345, "&gt;999%"))</f>
        <v>0</v>
      </c>
      <c r="J345" s="21">
        <f t="shared" ref="J345:J353" si="91">IF(E345=0, "-", IF(H345/E345&lt;10, H345/E345, "&gt;999%"))</f>
        <v>-0.5</v>
      </c>
    </row>
    <row r="346" spans="1:10" x14ac:dyDescent="0.2">
      <c r="A346" s="158" t="s">
        <v>333</v>
      </c>
      <c r="B346" s="65">
        <v>38</v>
      </c>
      <c r="C346" s="66">
        <v>75</v>
      </c>
      <c r="D346" s="65">
        <v>87</v>
      </c>
      <c r="E346" s="66">
        <v>193</v>
      </c>
      <c r="F346" s="67"/>
      <c r="G346" s="65">
        <f t="shared" si="88"/>
        <v>-37</v>
      </c>
      <c r="H346" s="66">
        <f t="shared" si="89"/>
        <v>-106</v>
      </c>
      <c r="I346" s="20">
        <f t="shared" si="90"/>
        <v>-0.49333333333333335</v>
      </c>
      <c r="J346" s="21">
        <f t="shared" si="91"/>
        <v>-0.54922279792746109</v>
      </c>
    </row>
    <row r="347" spans="1:10" x14ac:dyDescent="0.2">
      <c r="A347" s="158" t="s">
        <v>201</v>
      </c>
      <c r="B347" s="65">
        <v>11</v>
      </c>
      <c r="C347" s="66">
        <v>33</v>
      </c>
      <c r="D347" s="65">
        <v>23</v>
      </c>
      <c r="E347" s="66">
        <v>59</v>
      </c>
      <c r="F347" s="67"/>
      <c r="G347" s="65">
        <f t="shared" si="88"/>
        <v>-22</v>
      </c>
      <c r="H347" s="66">
        <f t="shared" si="89"/>
        <v>-36</v>
      </c>
      <c r="I347" s="20">
        <f t="shared" si="90"/>
        <v>-0.66666666666666663</v>
      </c>
      <c r="J347" s="21">
        <f t="shared" si="91"/>
        <v>-0.61016949152542377</v>
      </c>
    </row>
    <row r="348" spans="1:10" x14ac:dyDescent="0.2">
      <c r="A348" s="158" t="s">
        <v>219</v>
      </c>
      <c r="B348" s="65">
        <v>0</v>
      </c>
      <c r="C348" s="66">
        <v>1</v>
      </c>
      <c r="D348" s="65">
        <v>0</v>
      </c>
      <c r="E348" s="66">
        <v>3</v>
      </c>
      <c r="F348" s="67"/>
      <c r="G348" s="65">
        <f t="shared" si="88"/>
        <v>-1</v>
      </c>
      <c r="H348" s="66">
        <f t="shared" si="89"/>
        <v>-3</v>
      </c>
      <c r="I348" s="20">
        <f t="shared" si="90"/>
        <v>-1</v>
      </c>
      <c r="J348" s="21">
        <f t="shared" si="91"/>
        <v>-1</v>
      </c>
    </row>
    <row r="349" spans="1:10" x14ac:dyDescent="0.2">
      <c r="A349" s="158" t="s">
        <v>220</v>
      </c>
      <c r="B349" s="65">
        <v>0</v>
      </c>
      <c r="C349" s="66">
        <v>6</v>
      </c>
      <c r="D349" s="65">
        <v>4</v>
      </c>
      <c r="E349" s="66">
        <v>10</v>
      </c>
      <c r="F349" s="67"/>
      <c r="G349" s="65">
        <f t="shared" si="88"/>
        <v>-6</v>
      </c>
      <c r="H349" s="66">
        <f t="shared" si="89"/>
        <v>-6</v>
      </c>
      <c r="I349" s="20">
        <f t="shared" si="90"/>
        <v>-1</v>
      </c>
      <c r="J349" s="21">
        <f t="shared" si="91"/>
        <v>-0.6</v>
      </c>
    </row>
    <row r="350" spans="1:10" x14ac:dyDescent="0.2">
      <c r="A350" s="158" t="s">
        <v>369</v>
      </c>
      <c r="B350" s="65">
        <v>48</v>
      </c>
      <c r="C350" s="66">
        <v>32</v>
      </c>
      <c r="D350" s="65">
        <v>70</v>
      </c>
      <c r="E350" s="66">
        <v>64</v>
      </c>
      <c r="F350" s="67"/>
      <c r="G350" s="65">
        <f t="shared" si="88"/>
        <v>16</v>
      </c>
      <c r="H350" s="66">
        <f t="shared" si="89"/>
        <v>6</v>
      </c>
      <c r="I350" s="20">
        <f t="shared" si="90"/>
        <v>0.5</v>
      </c>
      <c r="J350" s="21">
        <f t="shared" si="91"/>
        <v>9.375E-2</v>
      </c>
    </row>
    <row r="351" spans="1:10" x14ac:dyDescent="0.2">
      <c r="A351" s="158" t="s">
        <v>202</v>
      </c>
      <c r="B351" s="65">
        <v>3</v>
      </c>
      <c r="C351" s="66">
        <v>4</v>
      </c>
      <c r="D351" s="65">
        <v>9</v>
      </c>
      <c r="E351" s="66">
        <v>5</v>
      </c>
      <c r="F351" s="67"/>
      <c r="G351" s="65">
        <f t="shared" si="88"/>
        <v>-1</v>
      </c>
      <c r="H351" s="66">
        <f t="shared" si="89"/>
        <v>4</v>
      </c>
      <c r="I351" s="20">
        <f t="shared" si="90"/>
        <v>-0.25</v>
      </c>
      <c r="J351" s="21">
        <f t="shared" si="91"/>
        <v>0.8</v>
      </c>
    </row>
    <row r="352" spans="1:10" x14ac:dyDescent="0.2">
      <c r="A352" s="158" t="s">
        <v>302</v>
      </c>
      <c r="B352" s="65">
        <v>26</v>
      </c>
      <c r="C352" s="66">
        <v>49</v>
      </c>
      <c r="D352" s="65">
        <v>67</v>
      </c>
      <c r="E352" s="66">
        <v>105</v>
      </c>
      <c r="F352" s="67"/>
      <c r="G352" s="65">
        <f t="shared" si="88"/>
        <v>-23</v>
      </c>
      <c r="H352" s="66">
        <f t="shared" si="89"/>
        <v>-38</v>
      </c>
      <c r="I352" s="20">
        <f t="shared" si="90"/>
        <v>-0.46938775510204084</v>
      </c>
      <c r="J352" s="21">
        <f t="shared" si="91"/>
        <v>-0.3619047619047619</v>
      </c>
    </row>
    <row r="353" spans="1:10" s="160" customFormat="1" x14ac:dyDescent="0.2">
      <c r="A353" s="178" t="s">
        <v>543</v>
      </c>
      <c r="B353" s="71">
        <v>127</v>
      </c>
      <c r="C353" s="72">
        <v>201</v>
      </c>
      <c r="D353" s="71">
        <v>261</v>
      </c>
      <c r="E353" s="72">
        <v>441</v>
      </c>
      <c r="F353" s="73"/>
      <c r="G353" s="71">
        <f t="shared" si="88"/>
        <v>-74</v>
      </c>
      <c r="H353" s="72">
        <f t="shared" si="89"/>
        <v>-180</v>
      </c>
      <c r="I353" s="37">
        <f t="shared" si="90"/>
        <v>-0.36815920398009949</v>
      </c>
      <c r="J353" s="38">
        <f t="shared" si="91"/>
        <v>-0.40816326530612246</v>
      </c>
    </row>
    <row r="354" spans="1:10" x14ac:dyDescent="0.2">
      <c r="A354" s="177"/>
      <c r="B354" s="143"/>
      <c r="C354" s="144"/>
      <c r="D354" s="143"/>
      <c r="E354" s="144"/>
      <c r="F354" s="145"/>
      <c r="G354" s="143"/>
      <c r="H354" s="144"/>
      <c r="I354" s="151"/>
      <c r="J354" s="152"/>
    </row>
    <row r="355" spans="1:10" s="139" customFormat="1" x14ac:dyDescent="0.2">
      <c r="A355" s="159" t="s">
        <v>71</v>
      </c>
      <c r="B355" s="65"/>
      <c r="C355" s="66"/>
      <c r="D355" s="65"/>
      <c r="E355" s="66"/>
      <c r="F355" s="67"/>
      <c r="G355" s="65"/>
      <c r="H355" s="66"/>
      <c r="I355" s="20"/>
      <c r="J355" s="21"/>
    </row>
    <row r="356" spans="1:10" x14ac:dyDescent="0.2">
      <c r="A356" s="158" t="s">
        <v>182</v>
      </c>
      <c r="B356" s="65">
        <v>6</v>
      </c>
      <c r="C356" s="66">
        <v>18</v>
      </c>
      <c r="D356" s="65">
        <v>30</v>
      </c>
      <c r="E356" s="66">
        <v>44</v>
      </c>
      <c r="F356" s="67"/>
      <c r="G356" s="65">
        <f t="shared" ref="G356:G362" si="92">B356-C356</f>
        <v>-12</v>
      </c>
      <c r="H356" s="66">
        <f t="shared" ref="H356:H362" si="93">D356-E356</f>
        <v>-14</v>
      </c>
      <c r="I356" s="20">
        <f t="shared" ref="I356:I362" si="94">IF(C356=0, "-", IF(G356/C356&lt;10, G356/C356, "&gt;999%"))</f>
        <v>-0.66666666666666663</v>
      </c>
      <c r="J356" s="21">
        <f t="shared" ref="J356:J362" si="95">IF(E356=0, "-", IF(H356/E356&lt;10, H356/E356, "&gt;999%"))</f>
        <v>-0.31818181818181818</v>
      </c>
    </row>
    <row r="357" spans="1:10" x14ac:dyDescent="0.2">
      <c r="A357" s="158" t="s">
        <v>284</v>
      </c>
      <c r="B357" s="65">
        <v>2</v>
      </c>
      <c r="C357" s="66">
        <v>3</v>
      </c>
      <c r="D357" s="65">
        <v>9</v>
      </c>
      <c r="E357" s="66">
        <v>6</v>
      </c>
      <c r="F357" s="67"/>
      <c r="G357" s="65">
        <f t="shared" si="92"/>
        <v>-1</v>
      </c>
      <c r="H357" s="66">
        <f t="shared" si="93"/>
        <v>3</v>
      </c>
      <c r="I357" s="20">
        <f t="shared" si="94"/>
        <v>-0.33333333333333331</v>
      </c>
      <c r="J357" s="21">
        <f t="shared" si="95"/>
        <v>0.5</v>
      </c>
    </row>
    <row r="358" spans="1:10" x14ac:dyDescent="0.2">
      <c r="A358" s="158" t="s">
        <v>285</v>
      </c>
      <c r="B358" s="65">
        <v>2</v>
      </c>
      <c r="C358" s="66">
        <v>3</v>
      </c>
      <c r="D358" s="65">
        <v>6</v>
      </c>
      <c r="E358" s="66">
        <v>6</v>
      </c>
      <c r="F358" s="67"/>
      <c r="G358" s="65">
        <f t="shared" si="92"/>
        <v>-1</v>
      </c>
      <c r="H358" s="66">
        <f t="shared" si="93"/>
        <v>0</v>
      </c>
      <c r="I358" s="20">
        <f t="shared" si="94"/>
        <v>-0.33333333333333331</v>
      </c>
      <c r="J358" s="21">
        <f t="shared" si="95"/>
        <v>0</v>
      </c>
    </row>
    <row r="359" spans="1:10" x14ac:dyDescent="0.2">
      <c r="A359" s="158" t="s">
        <v>303</v>
      </c>
      <c r="B359" s="65">
        <v>0</v>
      </c>
      <c r="C359" s="66">
        <v>1</v>
      </c>
      <c r="D359" s="65">
        <v>0</v>
      </c>
      <c r="E359" s="66">
        <v>4</v>
      </c>
      <c r="F359" s="67"/>
      <c r="G359" s="65">
        <f t="shared" si="92"/>
        <v>-1</v>
      </c>
      <c r="H359" s="66">
        <f t="shared" si="93"/>
        <v>-4</v>
      </c>
      <c r="I359" s="20">
        <f t="shared" si="94"/>
        <v>-1</v>
      </c>
      <c r="J359" s="21">
        <f t="shared" si="95"/>
        <v>-1</v>
      </c>
    </row>
    <row r="360" spans="1:10" x14ac:dyDescent="0.2">
      <c r="A360" s="158" t="s">
        <v>183</v>
      </c>
      <c r="B360" s="65">
        <v>6</v>
      </c>
      <c r="C360" s="66">
        <v>23</v>
      </c>
      <c r="D360" s="65">
        <v>29</v>
      </c>
      <c r="E360" s="66">
        <v>43</v>
      </c>
      <c r="F360" s="67"/>
      <c r="G360" s="65">
        <f t="shared" si="92"/>
        <v>-17</v>
      </c>
      <c r="H360" s="66">
        <f t="shared" si="93"/>
        <v>-14</v>
      </c>
      <c r="I360" s="20">
        <f t="shared" si="94"/>
        <v>-0.73913043478260865</v>
      </c>
      <c r="J360" s="21">
        <f t="shared" si="95"/>
        <v>-0.32558139534883723</v>
      </c>
    </row>
    <row r="361" spans="1:10" x14ac:dyDescent="0.2">
      <c r="A361" s="158" t="s">
        <v>304</v>
      </c>
      <c r="B361" s="65">
        <v>2</v>
      </c>
      <c r="C361" s="66">
        <v>15</v>
      </c>
      <c r="D361" s="65">
        <v>5</v>
      </c>
      <c r="E361" s="66">
        <v>37</v>
      </c>
      <c r="F361" s="67"/>
      <c r="G361" s="65">
        <f t="shared" si="92"/>
        <v>-13</v>
      </c>
      <c r="H361" s="66">
        <f t="shared" si="93"/>
        <v>-32</v>
      </c>
      <c r="I361" s="20">
        <f t="shared" si="94"/>
        <v>-0.8666666666666667</v>
      </c>
      <c r="J361" s="21">
        <f t="shared" si="95"/>
        <v>-0.86486486486486491</v>
      </c>
    </row>
    <row r="362" spans="1:10" s="160" customFormat="1" x14ac:dyDescent="0.2">
      <c r="A362" s="178" t="s">
        <v>544</v>
      </c>
      <c r="B362" s="71">
        <v>18</v>
      </c>
      <c r="C362" s="72">
        <v>63</v>
      </c>
      <c r="D362" s="71">
        <v>79</v>
      </c>
      <c r="E362" s="72">
        <v>140</v>
      </c>
      <c r="F362" s="73"/>
      <c r="G362" s="71">
        <f t="shared" si="92"/>
        <v>-45</v>
      </c>
      <c r="H362" s="72">
        <f t="shared" si="93"/>
        <v>-61</v>
      </c>
      <c r="I362" s="37">
        <f t="shared" si="94"/>
        <v>-0.7142857142857143</v>
      </c>
      <c r="J362" s="38">
        <f t="shared" si="95"/>
        <v>-0.43571428571428572</v>
      </c>
    </row>
    <row r="363" spans="1:10" x14ac:dyDescent="0.2">
      <c r="A363" s="177"/>
      <c r="B363" s="143"/>
      <c r="C363" s="144"/>
      <c r="D363" s="143"/>
      <c r="E363" s="144"/>
      <c r="F363" s="145"/>
      <c r="G363" s="143"/>
      <c r="H363" s="144"/>
      <c r="I363" s="151"/>
      <c r="J363" s="152"/>
    </row>
    <row r="364" spans="1:10" s="139" customFormat="1" x14ac:dyDescent="0.2">
      <c r="A364" s="159" t="s">
        <v>72</v>
      </c>
      <c r="B364" s="65"/>
      <c r="C364" s="66"/>
      <c r="D364" s="65"/>
      <c r="E364" s="66"/>
      <c r="F364" s="67"/>
      <c r="G364" s="65"/>
      <c r="H364" s="66"/>
      <c r="I364" s="20"/>
      <c r="J364" s="21"/>
    </row>
    <row r="365" spans="1:10" x14ac:dyDescent="0.2">
      <c r="A365" s="158" t="s">
        <v>264</v>
      </c>
      <c r="B365" s="65">
        <v>1</v>
      </c>
      <c r="C365" s="66">
        <v>2</v>
      </c>
      <c r="D365" s="65">
        <v>2</v>
      </c>
      <c r="E365" s="66">
        <v>3</v>
      </c>
      <c r="F365" s="67"/>
      <c r="G365" s="65">
        <f t="shared" ref="G365:G386" si="96">B365-C365</f>
        <v>-1</v>
      </c>
      <c r="H365" s="66">
        <f t="shared" ref="H365:H386" si="97">D365-E365</f>
        <v>-1</v>
      </c>
      <c r="I365" s="20">
        <f t="shared" ref="I365:I386" si="98">IF(C365=0, "-", IF(G365/C365&lt;10, G365/C365, "&gt;999%"))</f>
        <v>-0.5</v>
      </c>
      <c r="J365" s="21">
        <f t="shared" ref="J365:J386" si="99">IF(E365=0, "-", IF(H365/E365&lt;10, H365/E365, "&gt;999%"))</f>
        <v>-0.33333333333333331</v>
      </c>
    </row>
    <row r="366" spans="1:10" x14ac:dyDescent="0.2">
      <c r="A366" s="158" t="s">
        <v>221</v>
      </c>
      <c r="B366" s="65">
        <v>22</v>
      </c>
      <c r="C366" s="66">
        <v>27</v>
      </c>
      <c r="D366" s="65">
        <v>40</v>
      </c>
      <c r="E366" s="66">
        <v>74</v>
      </c>
      <c r="F366" s="67"/>
      <c r="G366" s="65">
        <f t="shared" si="96"/>
        <v>-5</v>
      </c>
      <c r="H366" s="66">
        <f t="shared" si="97"/>
        <v>-34</v>
      </c>
      <c r="I366" s="20">
        <f t="shared" si="98"/>
        <v>-0.18518518518518517</v>
      </c>
      <c r="J366" s="21">
        <f t="shared" si="99"/>
        <v>-0.45945945945945948</v>
      </c>
    </row>
    <row r="367" spans="1:10" x14ac:dyDescent="0.2">
      <c r="A367" s="158" t="s">
        <v>305</v>
      </c>
      <c r="B367" s="65">
        <v>15</v>
      </c>
      <c r="C367" s="66">
        <v>25</v>
      </c>
      <c r="D367" s="65">
        <v>42</v>
      </c>
      <c r="E367" s="66">
        <v>53</v>
      </c>
      <c r="F367" s="67"/>
      <c r="G367" s="65">
        <f t="shared" si="96"/>
        <v>-10</v>
      </c>
      <c r="H367" s="66">
        <f t="shared" si="97"/>
        <v>-11</v>
      </c>
      <c r="I367" s="20">
        <f t="shared" si="98"/>
        <v>-0.4</v>
      </c>
      <c r="J367" s="21">
        <f t="shared" si="99"/>
        <v>-0.20754716981132076</v>
      </c>
    </row>
    <row r="368" spans="1:10" x14ac:dyDescent="0.2">
      <c r="A368" s="158" t="s">
        <v>399</v>
      </c>
      <c r="B368" s="65">
        <v>1</v>
      </c>
      <c r="C368" s="66">
        <v>0</v>
      </c>
      <c r="D368" s="65">
        <v>1</v>
      </c>
      <c r="E368" s="66">
        <v>0</v>
      </c>
      <c r="F368" s="67"/>
      <c r="G368" s="65">
        <f t="shared" si="96"/>
        <v>1</v>
      </c>
      <c r="H368" s="66">
        <f t="shared" si="97"/>
        <v>1</v>
      </c>
      <c r="I368" s="20" t="str">
        <f t="shared" si="98"/>
        <v>-</v>
      </c>
      <c r="J368" s="21" t="str">
        <f t="shared" si="99"/>
        <v>-</v>
      </c>
    </row>
    <row r="369" spans="1:10" x14ac:dyDescent="0.2">
      <c r="A369" s="158" t="s">
        <v>203</v>
      </c>
      <c r="B369" s="65">
        <v>61</v>
      </c>
      <c r="C369" s="66">
        <v>141</v>
      </c>
      <c r="D369" s="65">
        <v>163</v>
      </c>
      <c r="E369" s="66">
        <v>286</v>
      </c>
      <c r="F369" s="67"/>
      <c r="G369" s="65">
        <f t="shared" si="96"/>
        <v>-80</v>
      </c>
      <c r="H369" s="66">
        <f t="shared" si="97"/>
        <v>-123</v>
      </c>
      <c r="I369" s="20">
        <f t="shared" si="98"/>
        <v>-0.56737588652482274</v>
      </c>
      <c r="J369" s="21">
        <f t="shared" si="99"/>
        <v>-0.43006993006993005</v>
      </c>
    </row>
    <row r="370" spans="1:10" x14ac:dyDescent="0.2">
      <c r="A370" s="158" t="s">
        <v>370</v>
      </c>
      <c r="B370" s="65">
        <v>6</v>
      </c>
      <c r="C370" s="66">
        <v>4</v>
      </c>
      <c r="D370" s="65">
        <v>10</v>
      </c>
      <c r="E370" s="66">
        <v>12</v>
      </c>
      <c r="F370" s="67"/>
      <c r="G370" s="65">
        <f t="shared" si="96"/>
        <v>2</v>
      </c>
      <c r="H370" s="66">
        <f t="shared" si="97"/>
        <v>-2</v>
      </c>
      <c r="I370" s="20">
        <f t="shared" si="98"/>
        <v>0.5</v>
      </c>
      <c r="J370" s="21">
        <f t="shared" si="99"/>
        <v>-0.16666666666666666</v>
      </c>
    </row>
    <row r="371" spans="1:10" x14ac:dyDescent="0.2">
      <c r="A371" s="158" t="s">
        <v>255</v>
      </c>
      <c r="B371" s="65">
        <v>2</v>
      </c>
      <c r="C371" s="66">
        <v>0</v>
      </c>
      <c r="D371" s="65">
        <v>6</v>
      </c>
      <c r="E371" s="66">
        <v>4</v>
      </c>
      <c r="F371" s="67"/>
      <c r="G371" s="65">
        <f t="shared" si="96"/>
        <v>2</v>
      </c>
      <c r="H371" s="66">
        <f t="shared" si="97"/>
        <v>2</v>
      </c>
      <c r="I371" s="20" t="str">
        <f t="shared" si="98"/>
        <v>-</v>
      </c>
      <c r="J371" s="21">
        <f t="shared" si="99"/>
        <v>0.5</v>
      </c>
    </row>
    <row r="372" spans="1:10" x14ac:dyDescent="0.2">
      <c r="A372" s="158" t="s">
        <v>398</v>
      </c>
      <c r="B372" s="65">
        <v>3</v>
      </c>
      <c r="C372" s="66">
        <v>3</v>
      </c>
      <c r="D372" s="65">
        <v>7</v>
      </c>
      <c r="E372" s="66">
        <v>4</v>
      </c>
      <c r="F372" s="67"/>
      <c r="G372" s="65">
        <f t="shared" si="96"/>
        <v>0</v>
      </c>
      <c r="H372" s="66">
        <f t="shared" si="97"/>
        <v>3</v>
      </c>
      <c r="I372" s="20">
        <f t="shared" si="98"/>
        <v>0</v>
      </c>
      <c r="J372" s="21">
        <f t="shared" si="99"/>
        <v>0.75</v>
      </c>
    </row>
    <row r="373" spans="1:10" x14ac:dyDescent="0.2">
      <c r="A373" s="158" t="s">
        <v>411</v>
      </c>
      <c r="B373" s="65">
        <v>17</v>
      </c>
      <c r="C373" s="66">
        <v>8</v>
      </c>
      <c r="D373" s="65">
        <v>50</v>
      </c>
      <c r="E373" s="66">
        <v>17</v>
      </c>
      <c r="F373" s="67"/>
      <c r="G373" s="65">
        <f t="shared" si="96"/>
        <v>9</v>
      </c>
      <c r="H373" s="66">
        <f t="shared" si="97"/>
        <v>33</v>
      </c>
      <c r="I373" s="20">
        <f t="shared" si="98"/>
        <v>1.125</v>
      </c>
      <c r="J373" s="21">
        <f t="shared" si="99"/>
        <v>1.9411764705882353</v>
      </c>
    </row>
    <row r="374" spans="1:10" x14ac:dyDescent="0.2">
      <c r="A374" s="158" t="s">
        <v>420</v>
      </c>
      <c r="B374" s="65">
        <v>14</v>
      </c>
      <c r="C374" s="66">
        <v>16</v>
      </c>
      <c r="D374" s="65">
        <v>38</v>
      </c>
      <c r="E374" s="66">
        <v>30</v>
      </c>
      <c r="F374" s="67"/>
      <c r="G374" s="65">
        <f t="shared" si="96"/>
        <v>-2</v>
      </c>
      <c r="H374" s="66">
        <f t="shared" si="97"/>
        <v>8</v>
      </c>
      <c r="I374" s="20">
        <f t="shared" si="98"/>
        <v>-0.125</v>
      </c>
      <c r="J374" s="21">
        <f t="shared" si="99"/>
        <v>0.26666666666666666</v>
      </c>
    </row>
    <row r="375" spans="1:10" x14ac:dyDescent="0.2">
      <c r="A375" s="158" t="s">
        <v>435</v>
      </c>
      <c r="B375" s="65">
        <v>45</v>
      </c>
      <c r="C375" s="66">
        <v>33</v>
      </c>
      <c r="D375" s="65">
        <v>112</v>
      </c>
      <c r="E375" s="66">
        <v>89</v>
      </c>
      <c r="F375" s="67"/>
      <c r="G375" s="65">
        <f t="shared" si="96"/>
        <v>12</v>
      </c>
      <c r="H375" s="66">
        <f t="shared" si="97"/>
        <v>23</v>
      </c>
      <c r="I375" s="20">
        <f t="shared" si="98"/>
        <v>0.36363636363636365</v>
      </c>
      <c r="J375" s="21">
        <f t="shared" si="99"/>
        <v>0.25842696629213485</v>
      </c>
    </row>
    <row r="376" spans="1:10" x14ac:dyDescent="0.2">
      <c r="A376" s="158" t="s">
        <v>371</v>
      </c>
      <c r="B376" s="65">
        <v>3</v>
      </c>
      <c r="C376" s="66">
        <v>24</v>
      </c>
      <c r="D376" s="65">
        <v>15</v>
      </c>
      <c r="E376" s="66">
        <v>57</v>
      </c>
      <c r="F376" s="67"/>
      <c r="G376" s="65">
        <f t="shared" si="96"/>
        <v>-21</v>
      </c>
      <c r="H376" s="66">
        <f t="shared" si="97"/>
        <v>-42</v>
      </c>
      <c r="I376" s="20">
        <f t="shared" si="98"/>
        <v>-0.875</v>
      </c>
      <c r="J376" s="21">
        <f t="shared" si="99"/>
        <v>-0.73684210526315785</v>
      </c>
    </row>
    <row r="377" spans="1:10" x14ac:dyDescent="0.2">
      <c r="A377" s="158" t="s">
        <v>436</v>
      </c>
      <c r="B377" s="65">
        <v>8</v>
      </c>
      <c r="C377" s="66">
        <v>4</v>
      </c>
      <c r="D377" s="65">
        <v>19</v>
      </c>
      <c r="E377" s="66">
        <v>9</v>
      </c>
      <c r="F377" s="67"/>
      <c r="G377" s="65">
        <f t="shared" si="96"/>
        <v>4</v>
      </c>
      <c r="H377" s="66">
        <f t="shared" si="97"/>
        <v>10</v>
      </c>
      <c r="I377" s="20">
        <f t="shared" si="98"/>
        <v>1</v>
      </c>
      <c r="J377" s="21">
        <f t="shared" si="99"/>
        <v>1.1111111111111112</v>
      </c>
    </row>
    <row r="378" spans="1:10" x14ac:dyDescent="0.2">
      <c r="A378" s="158" t="s">
        <v>391</v>
      </c>
      <c r="B378" s="65">
        <v>8</v>
      </c>
      <c r="C378" s="66">
        <v>9</v>
      </c>
      <c r="D378" s="65">
        <v>31</v>
      </c>
      <c r="E378" s="66">
        <v>22</v>
      </c>
      <c r="F378" s="67"/>
      <c r="G378" s="65">
        <f t="shared" si="96"/>
        <v>-1</v>
      </c>
      <c r="H378" s="66">
        <f t="shared" si="97"/>
        <v>9</v>
      </c>
      <c r="I378" s="20">
        <f t="shared" si="98"/>
        <v>-0.1111111111111111</v>
      </c>
      <c r="J378" s="21">
        <f t="shared" si="99"/>
        <v>0.40909090909090912</v>
      </c>
    </row>
    <row r="379" spans="1:10" x14ac:dyDescent="0.2">
      <c r="A379" s="158" t="s">
        <v>372</v>
      </c>
      <c r="B379" s="65">
        <v>16</v>
      </c>
      <c r="C379" s="66">
        <v>20</v>
      </c>
      <c r="D379" s="65">
        <v>35</v>
      </c>
      <c r="E379" s="66">
        <v>50</v>
      </c>
      <c r="F379" s="67"/>
      <c r="G379" s="65">
        <f t="shared" si="96"/>
        <v>-4</v>
      </c>
      <c r="H379" s="66">
        <f t="shared" si="97"/>
        <v>-15</v>
      </c>
      <c r="I379" s="20">
        <f t="shared" si="98"/>
        <v>-0.2</v>
      </c>
      <c r="J379" s="21">
        <f t="shared" si="99"/>
        <v>-0.3</v>
      </c>
    </row>
    <row r="380" spans="1:10" x14ac:dyDescent="0.2">
      <c r="A380" s="158" t="s">
        <v>204</v>
      </c>
      <c r="B380" s="65">
        <v>1</v>
      </c>
      <c r="C380" s="66">
        <v>1</v>
      </c>
      <c r="D380" s="65">
        <v>1</v>
      </c>
      <c r="E380" s="66">
        <v>2</v>
      </c>
      <c r="F380" s="67"/>
      <c r="G380" s="65">
        <f t="shared" si="96"/>
        <v>0</v>
      </c>
      <c r="H380" s="66">
        <f t="shared" si="97"/>
        <v>-1</v>
      </c>
      <c r="I380" s="20">
        <f t="shared" si="98"/>
        <v>0</v>
      </c>
      <c r="J380" s="21">
        <f t="shared" si="99"/>
        <v>-0.5</v>
      </c>
    </row>
    <row r="381" spans="1:10" x14ac:dyDescent="0.2">
      <c r="A381" s="158" t="s">
        <v>205</v>
      </c>
      <c r="B381" s="65">
        <v>0</v>
      </c>
      <c r="C381" s="66">
        <v>1</v>
      </c>
      <c r="D381" s="65">
        <v>2</v>
      </c>
      <c r="E381" s="66">
        <v>1</v>
      </c>
      <c r="F381" s="67"/>
      <c r="G381" s="65">
        <f t="shared" si="96"/>
        <v>-1</v>
      </c>
      <c r="H381" s="66">
        <f t="shared" si="97"/>
        <v>1</v>
      </c>
      <c r="I381" s="20">
        <f t="shared" si="98"/>
        <v>-1</v>
      </c>
      <c r="J381" s="21">
        <f t="shared" si="99"/>
        <v>1</v>
      </c>
    </row>
    <row r="382" spans="1:10" x14ac:dyDescent="0.2">
      <c r="A382" s="158" t="s">
        <v>334</v>
      </c>
      <c r="B382" s="65">
        <v>63</v>
      </c>
      <c r="C382" s="66">
        <v>65</v>
      </c>
      <c r="D382" s="65">
        <v>173</v>
      </c>
      <c r="E382" s="66">
        <v>157</v>
      </c>
      <c r="F382" s="67"/>
      <c r="G382" s="65">
        <f t="shared" si="96"/>
        <v>-2</v>
      </c>
      <c r="H382" s="66">
        <f t="shared" si="97"/>
        <v>16</v>
      </c>
      <c r="I382" s="20">
        <f t="shared" si="98"/>
        <v>-3.0769230769230771E-2</v>
      </c>
      <c r="J382" s="21">
        <f t="shared" si="99"/>
        <v>0.10191082802547771</v>
      </c>
    </row>
    <row r="383" spans="1:10" x14ac:dyDescent="0.2">
      <c r="A383" s="158" t="s">
        <v>251</v>
      </c>
      <c r="B383" s="65">
        <v>0</v>
      </c>
      <c r="C383" s="66">
        <v>0</v>
      </c>
      <c r="D383" s="65">
        <v>0</v>
      </c>
      <c r="E383" s="66">
        <v>1</v>
      </c>
      <c r="F383" s="67"/>
      <c r="G383" s="65">
        <f t="shared" si="96"/>
        <v>0</v>
      </c>
      <c r="H383" s="66">
        <f t="shared" si="97"/>
        <v>-1</v>
      </c>
      <c r="I383" s="20" t="str">
        <f t="shared" si="98"/>
        <v>-</v>
      </c>
      <c r="J383" s="21">
        <f t="shared" si="99"/>
        <v>-1</v>
      </c>
    </row>
    <row r="384" spans="1:10" x14ac:dyDescent="0.2">
      <c r="A384" s="158" t="s">
        <v>184</v>
      </c>
      <c r="B384" s="65">
        <v>20</v>
      </c>
      <c r="C384" s="66">
        <v>27</v>
      </c>
      <c r="D384" s="65">
        <v>44</v>
      </c>
      <c r="E384" s="66">
        <v>81</v>
      </c>
      <c r="F384" s="67"/>
      <c r="G384" s="65">
        <f t="shared" si="96"/>
        <v>-7</v>
      </c>
      <c r="H384" s="66">
        <f t="shared" si="97"/>
        <v>-37</v>
      </c>
      <c r="I384" s="20">
        <f t="shared" si="98"/>
        <v>-0.25925925925925924</v>
      </c>
      <c r="J384" s="21">
        <f t="shared" si="99"/>
        <v>-0.4567901234567901</v>
      </c>
    </row>
    <row r="385" spans="1:10" x14ac:dyDescent="0.2">
      <c r="A385" s="158" t="s">
        <v>286</v>
      </c>
      <c r="B385" s="65">
        <v>15</v>
      </c>
      <c r="C385" s="66">
        <v>0</v>
      </c>
      <c r="D385" s="65">
        <v>35</v>
      </c>
      <c r="E385" s="66">
        <v>0</v>
      </c>
      <c r="F385" s="67"/>
      <c r="G385" s="65">
        <f t="shared" si="96"/>
        <v>15</v>
      </c>
      <c r="H385" s="66">
        <f t="shared" si="97"/>
        <v>35</v>
      </c>
      <c r="I385" s="20" t="str">
        <f t="shared" si="98"/>
        <v>-</v>
      </c>
      <c r="J385" s="21" t="str">
        <f t="shared" si="99"/>
        <v>-</v>
      </c>
    </row>
    <row r="386" spans="1:10" s="160" customFormat="1" x14ac:dyDescent="0.2">
      <c r="A386" s="178" t="s">
        <v>545</v>
      </c>
      <c r="B386" s="71">
        <v>321</v>
      </c>
      <c r="C386" s="72">
        <v>410</v>
      </c>
      <c r="D386" s="71">
        <v>826</v>
      </c>
      <c r="E386" s="72">
        <v>952</v>
      </c>
      <c r="F386" s="73"/>
      <c r="G386" s="71">
        <f t="shared" si="96"/>
        <v>-89</v>
      </c>
      <c r="H386" s="72">
        <f t="shared" si="97"/>
        <v>-126</v>
      </c>
      <c r="I386" s="37">
        <f t="shared" si="98"/>
        <v>-0.21707317073170732</v>
      </c>
      <c r="J386" s="38">
        <f t="shared" si="99"/>
        <v>-0.13235294117647059</v>
      </c>
    </row>
    <row r="387" spans="1:10" x14ac:dyDescent="0.2">
      <c r="A387" s="177"/>
      <c r="B387" s="143"/>
      <c r="C387" s="144"/>
      <c r="D387" s="143"/>
      <c r="E387" s="144"/>
      <c r="F387" s="145"/>
      <c r="G387" s="143"/>
      <c r="H387" s="144"/>
      <c r="I387" s="151"/>
      <c r="J387" s="152"/>
    </row>
    <row r="388" spans="1:10" s="139" customFormat="1" x14ac:dyDescent="0.2">
      <c r="A388" s="159" t="s">
        <v>73</v>
      </c>
      <c r="B388" s="65"/>
      <c r="C388" s="66"/>
      <c r="D388" s="65"/>
      <c r="E388" s="66"/>
      <c r="F388" s="67"/>
      <c r="G388" s="65"/>
      <c r="H388" s="66"/>
      <c r="I388" s="20"/>
      <c r="J388" s="21"/>
    </row>
    <row r="389" spans="1:10" x14ac:dyDescent="0.2">
      <c r="A389" s="158" t="s">
        <v>437</v>
      </c>
      <c r="B389" s="65">
        <v>19</v>
      </c>
      <c r="C389" s="66">
        <v>22</v>
      </c>
      <c r="D389" s="65">
        <v>51</v>
      </c>
      <c r="E389" s="66">
        <v>54</v>
      </c>
      <c r="F389" s="67"/>
      <c r="G389" s="65">
        <f t="shared" ref="G389:G406" si="100">B389-C389</f>
        <v>-3</v>
      </c>
      <c r="H389" s="66">
        <f t="shared" ref="H389:H406" si="101">D389-E389</f>
        <v>-3</v>
      </c>
      <c r="I389" s="20">
        <f t="shared" ref="I389:I406" si="102">IF(C389=0, "-", IF(G389/C389&lt;10, G389/C389, "&gt;999%"))</f>
        <v>-0.13636363636363635</v>
      </c>
      <c r="J389" s="21">
        <f t="shared" ref="J389:J406" si="103">IF(E389=0, "-", IF(H389/E389&lt;10, H389/E389, "&gt;999%"))</f>
        <v>-5.5555555555555552E-2</v>
      </c>
    </row>
    <row r="390" spans="1:10" x14ac:dyDescent="0.2">
      <c r="A390" s="158" t="s">
        <v>232</v>
      </c>
      <c r="B390" s="65">
        <v>0</v>
      </c>
      <c r="C390" s="66">
        <v>0</v>
      </c>
      <c r="D390" s="65">
        <v>0</v>
      </c>
      <c r="E390" s="66">
        <v>1</v>
      </c>
      <c r="F390" s="67"/>
      <c r="G390" s="65">
        <f t="shared" si="100"/>
        <v>0</v>
      </c>
      <c r="H390" s="66">
        <f t="shared" si="101"/>
        <v>-1</v>
      </c>
      <c r="I390" s="20" t="str">
        <f t="shared" si="102"/>
        <v>-</v>
      </c>
      <c r="J390" s="21">
        <f t="shared" si="103"/>
        <v>-1</v>
      </c>
    </row>
    <row r="391" spans="1:10" x14ac:dyDescent="0.2">
      <c r="A391" s="158" t="s">
        <v>252</v>
      </c>
      <c r="B391" s="65">
        <v>1</v>
      </c>
      <c r="C391" s="66">
        <v>1</v>
      </c>
      <c r="D391" s="65">
        <v>1</v>
      </c>
      <c r="E391" s="66">
        <v>1</v>
      </c>
      <c r="F391" s="67"/>
      <c r="G391" s="65">
        <f t="shared" si="100"/>
        <v>0</v>
      </c>
      <c r="H391" s="66">
        <f t="shared" si="101"/>
        <v>0</v>
      </c>
      <c r="I391" s="20">
        <f t="shared" si="102"/>
        <v>0</v>
      </c>
      <c r="J391" s="21">
        <f t="shared" si="103"/>
        <v>0</v>
      </c>
    </row>
    <row r="392" spans="1:10" x14ac:dyDescent="0.2">
      <c r="A392" s="158" t="s">
        <v>402</v>
      </c>
      <c r="B392" s="65">
        <v>2</v>
      </c>
      <c r="C392" s="66">
        <v>3</v>
      </c>
      <c r="D392" s="65">
        <v>4</v>
      </c>
      <c r="E392" s="66">
        <v>9</v>
      </c>
      <c r="F392" s="67"/>
      <c r="G392" s="65">
        <f t="shared" si="100"/>
        <v>-1</v>
      </c>
      <c r="H392" s="66">
        <f t="shared" si="101"/>
        <v>-5</v>
      </c>
      <c r="I392" s="20">
        <f t="shared" si="102"/>
        <v>-0.33333333333333331</v>
      </c>
      <c r="J392" s="21">
        <f t="shared" si="103"/>
        <v>-0.55555555555555558</v>
      </c>
    </row>
    <row r="393" spans="1:10" x14ac:dyDescent="0.2">
      <c r="A393" s="158" t="s">
        <v>256</v>
      </c>
      <c r="B393" s="65">
        <v>2</v>
      </c>
      <c r="C393" s="66">
        <v>0</v>
      </c>
      <c r="D393" s="65">
        <v>2</v>
      </c>
      <c r="E393" s="66">
        <v>0</v>
      </c>
      <c r="F393" s="67"/>
      <c r="G393" s="65">
        <f t="shared" si="100"/>
        <v>2</v>
      </c>
      <c r="H393" s="66">
        <f t="shared" si="101"/>
        <v>2</v>
      </c>
      <c r="I393" s="20" t="str">
        <f t="shared" si="102"/>
        <v>-</v>
      </c>
      <c r="J393" s="21" t="str">
        <f t="shared" si="103"/>
        <v>-</v>
      </c>
    </row>
    <row r="394" spans="1:10" x14ac:dyDescent="0.2">
      <c r="A394" s="158" t="s">
        <v>448</v>
      </c>
      <c r="B394" s="65">
        <v>3</v>
      </c>
      <c r="C394" s="66">
        <v>1</v>
      </c>
      <c r="D394" s="65">
        <v>3</v>
      </c>
      <c r="E394" s="66">
        <v>1</v>
      </c>
      <c r="F394" s="67"/>
      <c r="G394" s="65">
        <f t="shared" si="100"/>
        <v>2</v>
      </c>
      <c r="H394" s="66">
        <f t="shared" si="101"/>
        <v>2</v>
      </c>
      <c r="I394" s="20">
        <f t="shared" si="102"/>
        <v>2</v>
      </c>
      <c r="J394" s="21">
        <f t="shared" si="103"/>
        <v>2</v>
      </c>
    </row>
    <row r="395" spans="1:10" x14ac:dyDescent="0.2">
      <c r="A395" s="158" t="s">
        <v>206</v>
      </c>
      <c r="B395" s="65">
        <v>1</v>
      </c>
      <c r="C395" s="66">
        <v>126</v>
      </c>
      <c r="D395" s="65">
        <v>2</v>
      </c>
      <c r="E395" s="66">
        <v>241</v>
      </c>
      <c r="F395" s="67"/>
      <c r="G395" s="65">
        <f t="shared" si="100"/>
        <v>-125</v>
      </c>
      <c r="H395" s="66">
        <f t="shared" si="101"/>
        <v>-239</v>
      </c>
      <c r="I395" s="20">
        <f t="shared" si="102"/>
        <v>-0.99206349206349209</v>
      </c>
      <c r="J395" s="21">
        <f t="shared" si="103"/>
        <v>-0.99170124481327804</v>
      </c>
    </row>
    <row r="396" spans="1:10" x14ac:dyDescent="0.2">
      <c r="A396" s="158" t="s">
        <v>335</v>
      </c>
      <c r="B396" s="65">
        <v>0</v>
      </c>
      <c r="C396" s="66">
        <v>5</v>
      </c>
      <c r="D396" s="65">
        <v>0</v>
      </c>
      <c r="E396" s="66">
        <v>9</v>
      </c>
      <c r="F396" s="67"/>
      <c r="G396" s="65">
        <f t="shared" si="100"/>
        <v>-5</v>
      </c>
      <c r="H396" s="66">
        <f t="shared" si="101"/>
        <v>-9</v>
      </c>
      <c r="I396" s="20">
        <f t="shared" si="102"/>
        <v>-1</v>
      </c>
      <c r="J396" s="21">
        <f t="shared" si="103"/>
        <v>-1</v>
      </c>
    </row>
    <row r="397" spans="1:10" x14ac:dyDescent="0.2">
      <c r="A397" s="158" t="s">
        <v>253</v>
      </c>
      <c r="B397" s="65">
        <v>2</v>
      </c>
      <c r="C397" s="66">
        <v>1</v>
      </c>
      <c r="D397" s="65">
        <v>4</v>
      </c>
      <c r="E397" s="66">
        <v>3</v>
      </c>
      <c r="F397" s="67"/>
      <c r="G397" s="65">
        <f t="shared" si="100"/>
        <v>1</v>
      </c>
      <c r="H397" s="66">
        <f t="shared" si="101"/>
        <v>1</v>
      </c>
      <c r="I397" s="20">
        <f t="shared" si="102"/>
        <v>1</v>
      </c>
      <c r="J397" s="21">
        <f t="shared" si="103"/>
        <v>0.33333333333333331</v>
      </c>
    </row>
    <row r="398" spans="1:10" x14ac:dyDescent="0.2">
      <c r="A398" s="158" t="s">
        <v>222</v>
      </c>
      <c r="B398" s="65">
        <v>1</v>
      </c>
      <c r="C398" s="66">
        <v>2</v>
      </c>
      <c r="D398" s="65">
        <v>2</v>
      </c>
      <c r="E398" s="66">
        <v>6</v>
      </c>
      <c r="F398" s="67"/>
      <c r="G398" s="65">
        <f t="shared" si="100"/>
        <v>-1</v>
      </c>
      <c r="H398" s="66">
        <f t="shared" si="101"/>
        <v>-4</v>
      </c>
      <c r="I398" s="20">
        <f t="shared" si="102"/>
        <v>-0.5</v>
      </c>
      <c r="J398" s="21">
        <f t="shared" si="103"/>
        <v>-0.66666666666666663</v>
      </c>
    </row>
    <row r="399" spans="1:10" x14ac:dyDescent="0.2">
      <c r="A399" s="158" t="s">
        <v>185</v>
      </c>
      <c r="B399" s="65">
        <v>14</v>
      </c>
      <c r="C399" s="66">
        <v>49</v>
      </c>
      <c r="D399" s="65">
        <v>64</v>
      </c>
      <c r="E399" s="66">
        <v>92</v>
      </c>
      <c r="F399" s="67"/>
      <c r="G399" s="65">
        <f t="shared" si="100"/>
        <v>-35</v>
      </c>
      <c r="H399" s="66">
        <f t="shared" si="101"/>
        <v>-28</v>
      </c>
      <c r="I399" s="20">
        <f t="shared" si="102"/>
        <v>-0.7142857142857143</v>
      </c>
      <c r="J399" s="21">
        <f t="shared" si="103"/>
        <v>-0.30434782608695654</v>
      </c>
    </row>
    <row r="400" spans="1:10" x14ac:dyDescent="0.2">
      <c r="A400" s="158" t="s">
        <v>287</v>
      </c>
      <c r="B400" s="65">
        <v>18</v>
      </c>
      <c r="C400" s="66">
        <v>0</v>
      </c>
      <c r="D400" s="65">
        <v>38</v>
      </c>
      <c r="E400" s="66">
        <v>0</v>
      </c>
      <c r="F400" s="67"/>
      <c r="G400" s="65">
        <f t="shared" si="100"/>
        <v>18</v>
      </c>
      <c r="H400" s="66">
        <f t="shared" si="101"/>
        <v>38</v>
      </c>
      <c r="I400" s="20" t="str">
        <f t="shared" si="102"/>
        <v>-</v>
      </c>
      <c r="J400" s="21" t="str">
        <f t="shared" si="103"/>
        <v>-</v>
      </c>
    </row>
    <row r="401" spans="1:10" x14ac:dyDescent="0.2">
      <c r="A401" s="158" t="s">
        <v>336</v>
      </c>
      <c r="B401" s="65">
        <v>4</v>
      </c>
      <c r="C401" s="66">
        <v>28</v>
      </c>
      <c r="D401" s="65">
        <v>20</v>
      </c>
      <c r="E401" s="66">
        <v>66</v>
      </c>
      <c r="F401" s="67"/>
      <c r="G401" s="65">
        <f t="shared" si="100"/>
        <v>-24</v>
      </c>
      <c r="H401" s="66">
        <f t="shared" si="101"/>
        <v>-46</v>
      </c>
      <c r="I401" s="20">
        <f t="shared" si="102"/>
        <v>-0.8571428571428571</v>
      </c>
      <c r="J401" s="21">
        <f t="shared" si="103"/>
        <v>-0.69696969696969702</v>
      </c>
    </row>
    <row r="402" spans="1:10" x14ac:dyDescent="0.2">
      <c r="A402" s="158" t="s">
        <v>373</v>
      </c>
      <c r="B402" s="65">
        <v>18</v>
      </c>
      <c r="C402" s="66">
        <v>12</v>
      </c>
      <c r="D402" s="65">
        <v>35</v>
      </c>
      <c r="E402" s="66">
        <v>28</v>
      </c>
      <c r="F402" s="67"/>
      <c r="G402" s="65">
        <f t="shared" si="100"/>
        <v>6</v>
      </c>
      <c r="H402" s="66">
        <f t="shared" si="101"/>
        <v>7</v>
      </c>
      <c r="I402" s="20">
        <f t="shared" si="102"/>
        <v>0.5</v>
      </c>
      <c r="J402" s="21">
        <f t="shared" si="103"/>
        <v>0.25</v>
      </c>
    </row>
    <row r="403" spans="1:10" x14ac:dyDescent="0.2">
      <c r="A403" s="158" t="s">
        <v>388</v>
      </c>
      <c r="B403" s="65">
        <v>2</v>
      </c>
      <c r="C403" s="66">
        <v>7</v>
      </c>
      <c r="D403" s="65">
        <v>8</v>
      </c>
      <c r="E403" s="66">
        <v>11</v>
      </c>
      <c r="F403" s="67"/>
      <c r="G403" s="65">
        <f t="shared" si="100"/>
        <v>-5</v>
      </c>
      <c r="H403" s="66">
        <f t="shared" si="101"/>
        <v>-3</v>
      </c>
      <c r="I403" s="20">
        <f t="shared" si="102"/>
        <v>-0.7142857142857143</v>
      </c>
      <c r="J403" s="21">
        <f t="shared" si="103"/>
        <v>-0.27272727272727271</v>
      </c>
    </row>
    <row r="404" spans="1:10" x14ac:dyDescent="0.2">
      <c r="A404" s="158" t="s">
        <v>412</v>
      </c>
      <c r="B404" s="65">
        <v>5</v>
      </c>
      <c r="C404" s="66">
        <v>4</v>
      </c>
      <c r="D404" s="65">
        <v>10</v>
      </c>
      <c r="E404" s="66">
        <v>6</v>
      </c>
      <c r="F404" s="67"/>
      <c r="G404" s="65">
        <f t="shared" si="100"/>
        <v>1</v>
      </c>
      <c r="H404" s="66">
        <f t="shared" si="101"/>
        <v>4</v>
      </c>
      <c r="I404" s="20">
        <f t="shared" si="102"/>
        <v>0.25</v>
      </c>
      <c r="J404" s="21">
        <f t="shared" si="103"/>
        <v>0.66666666666666663</v>
      </c>
    </row>
    <row r="405" spans="1:10" x14ac:dyDescent="0.2">
      <c r="A405" s="158" t="s">
        <v>306</v>
      </c>
      <c r="B405" s="65">
        <v>4</v>
      </c>
      <c r="C405" s="66">
        <v>0</v>
      </c>
      <c r="D405" s="65">
        <v>16</v>
      </c>
      <c r="E405" s="66">
        <v>0</v>
      </c>
      <c r="F405" s="67"/>
      <c r="G405" s="65">
        <f t="shared" si="100"/>
        <v>4</v>
      </c>
      <c r="H405" s="66">
        <f t="shared" si="101"/>
        <v>16</v>
      </c>
      <c r="I405" s="20" t="str">
        <f t="shared" si="102"/>
        <v>-</v>
      </c>
      <c r="J405" s="21" t="str">
        <f t="shared" si="103"/>
        <v>-</v>
      </c>
    </row>
    <row r="406" spans="1:10" s="160" customFormat="1" x14ac:dyDescent="0.2">
      <c r="A406" s="178" t="s">
        <v>546</v>
      </c>
      <c r="B406" s="71">
        <v>96</v>
      </c>
      <c r="C406" s="72">
        <v>261</v>
      </c>
      <c r="D406" s="71">
        <v>260</v>
      </c>
      <c r="E406" s="72">
        <v>528</v>
      </c>
      <c r="F406" s="73"/>
      <c r="G406" s="71">
        <f t="shared" si="100"/>
        <v>-165</v>
      </c>
      <c r="H406" s="72">
        <f t="shared" si="101"/>
        <v>-268</v>
      </c>
      <c r="I406" s="37">
        <f t="shared" si="102"/>
        <v>-0.63218390804597702</v>
      </c>
      <c r="J406" s="38">
        <f t="shared" si="103"/>
        <v>-0.50757575757575757</v>
      </c>
    </row>
    <row r="407" spans="1:10" x14ac:dyDescent="0.2">
      <c r="A407" s="177"/>
      <c r="B407" s="143"/>
      <c r="C407" s="144"/>
      <c r="D407" s="143"/>
      <c r="E407" s="144"/>
      <c r="F407" s="145"/>
      <c r="G407" s="143"/>
      <c r="H407" s="144"/>
      <c r="I407" s="151"/>
      <c r="J407" s="152"/>
    </row>
    <row r="408" spans="1:10" s="139" customFormat="1" x14ac:dyDescent="0.2">
      <c r="A408" s="159" t="s">
        <v>74</v>
      </c>
      <c r="B408" s="65"/>
      <c r="C408" s="66"/>
      <c r="D408" s="65"/>
      <c r="E408" s="66"/>
      <c r="F408" s="67"/>
      <c r="G408" s="65"/>
      <c r="H408" s="66"/>
      <c r="I408" s="20"/>
      <c r="J408" s="21"/>
    </row>
    <row r="409" spans="1:10" x14ac:dyDescent="0.2">
      <c r="A409" s="158" t="s">
        <v>233</v>
      </c>
      <c r="B409" s="65">
        <v>0</v>
      </c>
      <c r="C409" s="66">
        <v>0</v>
      </c>
      <c r="D409" s="65">
        <v>1</v>
      </c>
      <c r="E409" s="66">
        <v>0</v>
      </c>
      <c r="F409" s="67"/>
      <c r="G409" s="65">
        <f t="shared" ref="G409:G415" si="104">B409-C409</f>
        <v>0</v>
      </c>
      <c r="H409" s="66">
        <f t="shared" ref="H409:H415" si="105">D409-E409</f>
        <v>1</v>
      </c>
      <c r="I409" s="20" t="str">
        <f t="shared" ref="I409:I415" si="106">IF(C409=0, "-", IF(G409/C409&lt;10, G409/C409, "&gt;999%"))</f>
        <v>-</v>
      </c>
      <c r="J409" s="21" t="str">
        <f t="shared" ref="J409:J415" si="107">IF(E409=0, "-", IF(H409/E409&lt;10, H409/E409, "&gt;999%"))</f>
        <v>-</v>
      </c>
    </row>
    <row r="410" spans="1:10" x14ac:dyDescent="0.2">
      <c r="A410" s="158" t="s">
        <v>234</v>
      </c>
      <c r="B410" s="65">
        <v>0</v>
      </c>
      <c r="C410" s="66">
        <v>1</v>
      </c>
      <c r="D410" s="65">
        <v>0</v>
      </c>
      <c r="E410" s="66">
        <v>1</v>
      </c>
      <c r="F410" s="67"/>
      <c r="G410" s="65">
        <f t="shared" si="104"/>
        <v>-1</v>
      </c>
      <c r="H410" s="66">
        <f t="shared" si="105"/>
        <v>-1</v>
      </c>
      <c r="I410" s="20">
        <f t="shared" si="106"/>
        <v>-1</v>
      </c>
      <c r="J410" s="21">
        <f t="shared" si="107"/>
        <v>-1</v>
      </c>
    </row>
    <row r="411" spans="1:10" x14ac:dyDescent="0.2">
      <c r="A411" s="158" t="s">
        <v>244</v>
      </c>
      <c r="B411" s="65">
        <v>0</v>
      </c>
      <c r="C411" s="66">
        <v>0</v>
      </c>
      <c r="D411" s="65">
        <v>0</v>
      </c>
      <c r="E411" s="66">
        <v>1</v>
      </c>
      <c r="F411" s="67"/>
      <c r="G411" s="65">
        <f t="shared" si="104"/>
        <v>0</v>
      </c>
      <c r="H411" s="66">
        <f t="shared" si="105"/>
        <v>-1</v>
      </c>
      <c r="I411" s="20" t="str">
        <f t="shared" si="106"/>
        <v>-</v>
      </c>
      <c r="J411" s="21">
        <f t="shared" si="107"/>
        <v>-1</v>
      </c>
    </row>
    <row r="412" spans="1:10" x14ac:dyDescent="0.2">
      <c r="A412" s="158" t="s">
        <v>315</v>
      </c>
      <c r="B412" s="65">
        <v>6</v>
      </c>
      <c r="C412" s="66">
        <v>8</v>
      </c>
      <c r="D412" s="65">
        <v>22</v>
      </c>
      <c r="E412" s="66">
        <v>21</v>
      </c>
      <c r="F412" s="67"/>
      <c r="G412" s="65">
        <f t="shared" si="104"/>
        <v>-2</v>
      </c>
      <c r="H412" s="66">
        <f t="shared" si="105"/>
        <v>1</v>
      </c>
      <c r="I412" s="20">
        <f t="shared" si="106"/>
        <v>-0.25</v>
      </c>
      <c r="J412" s="21">
        <f t="shared" si="107"/>
        <v>4.7619047619047616E-2</v>
      </c>
    </row>
    <row r="413" spans="1:10" x14ac:dyDescent="0.2">
      <c r="A413" s="158" t="s">
        <v>349</v>
      </c>
      <c r="B413" s="65">
        <v>12</v>
      </c>
      <c r="C413" s="66">
        <v>12</v>
      </c>
      <c r="D413" s="65">
        <v>32</v>
      </c>
      <c r="E413" s="66">
        <v>24</v>
      </c>
      <c r="F413" s="67"/>
      <c r="G413" s="65">
        <f t="shared" si="104"/>
        <v>0</v>
      </c>
      <c r="H413" s="66">
        <f t="shared" si="105"/>
        <v>8</v>
      </c>
      <c r="I413" s="20">
        <f t="shared" si="106"/>
        <v>0</v>
      </c>
      <c r="J413" s="21">
        <f t="shared" si="107"/>
        <v>0.33333333333333331</v>
      </c>
    </row>
    <row r="414" spans="1:10" x14ac:dyDescent="0.2">
      <c r="A414" s="158" t="s">
        <v>389</v>
      </c>
      <c r="B414" s="65">
        <v>3</v>
      </c>
      <c r="C414" s="66">
        <v>2</v>
      </c>
      <c r="D414" s="65">
        <v>11</v>
      </c>
      <c r="E414" s="66">
        <v>5</v>
      </c>
      <c r="F414" s="67"/>
      <c r="G414" s="65">
        <f t="shared" si="104"/>
        <v>1</v>
      </c>
      <c r="H414" s="66">
        <f t="shared" si="105"/>
        <v>6</v>
      </c>
      <c r="I414" s="20">
        <f t="shared" si="106"/>
        <v>0.5</v>
      </c>
      <c r="J414" s="21">
        <f t="shared" si="107"/>
        <v>1.2</v>
      </c>
    </row>
    <row r="415" spans="1:10" s="160" customFormat="1" x14ac:dyDescent="0.2">
      <c r="A415" s="165" t="s">
        <v>547</v>
      </c>
      <c r="B415" s="166">
        <v>21</v>
      </c>
      <c r="C415" s="167">
        <v>23</v>
      </c>
      <c r="D415" s="166">
        <v>66</v>
      </c>
      <c r="E415" s="167">
        <v>52</v>
      </c>
      <c r="F415" s="168"/>
      <c r="G415" s="166">
        <f t="shared" si="104"/>
        <v>-2</v>
      </c>
      <c r="H415" s="167">
        <f t="shared" si="105"/>
        <v>14</v>
      </c>
      <c r="I415" s="169">
        <f t="shared" si="106"/>
        <v>-8.6956521739130432E-2</v>
      </c>
      <c r="J415" s="170">
        <f t="shared" si="107"/>
        <v>0.26923076923076922</v>
      </c>
    </row>
    <row r="416" spans="1:10" x14ac:dyDescent="0.2">
      <c r="A416" s="171"/>
      <c r="B416" s="172"/>
      <c r="C416" s="173"/>
      <c r="D416" s="172"/>
      <c r="E416" s="173"/>
      <c r="F416" s="174"/>
      <c r="G416" s="172"/>
      <c r="H416" s="173"/>
      <c r="I416" s="175"/>
      <c r="J416" s="176"/>
    </row>
    <row r="417" spans="1:10" x14ac:dyDescent="0.2">
      <c r="A417" s="27" t="s">
        <v>16</v>
      </c>
      <c r="B417" s="71">
        <f>SUM(B7:B416)/2</f>
        <v>1663</v>
      </c>
      <c r="C417" s="77">
        <f>SUM(C7:C416)/2</f>
        <v>2959</v>
      </c>
      <c r="D417" s="71">
        <f>SUM(D7:D416)/2</f>
        <v>4356</v>
      </c>
      <c r="E417" s="77">
        <f>SUM(E7:E416)/2</f>
        <v>6331</v>
      </c>
      <c r="F417" s="73"/>
      <c r="G417" s="71">
        <f>B417-C417</f>
        <v>-1296</v>
      </c>
      <c r="H417" s="72">
        <f>D417-E417</f>
        <v>-1975</v>
      </c>
      <c r="I417" s="37">
        <f>IF(C417=0, 0, G417/C417)</f>
        <v>-0.43798580601554582</v>
      </c>
      <c r="J417" s="38">
        <f>IF(E417=0, 0, H417/E417)</f>
        <v>-0.31195703680303272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3" max="16383" man="1"/>
    <brk id="118" max="16383" man="1"/>
    <brk id="175" max="16383" man="1"/>
    <brk id="228" max="16383" man="1"/>
    <brk id="280" max="16383" man="1"/>
    <brk id="342" max="16383" man="1"/>
    <brk id="38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87</v>
      </c>
      <c r="B7" s="65">
        <v>454</v>
      </c>
      <c r="C7" s="66">
        <v>1255</v>
      </c>
      <c r="D7" s="65">
        <v>1298</v>
      </c>
      <c r="E7" s="66">
        <v>2572</v>
      </c>
      <c r="F7" s="67"/>
      <c r="G7" s="65">
        <f>B7-C7</f>
        <v>-801</v>
      </c>
      <c r="H7" s="66">
        <f>D7-E7</f>
        <v>-1274</v>
      </c>
      <c r="I7" s="28">
        <f>IF(C7=0, "-", IF(G7/C7&lt;10, G7/C7*100, "&gt;999"))</f>
        <v>-63.824701195219127</v>
      </c>
      <c r="J7" s="29">
        <f>IF(E7=0, "-", IF(H7/E7&lt;10, H7/E7*100, "&gt;999"))</f>
        <v>-49.533437013996888</v>
      </c>
    </row>
    <row r="8" spans="1:10" x14ac:dyDescent="0.2">
      <c r="A8" s="7" t="s">
        <v>96</v>
      </c>
      <c r="B8" s="65">
        <v>923</v>
      </c>
      <c r="C8" s="66">
        <v>1397</v>
      </c>
      <c r="D8" s="65">
        <v>2316</v>
      </c>
      <c r="E8" s="66">
        <v>3105</v>
      </c>
      <c r="F8" s="67"/>
      <c r="G8" s="65">
        <f>B8-C8</f>
        <v>-474</v>
      </c>
      <c r="H8" s="66">
        <f>D8-E8</f>
        <v>-789</v>
      </c>
      <c r="I8" s="28">
        <f>IF(C8=0, "-", IF(G8/C8&lt;10, G8/C8*100, "&gt;999"))</f>
        <v>-33.929849677881172</v>
      </c>
      <c r="J8" s="29">
        <f>IF(E8=0, "-", IF(H8/E8&lt;10, H8/E8*100, "&gt;999"))</f>
        <v>-25.410628019323671</v>
      </c>
    </row>
    <row r="9" spans="1:10" x14ac:dyDescent="0.2">
      <c r="A9" s="7" t="s">
        <v>102</v>
      </c>
      <c r="B9" s="65">
        <v>272</v>
      </c>
      <c r="C9" s="66">
        <v>298</v>
      </c>
      <c r="D9" s="65">
        <v>709</v>
      </c>
      <c r="E9" s="66">
        <v>631</v>
      </c>
      <c r="F9" s="67"/>
      <c r="G9" s="65">
        <f>B9-C9</f>
        <v>-26</v>
      </c>
      <c r="H9" s="66">
        <f>D9-E9</f>
        <v>78</v>
      </c>
      <c r="I9" s="28">
        <f>IF(C9=0, "-", IF(G9/C9&lt;10, G9/C9*100, "&gt;999"))</f>
        <v>-8.724832214765101</v>
      </c>
      <c r="J9" s="29">
        <f>IF(E9=0, "-", IF(H9/E9&lt;10, H9/E9*100, "&gt;999"))</f>
        <v>12.361331220285262</v>
      </c>
    </row>
    <row r="10" spans="1:10" x14ac:dyDescent="0.2">
      <c r="A10" s="7" t="s">
        <v>103</v>
      </c>
      <c r="B10" s="65">
        <v>14</v>
      </c>
      <c r="C10" s="66">
        <v>9</v>
      </c>
      <c r="D10" s="65">
        <v>33</v>
      </c>
      <c r="E10" s="66">
        <v>23</v>
      </c>
      <c r="F10" s="67"/>
      <c r="G10" s="65">
        <f>B10-C10</f>
        <v>5</v>
      </c>
      <c r="H10" s="66">
        <f>D10-E10</f>
        <v>10</v>
      </c>
      <c r="I10" s="28">
        <f>IF(C10=0, "-", IF(G10/C10&lt;10, G10/C10*100, "&gt;999"))</f>
        <v>55.555555555555557</v>
      </c>
      <c r="J10" s="29">
        <f>IF(E10=0, "-", IF(H10/E10&lt;10, H10/E10*100, "&gt;999"))</f>
        <v>43.478260869565219</v>
      </c>
    </row>
    <row r="11" spans="1:10" s="43" customFormat="1" x14ac:dyDescent="0.2">
      <c r="A11" s="27" t="s">
        <v>0</v>
      </c>
      <c r="B11" s="71">
        <f>SUM(B7:B10)</f>
        <v>1663</v>
      </c>
      <c r="C11" s="72">
        <f>SUM(C7:C10)</f>
        <v>2959</v>
      </c>
      <c r="D11" s="71">
        <f>SUM(D7:D10)</f>
        <v>4356</v>
      </c>
      <c r="E11" s="72">
        <f>SUM(E7:E10)</f>
        <v>6331</v>
      </c>
      <c r="F11" s="73"/>
      <c r="G11" s="71">
        <f>B11-C11</f>
        <v>-1296</v>
      </c>
      <c r="H11" s="72">
        <f>D11-E11</f>
        <v>-1975</v>
      </c>
      <c r="I11" s="44">
        <f>IF(C11=0, 0, G11/C11*100)</f>
        <v>-43.798580601554583</v>
      </c>
      <c r="J11" s="45">
        <f>IF(E11=0, 0, H11/E11*100)</f>
        <v>-31.195703680303271</v>
      </c>
    </row>
    <row r="13" spans="1:10" x14ac:dyDescent="0.2">
      <c r="A13" s="3"/>
      <c r="B13" s="196" t="s">
        <v>1</v>
      </c>
      <c r="C13" s="197"/>
      <c r="D13" s="196" t="s">
        <v>2</v>
      </c>
      <c r="E13" s="197"/>
      <c r="F13" s="59"/>
      <c r="G13" s="196" t="s">
        <v>3</v>
      </c>
      <c r="H13" s="200"/>
      <c r="I13" s="200"/>
      <c r="J13" s="197"/>
    </row>
    <row r="14" spans="1:10" x14ac:dyDescent="0.2">
      <c r="A14" s="7" t="s">
        <v>88</v>
      </c>
      <c r="B14" s="65">
        <v>8</v>
      </c>
      <c r="C14" s="66">
        <v>31</v>
      </c>
      <c r="D14" s="65">
        <v>39</v>
      </c>
      <c r="E14" s="66">
        <v>63</v>
      </c>
      <c r="F14" s="67"/>
      <c r="G14" s="65">
        <f t="shared" ref="G14:G34" si="0">B14-C14</f>
        <v>-23</v>
      </c>
      <c r="H14" s="66">
        <f t="shared" ref="H14:H34" si="1">D14-E14</f>
        <v>-24</v>
      </c>
      <c r="I14" s="28">
        <f t="shared" ref="I14:I33" si="2">IF(C14=0, "-", IF(G14/C14&lt;10, G14/C14*100, "&gt;999"))</f>
        <v>-74.193548387096769</v>
      </c>
      <c r="J14" s="29">
        <f t="shared" ref="J14:J33" si="3">IF(E14=0, "-", IF(H14/E14&lt;10, H14/E14*100, "&gt;999"))</f>
        <v>-38.095238095238095</v>
      </c>
    </row>
    <row r="15" spans="1:10" x14ac:dyDescent="0.2">
      <c r="A15" s="7" t="s">
        <v>89</v>
      </c>
      <c r="B15" s="65">
        <v>105</v>
      </c>
      <c r="C15" s="66">
        <v>233</v>
      </c>
      <c r="D15" s="65">
        <v>348</v>
      </c>
      <c r="E15" s="66">
        <v>538</v>
      </c>
      <c r="F15" s="67"/>
      <c r="G15" s="65">
        <f t="shared" si="0"/>
        <v>-128</v>
      </c>
      <c r="H15" s="66">
        <f t="shared" si="1"/>
        <v>-190</v>
      </c>
      <c r="I15" s="28">
        <f t="shared" si="2"/>
        <v>-54.935622317596568</v>
      </c>
      <c r="J15" s="29">
        <f t="shared" si="3"/>
        <v>-35.315985130111528</v>
      </c>
    </row>
    <row r="16" spans="1:10" x14ac:dyDescent="0.2">
      <c r="A16" s="7" t="s">
        <v>90</v>
      </c>
      <c r="B16" s="65">
        <v>228</v>
      </c>
      <c r="C16" s="66">
        <v>825</v>
      </c>
      <c r="D16" s="65">
        <v>656</v>
      </c>
      <c r="E16" s="66">
        <v>1610</v>
      </c>
      <c r="F16" s="67"/>
      <c r="G16" s="65">
        <f t="shared" si="0"/>
        <v>-597</v>
      </c>
      <c r="H16" s="66">
        <f t="shared" si="1"/>
        <v>-954</v>
      </c>
      <c r="I16" s="28">
        <f t="shared" si="2"/>
        <v>-72.36363636363636</v>
      </c>
      <c r="J16" s="29">
        <f t="shared" si="3"/>
        <v>-59.254658385093173</v>
      </c>
    </row>
    <row r="17" spans="1:10" x14ac:dyDescent="0.2">
      <c r="A17" s="7" t="s">
        <v>91</v>
      </c>
      <c r="B17" s="65">
        <v>64</v>
      </c>
      <c r="C17" s="66">
        <v>112</v>
      </c>
      <c r="D17" s="65">
        <v>132</v>
      </c>
      <c r="E17" s="66">
        <v>246</v>
      </c>
      <c r="F17" s="67"/>
      <c r="G17" s="65">
        <f t="shared" si="0"/>
        <v>-48</v>
      </c>
      <c r="H17" s="66">
        <f t="shared" si="1"/>
        <v>-114</v>
      </c>
      <c r="I17" s="28">
        <f t="shared" si="2"/>
        <v>-42.857142857142854</v>
      </c>
      <c r="J17" s="29">
        <f t="shared" si="3"/>
        <v>-46.341463414634148</v>
      </c>
    </row>
    <row r="18" spans="1:10" x14ac:dyDescent="0.2">
      <c r="A18" s="7" t="s">
        <v>92</v>
      </c>
      <c r="B18" s="65">
        <v>12</v>
      </c>
      <c r="C18" s="66">
        <v>19</v>
      </c>
      <c r="D18" s="65">
        <v>31</v>
      </c>
      <c r="E18" s="66">
        <v>39</v>
      </c>
      <c r="F18" s="67"/>
      <c r="G18" s="65">
        <f t="shared" si="0"/>
        <v>-7</v>
      </c>
      <c r="H18" s="66">
        <f t="shared" si="1"/>
        <v>-8</v>
      </c>
      <c r="I18" s="28">
        <f t="shared" si="2"/>
        <v>-36.84210526315789</v>
      </c>
      <c r="J18" s="29">
        <f t="shared" si="3"/>
        <v>-20.512820512820511</v>
      </c>
    </row>
    <row r="19" spans="1:10" x14ac:dyDescent="0.2">
      <c r="A19" s="7" t="s">
        <v>93</v>
      </c>
      <c r="B19" s="65">
        <v>0</v>
      </c>
      <c r="C19" s="66">
        <v>1</v>
      </c>
      <c r="D19" s="65">
        <v>2</v>
      </c>
      <c r="E19" s="66">
        <v>2</v>
      </c>
      <c r="F19" s="67"/>
      <c r="G19" s="65">
        <f t="shared" si="0"/>
        <v>-1</v>
      </c>
      <c r="H19" s="66">
        <f t="shared" si="1"/>
        <v>0</v>
      </c>
      <c r="I19" s="28">
        <f t="shared" si="2"/>
        <v>-100</v>
      </c>
      <c r="J19" s="29">
        <f t="shared" si="3"/>
        <v>0</v>
      </c>
    </row>
    <row r="20" spans="1:10" x14ac:dyDescent="0.2">
      <c r="A20" s="7" t="s">
        <v>94</v>
      </c>
      <c r="B20" s="65">
        <v>23</v>
      </c>
      <c r="C20" s="66">
        <v>12</v>
      </c>
      <c r="D20" s="65">
        <v>51</v>
      </c>
      <c r="E20" s="66">
        <v>33</v>
      </c>
      <c r="F20" s="67"/>
      <c r="G20" s="65">
        <f t="shared" si="0"/>
        <v>11</v>
      </c>
      <c r="H20" s="66">
        <f t="shared" si="1"/>
        <v>18</v>
      </c>
      <c r="I20" s="28">
        <f t="shared" si="2"/>
        <v>91.666666666666657</v>
      </c>
      <c r="J20" s="29">
        <f t="shared" si="3"/>
        <v>54.54545454545454</v>
      </c>
    </row>
    <row r="21" spans="1:10" x14ac:dyDescent="0.2">
      <c r="A21" s="7" t="s">
        <v>95</v>
      </c>
      <c r="B21" s="65">
        <v>14</v>
      </c>
      <c r="C21" s="66">
        <v>22</v>
      </c>
      <c r="D21" s="65">
        <v>39</v>
      </c>
      <c r="E21" s="66">
        <v>41</v>
      </c>
      <c r="F21" s="67"/>
      <c r="G21" s="65">
        <f t="shared" si="0"/>
        <v>-8</v>
      </c>
      <c r="H21" s="66">
        <f t="shared" si="1"/>
        <v>-2</v>
      </c>
      <c r="I21" s="28">
        <f t="shared" si="2"/>
        <v>-36.363636363636367</v>
      </c>
      <c r="J21" s="29">
        <f t="shared" si="3"/>
        <v>-4.8780487804878048</v>
      </c>
    </row>
    <row r="22" spans="1:10" x14ac:dyDescent="0.2">
      <c r="A22" s="142" t="s">
        <v>97</v>
      </c>
      <c r="B22" s="143">
        <v>77</v>
      </c>
      <c r="C22" s="144">
        <v>75</v>
      </c>
      <c r="D22" s="143">
        <v>209</v>
      </c>
      <c r="E22" s="144">
        <v>186</v>
      </c>
      <c r="F22" s="145"/>
      <c r="G22" s="143">
        <f t="shared" si="0"/>
        <v>2</v>
      </c>
      <c r="H22" s="144">
        <f t="shared" si="1"/>
        <v>23</v>
      </c>
      <c r="I22" s="146">
        <f t="shared" si="2"/>
        <v>2.666666666666667</v>
      </c>
      <c r="J22" s="147">
        <f t="shared" si="3"/>
        <v>12.365591397849462</v>
      </c>
    </row>
    <row r="23" spans="1:10" x14ac:dyDescent="0.2">
      <c r="A23" s="7" t="s">
        <v>98</v>
      </c>
      <c r="B23" s="65">
        <v>248</v>
      </c>
      <c r="C23" s="66">
        <v>449</v>
      </c>
      <c r="D23" s="65">
        <v>668</v>
      </c>
      <c r="E23" s="66">
        <v>977</v>
      </c>
      <c r="F23" s="67"/>
      <c r="G23" s="65">
        <f t="shared" si="0"/>
        <v>-201</v>
      </c>
      <c r="H23" s="66">
        <f t="shared" si="1"/>
        <v>-309</v>
      </c>
      <c r="I23" s="28">
        <f t="shared" si="2"/>
        <v>-44.766146993318486</v>
      </c>
      <c r="J23" s="29">
        <f t="shared" si="3"/>
        <v>-31.627430910951894</v>
      </c>
    </row>
    <row r="24" spans="1:10" x14ac:dyDescent="0.2">
      <c r="A24" s="7" t="s">
        <v>99</v>
      </c>
      <c r="B24" s="65">
        <v>358</v>
      </c>
      <c r="C24" s="66">
        <v>601</v>
      </c>
      <c r="D24" s="65">
        <v>884</v>
      </c>
      <c r="E24" s="66">
        <v>1337</v>
      </c>
      <c r="F24" s="67"/>
      <c r="G24" s="65">
        <f t="shared" si="0"/>
        <v>-243</v>
      </c>
      <c r="H24" s="66">
        <f t="shared" si="1"/>
        <v>-453</v>
      </c>
      <c r="I24" s="28">
        <f t="shared" si="2"/>
        <v>-40.432612312811976</v>
      </c>
      <c r="J24" s="29">
        <f t="shared" si="3"/>
        <v>-33.881824981301421</v>
      </c>
    </row>
    <row r="25" spans="1:10" x14ac:dyDescent="0.2">
      <c r="A25" s="7" t="s">
        <v>100</v>
      </c>
      <c r="B25" s="65">
        <v>229</v>
      </c>
      <c r="C25" s="66">
        <v>257</v>
      </c>
      <c r="D25" s="65">
        <v>513</v>
      </c>
      <c r="E25" s="66">
        <v>572</v>
      </c>
      <c r="F25" s="67"/>
      <c r="G25" s="65">
        <f t="shared" si="0"/>
        <v>-28</v>
      </c>
      <c r="H25" s="66">
        <f t="shared" si="1"/>
        <v>-59</v>
      </c>
      <c r="I25" s="28">
        <f t="shared" si="2"/>
        <v>-10.894941634241246</v>
      </c>
      <c r="J25" s="29">
        <f t="shared" si="3"/>
        <v>-10.314685314685315</v>
      </c>
    </row>
    <row r="26" spans="1:10" x14ac:dyDescent="0.2">
      <c r="A26" s="7" t="s">
        <v>101</v>
      </c>
      <c r="B26" s="65">
        <v>11</v>
      </c>
      <c r="C26" s="66">
        <v>15</v>
      </c>
      <c r="D26" s="65">
        <v>42</v>
      </c>
      <c r="E26" s="66">
        <v>33</v>
      </c>
      <c r="F26" s="67"/>
      <c r="G26" s="65">
        <f t="shared" si="0"/>
        <v>-4</v>
      </c>
      <c r="H26" s="66">
        <f t="shared" si="1"/>
        <v>9</v>
      </c>
      <c r="I26" s="28">
        <f t="shared" si="2"/>
        <v>-26.666666666666668</v>
      </c>
      <c r="J26" s="29">
        <f t="shared" si="3"/>
        <v>27.27272727272727</v>
      </c>
    </row>
    <row r="27" spans="1:10" x14ac:dyDescent="0.2">
      <c r="A27" s="142" t="s">
        <v>104</v>
      </c>
      <c r="B27" s="143">
        <v>3</v>
      </c>
      <c r="C27" s="144">
        <v>3</v>
      </c>
      <c r="D27" s="143">
        <v>7</v>
      </c>
      <c r="E27" s="144">
        <v>5</v>
      </c>
      <c r="F27" s="145"/>
      <c r="G27" s="143">
        <f t="shared" si="0"/>
        <v>0</v>
      </c>
      <c r="H27" s="144">
        <f t="shared" si="1"/>
        <v>2</v>
      </c>
      <c r="I27" s="146">
        <f t="shared" si="2"/>
        <v>0</v>
      </c>
      <c r="J27" s="147">
        <f t="shared" si="3"/>
        <v>40</v>
      </c>
    </row>
    <row r="28" spans="1:10" x14ac:dyDescent="0.2">
      <c r="A28" s="7" t="s">
        <v>105</v>
      </c>
      <c r="B28" s="65">
        <v>1</v>
      </c>
      <c r="C28" s="66">
        <v>0</v>
      </c>
      <c r="D28" s="65">
        <v>1</v>
      </c>
      <c r="E28" s="66">
        <v>0</v>
      </c>
      <c r="F28" s="67"/>
      <c r="G28" s="65">
        <f t="shared" si="0"/>
        <v>1</v>
      </c>
      <c r="H28" s="66">
        <f t="shared" si="1"/>
        <v>1</v>
      </c>
      <c r="I28" s="28" t="str">
        <f t="shared" si="2"/>
        <v>-</v>
      </c>
      <c r="J28" s="29" t="str">
        <f t="shared" si="3"/>
        <v>-</v>
      </c>
    </row>
    <row r="29" spans="1:10" x14ac:dyDescent="0.2">
      <c r="A29" s="7" t="s">
        <v>106</v>
      </c>
      <c r="B29" s="65">
        <v>3</v>
      </c>
      <c r="C29" s="66">
        <v>7</v>
      </c>
      <c r="D29" s="65">
        <v>5</v>
      </c>
      <c r="E29" s="66">
        <v>14</v>
      </c>
      <c r="F29" s="67"/>
      <c r="G29" s="65">
        <f t="shared" si="0"/>
        <v>-4</v>
      </c>
      <c r="H29" s="66">
        <f t="shared" si="1"/>
        <v>-9</v>
      </c>
      <c r="I29" s="28">
        <f t="shared" si="2"/>
        <v>-57.142857142857139</v>
      </c>
      <c r="J29" s="29">
        <f t="shared" si="3"/>
        <v>-64.285714285714292</v>
      </c>
    </row>
    <row r="30" spans="1:10" x14ac:dyDescent="0.2">
      <c r="A30" s="7" t="s">
        <v>107</v>
      </c>
      <c r="B30" s="65">
        <v>44</v>
      </c>
      <c r="C30" s="66">
        <v>33</v>
      </c>
      <c r="D30" s="65">
        <v>115</v>
      </c>
      <c r="E30" s="66">
        <v>62</v>
      </c>
      <c r="F30" s="67"/>
      <c r="G30" s="65">
        <f t="shared" si="0"/>
        <v>11</v>
      </c>
      <c r="H30" s="66">
        <f t="shared" si="1"/>
        <v>53</v>
      </c>
      <c r="I30" s="28">
        <f t="shared" si="2"/>
        <v>33.333333333333329</v>
      </c>
      <c r="J30" s="29">
        <f t="shared" si="3"/>
        <v>85.483870967741936</v>
      </c>
    </row>
    <row r="31" spans="1:10" x14ac:dyDescent="0.2">
      <c r="A31" s="7" t="s">
        <v>108</v>
      </c>
      <c r="B31" s="65">
        <v>19</v>
      </c>
      <c r="C31" s="66">
        <v>30</v>
      </c>
      <c r="D31" s="65">
        <v>64</v>
      </c>
      <c r="E31" s="66">
        <v>69</v>
      </c>
      <c r="F31" s="67"/>
      <c r="G31" s="65">
        <f t="shared" si="0"/>
        <v>-11</v>
      </c>
      <c r="H31" s="66">
        <f t="shared" si="1"/>
        <v>-5</v>
      </c>
      <c r="I31" s="28">
        <f t="shared" si="2"/>
        <v>-36.666666666666664</v>
      </c>
      <c r="J31" s="29">
        <f t="shared" si="3"/>
        <v>-7.2463768115942031</v>
      </c>
    </row>
    <row r="32" spans="1:10" x14ac:dyDescent="0.2">
      <c r="A32" s="7" t="s">
        <v>109</v>
      </c>
      <c r="B32" s="65">
        <v>202</v>
      </c>
      <c r="C32" s="66">
        <v>225</v>
      </c>
      <c r="D32" s="65">
        <v>517</v>
      </c>
      <c r="E32" s="66">
        <v>481</v>
      </c>
      <c r="F32" s="67"/>
      <c r="G32" s="65">
        <f t="shared" si="0"/>
        <v>-23</v>
      </c>
      <c r="H32" s="66">
        <f t="shared" si="1"/>
        <v>36</v>
      </c>
      <c r="I32" s="28">
        <f t="shared" si="2"/>
        <v>-10.222222222222223</v>
      </c>
      <c r="J32" s="29">
        <f t="shared" si="3"/>
        <v>7.4844074844074848</v>
      </c>
    </row>
    <row r="33" spans="1:10" x14ac:dyDescent="0.2">
      <c r="A33" s="142" t="s">
        <v>103</v>
      </c>
      <c r="B33" s="143">
        <v>14</v>
      </c>
      <c r="C33" s="144">
        <v>9</v>
      </c>
      <c r="D33" s="143">
        <v>33</v>
      </c>
      <c r="E33" s="144">
        <v>23</v>
      </c>
      <c r="F33" s="145"/>
      <c r="G33" s="143">
        <f t="shared" si="0"/>
        <v>5</v>
      </c>
      <c r="H33" s="144">
        <f t="shared" si="1"/>
        <v>10</v>
      </c>
      <c r="I33" s="146">
        <f t="shared" si="2"/>
        <v>55.555555555555557</v>
      </c>
      <c r="J33" s="147">
        <f t="shared" si="3"/>
        <v>43.478260869565219</v>
      </c>
    </row>
    <row r="34" spans="1:10" s="43" customFormat="1" x14ac:dyDescent="0.2">
      <c r="A34" s="27" t="s">
        <v>0</v>
      </c>
      <c r="B34" s="71">
        <f>SUM(B14:B33)</f>
        <v>1663</v>
      </c>
      <c r="C34" s="72">
        <f>SUM(C14:C33)</f>
        <v>2959</v>
      </c>
      <c r="D34" s="71">
        <f>SUM(D14:D33)</f>
        <v>4356</v>
      </c>
      <c r="E34" s="72">
        <f>SUM(E14:E33)</f>
        <v>6331</v>
      </c>
      <c r="F34" s="73"/>
      <c r="G34" s="71">
        <f t="shared" si="0"/>
        <v>-1296</v>
      </c>
      <c r="H34" s="72">
        <f t="shared" si="1"/>
        <v>-1975</v>
      </c>
      <c r="I34" s="44">
        <f>IF(C34=0, 0, G34/C34*100)</f>
        <v>-43.798580601554583</v>
      </c>
      <c r="J34" s="45">
        <f>IF(E34=0, 0, H34/E34*100)</f>
        <v>-31.195703680303271</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87</v>
      </c>
      <c r="B39" s="30">
        <f>$B$7/$B$11*100</f>
        <v>27.300060132291044</v>
      </c>
      <c r="C39" s="31">
        <f>$C$7/$C$11*100</f>
        <v>42.412977357215276</v>
      </c>
      <c r="D39" s="30">
        <f>$D$7/$D$11*100</f>
        <v>29.797979797979796</v>
      </c>
      <c r="E39" s="31">
        <f>$E$7/$E$11*100</f>
        <v>40.625493602906332</v>
      </c>
      <c r="F39" s="32"/>
      <c r="G39" s="30">
        <f>B39-C39</f>
        <v>-15.112917224924232</v>
      </c>
      <c r="H39" s="31">
        <f>D39-E39</f>
        <v>-10.827513804926536</v>
      </c>
    </row>
    <row r="40" spans="1:10" x14ac:dyDescent="0.2">
      <c r="A40" s="7" t="s">
        <v>96</v>
      </c>
      <c r="B40" s="30">
        <f>$B$8/$B$11*100</f>
        <v>55.502104630186409</v>
      </c>
      <c r="C40" s="31">
        <f>$C$8/$C$11*100</f>
        <v>47.211895910780669</v>
      </c>
      <c r="D40" s="30">
        <f>$D$8/$D$11*100</f>
        <v>53.168044077134994</v>
      </c>
      <c r="E40" s="31">
        <f>$E$8/$E$11*100</f>
        <v>49.044384773337548</v>
      </c>
      <c r="F40" s="32"/>
      <c r="G40" s="30">
        <f>B40-C40</f>
        <v>8.2902087194057401</v>
      </c>
      <c r="H40" s="31">
        <f>D40-E40</f>
        <v>4.1236593037974458</v>
      </c>
    </row>
    <row r="41" spans="1:10" x14ac:dyDescent="0.2">
      <c r="A41" s="7" t="s">
        <v>102</v>
      </c>
      <c r="B41" s="30">
        <f>$B$9/$B$11*100</f>
        <v>16.355983162958509</v>
      </c>
      <c r="C41" s="31">
        <f>$C$9/$C$11*100</f>
        <v>10.070969922271038</v>
      </c>
      <c r="D41" s="30">
        <f>$D$9/$D$11*100</f>
        <v>16.276400367309456</v>
      </c>
      <c r="E41" s="31">
        <f>$E$9/$E$11*100</f>
        <v>9.966829884694361</v>
      </c>
      <c r="F41" s="32"/>
      <c r="G41" s="30">
        <f>B41-C41</f>
        <v>6.285013240687471</v>
      </c>
      <c r="H41" s="31">
        <f>D41-E41</f>
        <v>6.3095704826150953</v>
      </c>
    </row>
    <row r="42" spans="1:10" x14ac:dyDescent="0.2">
      <c r="A42" s="7" t="s">
        <v>103</v>
      </c>
      <c r="B42" s="30">
        <f>$B$10/$B$11*100</f>
        <v>0.84185207456404099</v>
      </c>
      <c r="C42" s="31">
        <f>$C$10/$C$11*100</f>
        <v>0.3041568097330179</v>
      </c>
      <c r="D42" s="30">
        <f>$D$10/$D$11*100</f>
        <v>0.75757575757575757</v>
      </c>
      <c r="E42" s="31">
        <f>$E$10/$E$11*100</f>
        <v>0.3632917390617596</v>
      </c>
      <c r="F42" s="32"/>
      <c r="G42" s="30">
        <f>B42-C42</f>
        <v>0.53769526483102315</v>
      </c>
      <c r="H42" s="31">
        <f>D42-E42</f>
        <v>0.39428401851399797</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88</v>
      </c>
      <c r="B46" s="30">
        <f>$B$14/$B$34*100</f>
        <v>0.4810583283223091</v>
      </c>
      <c r="C46" s="31">
        <f>$C$14/$C$34*100</f>
        <v>1.0476512335248396</v>
      </c>
      <c r="D46" s="30">
        <f>$D$14/$D$34*100</f>
        <v>0.89531680440771355</v>
      </c>
      <c r="E46" s="31">
        <f>$E$14/$E$34*100</f>
        <v>0.99510345916916754</v>
      </c>
      <c r="F46" s="32"/>
      <c r="G46" s="30">
        <f t="shared" ref="G46:G66" si="4">B46-C46</f>
        <v>-0.56659290520253047</v>
      </c>
      <c r="H46" s="31">
        <f t="shared" ref="H46:H66" si="5">D46-E46</f>
        <v>-9.9786654761453986E-2</v>
      </c>
    </row>
    <row r="47" spans="1:10" x14ac:dyDescent="0.2">
      <c r="A47" s="7" t="s">
        <v>89</v>
      </c>
      <c r="B47" s="30">
        <f>$B$15/$B$34*100</f>
        <v>6.3138905592303063</v>
      </c>
      <c r="C47" s="31">
        <f>$C$15/$C$34*100</f>
        <v>7.8742818519770195</v>
      </c>
      <c r="D47" s="30">
        <f>$D$15/$D$34*100</f>
        <v>7.9889807162534439</v>
      </c>
      <c r="E47" s="31">
        <f>$E$15/$E$34*100</f>
        <v>8.4978676354446385</v>
      </c>
      <c r="F47" s="32"/>
      <c r="G47" s="30">
        <f t="shared" si="4"/>
        <v>-1.5603912927467132</v>
      </c>
      <c r="H47" s="31">
        <f t="shared" si="5"/>
        <v>-0.50888691919119466</v>
      </c>
    </row>
    <row r="48" spans="1:10" x14ac:dyDescent="0.2">
      <c r="A48" s="7" t="s">
        <v>90</v>
      </c>
      <c r="B48" s="30">
        <f>$B$16/$B$34*100</f>
        <v>13.71016235718581</v>
      </c>
      <c r="C48" s="31">
        <f>$C$16/$C$34*100</f>
        <v>27.881040892193308</v>
      </c>
      <c r="D48" s="30">
        <f>$D$16/$D$34*100</f>
        <v>15.059687786960515</v>
      </c>
      <c r="E48" s="31">
        <f>$E$16/$E$34*100</f>
        <v>25.430421734323172</v>
      </c>
      <c r="F48" s="32"/>
      <c r="G48" s="30">
        <f t="shared" si="4"/>
        <v>-14.170878535007498</v>
      </c>
      <c r="H48" s="31">
        <f t="shared" si="5"/>
        <v>-10.370733947362657</v>
      </c>
    </row>
    <row r="49" spans="1:8" x14ac:dyDescent="0.2">
      <c r="A49" s="7" t="s">
        <v>91</v>
      </c>
      <c r="B49" s="30">
        <f>$B$17/$B$34*100</f>
        <v>3.8484666265784728</v>
      </c>
      <c r="C49" s="31">
        <f>$C$17/$C$34*100</f>
        <v>3.7850625211220006</v>
      </c>
      <c r="D49" s="30">
        <f>$D$17/$D$34*100</f>
        <v>3.0303030303030303</v>
      </c>
      <c r="E49" s="31">
        <f>$E$17/$E$34*100</f>
        <v>3.8856420786605588</v>
      </c>
      <c r="F49" s="32"/>
      <c r="G49" s="30">
        <f t="shared" si="4"/>
        <v>6.3404105456472237E-2</v>
      </c>
      <c r="H49" s="31">
        <f t="shared" si="5"/>
        <v>-0.8553390483575285</v>
      </c>
    </row>
    <row r="50" spans="1:8" x14ac:dyDescent="0.2">
      <c r="A50" s="7" t="s">
        <v>92</v>
      </c>
      <c r="B50" s="30">
        <f>$B$18/$B$34*100</f>
        <v>0.72158749248346366</v>
      </c>
      <c r="C50" s="31">
        <f>$C$18/$C$34*100</f>
        <v>0.6421088205474822</v>
      </c>
      <c r="D50" s="30">
        <f>$D$18/$D$34*100</f>
        <v>0.71166207529843895</v>
      </c>
      <c r="E50" s="31">
        <f>$E$18/$E$34*100</f>
        <v>0.61601642710472282</v>
      </c>
      <c r="F50" s="32"/>
      <c r="G50" s="30">
        <f t="shared" si="4"/>
        <v>7.947867193598146E-2</v>
      </c>
      <c r="H50" s="31">
        <f t="shared" si="5"/>
        <v>9.5645648193716126E-2</v>
      </c>
    </row>
    <row r="51" spans="1:8" x14ac:dyDescent="0.2">
      <c r="A51" s="7" t="s">
        <v>93</v>
      </c>
      <c r="B51" s="30">
        <f>$B$19/$B$34*100</f>
        <v>0</v>
      </c>
      <c r="C51" s="31">
        <f>$C$19/$C$34*100</f>
        <v>3.379520108144643E-2</v>
      </c>
      <c r="D51" s="30">
        <f>$D$19/$D$34*100</f>
        <v>4.5913682277318638E-2</v>
      </c>
      <c r="E51" s="31">
        <f>$E$19/$E$34*100</f>
        <v>3.1590586005370395E-2</v>
      </c>
      <c r="F51" s="32"/>
      <c r="G51" s="30">
        <f t="shared" si="4"/>
        <v>-3.379520108144643E-2</v>
      </c>
      <c r="H51" s="31">
        <f t="shared" si="5"/>
        <v>1.4323096271948242E-2</v>
      </c>
    </row>
    <row r="52" spans="1:8" x14ac:dyDescent="0.2">
      <c r="A52" s="7" t="s">
        <v>94</v>
      </c>
      <c r="B52" s="30">
        <f>$B$20/$B$34*100</f>
        <v>1.3830426939266387</v>
      </c>
      <c r="C52" s="31">
        <f>$C$20/$C$34*100</f>
        <v>0.40554241297735721</v>
      </c>
      <c r="D52" s="30">
        <f>$D$20/$D$34*100</f>
        <v>1.1707988980716253</v>
      </c>
      <c r="E52" s="31">
        <f>$E$20/$E$34*100</f>
        <v>0.52124466908861156</v>
      </c>
      <c r="F52" s="32"/>
      <c r="G52" s="30">
        <f t="shared" si="4"/>
        <v>0.97750028094928143</v>
      </c>
      <c r="H52" s="31">
        <f t="shared" si="5"/>
        <v>0.64955422898301374</v>
      </c>
    </row>
    <row r="53" spans="1:8" x14ac:dyDescent="0.2">
      <c r="A53" s="7" t="s">
        <v>95</v>
      </c>
      <c r="B53" s="30">
        <f>$B$21/$B$34*100</f>
        <v>0.84185207456404099</v>
      </c>
      <c r="C53" s="31">
        <f>$C$21/$C$34*100</f>
        <v>0.74349442379182151</v>
      </c>
      <c r="D53" s="30">
        <f>$D$21/$D$34*100</f>
        <v>0.89531680440771355</v>
      </c>
      <c r="E53" s="31">
        <f>$E$21/$E$34*100</f>
        <v>0.64760701311009317</v>
      </c>
      <c r="F53" s="32"/>
      <c r="G53" s="30">
        <f t="shared" si="4"/>
        <v>9.8357650772219474E-2</v>
      </c>
      <c r="H53" s="31">
        <f t="shared" si="5"/>
        <v>0.24770979129762039</v>
      </c>
    </row>
    <row r="54" spans="1:8" x14ac:dyDescent="0.2">
      <c r="A54" s="142" t="s">
        <v>97</v>
      </c>
      <c r="B54" s="148">
        <f>$B$22/$B$34*100</f>
        <v>4.6301864101022252</v>
      </c>
      <c r="C54" s="149">
        <f>$C$22/$C$34*100</f>
        <v>2.5346400811084826</v>
      </c>
      <c r="D54" s="148">
        <f>$D$22/$D$34*100</f>
        <v>4.7979797979797976</v>
      </c>
      <c r="E54" s="149">
        <f>$E$22/$E$34*100</f>
        <v>2.9379244984994468</v>
      </c>
      <c r="F54" s="150"/>
      <c r="G54" s="148">
        <f t="shared" si="4"/>
        <v>2.0955463289937426</v>
      </c>
      <c r="H54" s="149">
        <f t="shared" si="5"/>
        <v>1.8600552994803508</v>
      </c>
    </row>
    <row r="55" spans="1:8" x14ac:dyDescent="0.2">
      <c r="A55" s="7" t="s">
        <v>98</v>
      </c>
      <c r="B55" s="30">
        <f>$B$23/$B$34*100</f>
        <v>14.912808177991582</v>
      </c>
      <c r="C55" s="31">
        <f>$C$23/$C$34*100</f>
        <v>15.174045285569449</v>
      </c>
      <c r="D55" s="30">
        <f>$D$23/$D$34*100</f>
        <v>15.335169880624427</v>
      </c>
      <c r="E55" s="31">
        <f>$E$23/$E$34*100</f>
        <v>15.432001263623441</v>
      </c>
      <c r="F55" s="32"/>
      <c r="G55" s="30">
        <f t="shared" si="4"/>
        <v>-0.26123710757786611</v>
      </c>
      <c r="H55" s="31">
        <f t="shared" si="5"/>
        <v>-9.6831382999013726E-2</v>
      </c>
    </row>
    <row r="56" spans="1:8" x14ac:dyDescent="0.2">
      <c r="A56" s="7" t="s">
        <v>99</v>
      </c>
      <c r="B56" s="30">
        <f>$B$24/$B$34*100</f>
        <v>21.52736019242333</v>
      </c>
      <c r="C56" s="31">
        <f>$C$24/$C$34*100</f>
        <v>20.310915849949307</v>
      </c>
      <c r="D56" s="30">
        <f>$D$24/$D$34*100</f>
        <v>20.293847566574836</v>
      </c>
      <c r="E56" s="31">
        <f>$E$24/$E$34*100</f>
        <v>21.118306744590111</v>
      </c>
      <c r="F56" s="32"/>
      <c r="G56" s="30">
        <f t="shared" si="4"/>
        <v>1.2164443424740234</v>
      </c>
      <c r="H56" s="31">
        <f t="shared" si="5"/>
        <v>-0.82445917801527457</v>
      </c>
    </row>
    <row r="57" spans="1:8" x14ac:dyDescent="0.2">
      <c r="A57" s="7" t="s">
        <v>100</v>
      </c>
      <c r="B57" s="30">
        <f>$B$25/$B$34*100</f>
        <v>13.770294648226097</v>
      </c>
      <c r="C57" s="31">
        <f>$C$25/$C$34*100</f>
        <v>8.685366677931734</v>
      </c>
      <c r="D57" s="30">
        <f>$D$25/$D$34*100</f>
        <v>11.776859504132231</v>
      </c>
      <c r="E57" s="31">
        <f>$E$25/$E$34*100</f>
        <v>9.0349075975359341</v>
      </c>
      <c r="F57" s="32"/>
      <c r="G57" s="30">
        <f t="shared" si="4"/>
        <v>5.0849279702943626</v>
      </c>
      <c r="H57" s="31">
        <f t="shared" si="5"/>
        <v>2.741951906596297</v>
      </c>
    </row>
    <row r="58" spans="1:8" x14ac:dyDescent="0.2">
      <c r="A58" s="7" t="s">
        <v>101</v>
      </c>
      <c r="B58" s="30">
        <f>$B$26/$B$34*100</f>
        <v>0.66145520144317504</v>
      </c>
      <c r="C58" s="31">
        <f>$C$26/$C$34*100</f>
        <v>0.50692801622169659</v>
      </c>
      <c r="D58" s="30">
        <f>$D$26/$D$34*100</f>
        <v>0.96418732782369143</v>
      </c>
      <c r="E58" s="31">
        <f>$E$26/$E$34*100</f>
        <v>0.52124466908861156</v>
      </c>
      <c r="F58" s="32"/>
      <c r="G58" s="30">
        <f t="shared" si="4"/>
        <v>0.15452718522147846</v>
      </c>
      <c r="H58" s="31">
        <f t="shared" si="5"/>
        <v>0.44294265873507987</v>
      </c>
    </row>
    <row r="59" spans="1:8" x14ac:dyDescent="0.2">
      <c r="A59" s="142" t="s">
        <v>104</v>
      </c>
      <c r="B59" s="148">
        <f>$B$27/$B$34*100</f>
        <v>0.18039687312086591</v>
      </c>
      <c r="C59" s="149">
        <f>$C$27/$C$34*100</f>
        <v>0.1013856032443393</v>
      </c>
      <c r="D59" s="148">
        <f>$D$27/$D$34*100</f>
        <v>0.16069788797061524</v>
      </c>
      <c r="E59" s="149">
        <f>$E$27/$E$34*100</f>
        <v>7.8976465013426006E-2</v>
      </c>
      <c r="F59" s="150"/>
      <c r="G59" s="148">
        <f t="shared" si="4"/>
        <v>7.901126987652661E-2</v>
      </c>
      <c r="H59" s="149">
        <f t="shared" si="5"/>
        <v>8.1721422957189233E-2</v>
      </c>
    </row>
    <row r="60" spans="1:8" x14ac:dyDescent="0.2">
      <c r="A60" s="7" t="s">
        <v>105</v>
      </c>
      <c r="B60" s="30">
        <f>$B$28/$B$34*100</f>
        <v>6.0132291040288638E-2</v>
      </c>
      <c r="C60" s="31">
        <f>$C$28/$C$34*100</f>
        <v>0</v>
      </c>
      <c r="D60" s="30">
        <f>$D$28/$D$34*100</f>
        <v>2.2956841138659319E-2</v>
      </c>
      <c r="E60" s="31">
        <f>$E$28/$E$34*100</f>
        <v>0</v>
      </c>
      <c r="F60" s="32"/>
      <c r="G60" s="30">
        <f t="shared" si="4"/>
        <v>6.0132291040288638E-2</v>
      </c>
      <c r="H60" s="31">
        <f t="shared" si="5"/>
        <v>2.2956841138659319E-2</v>
      </c>
    </row>
    <row r="61" spans="1:8" x14ac:dyDescent="0.2">
      <c r="A61" s="7" t="s">
        <v>106</v>
      </c>
      <c r="B61" s="30">
        <f>$B$29/$B$34*100</f>
        <v>0.18039687312086591</v>
      </c>
      <c r="C61" s="31">
        <f>$C$29/$C$34*100</f>
        <v>0.23656640757012504</v>
      </c>
      <c r="D61" s="30">
        <f>$D$29/$D$34*100</f>
        <v>0.1147842056932966</v>
      </c>
      <c r="E61" s="31">
        <f>$E$29/$E$34*100</f>
        <v>0.22113410203759279</v>
      </c>
      <c r="F61" s="32"/>
      <c r="G61" s="30">
        <f t="shared" si="4"/>
        <v>-5.6169534449259123E-2</v>
      </c>
      <c r="H61" s="31">
        <f t="shared" si="5"/>
        <v>-0.10634989634429619</v>
      </c>
    </row>
    <row r="62" spans="1:8" x14ac:dyDescent="0.2">
      <c r="A62" s="7" t="s">
        <v>107</v>
      </c>
      <c r="B62" s="30">
        <f>$B$30/$B$34*100</f>
        <v>2.6458208057727002</v>
      </c>
      <c r="C62" s="31">
        <f>$C$30/$C$34*100</f>
        <v>1.1152416356877324</v>
      </c>
      <c r="D62" s="30">
        <f>$D$30/$D$34*100</f>
        <v>2.6400367309458215</v>
      </c>
      <c r="E62" s="31">
        <f>$E$30/$E$34*100</f>
        <v>0.97930816616648242</v>
      </c>
      <c r="F62" s="32"/>
      <c r="G62" s="30">
        <f t="shared" si="4"/>
        <v>1.5305791700849678</v>
      </c>
      <c r="H62" s="31">
        <f t="shared" si="5"/>
        <v>1.6607285647793391</v>
      </c>
    </row>
    <row r="63" spans="1:8" x14ac:dyDescent="0.2">
      <c r="A63" s="7" t="s">
        <v>108</v>
      </c>
      <c r="B63" s="30">
        <f>$B$31/$B$34*100</f>
        <v>1.142513529765484</v>
      </c>
      <c r="C63" s="31">
        <f>$C$31/$C$34*100</f>
        <v>1.0138560324433932</v>
      </c>
      <c r="D63" s="30">
        <f>$D$31/$D$34*100</f>
        <v>1.4692378328741964</v>
      </c>
      <c r="E63" s="31">
        <f>$E$31/$E$34*100</f>
        <v>1.0898752171852788</v>
      </c>
      <c r="F63" s="32"/>
      <c r="G63" s="30">
        <f t="shared" si="4"/>
        <v>0.12865749732209086</v>
      </c>
      <c r="H63" s="31">
        <f t="shared" si="5"/>
        <v>0.3793626156889176</v>
      </c>
    </row>
    <row r="64" spans="1:8" x14ac:dyDescent="0.2">
      <c r="A64" s="7" t="s">
        <v>109</v>
      </c>
      <c r="B64" s="30">
        <f>$B$32/$B$34*100</f>
        <v>12.146722790138305</v>
      </c>
      <c r="C64" s="31">
        <f>$C$32/$C$34*100</f>
        <v>7.6039202433254474</v>
      </c>
      <c r="D64" s="30">
        <f>$D$32/$D$34*100</f>
        <v>11.868686868686869</v>
      </c>
      <c r="E64" s="31">
        <f>$E$32/$E$34*100</f>
        <v>7.5975359342915816</v>
      </c>
      <c r="F64" s="32"/>
      <c r="G64" s="30">
        <f t="shared" si="4"/>
        <v>4.5428025468128581</v>
      </c>
      <c r="H64" s="31">
        <f t="shared" si="5"/>
        <v>4.2711509343952869</v>
      </c>
    </row>
    <row r="65" spans="1:8" x14ac:dyDescent="0.2">
      <c r="A65" s="142" t="s">
        <v>103</v>
      </c>
      <c r="B65" s="148">
        <f>$B$33/$B$34*100</f>
        <v>0.84185207456404099</v>
      </c>
      <c r="C65" s="149">
        <f>$C$33/$C$34*100</f>
        <v>0.3041568097330179</v>
      </c>
      <c r="D65" s="148">
        <f>$D$33/$D$34*100</f>
        <v>0.75757575757575757</v>
      </c>
      <c r="E65" s="149">
        <f>$E$33/$E$34*100</f>
        <v>0.3632917390617596</v>
      </c>
      <c r="F65" s="150"/>
      <c r="G65" s="148">
        <f t="shared" si="4"/>
        <v>0.53769526483102315</v>
      </c>
      <c r="H65" s="149">
        <f t="shared" si="5"/>
        <v>0.39428401851399797</v>
      </c>
    </row>
    <row r="66" spans="1:8" s="43" customFormat="1" x14ac:dyDescent="0.2">
      <c r="A66" s="27" t="s">
        <v>0</v>
      </c>
      <c r="B66" s="46">
        <f>SUM(B46:B65)</f>
        <v>100.00000000000001</v>
      </c>
      <c r="C66" s="47">
        <f>SUM(C46:C65)</f>
        <v>100.00000000000001</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1</v>
      </c>
      <c r="C6" s="66">
        <v>3</v>
      </c>
      <c r="D6" s="65">
        <v>4</v>
      </c>
      <c r="E6" s="66">
        <v>11</v>
      </c>
      <c r="F6" s="67"/>
      <c r="G6" s="65">
        <f t="shared" ref="G6:G49" si="0">B6-C6</f>
        <v>-2</v>
      </c>
      <c r="H6" s="66">
        <f t="shared" ref="H6:H49" si="1">D6-E6</f>
        <v>-7</v>
      </c>
      <c r="I6" s="20">
        <f t="shared" ref="I6:I49" si="2">IF(C6=0, "-", IF(G6/C6&lt;10, G6/C6, "&gt;999%"))</f>
        <v>-0.66666666666666663</v>
      </c>
      <c r="J6" s="21">
        <f t="shared" ref="J6:J49" si="3">IF(E6=0, "-", IF(H6/E6&lt;10, H6/E6, "&gt;999%"))</f>
        <v>-0.63636363636363635</v>
      </c>
    </row>
    <row r="7" spans="1:10" x14ac:dyDescent="0.2">
      <c r="A7" s="7" t="s">
        <v>32</v>
      </c>
      <c r="B7" s="65">
        <v>42</v>
      </c>
      <c r="C7" s="66">
        <v>51</v>
      </c>
      <c r="D7" s="65">
        <v>81</v>
      </c>
      <c r="E7" s="66">
        <v>91</v>
      </c>
      <c r="F7" s="67"/>
      <c r="G7" s="65">
        <f t="shared" si="0"/>
        <v>-9</v>
      </c>
      <c r="H7" s="66">
        <f t="shared" si="1"/>
        <v>-10</v>
      </c>
      <c r="I7" s="20">
        <f t="shared" si="2"/>
        <v>-0.17647058823529413</v>
      </c>
      <c r="J7" s="21">
        <f t="shared" si="3"/>
        <v>-0.10989010989010989</v>
      </c>
    </row>
    <row r="8" spans="1:10" x14ac:dyDescent="0.2">
      <c r="A8" s="7" t="s">
        <v>33</v>
      </c>
      <c r="B8" s="65">
        <v>42</v>
      </c>
      <c r="C8" s="66">
        <v>43</v>
      </c>
      <c r="D8" s="65">
        <v>115</v>
      </c>
      <c r="E8" s="66">
        <v>123</v>
      </c>
      <c r="F8" s="67"/>
      <c r="G8" s="65">
        <f t="shared" si="0"/>
        <v>-1</v>
      </c>
      <c r="H8" s="66">
        <f t="shared" si="1"/>
        <v>-8</v>
      </c>
      <c r="I8" s="20">
        <f t="shared" si="2"/>
        <v>-2.3255813953488372E-2</v>
      </c>
      <c r="J8" s="21">
        <f t="shared" si="3"/>
        <v>-6.5040650406504072E-2</v>
      </c>
    </row>
    <row r="9" spans="1:10" x14ac:dyDescent="0.2">
      <c r="A9" s="7" t="s">
        <v>34</v>
      </c>
      <c r="B9" s="65">
        <v>0</v>
      </c>
      <c r="C9" s="66">
        <v>0</v>
      </c>
      <c r="D9" s="65">
        <v>3</v>
      </c>
      <c r="E9" s="66">
        <v>0</v>
      </c>
      <c r="F9" s="67"/>
      <c r="G9" s="65">
        <f t="shared" si="0"/>
        <v>0</v>
      </c>
      <c r="H9" s="66">
        <f t="shared" si="1"/>
        <v>3</v>
      </c>
      <c r="I9" s="20" t="str">
        <f t="shared" si="2"/>
        <v>-</v>
      </c>
      <c r="J9" s="21" t="str">
        <f t="shared" si="3"/>
        <v>-</v>
      </c>
    </row>
    <row r="10" spans="1:10" x14ac:dyDescent="0.2">
      <c r="A10" s="7" t="s">
        <v>35</v>
      </c>
      <c r="B10" s="65">
        <v>0</v>
      </c>
      <c r="C10" s="66">
        <v>0</v>
      </c>
      <c r="D10" s="65">
        <v>2</v>
      </c>
      <c r="E10" s="66">
        <v>1</v>
      </c>
      <c r="F10" s="67"/>
      <c r="G10" s="65">
        <f t="shared" si="0"/>
        <v>0</v>
      </c>
      <c r="H10" s="66">
        <f t="shared" si="1"/>
        <v>1</v>
      </c>
      <c r="I10" s="20" t="str">
        <f t="shared" si="2"/>
        <v>-</v>
      </c>
      <c r="J10" s="21">
        <f t="shared" si="3"/>
        <v>1</v>
      </c>
    </row>
    <row r="11" spans="1:10" x14ac:dyDescent="0.2">
      <c r="A11" s="7" t="s">
        <v>36</v>
      </c>
      <c r="B11" s="65">
        <v>0</v>
      </c>
      <c r="C11" s="66">
        <v>4</v>
      </c>
      <c r="D11" s="65">
        <v>2</v>
      </c>
      <c r="E11" s="66">
        <v>7</v>
      </c>
      <c r="F11" s="67"/>
      <c r="G11" s="65">
        <f t="shared" si="0"/>
        <v>-4</v>
      </c>
      <c r="H11" s="66">
        <f t="shared" si="1"/>
        <v>-5</v>
      </c>
      <c r="I11" s="20">
        <f t="shared" si="2"/>
        <v>-1</v>
      </c>
      <c r="J11" s="21">
        <f t="shared" si="3"/>
        <v>-0.7142857142857143</v>
      </c>
    </row>
    <row r="12" spans="1:10" x14ac:dyDescent="0.2">
      <c r="A12" s="7" t="s">
        <v>37</v>
      </c>
      <c r="B12" s="65">
        <v>3</v>
      </c>
      <c r="C12" s="66">
        <v>7</v>
      </c>
      <c r="D12" s="65">
        <v>7</v>
      </c>
      <c r="E12" s="66">
        <v>12</v>
      </c>
      <c r="F12" s="67"/>
      <c r="G12" s="65">
        <f t="shared" si="0"/>
        <v>-4</v>
      </c>
      <c r="H12" s="66">
        <f t="shared" si="1"/>
        <v>-5</v>
      </c>
      <c r="I12" s="20">
        <f t="shared" si="2"/>
        <v>-0.5714285714285714</v>
      </c>
      <c r="J12" s="21">
        <f t="shared" si="3"/>
        <v>-0.41666666666666669</v>
      </c>
    </row>
    <row r="13" spans="1:10" x14ac:dyDescent="0.2">
      <c r="A13" s="7" t="s">
        <v>38</v>
      </c>
      <c r="B13" s="65">
        <v>2</v>
      </c>
      <c r="C13" s="66">
        <v>0</v>
      </c>
      <c r="D13" s="65">
        <v>2</v>
      </c>
      <c r="E13" s="66">
        <v>2</v>
      </c>
      <c r="F13" s="67"/>
      <c r="G13" s="65">
        <f t="shared" si="0"/>
        <v>2</v>
      </c>
      <c r="H13" s="66">
        <f t="shared" si="1"/>
        <v>0</v>
      </c>
      <c r="I13" s="20" t="str">
        <f t="shared" si="2"/>
        <v>-</v>
      </c>
      <c r="J13" s="21">
        <f t="shared" si="3"/>
        <v>0</v>
      </c>
    </row>
    <row r="14" spans="1:10" x14ac:dyDescent="0.2">
      <c r="A14" s="7" t="s">
        <v>39</v>
      </c>
      <c r="B14" s="65">
        <v>67</v>
      </c>
      <c r="C14" s="66">
        <v>99</v>
      </c>
      <c r="D14" s="65">
        <v>207</v>
      </c>
      <c r="E14" s="66">
        <v>202</v>
      </c>
      <c r="F14" s="67"/>
      <c r="G14" s="65">
        <f t="shared" si="0"/>
        <v>-32</v>
      </c>
      <c r="H14" s="66">
        <f t="shared" si="1"/>
        <v>5</v>
      </c>
      <c r="I14" s="20">
        <f t="shared" si="2"/>
        <v>-0.32323232323232326</v>
      </c>
      <c r="J14" s="21">
        <f t="shared" si="3"/>
        <v>2.4752475247524754E-2</v>
      </c>
    </row>
    <row r="15" spans="1:10" x14ac:dyDescent="0.2">
      <c r="A15" s="7" t="s">
        <v>41</v>
      </c>
      <c r="B15" s="65">
        <v>27</v>
      </c>
      <c r="C15" s="66">
        <v>13</v>
      </c>
      <c r="D15" s="65">
        <v>54</v>
      </c>
      <c r="E15" s="66">
        <v>21</v>
      </c>
      <c r="F15" s="67"/>
      <c r="G15" s="65">
        <f t="shared" si="0"/>
        <v>14</v>
      </c>
      <c r="H15" s="66">
        <f t="shared" si="1"/>
        <v>33</v>
      </c>
      <c r="I15" s="20">
        <f t="shared" si="2"/>
        <v>1.0769230769230769</v>
      </c>
      <c r="J15" s="21">
        <f t="shared" si="3"/>
        <v>1.5714285714285714</v>
      </c>
    </row>
    <row r="16" spans="1:10" x14ac:dyDescent="0.2">
      <c r="A16" s="7" t="s">
        <v>43</v>
      </c>
      <c r="B16" s="65">
        <v>0</v>
      </c>
      <c r="C16" s="66">
        <v>76</v>
      </c>
      <c r="D16" s="65">
        <v>0</v>
      </c>
      <c r="E16" s="66">
        <v>130</v>
      </c>
      <c r="F16" s="67"/>
      <c r="G16" s="65">
        <f t="shared" si="0"/>
        <v>-76</v>
      </c>
      <c r="H16" s="66">
        <f t="shared" si="1"/>
        <v>-130</v>
      </c>
      <c r="I16" s="20">
        <f t="shared" si="2"/>
        <v>-1</v>
      </c>
      <c r="J16" s="21">
        <f t="shared" si="3"/>
        <v>-1</v>
      </c>
    </row>
    <row r="17" spans="1:10" x14ac:dyDescent="0.2">
      <c r="A17" s="7" t="s">
        <v>44</v>
      </c>
      <c r="B17" s="65">
        <v>82</v>
      </c>
      <c r="C17" s="66">
        <v>241</v>
      </c>
      <c r="D17" s="65">
        <v>209</v>
      </c>
      <c r="E17" s="66">
        <v>566</v>
      </c>
      <c r="F17" s="67"/>
      <c r="G17" s="65">
        <f t="shared" si="0"/>
        <v>-159</v>
      </c>
      <c r="H17" s="66">
        <f t="shared" si="1"/>
        <v>-357</v>
      </c>
      <c r="I17" s="20">
        <f t="shared" si="2"/>
        <v>-0.65975103734439833</v>
      </c>
      <c r="J17" s="21">
        <f t="shared" si="3"/>
        <v>-0.63074204946996471</v>
      </c>
    </row>
    <row r="18" spans="1:10" x14ac:dyDescent="0.2">
      <c r="A18" s="7" t="s">
        <v>45</v>
      </c>
      <c r="B18" s="65">
        <v>142</v>
      </c>
      <c r="C18" s="66">
        <v>295</v>
      </c>
      <c r="D18" s="65">
        <v>385</v>
      </c>
      <c r="E18" s="66">
        <v>604</v>
      </c>
      <c r="F18" s="67"/>
      <c r="G18" s="65">
        <f t="shared" si="0"/>
        <v>-153</v>
      </c>
      <c r="H18" s="66">
        <f t="shared" si="1"/>
        <v>-219</v>
      </c>
      <c r="I18" s="20">
        <f t="shared" si="2"/>
        <v>-0.51864406779661021</v>
      </c>
      <c r="J18" s="21">
        <f t="shared" si="3"/>
        <v>-0.36258278145695366</v>
      </c>
    </row>
    <row r="19" spans="1:10" x14ac:dyDescent="0.2">
      <c r="A19" s="7" t="s">
        <v>47</v>
      </c>
      <c r="B19" s="65">
        <v>25</v>
      </c>
      <c r="C19" s="66">
        <v>28</v>
      </c>
      <c r="D19" s="65">
        <v>71</v>
      </c>
      <c r="E19" s="66">
        <v>62</v>
      </c>
      <c r="F19" s="67"/>
      <c r="G19" s="65">
        <f t="shared" si="0"/>
        <v>-3</v>
      </c>
      <c r="H19" s="66">
        <f t="shared" si="1"/>
        <v>9</v>
      </c>
      <c r="I19" s="20">
        <f t="shared" si="2"/>
        <v>-0.10714285714285714</v>
      </c>
      <c r="J19" s="21">
        <f t="shared" si="3"/>
        <v>0.14516129032258066</v>
      </c>
    </row>
    <row r="20" spans="1:10" x14ac:dyDescent="0.2">
      <c r="A20" s="7" t="s">
        <v>49</v>
      </c>
      <c r="B20" s="65">
        <v>5</v>
      </c>
      <c r="C20" s="66">
        <v>10</v>
      </c>
      <c r="D20" s="65">
        <v>13</v>
      </c>
      <c r="E20" s="66">
        <v>17</v>
      </c>
      <c r="F20" s="67"/>
      <c r="G20" s="65">
        <f t="shared" si="0"/>
        <v>-5</v>
      </c>
      <c r="H20" s="66">
        <f t="shared" si="1"/>
        <v>-4</v>
      </c>
      <c r="I20" s="20">
        <f t="shared" si="2"/>
        <v>-0.5</v>
      </c>
      <c r="J20" s="21">
        <f t="shared" si="3"/>
        <v>-0.23529411764705882</v>
      </c>
    </row>
    <row r="21" spans="1:10" x14ac:dyDescent="0.2">
      <c r="A21" s="7" t="s">
        <v>50</v>
      </c>
      <c r="B21" s="65">
        <v>12</v>
      </c>
      <c r="C21" s="66">
        <v>11</v>
      </c>
      <c r="D21" s="65">
        <v>27</v>
      </c>
      <c r="E21" s="66">
        <v>25</v>
      </c>
      <c r="F21" s="67"/>
      <c r="G21" s="65">
        <f t="shared" si="0"/>
        <v>1</v>
      </c>
      <c r="H21" s="66">
        <f t="shared" si="1"/>
        <v>2</v>
      </c>
      <c r="I21" s="20">
        <f t="shared" si="2"/>
        <v>9.0909090909090912E-2</v>
      </c>
      <c r="J21" s="21">
        <f t="shared" si="3"/>
        <v>0.08</v>
      </c>
    </row>
    <row r="22" spans="1:10" x14ac:dyDescent="0.2">
      <c r="A22" s="7" t="s">
        <v>51</v>
      </c>
      <c r="B22" s="65">
        <v>53</v>
      </c>
      <c r="C22" s="66">
        <v>228</v>
      </c>
      <c r="D22" s="65">
        <v>212</v>
      </c>
      <c r="E22" s="66">
        <v>388</v>
      </c>
      <c r="F22" s="67"/>
      <c r="G22" s="65">
        <f t="shared" si="0"/>
        <v>-175</v>
      </c>
      <c r="H22" s="66">
        <f t="shared" si="1"/>
        <v>-176</v>
      </c>
      <c r="I22" s="20">
        <f t="shared" si="2"/>
        <v>-0.76754385964912286</v>
      </c>
      <c r="J22" s="21">
        <f t="shared" si="3"/>
        <v>-0.45360824742268041</v>
      </c>
    </row>
    <row r="23" spans="1:10" x14ac:dyDescent="0.2">
      <c r="A23" s="7" t="s">
        <v>52</v>
      </c>
      <c r="B23" s="65">
        <v>16</v>
      </c>
      <c r="C23" s="66">
        <v>23</v>
      </c>
      <c r="D23" s="65">
        <v>55</v>
      </c>
      <c r="E23" s="66">
        <v>61</v>
      </c>
      <c r="F23" s="67"/>
      <c r="G23" s="65">
        <f t="shared" si="0"/>
        <v>-7</v>
      </c>
      <c r="H23" s="66">
        <f t="shared" si="1"/>
        <v>-6</v>
      </c>
      <c r="I23" s="20">
        <f t="shared" si="2"/>
        <v>-0.30434782608695654</v>
      </c>
      <c r="J23" s="21">
        <f t="shared" si="3"/>
        <v>-9.8360655737704916E-2</v>
      </c>
    </row>
    <row r="24" spans="1:10" x14ac:dyDescent="0.2">
      <c r="A24" s="7" t="s">
        <v>53</v>
      </c>
      <c r="B24" s="65">
        <v>15</v>
      </c>
      <c r="C24" s="66">
        <v>6</v>
      </c>
      <c r="D24" s="65">
        <v>33</v>
      </c>
      <c r="E24" s="66">
        <v>16</v>
      </c>
      <c r="F24" s="67"/>
      <c r="G24" s="65">
        <f t="shared" si="0"/>
        <v>9</v>
      </c>
      <c r="H24" s="66">
        <f t="shared" si="1"/>
        <v>17</v>
      </c>
      <c r="I24" s="20">
        <f t="shared" si="2"/>
        <v>1.5</v>
      </c>
      <c r="J24" s="21">
        <f t="shared" si="3"/>
        <v>1.0625</v>
      </c>
    </row>
    <row r="25" spans="1:10" x14ac:dyDescent="0.2">
      <c r="A25" s="7" t="s">
        <v>54</v>
      </c>
      <c r="B25" s="65">
        <v>18</v>
      </c>
      <c r="C25" s="66">
        <v>27</v>
      </c>
      <c r="D25" s="65">
        <v>49</v>
      </c>
      <c r="E25" s="66">
        <v>53</v>
      </c>
      <c r="F25" s="67"/>
      <c r="G25" s="65">
        <f t="shared" si="0"/>
        <v>-9</v>
      </c>
      <c r="H25" s="66">
        <f t="shared" si="1"/>
        <v>-4</v>
      </c>
      <c r="I25" s="20">
        <f t="shared" si="2"/>
        <v>-0.33333333333333331</v>
      </c>
      <c r="J25" s="21">
        <f t="shared" si="3"/>
        <v>-7.5471698113207544E-2</v>
      </c>
    </row>
    <row r="26" spans="1:10" x14ac:dyDescent="0.2">
      <c r="A26" s="7" t="s">
        <v>55</v>
      </c>
      <c r="B26" s="65">
        <v>0</v>
      </c>
      <c r="C26" s="66">
        <v>0</v>
      </c>
      <c r="D26" s="65">
        <v>1</v>
      </c>
      <c r="E26" s="66">
        <v>0</v>
      </c>
      <c r="F26" s="67"/>
      <c r="G26" s="65">
        <f t="shared" si="0"/>
        <v>0</v>
      </c>
      <c r="H26" s="66">
        <f t="shared" si="1"/>
        <v>1</v>
      </c>
      <c r="I26" s="20" t="str">
        <f t="shared" si="2"/>
        <v>-</v>
      </c>
      <c r="J26" s="21" t="str">
        <f t="shared" si="3"/>
        <v>-</v>
      </c>
    </row>
    <row r="27" spans="1:10" x14ac:dyDescent="0.2">
      <c r="A27" s="7" t="s">
        <v>56</v>
      </c>
      <c r="B27" s="65">
        <v>1</v>
      </c>
      <c r="C27" s="66">
        <v>2</v>
      </c>
      <c r="D27" s="65">
        <v>3</v>
      </c>
      <c r="E27" s="66">
        <v>5</v>
      </c>
      <c r="F27" s="67"/>
      <c r="G27" s="65">
        <f t="shared" si="0"/>
        <v>-1</v>
      </c>
      <c r="H27" s="66">
        <f t="shared" si="1"/>
        <v>-2</v>
      </c>
      <c r="I27" s="20">
        <f t="shared" si="2"/>
        <v>-0.5</v>
      </c>
      <c r="J27" s="21">
        <f t="shared" si="3"/>
        <v>-0.4</v>
      </c>
    </row>
    <row r="28" spans="1:10" x14ac:dyDescent="0.2">
      <c r="A28" s="7" t="s">
        <v>57</v>
      </c>
      <c r="B28" s="65">
        <v>186</v>
      </c>
      <c r="C28" s="66">
        <v>383</v>
      </c>
      <c r="D28" s="65">
        <v>510</v>
      </c>
      <c r="E28" s="66">
        <v>809</v>
      </c>
      <c r="F28" s="67"/>
      <c r="G28" s="65">
        <f t="shared" si="0"/>
        <v>-197</v>
      </c>
      <c r="H28" s="66">
        <f t="shared" si="1"/>
        <v>-299</v>
      </c>
      <c r="I28" s="20">
        <f t="shared" si="2"/>
        <v>-0.51436031331592691</v>
      </c>
      <c r="J28" s="21">
        <f t="shared" si="3"/>
        <v>-0.36959208899876389</v>
      </c>
    </row>
    <row r="29" spans="1:10" x14ac:dyDescent="0.2">
      <c r="A29" s="7" t="s">
        <v>58</v>
      </c>
      <c r="B29" s="65">
        <v>42</v>
      </c>
      <c r="C29" s="66">
        <v>36</v>
      </c>
      <c r="D29" s="65">
        <v>106</v>
      </c>
      <c r="E29" s="66">
        <v>91</v>
      </c>
      <c r="F29" s="67"/>
      <c r="G29" s="65">
        <f t="shared" si="0"/>
        <v>6</v>
      </c>
      <c r="H29" s="66">
        <f t="shared" si="1"/>
        <v>15</v>
      </c>
      <c r="I29" s="20">
        <f t="shared" si="2"/>
        <v>0.16666666666666666</v>
      </c>
      <c r="J29" s="21">
        <f t="shared" si="3"/>
        <v>0.16483516483516483</v>
      </c>
    </row>
    <row r="30" spans="1:10" x14ac:dyDescent="0.2">
      <c r="A30" s="7" t="s">
        <v>59</v>
      </c>
      <c r="B30" s="65">
        <v>3</v>
      </c>
      <c r="C30" s="66">
        <v>9</v>
      </c>
      <c r="D30" s="65">
        <v>5</v>
      </c>
      <c r="E30" s="66">
        <v>21</v>
      </c>
      <c r="F30" s="67"/>
      <c r="G30" s="65">
        <f t="shared" si="0"/>
        <v>-6</v>
      </c>
      <c r="H30" s="66">
        <f t="shared" si="1"/>
        <v>-16</v>
      </c>
      <c r="I30" s="20">
        <f t="shared" si="2"/>
        <v>-0.66666666666666663</v>
      </c>
      <c r="J30" s="21">
        <f t="shared" si="3"/>
        <v>-0.76190476190476186</v>
      </c>
    </row>
    <row r="31" spans="1:10" x14ac:dyDescent="0.2">
      <c r="A31" s="7" t="s">
        <v>60</v>
      </c>
      <c r="B31" s="65">
        <v>48</v>
      </c>
      <c r="C31" s="66">
        <v>54</v>
      </c>
      <c r="D31" s="65">
        <v>125</v>
      </c>
      <c r="E31" s="66">
        <v>169</v>
      </c>
      <c r="F31" s="67"/>
      <c r="G31" s="65">
        <f t="shared" si="0"/>
        <v>-6</v>
      </c>
      <c r="H31" s="66">
        <f t="shared" si="1"/>
        <v>-44</v>
      </c>
      <c r="I31" s="20">
        <f t="shared" si="2"/>
        <v>-0.1111111111111111</v>
      </c>
      <c r="J31" s="21">
        <f t="shared" si="3"/>
        <v>-0.26035502958579881</v>
      </c>
    </row>
    <row r="32" spans="1:10" x14ac:dyDescent="0.2">
      <c r="A32" s="7" t="s">
        <v>61</v>
      </c>
      <c r="B32" s="65">
        <v>3</v>
      </c>
      <c r="C32" s="66">
        <v>6</v>
      </c>
      <c r="D32" s="65">
        <v>12</v>
      </c>
      <c r="E32" s="66">
        <v>21</v>
      </c>
      <c r="F32" s="67"/>
      <c r="G32" s="65">
        <f t="shared" si="0"/>
        <v>-3</v>
      </c>
      <c r="H32" s="66">
        <f t="shared" si="1"/>
        <v>-9</v>
      </c>
      <c r="I32" s="20">
        <f t="shared" si="2"/>
        <v>-0.5</v>
      </c>
      <c r="J32" s="21">
        <f t="shared" si="3"/>
        <v>-0.42857142857142855</v>
      </c>
    </row>
    <row r="33" spans="1:10" x14ac:dyDescent="0.2">
      <c r="A33" s="7" t="s">
        <v>62</v>
      </c>
      <c r="B33" s="65">
        <v>103</v>
      </c>
      <c r="C33" s="66">
        <v>112</v>
      </c>
      <c r="D33" s="65">
        <v>199</v>
      </c>
      <c r="E33" s="66">
        <v>225</v>
      </c>
      <c r="F33" s="67"/>
      <c r="G33" s="65">
        <f t="shared" si="0"/>
        <v>-9</v>
      </c>
      <c r="H33" s="66">
        <f t="shared" si="1"/>
        <v>-26</v>
      </c>
      <c r="I33" s="20">
        <f t="shared" si="2"/>
        <v>-8.0357142857142863E-2</v>
      </c>
      <c r="J33" s="21">
        <f t="shared" si="3"/>
        <v>-0.11555555555555555</v>
      </c>
    </row>
    <row r="34" spans="1:10" x14ac:dyDescent="0.2">
      <c r="A34" s="7" t="s">
        <v>63</v>
      </c>
      <c r="B34" s="65">
        <v>65</v>
      </c>
      <c r="C34" s="66">
        <v>105</v>
      </c>
      <c r="D34" s="65">
        <v>150</v>
      </c>
      <c r="E34" s="66">
        <v>234</v>
      </c>
      <c r="F34" s="67"/>
      <c r="G34" s="65">
        <f t="shared" si="0"/>
        <v>-40</v>
      </c>
      <c r="H34" s="66">
        <f t="shared" si="1"/>
        <v>-84</v>
      </c>
      <c r="I34" s="20">
        <f t="shared" si="2"/>
        <v>-0.38095238095238093</v>
      </c>
      <c r="J34" s="21">
        <f t="shared" si="3"/>
        <v>-0.35897435897435898</v>
      </c>
    </row>
    <row r="35" spans="1:10" x14ac:dyDescent="0.2">
      <c r="A35" s="7" t="s">
        <v>64</v>
      </c>
      <c r="B35" s="65">
        <v>2</v>
      </c>
      <c r="C35" s="66">
        <v>13</v>
      </c>
      <c r="D35" s="65">
        <v>9</v>
      </c>
      <c r="E35" s="66">
        <v>25</v>
      </c>
      <c r="F35" s="67"/>
      <c r="G35" s="65">
        <f t="shared" si="0"/>
        <v>-11</v>
      </c>
      <c r="H35" s="66">
        <f t="shared" si="1"/>
        <v>-16</v>
      </c>
      <c r="I35" s="20">
        <f t="shared" si="2"/>
        <v>-0.84615384615384615</v>
      </c>
      <c r="J35" s="21">
        <f t="shared" si="3"/>
        <v>-0.64</v>
      </c>
    </row>
    <row r="36" spans="1:10" x14ac:dyDescent="0.2">
      <c r="A36" s="7" t="s">
        <v>65</v>
      </c>
      <c r="B36" s="65">
        <v>15</v>
      </c>
      <c r="C36" s="66">
        <v>9</v>
      </c>
      <c r="D36" s="65">
        <v>28</v>
      </c>
      <c r="E36" s="66">
        <v>23</v>
      </c>
      <c r="F36" s="67"/>
      <c r="G36" s="65">
        <f t="shared" si="0"/>
        <v>6</v>
      </c>
      <c r="H36" s="66">
        <f t="shared" si="1"/>
        <v>5</v>
      </c>
      <c r="I36" s="20">
        <f t="shared" si="2"/>
        <v>0.66666666666666663</v>
      </c>
      <c r="J36" s="21">
        <f t="shared" si="3"/>
        <v>0.21739130434782608</v>
      </c>
    </row>
    <row r="37" spans="1:10" x14ac:dyDescent="0.2">
      <c r="A37" s="7" t="s">
        <v>66</v>
      </c>
      <c r="B37" s="65">
        <v>0</v>
      </c>
      <c r="C37" s="66">
        <v>7</v>
      </c>
      <c r="D37" s="65">
        <v>7</v>
      </c>
      <c r="E37" s="66">
        <v>14</v>
      </c>
      <c r="F37" s="67"/>
      <c r="G37" s="65">
        <f t="shared" si="0"/>
        <v>-7</v>
      </c>
      <c r="H37" s="66">
        <f t="shared" si="1"/>
        <v>-7</v>
      </c>
      <c r="I37" s="20">
        <f t="shared" si="2"/>
        <v>-1</v>
      </c>
      <c r="J37" s="21">
        <f t="shared" si="3"/>
        <v>-0.5</v>
      </c>
    </row>
    <row r="38" spans="1:10" x14ac:dyDescent="0.2">
      <c r="A38" s="7" t="s">
        <v>67</v>
      </c>
      <c r="B38" s="65">
        <v>7</v>
      </c>
      <c r="C38" s="66">
        <v>10</v>
      </c>
      <c r="D38" s="65">
        <v>10</v>
      </c>
      <c r="E38" s="66">
        <v>19</v>
      </c>
      <c r="F38" s="67"/>
      <c r="G38" s="65">
        <f t="shared" si="0"/>
        <v>-3</v>
      </c>
      <c r="H38" s="66">
        <f t="shared" si="1"/>
        <v>-9</v>
      </c>
      <c r="I38" s="20">
        <f t="shared" si="2"/>
        <v>-0.3</v>
      </c>
      <c r="J38" s="21">
        <f t="shared" si="3"/>
        <v>-0.47368421052631576</v>
      </c>
    </row>
    <row r="39" spans="1:10" x14ac:dyDescent="0.2">
      <c r="A39" s="7" t="s">
        <v>68</v>
      </c>
      <c r="B39" s="65">
        <v>46</v>
      </c>
      <c r="C39" s="66">
        <v>82</v>
      </c>
      <c r="D39" s="65">
        <v>143</v>
      </c>
      <c r="E39" s="66">
        <v>156</v>
      </c>
      <c r="F39" s="67"/>
      <c r="G39" s="65">
        <f t="shared" si="0"/>
        <v>-36</v>
      </c>
      <c r="H39" s="66">
        <f t="shared" si="1"/>
        <v>-13</v>
      </c>
      <c r="I39" s="20">
        <f t="shared" si="2"/>
        <v>-0.43902439024390244</v>
      </c>
      <c r="J39" s="21">
        <f t="shared" si="3"/>
        <v>-8.3333333333333329E-2</v>
      </c>
    </row>
    <row r="40" spans="1:10" x14ac:dyDescent="0.2">
      <c r="A40" s="7" t="s">
        <v>69</v>
      </c>
      <c r="B40" s="65">
        <v>1</v>
      </c>
      <c r="C40" s="66">
        <v>3</v>
      </c>
      <c r="D40" s="65">
        <v>3</v>
      </c>
      <c r="E40" s="66">
        <v>4</v>
      </c>
      <c r="F40" s="67"/>
      <c r="G40" s="65">
        <f t="shared" si="0"/>
        <v>-2</v>
      </c>
      <c r="H40" s="66">
        <f t="shared" si="1"/>
        <v>-1</v>
      </c>
      <c r="I40" s="20">
        <f t="shared" si="2"/>
        <v>-0.66666666666666663</v>
      </c>
      <c r="J40" s="21">
        <f t="shared" si="3"/>
        <v>-0.25</v>
      </c>
    </row>
    <row r="41" spans="1:10" x14ac:dyDescent="0.2">
      <c r="A41" s="7" t="s">
        <v>70</v>
      </c>
      <c r="B41" s="65">
        <v>127</v>
      </c>
      <c r="C41" s="66">
        <v>201</v>
      </c>
      <c r="D41" s="65">
        <v>261</v>
      </c>
      <c r="E41" s="66">
        <v>441</v>
      </c>
      <c r="F41" s="67"/>
      <c r="G41" s="65">
        <f t="shared" si="0"/>
        <v>-74</v>
      </c>
      <c r="H41" s="66">
        <f t="shared" si="1"/>
        <v>-180</v>
      </c>
      <c r="I41" s="20">
        <f t="shared" si="2"/>
        <v>-0.36815920398009949</v>
      </c>
      <c r="J41" s="21">
        <f t="shared" si="3"/>
        <v>-0.40816326530612246</v>
      </c>
    </row>
    <row r="42" spans="1:10" x14ac:dyDescent="0.2">
      <c r="A42" s="7" t="s">
        <v>71</v>
      </c>
      <c r="B42" s="65">
        <v>18</v>
      </c>
      <c r="C42" s="66">
        <v>63</v>
      </c>
      <c r="D42" s="65">
        <v>79</v>
      </c>
      <c r="E42" s="66">
        <v>140</v>
      </c>
      <c r="F42" s="67"/>
      <c r="G42" s="65">
        <f t="shared" si="0"/>
        <v>-45</v>
      </c>
      <c r="H42" s="66">
        <f t="shared" si="1"/>
        <v>-61</v>
      </c>
      <c r="I42" s="20">
        <f t="shared" si="2"/>
        <v>-0.7142857142857143</v>
      </c>
      <c r="J42" s="21">
        <f t="shared" si="3"/>
        <v>-0.43571428571428572</v>
      </c>
    </row>
    <row r="43" spans="1:10" x14ac:dyDescent="0.2">
      <c r="A43" s="7" t="s">
        <v>72</v>
      </c>
      <c r="B43" s="65">
        <v>321</v>
      </c>
      <c r="C43" s="66">
        <v>410</v>
      </c>
      <c r="D43" s="65">
        <v>826</v>
      </c>
      <c r="E43" s="66">
        <v>952</v>
      </c>
      <c r="F43" s="67"/>
      <c r="G43" s="65">
        <f t="shared" si="0"/>
        <v>-89</v>
      </c>
      <c r="H43" s="66">
        <f t="shared" si="1"/>
        <v>-126</v>
      </c>
      <c r="I43" s="20">
        <f t="shared" si="2"/>
        <v>-0.21707317073170732</v>
      </c>
      <c r="J43" s="21">
        <f t="shared" si="3"/>
        <v>-0.13235294117647059</v>
      </c>
    </row>
    <row r="44" spans="1:10" x14ac:dyDescent="0.2">
      <c r="A44" s="7" t="s">
        <v>73</v>
      </c>
      <c r="B44" s="65">
        <v>96</v>
      </c>
      <c r="C44" s="66">
        <v>261</v>
      </c>
      <c r="D44" s="65">
        <v>260</v>
      </c>
      <c r="E44" s="66">
        <v>528</v>
      </c>
      <c r="F44" s="67"/>
      <c r="G44" s="65">
        <f t="shared" si="0"/>
        <v>-165</v>
      </c>
      <c r="H44" s="66">
        <f t="shared" si="1"/>
        <v>-268</v>
      </c>
      <c r="I44" s="20">
        <f t="shared" si="2"/>
        <v>-0.63218390804597702</v>
      </c>
      <c r="J44" s="21">
        <f t="shared" si="3"/>
        <v>-0.50757575757575757</v>
      </c>
    </row>
    <row r="45" spans="1:10" x14ac:dyDescent="0.2">
      <c r="A45" s="7" t="s">
        <v>74</v>
      </c>
      <c r="B45" s="65">
        <v>21</v>
      </c>
      <c r="C45" s="66">
        <v>23</v>
      </c>
      <c r="D45" s="65">
        <v>66</v>
      </c>
      <c r="E45" s="66">
        <v>52</v>
      </c>
      <c r="F45" s="67"/>
      <c r="G45" s="65">
        <f t="shared" si="0"/>
        <v>-2</v>
      </c>
      <c r="H45" s="66">
        <f t="shared" si="1"/>
        <v>14</v>
      </c>
      <c r="I45" s="20">
        <f t="shared" si="2"/>
        <v>-8.6956521739130432E-2</v>
      </c>
      <c r="J45" s="21">
        <f t="shared" si="3"/>
        <v>0.26923076923076922</v>
      </c>
    </row>
    <row r="46" spans="1:10" x14ac:dyDescent="0.2">
      <c r="A46" s="142" t="s">
        <v>40</v>
      </c>
      <c r="B46" s="143">
        <v>0</v>
      </c>
      <c r="C46" s="144">
        <v>0</v>
      </c>
      <c r="D46" s="143">
        <v>1</v>
      </c>
      <c r="E46" s="144">
        <v>2</v>
      </c>
      <c r="F46" s="145"/>
      <c r="G46" s="143">
        <f t="shared" si="0"/>
        <v>0</v>
      </c>
      <c r="H46" s="144">
        <f t="shared" si="1"/>
        <v>-1</v>
      </c>
      <c r="I46" s="151" t="str">
        <f t="shared" si="2"/>
        <v>-</v>
      </c>
      <c r="J46" s="152">
        <f t="shared" si="3"/>
        <v>-0.5</v>
      </c>
    </row>
    <row r="47" spans="1:10" x14ac:dyDescent="0.2">
      <c r="A47" s="7" t="s">
        <v>42</v>
      </c>
      <c r="B47" s="65">
        <v>1</v>
      </c>
      <c r="C47" s="66">
        <v>2</v>
      </c>
      <c r="D47" s="65">
        <v>3</v>
      </c>
      <c r="E47" s="66">
        <v>2</v>
      </c>
      <c r="F47" s="67"/>
      <c r="G47" s="65">
        <f t="shared" si="0"/>
        <v>-1</v>
      </c>
      <c r="H47" s="66">
        <f t="shared" si="1"/>
        <v>1</v>
      </c>
      <c r="I47" s="20">
        <f t="shared" si="2"/>
        <v>-0.5</v>
      </c>
      <c r="J47" s="21">
        <f t="shared" si="3"/>
        <v>0.5</v>
      </c>
    </row>
    <row r="48" spans="1:10" x14ac:dyDescent="0.2">
      <c r="A48" s="7" t="s">
        <v>46</v>
      </c>
      <c r="B48" s="65">
        <v>5</v>
      </c>
      <c r="C48" s="66">
        <v>3</v>
      </c>
      <c r="D48" s="65">
        <v>17</v>
      </c>
      <c r="E48" s="66">
        <v>6</v>
      </c>
      <c r="F48" s="67"/>
      <c r="G48" s="65">
        <f t="shared" si="0"/>
        <v>2</v>
      </c>
      <c r="H48" s="66">
        <f t="shared" si="1"/>
        <v>11</v>
      </c>
      <c r="I48" s="20">
        <f t="shared" si="2"/>
        <v>0.66666666666666663</v>
      </c>
      <c r="J48" s="21">
        <f t="shared" si="3"/>
        <v>1.8333333333333333</v>
      </c>
    </row>
    <row r="49" spans="1:10" x14ac:dyDescent="0.2">
      <c r="A49" s="7" t="s">
        <v>48</v>
      </c>
      <c r="B49" s="65">
        <v>0</v>
      </c>
      <c r="C49" s="66">
        <v>0</v>
      </c>
      <c r="D49" s="65">
        <v>1</v>
      </c>
      <c r="E49" s="66">
        <v>0</v>
      </c>
      <c r="F49" s="67"/>
      <c r="G49" s="65">
        <f t="shared" si="0"/>
        <v>0</v>
      </c>
      <c r="H49" s="66">
        <f t="shared" si="1"/>
        <v>1</v>
      </c>
      <c r="I49" s="20" t="str">
        <f t="shared" si="2"/>
        <v>-</v>
      </c>
      <c r="J49" s="21" t="str">
        <f t="shared" si="3"/>
        <v>-</v>
      </c>
    </row>
    <row r="50" spans="1:10" x14ac:dyDescent="0.2">
      <c r="A50" s="1"/>
      <c r="B50" s="68"/>
      <c r="C50" s="69"/>
      <c r="D50" s="68"/>
      <c r="E50" s="69"/>
      <c r="F50" s="70"/>
      <c r="G50" s="68"/>
      <c r="H50" s="69"/>
      <c r="I50" s="5"/>
      <c r="J50" s="6"/>
    </row>
    <row r="51" spans="1:10" s="43" customFormat="1" x14ac:dyDescent="0.2">
      <c r="A51" s="27" t="s">
        <v>5</v>
      </c>
      <c r="B51" s="71">
        <f>SUM(B6:B50)</f>
        <v>1663</v>
      </c>
      <c r="C51" s="72">
        <f>SUM(C6:C50)</f>
        <v>2959</v>
      </c>
      <c r="D51" s="71">
        <f>SUM(D6:D50)</f>
        <v>4356</v>
      </c>
      <c r="E51" s="72">
        <f>SUM(E6:E50)</f>
        <v>6331</v>
      </c>
      <c r="F51" s="73"/>
      <c r="G51" s="71">
        <f>SUM(G6:G50)</f>
        <v>-1296</v>
      </c>
      <c r="H51" s="72">
        <f>SUM(H6:H50)</f>
        <v>-1975</v>
      </c>
      <c r="I51" s="37">
        <f>IF(C51=0, 0, G51/C51)</f>
        <v>-0.43798580601554582</v>
      </c>
      <c r="J51" s="38">
        <f>IF(E51=0, 0, H51/E51)</f>
        <v>-0.31195703680303272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86</v>
      </c>
      <c r="B2" s="202" t="s">
        <v>76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6.0132291040288603E-2</v>
      </c>
      <c r="C6" s="17">
        <v>0.101385603244339</v>
      </c>
      <c r="D6" s="16">
        <v>9.1827364554637303E-2</v>
      </c>
      <c r="E6" s="17">
        <v>0.17374822302953702</v>
      </c>
      <c r="F6" s="12"/>
      <c r="G6" s="10">
        <f t="shared" ref="G6:G49" si="0">B6-C6</f>
        <v>-4.1253312204050395E-2</v>
      </c>
      <c r="H6" s="11">
        <f t="shared" ref="H6:H49" si="1">D6-E6</f>
        <v>-8.1920858474899716E-2</v>
      </c>
    </row>
    <row r="7" spans="1:8" x14ac:dyDescent="0.2">
      <c r="A7" s="7" t="s">
        <v>32</v>
      </c>
      <c r="B7" s="16">
        <v>2.5255562236921199</v>
      </c>
      <c r="C7" s="17">
        <v>1.7235552551537698</v>
      </c>
      <c r="D7" s="16">
        <v>1.8595041322314099</v>
      </c>
      <c r="E7" s="17">
        <v>1.4373716632443501</v>
      </c>
      <c r="F7" s="12"/>
      <c r="G7" s="10">
        <f t="shared" si="0"/>
        <v>0.80200096853835001</v>
      </c>
      <c r="H7" s="11">
        <f t="shared" si="1"/>
        <v>0.42213246898705981</v>
      </c>
    </row>
    <row r="8" spans="1:8" x14ac:dyDescent="0.2">
      <c r="A8" s="7" t="s">
        <v>33</v>
      </c>
      <c r="B8" s="16">
        <v>2.5255562236921199</v>
      </c>
      <c r="C8" s="17">
        <v>1.4531936465022</v>
      </c>
      <c r="D8" s="16">
        <v>2.6400367309458201</v>
      </c>
      <c r="E8" s="17">
        <v>1.9428210393302801</v>
      </c>
      <c r="F8" s="12"/>
      <c r="G8" s="10">
        <f t="shared" si="0"/>
        <v>1.0723625771899199</v>
      </c>
      <c r="H8" s="11">
        <f t="shared" si="1"/>
        <v>0.69721569161554009</v>
      </c>
    </row>
    <row r="9" spans="1:8" x14ac:dyDescent="0.2">
      <c r="A9" s="7" t="s">
        <v>34</v>
      </c>
      <c r="B9" s="16">
        <v>0</v>
      </c>
      <c r="C9" s="17">
        <v>0</v>
      </c>
      <c r="D9" s="16">
        <v>6.8870523415977991E-2</v>
      </c>
      <c r="E9" s="17">
        <v>0</v>
      </c>
      <c r="F9" s="12"/>
      <c r="G9" s="10">
        <f t="shared" si="0"/>
        <v>0</v>
      </c>
      <c r="H9" s="11">
        <f t="shared" si="1"/>
        <v>6.8870523415977991E-2</v>
      </c>
    </row>
    <row r="10" spans="1:8" x14ac:dyDescent="0.2">
      <c r="A10" s="7" t="s">
        <v>35</v>
      </c>
      <c r="B10" s="16">
        <v>0</v>
      </c>
      <c r="C10" s="17">
        <v>0</v>
      </c>
      <c r="D10" s="16">
        <v>4.5913682277318603E-2</v>
      </c>
      <c r="E10" s="17">
        <v>1.5795293002685198E-2</v>
      </c>
      <c r="F10" s="12"/>
      <c r="G10" s="10">
        <f t="shared" si="0"/>
        <v>0</v>
      </c>
      <c r="H10" s="11">
        <f t="shared" si="1"/>
        <v>3.0118389274633405E-2</v>
      </c>
    </row>
    <row r="11" spans="1:8" x14ac:dyDescent="0.2">
      <c r="A11" s="7" t="s">
        <v>36</v>
      </c>
      <c r="B11" s="16">
        <v>0</v>
      </c>
      <c r="C11" s="17">
        <v>0.135180804325786</v>
      </c>
      <c r="D11" s="16">
        <v>4.5913682277318603E-2</v>
      </c>
      <c r="E11" s="17">
        <v>0.11056705101879601</v>
      </c>
      <c r="F11" s="12"/>
      <c r="G11" s="10">
        <f t="shared" si="0"/>
        <v>-0.135180804325786</v>
      </c>
      <c r="H11" s="11">
        <f t="shared" si="1"/>
        <v>-6.4653368741477396E-2</v>
      </c>
    </row>
    <row r="12" spans="1:8" x14ac:dyDescent="0.2">
      <c r="A12" s="7" t="s">
        <v>37</v>
      </c>
      <c r="B12" s="16">
        <v>0.180396873120866</v>
      </c>
      <c r="C12" s="17">
        <v>0.23656640757012498</v>
      </c>
      <c r="D12" s="16">
        <v>0.16069788797061499</v>
      </c>
      <c r="E12" s="17">
        <v>0.189543516032222</v>
      </c>
      <c r="F12" s="12"/>
      <c r="G12" s="10">
        <f t="shared" si="0"/>
        <v>-5.6169534449258984E-2</v>
      </c>
      <c r="H12" s="11">
        <f t="shared" si="1"/>
        <v>-2.8845628061607009E-2</v>
      </c>
    </row>
    <row r="13" spans="1:8" x14ac:dyDescent="0.2">
      <c r="A13" s="7" t="s">
        <v>38</v>
      </c>
      <c r="B13" s="16">
        <v>0.120264582080577</v>
      </c>
      <c r="C13" s="17">
        <v>0</v>
      </c>
      <c r="D13" s="16">
        <v>4.5913682277318603E-2</v>
      </c>
      <c r="E13" s="17">
        <v>3.1590586005370395E-2</v>
      </c>
      <c r="F13" s="12"/>
      <c r="G13" s="10">
        <f t="shared" si="0"/>
        <v>0.120264582080577</v>
      </c>
      <c r="H13" s="11">
        <f t="shared" si="1"/>
        <v>1.4323096271948207E-2</v>
      </c>
    </row>
    <row r="14" spans="1:8" x14ac:dyDescent="0.2">
      <c r="A14" s="7" t="s">
        <v>39</v>
      </c>
      <c r="B14" s="16">
        <v>4.02886349969934</v>
      </c>
      <c r="C14" s="17">
        <v>3.3457249070632002</v>
      </c>
      <c r="D14" s="16">
        <v>4.7520661157024797</v>
      </c>
      <c r="E14" s="17">
        <v>3.1906491865424105</v>
      </c>
      <c r="F14" s="12"/>
      <c r="G14" s="10">
        <f t="shared" si="0"/>
        <v>0.68313859263613974</v>
      </c>
      <c r="H14" s="11">
        <f t="shared" si="1"/>
        <v>1.5614169291600692</v>
      </c>
    </row>
    <row r="15" spans="1:8" x14ac:dyDescent="0.2">
      <c r="A15" s="7" t="s">
        <v>41</v>
      </c>
      <c r="B15" s="16">
        <v>1.62357185808779</v>
      </c>
      <c r="C15" s="17">
        <v>0.43933761405880406</v>
      </c>
      <c r="D15" s="16">
        <v>1.2396694214876001</v>
      </c>
      <c r="E15" s="17">
        <v>0.33170115305638903</v>
      </c>
      <c r="F15" s="12"/>
      <c r="G15" s="10">
        <f t="shared" si="0"/>
        <v>1.1842342440289859</v>
      </c>
      <c r="H15" s="11">
        <f t="shared" si="1"/>
        <v>0.90796826843121103</v>
      </c>
    </row>
    <row r="16" spans="1:8" x14ac:dyDescent="0.2">
      <c r="A16" s="7" t="s">
        <v>43</v>
      </c>
      <c r="B16" s="16">
        <v>0</v>
      </c>
      <c r="C16" s="17">
        <v>2.5684352821899301</v>
      </c>
      <c r="D16" s="16">
        <v>0</v>
      </c>
      <c r="E16" s="17">
        <v>2.0533880903490802</v>
      </c>
      <c r="F16" s="12"/>
      <c r="G16" s="10">
        <f t="shared" si="0"/>
        <v>-2.5684352821899301</v>
      </c>
      <c r="H16" s="11">
        <f t="shared" si="1"/>
        <v>-2.0533880903490802</v>
      </c>
    </row>
    <row r="17" spans="1:8" x14ac:dyDescent="0.2">
      <c r="A17" s="7" t="s">
        <v>44</v>
      </c>
      <c r="B17" s="16">
        <v>4.9308478653036696</v>
      </c>
      <c r="C17" s="17">
        <v>8.1446434606285898</v>
      </c>
      <c r="D17" s="16">
        <v>4.7979797979797993</v>
      </c>
      <c r="E17" s="17">
        <v>8.9401358395198187</v>
      </c>
      <c r="F17" s="12"/>
      <c r="G17" s="10">
        <f t="shared" si="0"/>
        <v>-3.2137955953249202</v>
      </c>
      <c r="H17" s="11">
        <f t="shared" si="1"/>
        <v>-4.1421560415400194</v>
      </c>
    </row>
    <row r="18" spans="1:8" x14ac:dyDescent="0.2">
      <c r="A18" s="7" t="s">
        <v>45</v>
      </c>
      <c r="B18" s="16">
        <v>8.5387853277209889</v>
      </c>
      <c r="C18" s="17">
        <v>9.9695843190266995</v>
      </c>
      <c r="D18" s="16">
        <v>8.8383838383838391</v>
      </c>
      <c r="E18" s="17">
        <v>9.5403569736218596</v>
      </c>
      <c r="F18" s="12"/>
      <c r="G18" s="10">
        <f t="shared" si="0"/>
        <v>-1.4307989913057106</v>
      </c>
      <c r="H18" s="11">
        <f t="shared" si="1"/>
        <v>-0.70197313523802052</v>
      </c>
    </row>
    <row r="19" spans="1:8" x14ac:dyDescent="0.2">
      <c r="A19" s="7" t="s">
        <v>47</v>
      </c>
      <c r="B19" s="16">
        <v>1.5033072760072199</v>
      </c>
      <c r="C19" s="17">
        <v>0.94626563028049993</v>
      </c>
      <c r="D19" s="16">
        <v>1.62993572084481</v>
      </c>
      <c r="E19" s="17">
        <v>0.97930816616648209</v>
      </c>
      <c r="F19" s="12"/>
      <c r="G19" s="10">
        <f t="shared" si="0"/>
        <v>0.55704164572671999</v>
      </c>
      <c r="H19" s="11">
        <f t="shared" si="1"/>
        <v>0.65062755467832789</v>
      </c>
    </row>
    <row r="20" spans="1:8" x14ac:dyDescent="0.2">
      <c r="A20" s="7" t="s">
        <v>49</v>
      </c>
      <c r="B20" s="16">
        <v>0.300661455201443</v>
      </c>
      <c r="C20" s="17">
        <v>0.33795201081446402</v>
      </c>
      <c r="D20" s="16">
        <v>0.298438934802571</v>
      </c>
      <c r="E20" s="17">
        <v>0.268519981045648</v>
      </c>
      <c r="F20" s="12"/>
      <c r="G20" s="10">
        <f t="shared" si="0"/>
        <v>-3.7290555613021026E-2</v>
      </c>
      <c r="H20" s="11">
        <f t="shared" si="1"/>
        <v>2.9918953756922995E-2</v>
      </c>
    </row>
    <row r="21" spans="1:8" x14ac:dyDescent="0.2">
      <c r="A21" s="7" t="s">
        <v>50</v>
      </c>
      <c r="B21" s="16">
        <v>0.72158749248346399</v>
      </c>
      <c r="C21" s="17">
        <v>0.37174721189591098</v>
      </c>
      <c r="D21" s="16">
        <v>0.61983471074380203</v>
      </c>
      <c r="E21" s="17">
        <v>0.39488232506713006</v>
      </c>
      <c r="F21" s="12"/>
      <c r="G21" s="10">
        <f t="shared" si="0"/>
        <v>0.34984028058755301</v>
      </c>
      <c r="H21" s="11">
        <f t="shared" si="1"/>
        <v>0.22495238567667197</v>
      </c>
    </row>
    <row r="22" spans="1:8" x14ac:dyDescent="0.2">
      <c r="A22" s="7" t="s">
        <v>51</v>
      </c>
      <c r="B22" s="16">
        <v>3.1870114251352999</v>
      </c>
      <c r="C22" s="17">
        <v>7.7053058465697903</v>
      </c>
      <c r="D22" s="16">
        <v>4.8668503213957797</v>
      </c>
      <c r="E22" s="17">
        <v>6.12857368504186</v>
      </c>
      <c r="F22" s="12"/>
      <c r="G22" s="10">
        <f t="shared" si="0"/>
        <v>-4.51829442143449</v>
      </c>
      <c r="H22" s="11">
        <f t="shared" si="1"/>
        <v>-1.2617233636460803</v>
      </c>
    </row>
    <row r="23" spans="1:8" x14ac:dyDescent="0.2">
      <c r="A23" s="7" t="s">
        <v>52</v>
      </c>
      <c r="B23" s="16">
        <v>0.96211665664461798</v>
      </c>
      <c r="C23" s="17">
        <v>0.77728962487326803</v>
      </c>
      <c r="D23" s="16">
        <v>1.2626262626262601</v>
      </c>
      <c r="E23" s="17">
        <v>0.96351287316379708</v>
      </c>
      <c r="F23" s="12"/>
      <c r="G23" s="10">
        <f t="shared" si="0"/>
        <v>0.18482703177134996</v>
      </c>
      <c r="H23" s="11">
        <f t="shared" si="1"/>
        <v>0.29911338946246302</v>
      </c>
    </row>
    <row r="24" spans="1:8" x14ac:dyDescent="0.2">
      <c r="A24" s="7" t="s">
        <v>53</v>
      </c>
      <c r="B24" s="16">
        <v>0.90198436560432993</v>
      </c>
      <c r="C24" s="17">
        <v>0.202771206488679</v>
      </c>
      <c r="D24" s="16">
        <v>0.75757575757575801</v>
      </c>
      <c r="E24" s="17">
        <v>0.252724688042963</v>
      </c>
      <c r="F24" s="12"/>
      <c r="G24" s="10">
        <f t="shared" si="0"/>
        <v>0.69921315911565096</v>
      </c>
      <c r="H24" s="11">
        <f t="shared" si="1"/>
        <v>0.50485106953279502</v>
      </c>
    </row>
    <row r="25" spans="1:8" x14ac:dyDescent="0.2">
      <c r="A25" s="7" t="s">
        <v>54</v>
      </c>
      <c r="B25" s="16">
        <v>1.0823812387252001</v>
      </c>
      <c r="C25" s="17">
        <v>0.91247042919905397</v>
      </c>
      <c r="D25" s="16">
        <v>1.1248852157943099</v>
      </c>
      <c r="E25" s="17">
        <v>0.83715052914231591</v>
      </c>
      <c r="F25" s="12"/>
      <c r="G25" s="10">
        <f t="shared" si="0"/>
        <v>0.16991080952614612</v>
      </c>
      <c r="H25" s="11">
        <f t="shared" si="1"/>
        <v>0.28773468665199398</v>
      </c>
    </row>
    <row r="26" spans="1:8" x14ac:dyDescent="0.2">
      <c r="A26" s="7" t="s">
        <v>55</v>
      </c>
      <c r="B26" s="16">
        <v>0</v>
      </c>
      <c r="C26" s="17">
        <v>0</v>
      </c>
      <c r="D26" s="16">
        <v>2.2956841138659301E-2</v>
      </c>
      <c r="E26" s="17">
        <v>0</v>
      </c>
      <c r="F26" s="12"/>
      <c r="G26" s="10">
        <f t="shared" si="0"/>
        <v>0</v>
      </c>
      <c r="H26" s="11">
        <f t="shared" si="1"/>
        <v>2.2956841138659301E-2</v>
      </c>
    </row>
    <row r="27" spans="1:8" x14ac:dyDescent="0.2">
      <c r="A27" s="7" t="s">
        <v>56</v>
      </c>
      <c r="B27" s="16">
        <v>6.0132291040288603E-2</v>
      </c>
      <c r="C27" s="17">
        <v>6.7590402162892901E-2</v>
      </c>
      <c r="D27" s="16">
        <v>6.8870523415977991E-2</v>
      </c>
      <c r="E27" s="17">
        <v>7.8976465013426006E-2</v>
      </c>
      <c r="F27" s="12"/>
      <c r="G27" s="10">
        <f t="shared" si="0"/>
        <v>-7.4581111226042981E-3</v>
      </c>
      <c r="H27" s="11">
        <f t="shared" si="1"/>
        <v>-1.0105941597448015E-2</v>
      </c>
    </row>
    <row r="28" spans="1:8" x14ac:dyDescent="0.2">
      <c r="A28" s="7" t="s">
        <v>57</v>
      </c>
      <c r="B28" s="16">
        <v>11.1846061334937</v>
      </c>
      <c r="C28" s="17">
        <v>12.943562014193999</v>
      </c>
      <c r="D28" s="16">
        <v>11.7079889807163</v>
      </c>
      <c r="E28" s="17">
        <v>12.778392039172301</v>
      </c>
      <c r="F28" s="12"/>
      <c r="G28" s="10">
        <f t="shared" si="0"/>
        <v>-1.7589558807002987</v>
      </c>
      <c r="H28" s="11">
        <f t="shared" si="1"/>
        <v>-1.0704030584560016</v>
      </c>
    </row>
    <row r="29" spans="1:8" x14ac:dyDescent="0.2">
      <c r="A29" s="7" t="s">
        <v>58</v>
      </c>
      <c r="B29" s="16">
        <v>2.5255562236921199</v>
      </c>
      <c r="C29" s="17">
        <v>1.21662723893207</v>
      </c>
      <c r="D29" s="16">
        <v>2.4334251606978898</v>
      </c>
      <c r="E29" s="17">
        <v>1.4373716632443501</v>
      </c>
      <c r="F29" s="12"/>
      <c r="G29" s="10">
        <f t="shared" si="0"/>
        <v>1.3089289847600498</v>
      </c>
      <c r="H29" s="11">
        <f t="shared" si="1"/>
        <v>0.99605349745353977</v>
      </c>
    </row>
    <row r="30" spans="1:8" x14ac:dyDescent="0.2">
      <c r="A30" s="7" t="s">
        <v>59</v>
      </c>
      <c r="B30" s="16">
        <v>0.180396873120866</v>
      </c>
      <c r="C30" s="17">
        <v>0.30415680973301801</v>
      </c>
      <c r="D30" s="16">
        <v>0.114784205693297</v>
      </c>
      <c r="E30" s="17">
        <v>0.33170115305638903</v>
      </c>
      <c r="F30" s="12"/>
      <c r="G30" s="10">
        <f t="shared" si="0"/>
        <v>-0.12375993661215201</v>
      </c>
      <c r="H30" s="11">
        <f t="shared" si="1"/>
        <v>-0.21691694736309203</v>
      </c>
    </row>
    <row r="31" spans="1:8" x14ac:dyDescent="0.2">
      <c r="A31" s="7" t="s">
        <v>60</v>
      </c>
      <c r="B31" s="16">
        <v>2.8863499699338502</v>
      </c>
      <c r="C31" s="17">
        <v>1.8249408583981102</v>
      </c>
      <c r="D31" s="16">
        <v>2.86960514233242</v>
      </c>
      <c r="E31" s="17">
        <v>2.6694045174538004</v>
      </c>
      <c r="F31" s="12"/>
      <c r="G31" s="10">
        <f t="shared" si="0"/>
        <v>1.06140911153574</v>
      </c>
      <c r="H31" s="11">
        <f t="shared" si="1"/>
        <v>0.20020062487861967</v>
      </c>
    </row>
    <row r="32" spans="1:8" x14ac:dyDescent="0.2">
      <c r="A32" s="7" t="s">
        <v>61</v>
      </c>
      <c r="B32" s="16">
        <v>0.180396873120866</v>
      </c>
      <c r="C32" s="17">
        <v>0.202771206488679</v>
      </c>
      <c r="D32" s="16">
        <v>0.27548209366391196</v>
      </c>
      <c r="E32" s="17">
        <v>0.33170115305638903</v>
      </c>
      <c r="F32" s="12"/>
      <c r="G32" s="10">
        <f t="shared" si="0"/>
        <v>-2.2374333367812999E-2</v>
      </c>
      <c r="H32" s="11">
        <f t="shared" si="1"/>
        <v>-5.6219059392477067E-2</v>
      </c>
    </row>
    <row r="33" spans="1:8" x14ac:dyDescent="0.2">
      <c r="A33" s="7" t="s">
        <v>62</v>
      </c>
      <c r="B33" s="16">
        <v>6.19362597714973</v>
      </c>
      <c r="C33" s="17">
        <v>3.7850625211219997</v>
      </c>
      <c r="D33" s="16">
        <v>4.5684113865931995</v>
      </c>
      <c r="E33" s="17">
        <v>3.5539409256041701</v>
      </c>
      <c r="F33" s="12"/>
      <c r="G33" s="10">
        <f t="shared" si="0"/>
        <v>2.4085634560277303</v>
      </c>
      <c r="H33" s="11">
        <f t="shared" si="1"/>
        <v>1.0144704609890294</v>
      </c>
    </row>
    <row r="34" spans="1:8" x14ac:dyDescent="0.2">
      <c r="A34" s="7" t="s">
        <v>63</v>
      </c>
      <c r="B34" s="16">
        <v>3.9085989176187601</v>
      </c>
      <c r="C34" s="17">
        <v>3.54849611355188</v>
      </c>
      <c r="D34" s="16">
        <v>3.4435261707989002</v>
      </c>
      <c r="E34" s="17">
        <v>3.69609856262834</v>
      </c>
      <c r="F34" s="12"/>
      <c r="G34" s="10">
        <f t="shared" si="0"/>
        <v>0.36010280406688011</v>
      </c>
      <c r="H34" s="11">
        <f t="shared" si="1"/>
        <v>-0.2525723918294398</v>
      </c>
    </row>
    <row r="35" spans="1:8" x14ac:dyDescent="0.2">
      <c r="A35" s="7" t="s">
        <v>64</v>
      </c>
      <c r="B35" s="16">
        <v>0.120264582080577</v>
      </c>
      <c r="C35" s="17">
        <v>0.43933761405880406</v>
      </c>
      <c r="D35" s="16">
        <v>0.20661157024793403</v>
      </c>
      <c r="E35" s="17">
        <v>0.39488232506713006</v>
      </c>
      <c r="F35" s="12"/>
      <c r="G35" s="10">
        <f t="shared" si="0"/>
        <v>-0.31907303197822706</v>
      </c>
      <c r="H35" s="11">
        <f t="shared" si="1"/>
        <v>-0.18827075481919603</v>
      </c>
    </row>
    <row r="36" spans="1:8" x14ac:dyDescent="0.2">
      <c r="A36" s="7" t="s">
        <v>65</v>
      </c>
      <c r="B36" s="16">
        <v>0.90198436560432993</v>
      </c>
      <c r="C36" s="17">
        <v>0.30415680973301801</v>
      </c>
      <c r="D36" s="16">
        <v>0.64279155188246107</v>
      </c>
      <c r="E36" s="17">
        <v>0.36329173906176004</v>
      </c>
      <c r="F36" s="12"/>
      <c r="G36" s="10">
        <f t="shared" si="0"/>
        <v>0.59782755587131198</v>
      </c>
      <c r="H36" s="11">
        <f t="shared" si="1"/>
        <v>0.27949981282070102</v>
      </c>
    </row>
    <row r="37" spans="1:8" x14ac:dyDescent="0.2">
      <c r="A37" s="7" t="s">
        <v>66</v>
      </c>
      <c r="B37" s="16">
        <v>0</v>
      </c>
      <c r="C37" s="17">
        <v>0.23656640757012498</v>
      </c>
      <c r="D37" s="16">
        <v>0.16069788797061499</v>
      </c>
      <c r="E37" s="17">
        <v>0.22113410203759301</v>
      </c>
      <c r="F37" s="12"/>
      <c r="G37" s="10">
        <f t="shared" si="0"/>
        <v>-0.23656640757012498</v>
      </c>
      <c r="H37" s="11">
        <f t="shared" si="1"/>
        <v>-6.0436214066978022E-2</v>
      </c>
    </row>
    <row r="38" spans="1:8" x14ac:dyDescent="0.2">
      <c r="A38" s="7" t="s">
        <v>67</v>
      </c>
      <c r="B38" s="16">
        <v>0.42092603728202005</v>
      </c>
      <c r="C38" s="17">
        <v>0.33795201081446402</v>
      </c>
      <c r="D38" s="16">
        <v>0.22956841138659298</v>
      </c>
      <c r="E38" s="17">
        <v>0.30011056705101902</v>
      </c>
      <c r="F38" s="12"/>
      <c r="G38" s="10">
        <f t="shared" si="0"/>
        <v>8.2974026467556028E-2</v>
      </c>
      <c r="H38" s="11">
        <f t="shared" si="1"/>
        <v>-7.0542155664426037E-2</v>
      </c>
    </row>
    <row r="39" spans="1:8" x14ac:dyDescent="0.2">
      <c r="A39" s="7" t="s">
        <v>68</v>
      </c>
      <c r="B39" s="16">
        <v>2.7660853878532801</v>
      </c>
      <c r="C39" s="17">
        <v>2.7712064886786103</v>
      </c>
      <c r="D39" s="16">
        <v>3.2828282828282798</v>
      </c>
      <c r="E39" s="17">
        <v>2.4640657084188899</v>
      </c>
      <c r="F39" s="12"/>
      <c r="G39" s="10">
        <f t="shared" si="0"/>
        <v>-5.1211008253302381E-3</v>
      </c>
      <c r="H39" s="11">
        <f t="shared" si="1"/>
        <v>0.81876257440938982</v>
      </c>
    </row>
    <row r="40" spans="1:8" x14ac:dyDescent="0.2">
      <c r="A40" s="7" t="s">
        <v>69</v>
      </c>
      <c r="B40" s="16">
        <v>6.0132291040288603E-2</v>
      </c>
      <c r="C40" s="17">
        <v>0.101385603244339</v>
      </c>
      <c r="D40" s="16">
        <v>6.8870523415977991E-2</v>
      </c>
      <c r="E40" s="17">
        <v>6.3181172010740791E-2</v>
      </c>
      <c r="F40" s="12"/>
      <c r="G40" s="10">
        <f t="shared" si="0"/>
        <v>-4.1253312204050395E-2</v>
      </c>
      <c r="H40" s="11">
        <f t="shared" si="1"/>
        <v>5.6893514052372002E-3</v>
      </c>
    </row>
    <row r="41" spans="1:8" x14ac:dyDescent="0.2">
      <c r="A41" s="7" t="s">
        <v>70</v>
      </c>
      <c r="B41" s="16">
        <v>7.6368009621166602</v>
      </c>
      <c r="C41" s="17">
        <v>6.7928354173707293</v>
      </c>
      <c r="D41" s="16">
        <v>5.9917355371900802</v>
      </c>
      <c r="E41" s="17">
        <v>6.9657242141841698</v>
      </c>
      <c r="F41" s="12"/>
      <c r="G41" s="10">
        <f t="shared" si="0"/>
        <v>0.84396554474593088</v>
      </c>
      <c r="H41" s="11">
        <f t="shared" si="1"/>
        <v>-0.97398867699408953</v>
      </c>
    </row>
    <row r="42" spans="1:8" x14ac:dyDescent="0.2">
      <c r="A42" s="7" t="s">
        <v>71</v>
      </c>
      <c r="B42" s="16">
        <v>1.0823812387252001</v>
      </c>
      <c r="C42" s="17">
        <v>2.1290976681311298</v>
      </c>
      <c r="D42" s="16">
        <v>1.81359044995409</v>
      </c>
      <c r="E42" s="17">
        <v>2.2113410203759303</v>
      </c>
      <c r="F42" s="12"/>
      <c r="G42" s="10">
        <f t="shared" si="0"/>
        <v>-1.0467164294059297</v>
      </c>
      <c r="H42" s="11">
        <f t="shared" si="1"/>
        <v>-0.39775057042184025</v>
      </c>
    </row>
    <row r="43" spans="1:8" x14ac:dyDescent="0.2">
      <c r="A43" s="7" t="s">
        <v>72</v>
      </c>
      <c r="B43" s="16">
        <v>19.302465423932698</v>
      </c>
      <c r="C43" s="17">
        <v>13.856032443393</v>
      </c>
      <c r="D43" s="16">
        <v>18.962350780532599</v>
      </c>
      <c r="E43" s="17">
        <v>15.037118938556299</v>
      </c>
      <c r="F43" s="12"/>
      <c r="G43" s="10">
        <f t="shared" si="0"/>
        <v>5.4464329805396989</v>
      </c>
      <c r="H43" s="11">
        <f t="shared" si="1"/>
        <v>3.9252318419763004</v>
      </c>
    </row>
    <row r="44" spans="1:8" x14ac:dyDescent="0.2">
      <c r="A44" s="7" t="s">
        <v>73</v>
      </c>
      <c r="B44" s="16">
        <v>5.7726999398677101</v>
      </c>
      <c r="C44" s="17">
        <v>8.8205474822575187</v>
      </c>
      <c r="D44" s="16">
        <v>5.9687786960514204</v>
      </c>
      <c r="E44" s="17">
        <v>8.3399147054177796</v>
      </c>
      <c r="F44" s="12"/>
      <c r="G44" s="10">
        <f t="shared" si="0"/>
        <v>-3.0478475423898086</v>
      </c>
      <c r="H44" s="11">
        <f t="shared" si="1"/>
        <v>-2.3711360093663592</v>
      </c>
    </row>
    <row r="45" spans="1:8" x14ac:dyDescent="0.2">
      <c r="A45" s="7" t="s">
        <v>74</v>
      </c>
      <c r="B45" s="16">
        <v>1.2627781118460599</v>
      </c>
      <c r="C45" s="17">
        <v>0.77728962487326803</v>
      </c>
      <c r="D45" s="16">
        <v>1.51515151515152</v>
      </c>
      <c r="E45" s="17">
        <v>0.82135523613963013</v>
      </c>
      <c r="F45" s="12"/>
      <c r="G45" s="10">
        <f t="shared" si="0"/>
        <v>0.4854884869727919</v>
      </c>
      <c r="H45" s="11">
        <f t="shared" si="1"/>
        <v>0.69379627901188989</v>
      </c>
    </row>
    <row r="46" spans="1:8" x14ac:dyDescent="0.2">
      <c r="A46" s="142" t="s">
        <v>40</v>
      </c>
      <c r="B46" s="153">
        <v>0</v>
      </c>
      <c r="C46" s="154">
        <v>0</v>
      </c>
      <c r="D46" s="153">
        <v>2.2956841138659301E-2</v>
      </c>
      <c r="E46" s="154">
        <v>3.1590586005370395E-2</v>
      </c>
      <c r="F46" s="155"/>
      <c r="G46" s="156">
        <f t="shared" si="0"/>
        <v>0</v>
      </c>
      <c r="H46" s="157">
        <f t="shared" si="1"/>
        <v>-8.633744866711094E-3</v>
      </c>
    </row>
    <row r="47" spans="1:8" x14ac:dyDescent="0.2">
      <c r="A47" s="7" t="s">
        <v>42</v>
      </c>
      <c r="B47" s="16">
        <v>6.0132291040288603E-2</v>
      </c>
      <c r="C47" s="17">
        <v>6.7590402162892901E-2</v>
      </c>
      <c r="D47" s="16">
        <v>6.8870523415977991E-2</v>
      </c>
      <c r="E47" s="17">
        <v>3.1590586005370395E-2</v>
      </c>
      <c r="F47" s="12"/>
      <c r="G47" s="10">
        <f t="shared" si="0"/>
        <v>-7.4581111226042981E-3</v>
      </c>
      <c r="H47" s="11">
        <f t="shared" si="1"/>
        <v>3.7279937410607596E-2</v>
      </c>
    </row>
    <row r="48" spans="1:8" x14ac:dyDescent="0.2">
      <c r="A48" s="7" t="s">
        <v>46</v>
      </c>
      <c r="B48" s="16">
        <v>0.300661455201443</v>
      </c>
      <c r="C48" s="17">
        <v>0.101385603244339</v>
      </c>
      <c r="D48" s="16">
        <v>0.39026629935720802</v>
      </c>
      <c r="E48" s="17">
        <v>9.4771758016111207E-2</v>
      </c>
      <c r="F48" s="12"/>
      <c r="G48" s="10">
        <f t="shared" si="0"/>
        <v>0.19927585195710401</v>
      </c>
      <c r="H48" s="11">
        <f t="shared" si="1"/>
        <v>0.29549454134109682</v>
      </c>
    </row>
    <row r="49" spans="1:8" x14ac:dyDescent="0.2">
      <c r="A49" s="7" t="s">
        <v>48</v>
      </c>
      <c r="B49" s="16">
        <v>0</v>
      </c>
      <c r="C49" s="17">
        <v>0</v>
      </c>
      <c r="D49" s="16">
        <v>2.2956841138659301E-2</v>
      </c>
      <c r="E49" s="17">
        <v>0</v>
      </c>
      <c r="F49" s="12"/>
      <c r="G49" s="10">
        <f t="shared" si="0"/>
        <v>0</v>
      </c>
      <c r="H49" s="11">
        <f t="shared" si="1"/>
        <v>2.2956841138659301E-2</v>
      </c>
    </row>
    <row r="50" spans="1:8" x14ac:dyDescent="0.2">
      <c r="A50" s="1"/>
      <c r="B50" s="18"/>
      <c r="C50" s="19"/>
      <c r="D50" s="18"/>
      <c r="E50" s="19"/>
      <c r="F50" s="15"/>
      <c r="G50" s="13"/>
      <c r="H50" s="14"/>
    </row>
    <row r="51" spans="1:8" s="43" customFormat="1" x14ac:dyDescent="0.2">
      <c r="A51" s="27" t="s">
        <v>5</v>
      </c>
      <c r="B51" s="44">
        <f>SUM(B6:B50)</f>
        <v>100.00000000000009</v>
      </c>
      <c r="C51" s="45">
        <f>SUM(C6:C50)</f>
        <v>99.999999999999986</v>
      </c>
      <c r="D51" s="44">
        <f>SUM(D6:D50)</f>
        <v>100.00000000000007</v>
      </c>
      <c r="E51" s="45">
        <f>SUM(E6:E50)</f>
        <v>99.999999999999929</v>
      </c>
      <c r="F51" s="49"/>
      <c r="G51" s="50">
        <f>SUM(G6:G50)</f>
        <v>7.7882145177454731E-14</v>
      </c>
      <c r="H51" s="51">
        <f>SUM(H6:H50)</f>
        <v>1.0185255416850225E-13</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87</v>
      </c>
      <c r="B7" s="78">
        <f>SUM($B8:$B11)</f>
        <v>454</v>
      </c>
      <c r="C7" s="79">
        <f>SUM($C8:$C11)</f>
        <v>1255</v>
      </c>
      <c r="D7" s="78">
        <f>SUM($D8:$D11)</f>
        <v>1298</v>
      </c>
      <c r="E7" s="79">
        <f>SUM($E8:$E11)</f>
        <v>2572</v>
      </c>
      <c r="F7" s="80"/>
      <c r="G7" s="78">
        <f>B7-C7</f>
        <v>-801</v>
      </c>
      <c r="H7" s="79">
        <f>D7-E7</f>
        <v>-1274</v>
      </c>
      <c r="I7" s="54">
        <f>IF(C7=0, "-", IF(G7/C7&lt;10, G7/C7, "&gt;999%"))</f>
        <v>-0.63824701195219125</v>
      </c>
      <c r="J7" s="55">
        <f>IF(E7=0, "-", IF(H7/E7&lt;10, H7/E7, "&gt;999%"))</f>
        <v>-0.49533437013996889</v>
      </c>
    </row>
    <row r="8" spans="1:10" x14ac:dyDescent="0.2">
      <c r="A8" s="158" t="s">
        <v>134</v>
      </c>
      <c r="B8" s="65">
        <v>307</v>
      </c>
      <c r="C8" s="66">
        <v>1016</v>
      </c>
      <c r="D8" s="65">
        <v>940</v>
      </c>
      <c r="E8" s="66">
        <v>1974</v>
      </c>
      <c r="F8" s="67"/>
      <c r="G8" s="65">
        <f>B8-C8</f>
        <v>-709</v>
      </c>
      <c r="H8" s="66">
        <f>D8-E8</f>
        <v>-1034</v>
      </c>
      <c r="I8" s="8">
        <f>IF(C8=0, "-", IF(G8/C8&lt;10, G8/C8, "&gt;999%"))</f>
        <v>-0.69783464566929132</v>
      </c>
      <c r="J8" s="9">
        <f>IF(E8=0, "-", IF(H8/E8&lt;10, H8/E8, "&gt;999%"))</f>
        <v>-0.52380952380952384</v>
      </c>
    </row>
    <row r="9" spans="1:10" x14ac:dyDescent="0.2">
      <c r="A9" s="158" t="s">
        <v>135</v>
      </c>
      <c r="B9" s="65">
        <v>103</v>
      </c>
      <c r="C9" s="66">
        <v>210</v>
      </c>
      <c r="D9" s="65">
        <v>292</v>
      </c>
      <c r="E9" s="66">
        <v>522</v>
      </c>
      <c r="F9" s="67"/>
      <c r="G9" s="65">
        <f>B9-C9</f>
        <v>-107</v>
      </c>
      <c r="H9" s="66">
        <f>D9-E9</f>
        <v>-230</v>
      </c>
      <c r="I9" s="8">
        <f>IF(C9=0, "-", IF(G9/C9&lt;10, G9/C9, "&gt;999%"))</f>
        <v>-0.50952380952380949</v>
      </c>
      <c r="J9" s="9">
        <f>IF(E9=0, "-", IF(H9/E9&lt;10, H9/E9, "&gt;999%"))</f>
        <v>-0.44061302681992337</v>
      </c>
    </row>
    <row r="10" spans="1:10" x14ac:dyDescent="0.2">
      <c r="A10" s="158" t="s">
        <v>136</v>
      </c>
      <c r="B10" s="65">
        <v>17</v>
      </c>
      <c r="C10" s="66">
        <v>19</v>
      </c>
      <c r="D10" s="65">
        <v>30</v>
      </c>
      <c r="E10" s="66">
        <v>43</v>
      </c>
      <c r="F10" s="67"/>
      <c r="G10" s="65">
        <f>B10-C10</f>
        <v>-2</v>
      </c>
      <c r="H10" s="66">
        <f>D10-E10</f>
        <v>-13</v>
      </c>
      <c r="I10" s="8">
        <f>IF(C10=0, "-", IF(G10/C10&lt;10, G10/C10, "&gt;999%"))</f>
        <v>-0.10526315789473684</v>
      </c>
      <c r="J10" s="9">
        <f>IF(E10=0, "-", IF(H10/E10&lt;10, H10/E10, "&gt;999%"))</f>
        <v>-0.30232558139534882</v>
      </c>
    </row>
    <row r="11" spans="1:10" x14ac:dyDescent="0.2">
      <c r="A11" s="158" t="s">
        <v>137</v>
      </c>
      <c r="B11" s="65">
        <v>27</v>
      </c>
      <c r="C11" s="66">
        <v>10</v>
      </c>
      <c r="D11" s="65">
        <v>36</v>
      </c>
      <c r="E11" s="66">
        <v>33</v>
      </c>
      <c r="F11" s="67"/>
      <c r="G11" s="65">
        <f>B11-C11</f>
        <v>17</v>
      </c>
      <c r="H11" s="66">
        <f>D11-E11</f>
        <v>3</v>
      </c>
      <c r="I11" s="8">
        <f>IF(C11=0, "-", IF(G11/C11&lt;10, G11/C11, "&gt;999%"))</f>
        <v>1.7</v>
      </c>
      <c r="J11" s="9">
        <f>IF(E11=0, "-", IF(H11/E11&lt;10, H11/E11, "&gt;999%"))</f>
        <v>9.0909090909090912E-2</v>
      </c>
    </row>
    <row r="12" spans="1:10" x14ac:dyDescent="0.2">
      <c r="A12" s="7"/>
      <c r="B12" s="65"/>
      <c r="C12" s="66"/>
      <c r="D12" s="65"/>
      <c r="E12" s="66"/>
      <c r="F12" s="67"/>
      <c r="G12" s="65"/>
      <c r="H12" s="66"/>
      <c r="I12" s="8"/>
      <c r="J12" s="9"/>
    </row>
    <row r="13" spans="1:10" s="160" customFormat="1" x14ac:dyDescent="0.2">
      <c r="A13" s="159" t="s">
        <v>96</v>
      </c>
      <c r="B13" s="78">
        <f>SUM($B14:$B17)</f>
        <v>923</v>
      </c>
      <c r="C13" s="79">
        <f>SUM($C14:$C17)</f>
        <v>1397</v>
      </c>
      <c r="D13" s="78">
        <f>SUM($D14:$D17)</f>
        <v>2316</v>
      </c>
      <c r="E13" s="79">
        <f>SUM($E14:$E17)</f>
        <v>3105</v>
      </c>
      <c r="F13" s="80"/>
      <c r="G13" s="78">
        <f>B13-C13</f>
        <v>-474</v>
      </c>
      <c r="H13" s="79">
        <f>D13-E13</f>
        <v>-789</v>
      </c>
      <c r="I13" s="54">
        <f>IF(C13=0, "-", IF(G13/C13&lt;10, G13/C13, "&gt;999%"))</f>
        <v>-0.33929849677881174</v>
      </c>
      <c r="J13" s="55">
        <f>IF(E13=0, "-", IF(H13/E13&lt;10, H13/E13, "&gt;999%"))</f>
        <v>-0.25410628019323672</v>
      </c>
    </row>
    <row r="14" spans="1:10" x14ac:dyDescent="0.2">
      <c r="A14" s="158" t="s">
        <v>134</v>
      </c>
      <c r="B14" s="65">
        <v>585</v>
      </c>
      <c r="C14" s="66">
        <v>1017</v>
      </c>
      <c r="D14" s="65">
        <v>1508</v>
      </c>
      <c r="E14" s="66">
        <v>2142</v>
      </c>
      <c r="F14" s="67"/>
      <c r="G14" s="65">
        <f>B14-C14</f>
        <v>-432</v>
      </c>
      <c r="H14" s="66">
        <f>D14-E14</f>
        <v>-634</v>
      </c>
      <c r="I14" s="8">
        <f>IF(C14=0, "-", IF(G14/C14&lt;10, G14/C14, "&gt;999%"))</f>
        <v>-0.4247787610619469</v>
      </c>
      <c r="J14" s="9">
        <f>IF(E14=0, "-", IF(H14/E14&lt;10, H14/E14, "&gt;999%"))</f>
        <v>-0.29598506069094305</v>
      </c>
    </row>
    <row r="15" spans="1:10" x14ac:dyDescent="0.2">
      <c r="A15" s="158" t="s">
        <v>135</v>
      </c>
      <c r="B15" s="65">
        <v>237</v>
      </c>
      <c r="C15" s="66">
        <v>328</v>
      </c>
      <c r="D15" s="65">
        <v>644</v>
      </c>
      <c r="E15" s="66">
        <v>790</v>
      </c>
      <c r="F15" s="67"/>
      <c r="G15" s="65">
        <f>B15-C15</f>
        <v>-91</v>
      </c>
      <c r="H15" s="66">
        <f>D15-E15</f>
        <v>-146</v>
      </c>
      <c r="I15" s="8">
        <f>IF(C15=0, "-", IF(G15/C15&lt;10, G15/C15, "&gt;999%"))</f>
        <v>-0.27743902439024393</v>
      </c>
      <c r="J15" s="9">
        <f>IF(E15=0, "-", IF(H15/E15&lt;10, H15/E15, "&gt;999%"))</f>
        <v>-0.18481012658227849</v>
      </c>
    </row>
    <row r="16" spans="1:10" x14ac:dyDescent="0.2">
      <c r="A16" s="158" t="s">
        <v>136</v>
      </c>
      <c r="B16" s="65">
        <v>16</v>
      </c>
      <c r="C16" s="66">
        <v>20</v>
      </c>
      <c r="D16" s="65">
        <v>36</v>
      </c>
      <c r="E16" s="66">
        <v>61</v>
      </c>
      <c r="F16" s="67"/>
      <c r="G16" s="65">
        <f>B16-C16</f>
        <v>-4</v>
      </c>
      <c r="H16" s="66">
        <f>D16-E16</f>
        <v>-25</v>
      </c>
      <c r="I16" s="8">
        <f>IF(C16=0, "-", IF(G16/C16&lt;10, G16/C16, "&gt;999%"))</f>
        <v>-0.2</v>
      </c>
      <c r="J16" s="9">
        <f>IF(E16=0, "-", IF(H16/E16&lt;10, H16/E16, "&gt;999%"))</f>
        <v>-0.4098360655737705</v>
      </c>
    </row>
    <row r="17" spans="1:10" x14ac:dyDescent="0.2">
      <c r="A17" s="158" t="s">
        <v>137</v>
      </c>
      <c r="B17" s="65">
        <v>85</v>
      </c>
      <c r="C17" s="66">
        <v>32</v>
      </c>
      <c r="D17" s="65">
        <v>128</v>
      </c>
      <c r="E17" s="66">
        <v>112</v>
      </c>
      <c r="F17" s="67"/>
      <c r="G17" s="65">
        <f>B17-C17</f>
        <v>53</v>
      </c>
      <c r="H17" s="66">
        <f>D17-E17</f>
        <v>16</v>
      </c>
      <c r="I17" s="8">
        <f>IF(C17=0, "-", IF(G17/C17&lt;10, G17/C17, "&gt;999%"))</f>
        <v>1.65625</v>
      </c>
      <c r="J17" s="9">
        <f>IF(E17=0, "-", IF(H17/E17&lt;10, H17/E17, "&gt;999%"))</f>
        <v>0.14285714285714285</v>
      </c>
    </row>
    <row r="18" spans="1:10" x14ac:dyDescent="0.2">
      <c r="A18" s="22"/>
      <c r="B18" s="74"/>
      <c r="C18" s="75"/>
      <c r="D18" s="74"/>
      <c r="E18" s="75"/>
      <c r="F18" s="76"/>
      <c r="G18" s="74"/>
      <c r="H18" s="75"/>
      <c r="I18" s="23"/>
      <c r="J18" s="24"/>
    </row>
    <row r="19" spans="1:10" s="160" customFormat="1" x14ac:dyDescent="0.2">
      <c r="A19" s="159" t="s">
        <v>102</v>
      </c>
      <c r="B19" s="78">
        <f>SUM($B20:$B23)</f>
        <v>272</v>
      </c>
      <c r="C19" s="79">
        <f>SUM($C20:$C23)</f>
        <v>298</v>
      </c>
      <c r="D19" s="78">
        <f>SUM($D20:$D23)</f>
        <v>709</v>
      </c>
      <c r="E19" s="79">
        <f>SUM($E20:$E23)</f>
        <v>631</v>
      </c>
      <c r="F19" s="80"/>
      <c r="G19" s="78">
        <f>B19-C19</f>
        <v>-26</v>
      </c>
      <c r="H19" s="79">
        <f>D19-E19</f>
        <v>78</v>
      </c>
      <c r="I19" s="54">
        <f>IF(C19=0, "-", IF(G19/C19&lt;10, G19/C19, "&gt;999%"))</f>
        <v>-8.7248322147651006E-2</v>
      </c>
      <c r="J19" s="55">
        <f>IF(E19=0, "-", IF(H19/E19&lt;10, H19/E19, "&gt;999%"))</f>
        <v>0.12361331220285261</v>
      </c>
    </row>
    <row r="20" spans="1:10" x14ac:dyDescent="0.2">
      <c r="A20" s="158" t="s">
        <v>134</v>
      </c>
      <c r="B20" s="65">
        <v>95</v>
      </c>
      <c r="C20" s="66">
        <v>131</v>
      </c>
      <c r="D20" s="65">
        <v>265</v>
      </c>
      <c r="E20" s="66">
        <v>265</v>
      </c>
      <c r="F20" s="67"/>
      <c r="G20" s="65">
        <f>B20-C20</f>
        <v>-36</v>
      </c>
      <c r="H20" s="66">
        <f>D20-E20</f>
        <v>0</v>
      </c>
      <c r="I20" s="8">
        <f>IF(C20=0, "-", IF(G20/C20&lt;10, G20/C20, "&gt;999%"))</f>
        <v>-0.27480916030534353</v>
      </c>
      <c r="J20" s="9">
        <f>IF(E20=0, "-", IF(H20/E20&lt;10, H20/E20, "&gt;999%"))</f>
        <v>0</v>
      </c>
    </row>
    <row r="21" spans="1:10" x14ac:dyDescent="0.2">
      <c r="A21" s="158" t="s">
        <v>135</v>
      </c>
      <c r="B21" s="65">
        <v>163</v>
      </c>
      <c r="C21" s="66">
        <v>148</v>
      </c>
      <c r="D21" s="65">
        <v>392</v>
      </c>
      <c r="E21" s="66">
        <v>330</v>
      </c>
      <c r="F21" s="67"/>
      <c r="G21" s="65">
        <f>B21-C21</f>
        <v>15</v>
      </c>
      <c r="H21" s="66">
        <f>D21-E21</f>
        <v>62</v>
      </c>
      <c r="I21" s="8">
        <f>IF(C21=0, "-", IF(G21/C21&lt;10, G21/C21, "&gt;999%"))</f>
        <v>0.10135135135135136</v>
      </c>
      <c r="J21" s="9">
        <f>IF(E21=0, "-", IF(H21/E21&lt;10, H21/E21, "&gt;999%"))</f>
        <v>0.18787878787878787</v>
      </c>
    </row>
    <row r="22" spans="1:10" x14ac:dyDescent="0.2">
      <c r="A22" s="158" t="s">
        <v>136</v>
      </c>
      <c r="B22" s="65">
        <v>13</v>
      </c>
      <c r="C22" s="66">
        <v>19</v>
      </c>
      <c r="D22" s="65">
        <v>49</v>
      </c>
      <c r="E22" s="66">
        <v>32</v>
      </c>
      <c r="F22" s="67"/>
      <c r="G22" s="65">
        <f>B22-C22</f>
        <v>-6</v>
      </c>
      <c r="H22" s="66">
        <f>D22-E22</f>
        <v>17</v>
      </c>
      <c r="I22" s="8">
        <f>IF(C22=0, "-", IF(G22/C22&lt;10, G22/C22, "&gt;999%"))</f>
        <v>-0.31578947368421051</v>
      </c>
      <c r="J22" s="9">
        <f>IF(E22=0, "-", IF(H22/E22&lt;10, H22/E22, "&gt;999%"))</f>
        <v>0.53125</v>
      </c>
    </row>
    <row r="23" spans="1:10" x14ac:dyDescent="0.2">
      <c r="A23" s="158" t="s">
        <v>137</v>
      </c>
      <c r="B23" s="65">
        <v>1</v>
      </c>
      <c r="C23" s="66">
        <v>0</v>
      </c>
      <c r="D23" s="65">
        <v>3</v>
      </c>
      <c r="E23" s="66">
        <v>4</v>
      </c>
      <c r="F23" s="67"/>
      <c r="G23" s="65">
        <f>B23-C23</f>
        <v>1</v>
      </c>
      <c r="H23" s="66">
        <f>D23-E23</f>
        <v>-1</v>
      </c>
      <c r="I23" s="8" t="str">
        <f>IF(C23=0, "-", IF(G23/C23&lt;10, G23/C23, "&gt;999%"))</f>
        <v>-</v>
      </c>
      <c r="J23" s="9">
        <f>IF(E23=0, "-", IF(H23/E23&lt;10, H23/E23, "&gt;999%"))</f>
        <v>-0.25</v>
      </c>
    </row>
    <row r="24" spans="1:10" x14ac:dyDescent="0.2">
      <c r="A24" s="7"/>
      <c r="B24" s="65"/>
      <c r="C24" s="66"/>
      <c r="D24" s="65"/>
      <c r="E24" s="66"/>
      <c r="F24" s="67"/>
      <c r="G24" s="65"/>
      <c r="H24" s="66"/>
      <c r="I24" s="8"/>
      <c r="J24" s="9"/>
    </row>
    <row r="25" spans="1:10" s="43" customFormat="1" x14ac:dyDescent="0.2">
      <c r="A25" s="53" t="s">
        <v>29</v>
      </c>
      <c r="B25" s="78">
        <f>SUM($B26:$B29)</f>
        <v>1649</v>
      </c>
      <c r="C25" s="79">
        <f>SUM($C26:$C29)</f>
        <v>2950</v>
      </c>
      <c r="D25" s="78">
        <f>SUM($D26:$D29)</f>
        <v>4323</v>
      </c>
      <c r="E25" s="79">
        <f>SUM($E26:$E29)</f>
        <v>6308</v>
      </c>
      <c r="F25" s="80"/>
      <c r="G25" s="78">
        <f>B25-C25</f>
        <v>-1301</v>
      </c>
      <c r="H25" s="79">
        <f>D25-E25</f>
        <v>-1985</v>
      </c>
      <c r="I25" s="54">
        <f>IF(C25=0, "-", IF(G25/C25&lt;10, G25/C25, "&gt;999%"))</f>
        <v>-0.44101694915254236</v>
      </c>
      <c r="J25" s="55">
        <f>IF(E25=0, "-", IF(H25/E25&lt;10, H25/E25, "&gt;999%"))</f>
        <v>-0.31467977171845274</v>
      </c>
    </row>
    <row r="26" spans="1:10" x14ac:dyDescent="0.2">
      <c r="A26" s="158" t="s">
        <v>134</v>
      </c>
      <c r="B26" s="65">
        <v>987</v>
      </c>
      <c r="C26" s="66">
        <v>2164</v>
      </c>
      <c r="D26" s="65">
        <v>2713</v>
      </c>
      <c r="E26" s="66">
        <v>4381</v>
      </c>
      <c r="F26" s="67"/>
      <c r="G26" s="65">
        <f>B26-C26</f>
        <v>-1177</v>
      </c>
      <c r="H26" s="66">
        <f>D26-E26</f>
        <v>-1668</v>
      </c>
      <c r="I26" s="8">
        <f>IF(C26=0, "-", IF(G26/C26&lt;10, G26/C26, "&gt;999%"))</f>
        <v>-0.54390018484288349</v>
      </c>
      <c r="J26" s="9">
        <f>IF(E26=0, "-", IF(H26/E26&lt;10, H26/E26, "&gt;999%"))</f>
        <v>-0.3807349920109564</v>
      </c>
    </row>
    <row r="27" spans="1:10" x14ac:dyDescent="0.2">
      <c r="A27" s="158" t="s">
        <v>135</v>
      </c>
      <c r="B27" s="65">
        <v>503</v>
      </c>
      <c r="C27" s="66">
        <v>686</v>
      </c>
      <c r="D27" s="65">
        <v>1328</v>
      </c>
      <c r="E27" s="66">
        <v>1642</v>
      </c>
      <c r="F27" s="67"/>
      <c r="G27" s="65">
        <f>B27-C27</f>
        <v>-183</v>
      </c>
      <c r="H27" s="66">
        <f>D27-E27</f>
        <v>-314</v>
      </c>
      <c r="I27" s="8">
        <f>IF(C27=0, "-", IF(G27/C27&lt;10, G27/C27, "&gt;999%"))</f>
        <v>-0.26676384839650147</v>
      </c>
      <c r="J27" s="9">
        <f>IF(E27=0, "-", IF(H27/E27&lt;10, H27/E27, "&gt;999%"))</f>
        <v>-0.19123020706455543</v>
      </c>
    </row>
    <row r="28" spans="1:10" x14ac:dyDescent="0.2">
      <c r="A28" s="158" t="s">
        <v>136</v>
      </c>
      <c r="B28" s="65">
        <v>46</v>
      </c>
      <c r="C28" s="66">
        <v>58</v>
      </c>
      <c r="D28" s="65">
        <v>115</v>
      </c>
      <c r="E28" s="66">
        <v>136</v>
      </c>
      <c r="F28" s="67"/>
      <c r="G28" s="65">
        <f>B28-C28</f>
        <v>-12</v>
      </c>
      <c r="H28" s="66">
        <f>D28-E28</f>
        <v>-21</v>
      </c>
      <c r="I28" s="8">
        <f>IF(C28=0, "-", IF(G28/C28&lt;10, G28/C28, "&gt;999%"))</f>
        <v>-0.20689655172413793</v>
      </c>
      <c r="J28" s="9">
        <f>IF(E28=0, "-", IF(H28/E28&lt;10, H28/E28, "&gt;999%"))</f>
        <v>-0.15441176470588236</v>
      </c>
    </row>
    <row r="29" spans="1:10" x14ac:dyDescent="0.2">
      <c r="A29" s="158" t="s">
        <v>137</v>
      </c>
      <c r="B29" s="65">
        <v>113</v>
      </c>
      <c r="C29" s="66">
        <v>42</v>
      </c>
      <c r="D29" s="65">
        <v>167</v>
      </c>
      <c r="E29" s="66">
        <v>149</v>
      </c>
      <c r="F29" s="67"/>
      <c r="G29" s="65">
        <f>B29-C29</f>
        <v>71</v>
      </c>
      <c r="H29" s="66">
        <f>D29-E29</f>
        <v>18</v>
      </c>
      <c r="I29" s="8">
        <f>IF(C29=0, "-", IF(G29/C29&lt;10, G29/C29, "&gt;999%"))</f>
        <v>1.6904761904761905</v>
      </c>
      <c r="J29" s="9">
        <f>IF(E29=0, "-", IF(H29/E29&lt;10, H29/E29, "&gt;999%"))</f>
        <v>0.12080536912751678</v>
      </c>
    </row>
    <row r="30" spans="1:10" x14ac:dyDescent="0.2">
      <c r="A30" s="7"/>
      <c r="B30" s="65"/>
      <c r="C30" s="66"/>
      <c r="D30" s="65"/>
      <c r="E30" s="66"/>
      <c r="F30" s="67"/>
      <c r="G30" s="65"/>
      <c r="H30" s="66"/>
      <c r="I30" s="8"/>
      <c r="J30" s="9"/>
    </row>
    <row r="31" spans="1:10" s="43" customFormat="1" x14ac:dyDescent="0.2">
      <c r="A31" s="22" t="s">
        <v>103</v>
      </c>
      <c r="B31" s="78">
        <v>14</v>
      </c>
      <c r="C31" s="79">
        <v>9</v>
      </c>
      <c r="D31" s="78">
        <v>33</v>
      </c>
      <c r="E31" s="79">
        <v>23</v>
      </c>
      <c r="F31" s="80"/>
      <c r="G31" s="78">
        <f>B31-C31</f>
        <v>5</v>
      </c>
      <c r="H31" s="79">
        <f>D31-E31</f>
        <v>10</v>
      </c>
      <c r="I31" s="54">
        <f>IF(C31=0, "-", IF(G31/C31&lt;10, G31/C31, "&gt;999%"))</f>
        <v>0.55555555555555558</v>
      </c>
      <c r="J31" s="55">
        <f>IF(E31=0, "-", IF(H31/E31&lt;10, H31/E31, "&gt;999%"))</f>
        <v>0.43478260869565216</v>
      </c>
    </row>
    <row r="32" spans="1:10" x14ac:dyDescent="0.2">
      <c r="A32" s="1"/>
      <c r="B32" s="68"/>
      <c r="C32" s="69"/>
      <c r="D32" s="68"/>
      <c r="E32" s="69"/>
      <c r="F32" s="70"/>
      <c r="G32" s="68"/>
      <c r="H32" s="69"/>
      <c r="I32" s="5"/>
      <c r="J32" s="6"/>
    </row>
    <row r="33" spans="1:10" s="43" customFormat="1" x14ac:dyDescent="0.2">
      <c r="A33" s="27" t="s">
        <v>5</v>
      </c>
      <c r="B33" s="71">
        <f>SUM(B26:B32)</f>
        <v>1663</v>
      </c>
      <c r="C33" s="77">
        <f>SUM(C26:C32)</f>
        <v>2959</v>
      </c>
      <c r="D33" s="71">
        <f>SUM(D26:D32)</f>
        <v>4356</v>
      </c>
      <c r="E33" s="77">
        <f>SUM(E26:E32)</f>
        <v>6331</v>
      </c>
      <c r="F33" s="73"/>
      <c r="G33" s="71">
        <f>B33-C33</f>
        <v>-1296</v>
      </c>
      <c r="H33" s="72">
        <f>D33-E33</f>
        <v>-1975</v>
      </c>
      <c r="I33" s="37">
        <f>IF(C33=0, 0, G33/C33)</f>
        <v>-0.43798580601554582</v>
      </c>
      <c r="J33" s="38">
        <f>IF(E33=0, 0, H33/E33)</f>
        <v>-0.31195703680303272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87</v>
      </c>
      <c r="B7" s="65"/>
      <c r="C7" s="66"/>
      <c r="D7" s="65"/>
      <c r="E7" s="66"/>
      <c r="F7" s="67"/>
      <c r="G7" s="65"/>
      <c r="H7" s="66"/>
      <c r="I7" s="20"/>
      <c r="J7" s="21"/>
    </row>
    <row r="8" spans="1:10" x14ac:dyDescent="0.2">
      <c r="A8" s="158" t="s">
        <v>138</v>
      </c>
      <c r="B8" s="65">
        <v>16</v>
      </c>
      <c r="C8" s="66">
        <v>11</v>
      </c>
      <c r="D8" s="65">
        <v>29</v>
      </c>
      <c r="E8" s="66">
        <v>28</v>
      </c>
      <c r="F8" s="67"/>
      <c r="G8" s="65">
        <f>B8-C8</f>
        <v>5</v>
      </c>
      <c r="H8" s="66">
        <f>D8-E8</f>
        <v>1</v>
      </c>
      <c r="I8" s="20">
        <f>IF(C8=0, "-", IF(G8/C8&lt;10, G8/C8, "&gt;999%"))</f>
        <v>0.45454545454545453</v>
      </c>
      <c r="J8" s="21">
        <f>IF(E8=0, "-", IF(H8/E8&lt;10, H8/E8, "&gt;999%"))</f>
        <v>3.5714285714285712E-2</v>
      </c>
    </row>
    <row r="9" spans="1:10" x14ac:dyDescent="0.2">
      <c r="A9" s="158" t="s">
        <v>139</v>
      </c>
      <c r="B9" s="65">
        <v>13</v>
      </c>
      <c r="C9" s="66">
        <v>10</v>
      </c>
      <c r="D9" s="65">
        <v>23</v>
      </c>
      <c r="E9" s="66">
        <v>24</v>
      </c>
      <c r="F9" s="67"/>
      <c r="G9" s="65">
        <f>B9-C9</f>
        <v>3</v>
      </c>
      <c r="H9" s="66">
        <f>D9-E9</f>
        <v>-1</v>
      </c>
      <c r="I9" s="20">
        <f>IF(C9=0, "-", IF(G9/C9&lt;10, G9/C9, "&gt;999%"))</f>
        <v>0.3</v>
      </c>
      <c r="J9" s="21">
        <f>IF(E9=0, "-", IF(H9/E9&lt;10, H9/E9, "&gt;999%"))</f>
        <v>-4.1666666666666664E-2</v>
      </c>
    </row>
    <row r="10" spans="1:10" x14ac:dyDescent="0.2">
      <c r="A10" s="158" t="s">
        <v>140</v>
      </c>
      <c r="B10" s="65">
        <v>76</v>
      </c>
      <c r="C10" s="66">
        <v>121</v>
      </c>
      <c r="D10" s="65">
        <v>167</v>
      </c>
      <c r="E10" s="66">
        <v>242</v>
      </c>
      <c r="F10" s="67"/>
      <c r="G10" s="65">
        <f>B10-C10</f>
        <v>-45</v>
      </c>
      <c r="H10" s="66">
        <f>D10-E10</f>
        <v>-75</v>
      </c>
      <c r="I10" s="20">
        <f>IF(C10=0, "-", IF(G10/C10&lt;10, G10/C10, "&gt;999%"))</f>
        <v>-0.37190082644628097</v>
      </c>
      <c r="J10" s="21">
        <f>IF(E10=0, "-", IF(H10/E10&lt;10, H10/E10, "&gt;999%"))</f>
        <v>-0.30991735537190085</v>
      </c>
    </row>
    <row r="11" spans="1:10" x14ac:dyDescent="0.2">
      <c r="A11" s="158" t="s">
        <v>141</v>
      </c>
      <c r="B11" s="65">
        <v>346</v>
      </c>
      <c r="C11" s="66">
        <v>1112</v>
      </c>
      <c r="D11" s="65">
        <v>1070</v>
      </c>
      <c r="E11" s="66">
        <v>2275</v>
      </c>
      <c r="F11" s="67"/>
      <c r="G11" s="65">
        <f>B11-C11</f>
        <v>-766</v>
      </c>
      <c r="H11" s="66">
        <f>D11-E11</f>
        <v>-1205</v>
      </c>
      <c r="I11" s="20">
        <f>IF(C11=0, "-", IF(G11/C11&lt;10, G11/C11, "&gt;999%"))</f>
        <v>-0.6888489208633094</v>
      </c>
      <c r="J11" s="21">
        <f>IF(E11=0, "-", IF(H11/E11&lt;10, H11/E11, "&gt;999%"))</f>
        <v>-0.52967032967032968</v>
      </c>
    </row>
    <row r="12" spans="1:10" x14ac:dyDescent="0.2">
      <c r="A12" s="158" t="s">
        <v>142</v>
      </c>
      <c r="B12" s="65">
        <v>3</v>
      </c>
      <c r="C12" s="66">
        <v>1</v>
      </c>
      <c r="D12" s="65">
        <v>9</v>
      </c>
      <c r="E12" s="66">
        <v>3</v>
      </c>
      <c r="F12" s="67"/>
      <c r="G12" s="65">
        <f>B12-C12</f>
        <v>2</v>
      </c>
      <c r="H12" s="66">
        <f>D12-E12</f>
        <v>6</v>
      </c>
      <c r="I12" s="20">
        <f>IF(C12=0, "-", IF(G12/C12&lt;10, G12/C12, "&gt;999%"))</f>
        <v>2</v>
      </c>
      <c r="J12" s="21">
        <f>IF(E12=0, "-", IF(H12/E12&lt;10, H12/E12, "&gt;999%"))</f>
        <v>2</v>
      </c>
    </row>
    <row r="13" spans="1:10" x14ac:dyDescent="0.2">
      <c r="A13" s="7"/>
      <c r="B13" s="65"/>
      <c r="C13" s="66"/>
      <c r="D13" s="65"/>
      <c r="E13" s="66"/>
      <c r="F13" s="67"/>
      <c r="G13" s="65"/>
      <c r="H13" s="66"/>
      <c r="I13" s="20"/>
      <c r="J13" s="21"/>
    </row>
    <row r="14" spans="1:10" s="139" customFormat="1" x14ac:dyDescent="0.2">
      <c r="A14" s="159" t="s">
        <v>96</v>
      </c>
      <c r="B14" s="65"/>
      <c r="C14" s="66"/>
      <c r="D14" s="65"/>
      <c r="E14" s="66"/>
      <c r="F14" s="67"/>
      <c r="G14" s="65"/>
      <c r="H14" s="66"/>
      <c r="I14" s="20"/>
      <c r="J14" s="21"/>
    </row>
    <row r="15" spans="1:10" x14ac:dyDescent="0.2">
      <c r="A15" s="158" t="s">
        <v>138</v>
      </c>
      <c r="B15" s="65">
        <v>127</v>
      </c>
      <c r="C15" s="66">
        <v>172</v>
      </c>
      <c r="D15" s="65">
        <v>329</v>
      </c>
      <c r="E15" s="66">
        <v>410</v>
      </c>
      <c r="F15" s="67"/>
      <c r="G15" s="65">
        <f>B15-C15</f>
        <v>-45</v>
      </c>
      <c r="H15" s="66">
        <f>D15-E15</f>
        <v>-81</v>
      </c>
      <c r="I15" s="20">
        <f>IF(C15=0, "-", IF(G15/C15&lt;10, G15/C15, "&gt;999%"))</f>
        <v>-0.26162790697674421</v>
      </c>
      <c r="J15" s="21">
        <f>IF(E15=0, "-", IF(H15/E15&lt;10, H15/E15, "&gt;999%"))</f>
        <v>-0.19756097560975611</v>
      </c>
    </row>
    <row r="16" spans="1:10" x14ac:dyDescent="0.2">
      <c r="A16" s="158" t="s">
        <v>139</v>
      </c>
      <c r="B16" s="65">
        <v>7</v>
      </c>
      <c r="C16" s="66">
        <v>8</v>
      </c>
      <c r="D16" s="65">
        <v>20</v>
      </c>
      <c r="E16" s="66">
        <v>11</v>
      </c>
      <c r="F16" s="67"/>
      <c r="G16" s="65">
        <f>B16-C16</f>
        <v>-1</v>
      </c>
      <c r="H16" s="66">
        <f>D16-E16</f>
        <v>9</v>
      </c>
      <c r="I16" s="20">
        <f>IF(C16=0, "-", IF(G16/C16&lt;10, G16/C16, "&gt;999%"))</f>
        <v>-0.125</v>
      </c>
      <c r="J16" s="21">
        <f>IF(E16=0, "-", IF(H16/E16&lt;10, H16/E16, "&gt;999%"))</f>
        <v>0.81818181818181823</v>
      </c>
    </row>
    <row r="17" spans="1:10" x14ac:dyDescent="0.2">
      <c r="A17" s="158" t="s">
        <v>140</v>
      </c>
      <c r="B17" s="65">
        <v>78</v>
      </c>
      <c r="C17" s="66">
        <v>51</v>
      </c>
      <c r="D17" s="65">
        <v>210</v>
      </c>
      <c r="E17" s="66">
        <v>190</v>
      </c>
      <c r="F17" s="67"/>
      <c r="G17" s="65">
        <f>B17-C17</f>
        <v>27</v>
      </c>
      <c r="H17" s="66">
        <f>D17-E17</f>
        <v>20</v>
      </c>
      <c r="I17" s="20">
        <f>IF(C17=0, "-", IF(G17/C17&lt;10, G17/C17, "&gt;999%"))</f>
        <v>0.52941176470588236</v>
      </c>
      <c r="J17" s="21">
        <f>IF(E17=0, "-", IF(H17/E17&lt;10, H17/E17, "&gt;999%"))</f>
        <v>0.10526315789473684</v>
      </c>
    </row>
    <row r="18" spans="1:10" x14ac:dyDescent="0.2">
      <c r="A18" s="158" t="s">
        <v>141</v>
      </c>
      <c r="B18" s="65">
        <v>707</v>
      </c>
      <c r="C18" s="66">
        <v>1151</v>
      </c>
      <c r="D18" s="65">
        <v>1741</v>
      </c>
      <c r="E18" s="66">
        <v>2471</v>
      </c>
      <c r="F18" s="67"/>
      <c r="G18" s="65">
        <f>B18-C18</f>
        <v>-444</v>
      </c>
      <c r="H18" s="66">
        <f>D18-E18</f>
        <v>-730</v>
      </c>
      <c r="I18" s="20">
        <f>IF(C18=0, "-", IF(G18/C18&lt;10, G18/C18, "&gt;999%"))</f>
        <v>-0.38575152041702865</v>
      </c>
      <c r="J18" s="21">
        <f>IF(E18=0, "-", IF(H18/E18&lt;10, H18/E18, "&gt;999%"))</f>
        <v>-0.2954269526507487</v>
      </c>
    </row>
    <row r="19" spans="1:10" x14ac:dyDescent="0.2">
      <c r="A19" s="158" t="s">
        <v>142</v>
      </c>
      <c r="B19" s="65">
        <v>4</v>
      </c>
      <c r="C19" s="66">
        <v>15</v>
      </c>
      <c r="D19" s="65">
        <v>16</v>
      </c>
      <c r="E19" s="66">
        <v>23</v>
      </c>
      <c r="F19" s="67"/>
      <c r="G19" s="65">
        <f>B19-C19</f>
        <v>-11</v>
      </c>
      <c r="H19" s="66">
        <f>D19-E19</f>
        <v>-7</v>
      </c>
      <c r="I19" s="20">
        <f>IF(C19=0, "-", IF(G19/C19&lt;10, G19/C19, "&gt;999%"))</f>
        <v>-0.73333333333333328</v>
      </c>
      <c r="J19" s="21">
        <f>IF(E19=0, "-", IF(H19/E19&lt;10, H19/E19, "&gt;999%"))</f>
        <v>-0.30434782608695654</v>
      </c>
    </row>
    <row r="20" spans="1:10" x14ac:dyDescent="0.2">
      <c r="A20" s="7"/>
      <c r="B20" s="65"/>
      <c r="C20" s="66"/>
      <c r="D20" s="65"/>
      <c r="E20" s="66"/>
      <c r="F20" s="67"/>
      <c r="G20" s="65"/>
      <c r="H20" s="66"/>
      <c r="I20" s="20"/>
      <c r="J20" s="21"/>
    </row>
    <row r="21" spans="1:10" s="139" customFormat="1" x14ac:dyDescent="0.2">
      <c r="A21" s="159" t="s">
        <v>102</v>
      </c>
      <c r="B21" s="65"/>
      <c r="C21" s="66"/>
      <c r="D21" s="65"/>
      <c r="E21" s="66"/>
      <c r="F21" s="67"/>
      <c r="G21" s="65"/>
      <c r="H21" s="66"/>
      <c r="I21" s="20"/>
      <c r="J21" s="21"/>
    </row>
    <row r="22" spans="1:10" x14ac:dyDescent="0.2">
      <c r="A22" s="158" t="s">
        <v>138</v>
      </c>
      <c r="B22" s="65">
        <v>251</v>
      </c>
      <c r="C22" s="66">
        <v>265</v>
      </c>
      <c r="D22" s="65">
        <v>644</v>
      </c>
      <c r="E22" s="66">
        <v>575</v>
      </c>
      <c r="F22" s="67"/>
      <c r="G22" s="65">
        <f>B22-C22</f>
        <v>-14</v>
      </c>
      <c r="H22" s="66">
        <f>D22-E22</f>
        <v>69</v>
      </c>
      <c r="I22" s="20">
        <f>IF(C22=0, "-", IF(G22/C22&lt;10, G22/C22, "&gt;999%"))</f>
        <v>-5.2830188679245285E-2</v>
      </c>
      <c r="J22" s="21">
        <f>IF(E22=0, "-", IF(H22/E22&lt;10, H22/E22, "&gt;999%"))</f>
        <v>0.12</v>
      </c>
    </row>
    <row r="23" spans="1:10" x14ac:dyDescent="0.2">
      <c r="A23" s="158" t="s">
        <v>141</v>
      </c>
      <c r="B23" s="65">
        <v>21</v>
      </c>
      <c r="C23" s="66">
        <v>33</v>
      </c>
      <c r="D23" s="65">
        <v>65</v>
      </c>
      <c r="E23" s="66">
        <v>56</v>
      </c>
      <c r="F23" s="67"/>
      <c r="G23" s="65">
        <f>B23-C23</f>
        <v>-12</v>
      </c>
      <c r="H23" s="66">
        <f>D23-E23</f>
        <v>9</v>
      </c>
      <c r="I23" s="20">
        <f>IF(C23=0, "-", IF(G23/C23&lt;10, G23/C23, "&gt;999%"))</f>
        <v>-0.36363636363636365</v>
      </c>
      <c r="J23" s="21">
        <f>IF(E23=0, "-", IF(H23/E23&lt;10, H23/E23, "&gt;999%"))</f>
        <v>0.16071428571428573</v>
      </c>
    </row>
    <row r="24" spans="1:10" x14ac:dyDescent="0.2">
      <c r="A24" s="7"/>
      <c r="B24" s="65"/>
      <c r="C24" s="66"/>
      <c r="D24" s="65"/>
      <c r="E24" s="66"/>
      <c r="F24" s="67"/>
      <c r="G24" s="65"/>
      <c r="H24" s="66"/>
      <c r="I24" s="20"/>
      <c r="J24" s="21"/>
    </row>
    <row r="25" spans="1:10" x14ac:dyDescent="0.2">
      <c r="A25" s="7" t="s">
        <v>103</v>
      </c>
      <c r="B25" s="65">
        <v>14</v>
      </c>
      <c r="C25" s="66">
        <v>9</v>
      </c>
      <c r="D25" s="65">
        <v>33</v>
      </c>
      <c r="E25" s="66">
        <v>23</v>
      </c>
      <c r="F25" s="67"/>
      <c r="G25" s="65">
        <f>B25-C25</f>
        <v>5</v>
      </c>
      <c r="H25" s="66">
        <f>D25-E25</f>
        <v>10</v>
      </c>
      <c r="I25" s="20">
        <f>IF(C25=0, "-", IF(G25/C25&lt;10, G25/C25, "&gt;999%"))</f>
        <v>0.55555555555555558</v>
      </c>
      <c r="J25" s="21">
        <f>IF(E25=0, "-", IF(H25/E25&lt;10, H25/E25, "&gt;999%"))</f>
        <v>0.43478260869565216</v>
      </c>
    </row>
    <row r="26" spans="1:10" x14ac:dyDescent="0.2">
      <c r="A26" s="1"/>
      <c r="B26" s="68"/>
      <c r="C26" s="69"/>
      <c r="D26" s="68"/>
      <c r="E26" s="69"/>
      <c r="F26" s="70"/>
      <c r="G26" s="68"/>
      <c r="H26" s="69"/>
      <c r="I26" s="5"/>
      <c r="J26" s="6"/>
    </row>
    <row r="27" spans="1:10" s="43" customFormat="1" x14ac:dyDescent="0.2">
      <c r="A27" s="27" t="s">
        <v>5</v>
      </c>
      <c r="B27" s="71">
        <f>SUM(B6:B26)</f>
        <v>1663</v>
      </c>
      <c r="C27" s="77">
        <f>SUM(C6:C26)</f>
        <v>2959</v>
      </c>
      <c r="D27" s="71">
        <f>SUM(D6:D26)</f>
        <v>4356</v>
      </c>
      <c r="E27" s="77">
        <f>SUM(E6:E26)</f>
        <v>6331</v>
      </c>
      <c r="F27" s="73"/>
      <c r="G27" s="71">
        <f>B27-C27</f>
        <v>-1296</v>
      </c>
      <c r="H27" s="72">
        <f>D27-E27</f>
        <v>-1975</v>
      </c>
      <c r="I27" s="37">
        <f>IF(C27=0, 0, G27/C27)</f>
        <v>-0.43798580601554582</v>
      </c>
      <c r="J27" s="38">
        <f>IF(E27=0, 0, H27/E27)</f>
        <v>-0.31195703680303272</v>
      </c>
    </row>
    <row r="28" spans="1:10" s="43" customFormat="1" x14ac:dyDescent="0.2">
      <c r="A28" s="22"/>
      <c r="B28" s="78"/>
      <c r="C28" s="98"/>
      <c r="D28" s="78"/>
      <c r="E28" s="98"/>
      <c r="F28" s="80"/>
      <c r="G28" s="78"/>
      <c r="H28" s="79"/>
      <c r="I28" s="54"/>
      <c r="J28" s="55"/>
    </row>
    <row r="29" spans="1:10" s="139" customFormat="1" x14ac:dyDescent="0.2">
      <c r="A29" s="161" t="s">
        <v>143</v>
      </c>
      <c r="B29" s="74"/>
      <c r="C29" s="75"/>
      <c r="D29" s="74"/>
      <c r="E29" s="75"/>
      <c r="F29" s="76"/>
      <c r="G29" s="74"/>
      <c r="H29" s="75"/>
      <c r="I29" s="23"/>
      <c r="J29" s="24"/>
    </row>
    <row r="30" spans="1:10" x14ac:dyDescent="0.2">
      <c r="A30" s="7" t="s">
        <v>138</v>
      </c>
      <c r="B30" s="65">
        <v>394</v>
      </c>
      <c r="C30" s="66">
        <v>448</v>
      </c>
      <c r="D30" s="65">
        <v>1002</v>
      </c>
      <c r="E30" s="66">
        <v>1013</v>
      </c>
      <c r="F30" s="67"/>
      <c r="G30" s="65">
        <f>B30-C30</f>
        <v>-54</v>
      </c>
      <c r="H30" s="66">
        <f>D30-E30</f>
        <v>-11</v>
      </c>
      <c r="I30" s="20">
        <f>IF(C30=0, "-", IF(G30/C30&lt;10, G30/C30, "&gt;999%"))</f>
        <v>-0.12053571428571429</v>
      </c>
      <c r="J30" s="21">
        <f>IF(E30=0, "-", IF(H30/E30&lt;10, H30/E30, "&gt;999%"))</f>
        <v>-1.085883514313919E-2</v>
      </c>
    </row>
    <row r="31" spans="1:10" x14ac:dyDescent="0.2">
      <c r="A31" s="7" t="s">
        <v>139</v>
      </c>
      <c r="B31" s="65">
        <v>20</v>
      </c>
      <c r="C31" s="66">
        <v>18</v>
      </c>
      <c r="D31" s="65">
        <v>43</v>
      </c>
      <c r="E31" s="66">
        <v>35</v>
      </c>
      <c r="F31" s="67"/>
      <c r="G31" s="65">
        <f>B31-C31</f>
        <v>2</v>
      </c>
      <c r="H31" s="66">
        <f>D31-E31</f>
        <v>8</v>
      </c>
      <c r="I31" s="20">
        <f>IF(C31=0, "-", IF(G31/C31&lt;10, G31/C31, "&gt;999%"))</f>
        <v>0.1111111111111111</v>
      </c>
      <c r="J31" s="21">
        <f>IF(E31=0, "-", IF(H31/E31&lt;10, H31/E31, "&gt;999%"))</f>
        <v>0.22857142857142856</v>
      </c>
    </row>
    <row r="32" spans="1:10" x14ac:dyDescent="0.2">
      <c r="A32" s="7" t="s">
        <v>140</v>
      </c>
      <c r="B32" s="65">
        <v>154</v>
      </c>
      <c r="C32" s="66">
        <v>172</v>
      </c>
      <c r="D32" s="65">
        <v>377</v>
      </c>
      <c r="E32" s="66">
        <v>432</v>
      </c>
      <c r="F32" s="67"/>
      <c r="G32" s="65">
        <f>B32-C32</f>
        <v>-18</v>
      </c>
      <c r="H32" s="66">
        <f>D32-E32</f>
        <v>-55</v>
      </c>
      <c r="I32" s="20">
        <f>IF(C32=0, "-", IF(G32/C32&lt;10, G32/C32, "&gt;999%"))</f>
        <v>-0.10465116279069768</v>
      </c>
      <c r="J32" s="21">
        <f>IF(E32=0, "-", IF(H32/E32&lt;10, H32/E32, "&gt;999%"))</f>
        <v>-0.12731481481481483</v>
      </c>
    </row>
    <row r="33" spans="1:10" x14ac:dyDescent="0.2">
      <c r="A33" s="7" t="s">
        <v>141</v>
      </c>
      <c r="B33" s="65">
        <v>1074</v>
      </c>
      <c r="C33" s="66">
        <v>2296</v>
      </c>
      <c r="D33" s="65">
        <v>2876</v>
      </c>
      <c r="E33" s="66">
        <v>4802</v>
      </c>
      <c r="F33" s="67"/>
      <c r="G33" s="65">
        <f>B33-C33</f>
        <v>-1222</v>
      </c>
      <c r="H33" s="66">
        <f>D33-E33</f>
        <v>-1926</v>
      </c>
      <c r="I33" s="20">
        <f>IF(C33=0, "-", IF(G33/C33&lt;10, G33/C33, "&gt;999%"))</f>
        <v>-0.53222996515679444</v>
      </c>
      <c r="J33" s="21">
        <f>IF(E33=0, "-", IF(H33/E33&lt;10, H33/E33, "&gt;999%"))</f>
        <v>-0.40108288213244481</v>
      </c>
    </row>
    <row r="34" spans="1:10" x14ac:dyDescent="0.2">
      <c r="A34" s="7" t="s">
        <v>142</v>
      </c>
      <c r="B34" s="65">
        <v>7</v>
      </c>
      <c r="C34" s="66">
        <v>16</v>
      </c>
      <c r="D34" s="65">
        <v>25</v>
      </c>
      <c r="E34" s="66">
        <v>26</v>
      </c>
      <c r="F34" s="67"/>
      <c r="G34" s="65">
        <f>B34-C34</f>
        <v>-9</v>
      </c>
      <c r="H34" s="66">
        <f>D34-E34</f>
        <v>-1</v>
      </c>
      <c r="I34" s="20">
        <f>IF(C34=0, "-", IF(G34/C34&lt;10, G34/C34, "&gt;999%"))</f>
        <v>-0.5625</v>
      </c>
      <c r="J34" s="21">
        <f>IF(E34=0, "-", IF(H34/E34&lt;10, H34/E34, "&gt;999%"))</f>
        <v>-3.8461538461538464E-2</v>
      </c>
    </row>
    <row r="35" spans="1:10" x14ac:dyDescent="0.2">
      <c r="A35" s="7"/>
      <c r="B35" s="65"/>
      <c r="C35" s="66"/>
      <c r="D35" s="65"/>
      <c r="E35" s="66"/>
      <c r="F35" s="67"/>
      <c r="G35" s="65"/>
      <c r="H35" s="66"/>
      <c r="I35" s="20"/>
      <c r="J35" s="21"/>
    </row>
    <row r="36" spans="1:10" x14ac:dyDescent="0.2">
      <c r="A36" s="7" t="s">
        <v>103</v>
      </c>
      <c r="B36" s="65">
        <v>14</v>
      </c>
      <c r="C36" s="66">
        <v>9</v>
      </c>
      <c r="D36" s="65">
        <v>33</v>
      </c>
      <c r="E36" s="66">
        <v>23</v>
      </c>
      <c r="F36" s="67"/>
      <c r="G36" s="65">
        <f>B36-C36</f>
        <v>5</v>
      </c>
      <c r="H36" s="66">
        <f>D36-E36</f>
        <v>10</v>
      </c>
      <c r="I36" s="20">
        <f>IF(C36=0, "-", IF(G36/C36&lt;10, G36/C36, "&gt;999%"))</f>
        <v>0.55555555555555558</v>
      </c>
      <c r="J36" s="21">
        <f>IF(E36=0, "-", IF(H36/E36&lt;10, H36/E36, "&gt;999%"))</f>
        <v>0.43478260869565216</v>
      </c>
    </row>
    <row r="37" spans="1:10" x14ac:dyDescent="0.2">
      <c r="A37" s="7"/>
      <c r="B37" s="65"/>
      <c r="C37" s="66"/>
      <c r="D37" s="65"/>
      <c r="E37" s="66"/>
      <c r="F37" s="67"/>
      <c r="G37" s="65"/>
      <c r="H37" s="66"/>
      <c r="I37" s="20"/>
      <c r="J37" s="21"/>
    </row>
    <row r="38" spans="1:10" s="43" customFormat="1" x14ac:dyDescent="0.2">
      <c r="A38" s="27" t="s">
        <v>5</v>
      </c>
      <c r="B38" s="71">
        <f>SUM(B28:B37)</f>
        <v>1663</v>
      </c>
      <c r="C38" s="77">
        <f>SUM(C28:C37)</f>
        <v>2959</v>
      </c>
      <c r="D38" s="71">
        <f>SUM(D28:D37)</f>
        <v>4356</v>
      </c>
      <c r="E38" s="77">
        <f>SUM(E28:E37)</f>
        <v>6331</v>
      </c>
      <c r="F38" s="73"/>
      <c r="G38" s="71">
        <f>B38-C38</f>
        <v>-1296</v>
      </c>
      <c r="H38" s="72">
        <f>D38-E38</f>
        <v>-1975</v>
      </c>
      <c r="I38" s="37">
        <f>IF(C38=0, 0, G38/C38)</f>
        <v>-0.43798580601554582</v>
      </c>
      <c r="J38" s="38">
        <f>IF(E38=0, 0, H38/E38)</f>
        <v>-0.31195703680303272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86</v>
      </c>
      <c r="B2" s="202" t="s">
        <v>76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170</v>
      </c>
      <c r="B15" s="65">
        <v>19</v>
      </c>
      <c r="C15" s="66">
        <v>6</v>
      </c>
      <c r="D15" s="65">
        <v>51</v>
      </c>
      <c r="E15" s="66">
        <v>16</v>
      </c>
      <c r="F15" s="67"/>
      <c r="G15" s="65">
        <f t="shared" ref="G15:G41" si="0">B15-C15</f>
        <v>13</v>
      </c>
      <c r="H15" s="66">
        <f t="shared" ref="H15:H41" si="1">D15-E15</f>
        <v>35</v>
      </c>
      <c r="I15" s="20">
        <f t="shared" ref="I15:I41" si="2">IF(C15=0, "-", IF(G15/C15&lt;10, G15/C15, "&gt;999%"))</f>
        <v>2.1666666666666665</v>
      </c>
      <c r="J15" s="21">
        <f t="shared" ref="J15:J41" si="3">IF(E15=0, "-", IF(H15/E15&lt;10, H15/E15, "&gt;999%"))</f>
        <v>2.1875</v>
      </c>
    </row>
    <row r="16" spans="1:10" x14ac:dyDescent="0.2">
      <c r="A16" s="7" t="s">
        <v>169</v>
      </c>
      <c r="B16" s="65">
        <v>2</v>
      </c>
      <c r="C16" s="66">
        <v>3</v>
      </c>
      <c r="D16" s="65">
        <v>7</v>
      </c>
      <c r="E16" s="66">
        <v>4</v>
      </c>
      <c r="F16" s="67"/>
      <c r="G16" s="65">
        <f t="shared" si="0"/>
        <v>-1</v>
      </c>
      <c r="H16" s="66">
        <f t="shared" si="1"/>
        <v>3</v>
      </c>
      <c r="I16" s="20">
        <f t="shared" si="2"/>
        <v>-0.33333333333333331</v>
      </c>
      <c r="J16" s="21">
        <f t="shared" si="3"/>
        <v>0.75</v>
      </c>
    </row>
    <row r="17" spans="1:10" x14ac:dyDescent="0.2">
      <c r="A17" s="7" t="s">
        <v>168</v>
      </c>
      <c r="B17" s="65">
        <v>1</v>
      </c>
      <c r="C17" s="66">
        <v>8</v>
      </c>
      <c r="D17" s="65">
        <v>8</v>
      </c>
      <c r="E17" s="66">
        <v>21</v>
      </c>
      <c r="F17" s="67"/>
      <c r="G17" s="65">
        <f t="shared" si="0"/>
        <v>-7</v>
      </c>
      <c r="H17" s="66">
        <f t="shared" si="1"/>
        <v>-13</v>
      </c>
      <c r="I17" s="20">
        <f t="shared" si="2"/>
        <v>-0.875</v>
      </c>
      <c r="J17" s="21">
        <f t="shared" si="3"/>
        <v>-0.61904761904761907</v>
      </c>
    </row>
    <row r="18" spans="1:10" x14ac:dyDescent="0.2">
      <c r="A18" s="7" t="s">
        <v>167</v>
      </c>
      <c r="B18" s="65">
        <v>0</v>
      </c>
      <c r="C18" s="66">
        <v>3</v>
      </c>
      <c r="D18" s="65">
        <v>0</v>
      </c>
      <c r="E18" s="66">
        <v>5</v>
      </c>
      <c r="F18" s="67"/>
      <c r="G18" s="65">
        <f t="shared" si="0"/>
        <v>-3</v>
      </c>
      <c r="H18" s="66">
        <f t="shared" si="1"/>
        <v>-5</v>
      </c>
      <c r="I18" s="20">
        <f t="shared" si="2"/>
        <v>-1</v>
      </c>
      <c r="J18" s="21">
        <f t="shared" si="3"/>
        <v>-1</v>
      </c>
    </row>
    <row r="19" spans="1:10" x14ac:dyDescent="0.2">
      <c r="A19" s="7" t="s">
        <v>166</v>
      </c>
      <c r="B19" s="65">
        <v>97</v>
      </c>
      <c r="C19" s="66">
        <v>75</v>
      </c>
      <c r="D19" s="65">
        <v>231</v>
      </c>
      <c r="E19" s="66">
        <v>209</v>
      </c>
      <c r="F19" s="67"/>
      <c r="G19" s="65">
        <f t="shared" si="0"/>
        <v>22</v>
      </c>
      <c r="H19" s="66">
        <f t="shared" si="1"/>
        <v>22</v>
      </c>
      <c r="I19" s="20">
        <f t="shared" si="2"/>
        <v>0.29333333333333333</v>
      </c>
      <c r="J19" s="21">
        <f t="shared" si="3"/>
        <v>0.10526315789473684</v>
      </c>
    </row>
    <row r="20" spans="1:10" x14ac:dyDescent="0.2">
      <c r="A20" s="7" t="s">
        <v>165</v>
      </c>
      <c r="B20" s="65">
        <v>46</v>
      </c>
      <c r="C20" s="66">
        <v>102</v>
      </c>
      <c r="D20" s="65">
        <v>150</v>
      </c>
      <c r="E20" s="66">
        <v>216</v>
      </c>
      <c r="F20" s="67"/>
      <c r="G20" s="65">
        <f t="shared" si="0"/>
        <v>-56</v>
      </c>
      <c r="H20" s="66">
        <f t="shared" si="1"/>
        <v>-66</v>
      </c>
      <c r="I20" s="20">
        <f t="shared" si="2"/>
        <v>-0.5490196078431373</v>
      </c>
      <c r="J20" s="21">
        <f t="shared" si="3"/>
        <v>-0.30555555555555558</v>
      </c>
    </row>
    <row r="21" spans="1:10" x14ac:dyDescent="0.2">
      <c r="A21" s="7" t="s">
        <v>164</v>
      </c>
      <c r="B21" s="65">
        <v>45</v>
      </c>
      <c r="C21" s="66">
        <v>83</v>
      </c>
      <c r="D21" s="65">
        <v>133</v>
      </c>
      <c r="E21" s="66">
        <v>203</v>
      </c>
      <c r="F21" s="67"/>
      <c r="G21" s="65">
        <f t="shared" si="0"/>
        <v>-38</v>
      </c>
      <c r="H21" s="66">
        <f t="shared" si="1"/>
        <v>-70</v>
      </c>
      <c r="I21" s="20">
        <f t="shared" si="2"/>
        <v>-0.45783132530120479</v>
      </c>
      <c r="J21" s="21">
        <f t="shared" si="3"/>
        <v>-0.34482758620689657</v>
      </c>
    </row>
    <row r="22" spans="1:10" x14ac:dyDescent="0.2">
      <c r="A22" s="7" t="s">
        <v>163</v>
      </c>
      <c r="B22" s="65">
        <v>3</v>
      </c>
      <c r="C22" s="66">
        <v>3</v>
      </c>
      <c r="D22" s="65">
        <v>5</v>
      </c>
      <c r="E22" s="66">
        <v>8</v>
      </c>
      <c r="F22" s="67"/>
      <c r="G22" s="65">
        <f t="shared" si="0"/>
        <v>0</v>
      </c>
      <c r="H22" s="66">
        <f t="shared" si="1"/>
        <v>-3</v>
      </c>
      <c r="I22" s="20">
        <f t="shared" si="2"/>
        <v>0</v>
      </c>
      <c r="J22" s="21">
        <f t="shared" si="3"/>
        <v>-0.375</v>
      </c>
    </row>
    <row r="23" spans="1:10" x14ac:dyDescent="0.2">
      <c r="A23" s="7" t="s">
        <v>162</v>
      </c>
      <c r="B23" s="65">
        <v>6</v>
      </c>
      <c r="C23" s="66">
        <v>19</v>
      </c>
      <c r="D23" s="65">
        <v>17</v>
      </c>
      <c r="E23" s="66">
        <v>36</v>
      </c>
      <c r="F23" s="67"/>
      <c r="G23" s="65">
        <f t="shared" si="0"/>
        <v>-13</v>
      </c>
      <c r="H23" s="66">
        <f t="shared" si="1"/>
        <v>-19</v>
      </c>
      <c r="I23" s="20">
        <f t="shared" si="2"/>
        <v>-0.68421052631578949</v>
      </c>
      <c r="J23" s="21">
        <f t="shared" si="3"/>
        <v>-0.52777777777777779</v>
      </c>
    </row>
    <row r="24" spans="1:10" x14ac:dyDescent="0.2">
      <c r="A24" s="7" t="s">
        <v>161</v>
      </c>
      <c r="B24" s="65">
        <v>73</v>
      </c>
      <c r="C24" s="66">
        <v>277</v>
      </c>
      <c r="D24" s="65">
        <v>203</v>
      </c>
      <c r="E24" s="66">
        <v>596</v>
      </c>
      <c r="F24" s="67"/>
      <c r="G24" s="65">
        <f t="shared" si="0"/>
        <v>-204</v>
      </c>
      <c r="H24" s="66">
        <f t="shared" si="1"/>
        <v>-393</v>
      </c>
      <c r="I24" s="20">
        <f t="shared" si="2"/>
        <v>-0.73646209386281591</v>
      </c>
      <c r="J24" s="21">
        <f t="shared" si="3"/>
        <v>-0.65939597315436238</v>
      </c>
    </row>
    <row r="25" spans="1:10" x14ac:dyDescent="0.2">
      <c r="A25" s="7" t="s">
        <v>160</v>
      </c>
      <c r="B25" s="65">
        <v>20</v>
      </c>
      <c r="C25" s="66">
        <v>31</v>
      </c>
      <c r="D25" s="65">
        <v>40</v>
      </c>
      <c r="E25" s="66">
        <v>68</v>
      </c>
      <c r="F25" s="67"/>
      <c r="G25" s="65">
        <f t="shared" si="0"/>
        <v>-11</v>
      </c>
      <c r="H25" s="66">
        <f t="shared" si="1"/>
        <v>-28</v>
      </c>
      <c r="I25" s="20">
        <f t="shared" si="2"/>
        <v>-0.35483870967741937</v>
      </c>
      <c r="J25" s="21">
        <f t="shared" si="3"/>
        <v>-0.41176470588235292</v>
      </c>
    </row>
    <row r="26" spans="1:10" x14ac:dyDescent="0.2">
      <c r="A26" s="7" t="s">
        <v>159</v>
      </c>
      <c r="B26" s="65">
        <v>9</v>
      </c>
      <c r="C26" s="66">
        <v>22</v>
      </c>
      <c r="D26" s="65">
        <v>35</v>
      </c>
      <c r="E26" s="66">
        <v>52</v>
      </c>
      <c r="F26" s="67"/>
      <c r="G26" s="65">
        <f t="shared" si="0"/>
        <v>-13</v>
      </c>
      <c r="H26" s="66">
        <f t="shared" si="1"/>
        <v>-17</v>
      </c>
      <c r="I26" s="20">
        <f t="shared" si="2"/>
        <v>-0.59090909090909094</v>
      </c>
      <c r="J26" s="21">
        <f t="shared" si="3"/>
        <v>-0.32692307692307693</v>
      </c>
    </row>
    <row r="27" spans="1:10" x14ac:dyDescent="0.2">
      <c r="A27" s="7" t="s">
        <v>158</v>
      </c>
      <c r="B27" s="65">
        <v>4</v>
      </c>
      <c r="C27" s="66">
        <v>6</v>
      </c>
      <c r="D27" s="65">
        <v>10</v>
      </c>
      <c r="E27" s="66">
        <v>19</v>
      </c>
      <c r="F27" s="67"/>
      <c r="G27" s="65">
        <f t="shared" si="0"/>
        <v>-2</v>
      </c>
      <c r="H27" s="66">
        <f t="shared" si="1"/>
        <v>-9</v>
      </c>
      <c r="I27" s="20">
        <f t="shared" si="2"/>
        <v>-0.33333333333333331</v>
      </c>
      <c r="J27" s="21">
        <f t="shared" si="3"/>
        <v>-0.47368421052631576</v>
      </c>
    </row>
    <row r="28" spans="1:10" x14ac:dyDescent="0.2">
      <c r="A28" s="7" t="s">
        <v>157</v>
      </c>
      <c r="B28" s="65">
        <v>663</v>
      </c>
      <c r="C28" s="66">
        <v>1005</v>
      </c>
      <c r="D28" s="65">
        <v>1622</v>
      </c>
      <c r="E28" s="66">
        <v>2134</v>
      </c>
      <c r="F28" s="67"/>
      <c r="G28" s="65">
        <f t="shared" si="0"/>
        <v>-342</v>
      </c>
      <c r="H28" s="66">
        <f t="shared" si="1"/>
        <v>-512</v>
      </c>
      <c r="I28" s="20">
        <f t="shared" si="2"/>
        <v>-0.34029850746268658</v>
      </c>
      <c r="J28" s="21">
        <f t="shared" si="3"/>
        <v>-0.23992502343017807</v>
      </c>
    </row>
    <row r="29" spans="1:10" x14ac:dyDescent="0.2">
      <c r="A29" s="7" t="s">
        <v>156</v>
      </c>
      <c r="B29" s="65">
        <v>199</v>
      </c>
      <c r="C29" s="66">
        <v>518</v>
      </c>
      <c r="D29" s="65">
        <v>596</v>
      </c>
      <c r="E29" s="66">
        <v>959</v>
      </c>
      <c r="F29" s="67"/>
      <c r="G29" s="65">
        <f t="shared" si="0"/>
        <v>-319</v>
      </c>
      <c r="H29" s="66">
        <f t="shared" si="1"/>
        <v>-363</v>
      </c>
      <c r="I29" s="20">
        <f t="shared" si="2"/>
        <v>-0.61583011583011582</v>
      </c>
      <c r="J29" s="21">
        <f t="shared" si="3"/>
        <v>-0.37851929092805003</v>
      </c>
    </row>
    <row r="30" spans="1:10" x14ac:dyDescent="0.2">
      <c r="A30" s="7" t="s">
        <v>155</v>
      </c>
      <c r="B30" s="65">
        <v>47</v>
      </c>
      <c r="C30" s="66">
        <v>30</v>
      </c>
      <c r="D30" s="65">
        <v>86</v>
      </c>
      <c r="E30" s="66">
        <v>62</v>
      </c>
      <c r="F30" s="67"/>
      <c r="G30" s="65">
        <f t="shared" si="0"/>
        <v>17</v>
      </c>
      <c r="H30" s="66">
        <f t="shared" si="1"/>
        <v>24</v>
      </c>
      <c r="I30" s="20">
        <f t="shared" si="2"/>
        <v>0.56666666666666665</v>
      </c>
      <c r="J30" s="21">
        <f t="shared" si="3"/>
        <v>0.38709677419354838</v>
      </c>
    </row>
    <row r="31" spans="1:10" x14ac:dyDescent="0.2">
      <c r="A31" s="7" t="s">
        <v>153</v>
      </c>
      <c r="B31" s="65">
        <v>9</v>
      </c>
      <c r="C31" s="66">
        <v>21</v>
      </c>
      <c r="D31" s="65">
        <v>15</v>
      </c>
      <c r="E31" s="66">
        <v>40</v>
      </c>
      <c r="F31" s="67"/>
      <c r="G31" s="65">
        <f t="shared" si="0"/>
        <v>-12</v>
      </c>
      <c r="H31" s="66">
        <f t="shared" si="1"/>
        <v>-25</v>
      </c>
      <c r="I31" s="20">
        <f t="shared" si="2"/>
        <v>-0.5714285714285714</v>
      </c>
      <c r="J31" s="21">
        <f t="shared" si="3"/>
        <v>-0.625</v>
      </c>
    </row>
    <row r="32" spans="1:10" x14ac:dyDescent="0.2">
      <c r="A32" s="7" t="s">
        <v>152</v>
      </c>
      <c r="B32" s="65">
        <v>4</v>
      </c>
      <c r="C32" s="66">
        <v>0</v>
      </c>
      <c r="D32" s="65">
        <v>16</v>
      </c>
      <c r="E32" s="66">
        <v>0</v>
      </c>
      <c r="F32" s="67"/>
      <c r="G32" s="65">
        <f t="shared" si="0"/>
        <v>4</v>
      </c>
      <c r="H32" s="66">
        <f t="shared" si="1"/>
        <v>16</v>
      </c>
      <c r="I32" s="20" t="str">
        <f t="shared" si="2"/>
        <v>-</v>
      </c>
      <c r="J32" s="21" t="str">
        <f t="shared" si="3"/>
        <v>-</v>
      </c>
    </row>
    <row r="33" spans="1:10" x14ac:dyDescent="0.2">
      <c r="A33" s="7" t="s">
        <v>151</v>
      </c>
      <c r="B33" s="65">
        <v>6</v>
      </c>
      <c r="C33" s="66">
        <v>0</v>
      </c>
      <c r="D33" s="65">
        <v>11</v>
      </c>
      <c r="E33" s="66">
        <v>0</v>
      </c>
      <c r="F33" s="67"/>
      <c r="G33" s="65">
        <f t="shared" si="0"/>
        <v>6</v>
      </c>
      <c r="H33" s="66">
        <f t="shared" si="1"/>
        <v>11</v>
      </c>
      <c r="I33" s="20" t="str">
        <f t="shared" si="2"/>
        <v>-</v>
      </c>
      <c r="J33" s="21" t="str">
        <f t="shared" si="3"/>
        <v>-</v>
      </c>
    </row>
    <row r="34" spans="1:10" x14ac:dyDescent="0.2">
      <c r="A34" s="7" t="s">
        <v>150</v>
      </c>
      <c r="B34" s="65">
        <v>5</v>
      </c>
      <c r="C34" s="66">
        <v>19</v>
      </c>
      <c r="D34" s="65">
        <v>26</v>
      </c>
      <c r="E34" s="66">
        <v>32</v>
      </c>
      <c r="F34" s="67"/>
      <c r="G34" s="65">
        <f t="shared" si="0"/>
        <v>-14</v>
      </c>
      <c r="H34" s="66">
        <f t="shared" si="1"/>
        <v>-6</v>
      </c>
      <c r="I34" s="20">
        <f t="shared" si="2"/>
        <v>-0.73684210526315785</v>
      </c>
      <c r="J34" s="21">
        <f t="shared" si="3"/>
        <v>-0.1875</v>
      </c>
    </row>
    <row r="35" spans="1:10" x14ac:dyDescent="0.2">
      <c r="A35" s="7" t="s">
        <v>149</v>
      </c>
      <c r="B35" s="65">
        <v>33</v>
      </c>
      <c r="C35" s="66">
        <v>51</v>
      </c>
      <c r="D35" s="65">
        <v>111</v>
      </c>
      <c r="E35" s="66">
        <v>100</v>
      </c>
      <c r="F35" s="67"/>
      <c r="G35" s="65">
        <f t="shared" si="0"/>
        <v>-18</v>
      </c>
      <c r="H35" s="66">
        <f t="shared" si="1"/>
        <v>11</v>
      </c>
      <c r="I35" s="20">
        <f t="shared" si="2"/>
        <v>-0.35294117647058826</v>
      </c>
      <c r="J35" s="21">
        <f t="shared" si="3"/>
        <v>0.11</v>
      </c>
    </row>
    <row r="36" spans="1:10" x14ac:dyDescent="0.2">
      <c r="A36" s="7" t="s">
        <v>148</v>
      </c>
      <c r="B36" s="65">
        <v>30</v>
      </c>
      <c r="C36" s="66">
        <v>27</v>
      </c>
      <c r="D36" s="65">
        <v>71</v>
      </c>
      <c r="E36" s="66">
        <v>52</v>
      </c>
      <c r="F36" s="67"/>
      <c r="G36" s="65">
        <f t="shared" si="0"/>
        <v>3</v>
      </c>
      <c r="H36" s="66">
        <f t="shared" si="1"/>
        <v>19</v>
      </c>
      <c r="I36" s="20">
        <f t="shared" si="2"/>
        <v>0.1111111111111111</v>
      </c>
      <c r="J36" s="21">
        <f t="shared" si="3"/>
        <v>0.36538461538461536</v>
      </c>
    </row>
    <row r="37" spans="1:10" x14ac:dyDescent="0.2">
      <c r="A37" s="7" t="s">
        <v>147</v>
      </c>
      <c r="B37" s="65">
        <v>13</v>
      </c>
      <c r="C37" s="66">
        <v>13</v>
      </c>
      <c r="D37" s="65">
        <v>38</v>
      </c>
      <c r="E37" s="66">
        <v>28</v>
      </c>
      <c r="F37" s="67"/>
      <c r="G37" s="65">
        <f t="shared" si="0"/>
        <v>0</v>
      </c>
      <c r="H37" s="66">
        <f t="shared" si="1"/>
        <v>10</v>
      </c>
      <c r="I37" s="20">
        <f t="shared" si="2"/>
        <v>0</v>
      </c>
      <c r="J37" s="21">
        <f t="shared" si="3"/>
        <v>0.35714285714285715</v>
      </c>
    </row>
    <row r="38" spans="1:10" x14ac:dyDescent="0.2">
      <c r="A38" s="7" t="s">
        <v>146</v>
      </c>
      <c r="B38" s="65">
        <v>291</v>
      </c>
      <c r="C38" s="66">
        <v>555</v>
      </c>
      <c r="D38" s="65">
        <v>747</v>
      </c>
      <c r="E38" s="66">
        <v>1283</v>
      </c>
      <c r="F38" s="67"/>
      <c r="G38" s="65">
        <f t="shared" si="0"/>
        <v>-264</v>
      </c>
      <c r="H38" s="66">
        <f t="shared" si="1"/>
        <v>-536</v>
      </c>
      <c r="I38" s="20">
        <f t="shared" si="2"/>
        <v>-0.4756756756756757</v>
      </c>
      <c r="J38" s="21">
        <f t="shared" si="3"/>
        <v>-0.41777084957131722</v>
      </c>
    </row>
    <row r="39" spans="1:10" x14ac:dyDescent="0.2">
      <c r="A39" s="7" t="s">
        <v>145</v>
      </c>
      <c r="B39" s="65">
        <v>5</v>
      </c>
      <c r="C39" s="66">
        <v>4</v>
      </c>
      <c r="D39" s="65">
        <v>14</v>
      </c>
      <c r="E39" s="66">
        <v>7</v>
      </c>
      <c r="F39" s="67"/>
      <c r="G39" s="65">
        <f t="shared" si="0"/>
        <v>1</v>
      </c>
      <c r="H39" s="66">
        <f t="shared" si="1"/>
        <v>7</v>
      </c>
      <c r="I39" s="20">
        <f t="shared" si="2"/>
        <v>0.25</v>
      </c>
      <c r="J39" s="21">
        <f t="shared" si="3"/>
        <v>1</v>
      </c>
    </row>
    <row r="40" spans="1:10" x14ac:dyDescent="0.2">
      <c r="A40" s="7" t="s">
        <v>144</v>
      </c>
      <c r="B40" s="65">
        <v>27</v>
      </c>
      <c r="C40" s="66">
        <v>73</v>
      </c>
      <c r="D40" s="65">
        <v>91</v>
      </c>
      <c r="E40" s="66">
        <v>171</v>
      </c>
      <c r="F40" s="67"/>
      <c r="G40" s="65">
        <f t="shared" si="0"/>
        <v>-46</v>
      </c>
      <c r="H40" s="66">
        <f t="shared" si="1"/>
        <v>-80</v>
      </c>
      <c r="I40" s="20">
        <f t="shared" si="2"/>
        <v>-0.63013698630136983</v>
      </c>
      <c r="J40" s="21">
        <f t="shared" si="3"/>
        <v>-0.46783625730994149</v>
      </c>
    </row>
    <row r="41" spans="1:10" x14ac:dyDescent="0.2">
      <c r="A41" s="7" t="s">
        <v>154</v>
      </c>
      <c r="B41" s="65">
        <v>6</v>
      </c>
      <c r="C41" s="66">
        <v>5</v>
      </c>
      <c r="D41" s="65">
        <v>22</v>
      </c>
      <c r="E41" s="66">
        <v>10</v>
      </c>
      <c r="F41" s="67"/>
      <c r="G41" s="65">
        <f t="shared" si="0"/>
        <v>1</v>
      </c>
      <c r="H41" s="66">
        <f t="shared" si="1"/>
        <v>12</v>
      </c>
      <c r="I41" s="20">
        <f t="shared" si="2"/>
        <v>0.2</v>
      </c>
      <c r="J41" s="21">
        <f t="shared" si="3"/>
        <v>1.2</v>
      </c>
    </row>
    <row r="42" spans="1:10" x14ac:dyDescent="0.2">
      <c r="A42" s="7"/>
      <c r="B42" s="65"/>
      <c r="C42" s="66"/>
      <c r="D42" s="65"/>
      <c r="E42" s="66"/>
      <c r="F42" s="67"/>
      <c r="G42" s="65"/>
      <c r="H42" s="66"/>
      <c r="I42" s="20"/>
      <c r="J42" s="21"/>
    </row>
    <row r="43" spans="1:10" s="43" customFormat="1" x14ac:dyDescent="0.2">
      <c r="A43" s="27" t="s">
        <v>28</v>
      </c>
      <c r="B43" s="71">
        <f>SUM(B15:B42)</f>
        <v>1663</v>
      </c>
      <c r="C43" s="72">
        <f>SUM(C15:C42)</f>
        <v>2959</v>
      </c>
      <c r="D43" s="71">
        <f>SUM(D15:D42)</f>
        <v>4356</v>
      </c>
      <c r="E43" s="72">
        <f>SUM(E15:E42)</f>
        <v>6331</v>
      </c>
      <c r="F43" s="73"/>
      <c r="G43" s="71">
        <f>B43-C43</f>
        <v>-1296</v>
      </c>
      <c r="H43" s="72">
        <f>D43-E43</f>
        <v>-1975</v>
      </c>
      <c r="I43" s="37">
        <f>IF(C43=0, "-", G43/C43)</f>
        <v>-0.43798580601554582</v>
      </c>
      <c r="J43" s="38">
        <f>IF(E43=0, "-", H43/E43)</f>
        <v>-0.31195703680303272</v>
      </c>
    </row>
    <row r="44" spans="1:10" s="43" customFormat="1" x14ac:dyDescent="0.2">
      <c r="A44" s="27" t="s">
        <v>0</v>
      </c>
      <c r="B44" s="71">
        <f>B11+B43</f>
        <v>1663</v>
      </c>
      <c r="C44" s="77">
        <f>C11+C43</f>
        <v>2959</v>
      </c>
      <c r="D44" s="71">
        <f>D11+D43</f>
        <v>4356</v>
      </c>
      <c r="E44" s="77">
        <f>E11+E43</f>
        <v>6331</v>
      </c>
      <c r="F44" s="73"/>
      <c r="G44" s="71">
        <f>B44-C44</f>
        <v>-1296</v>
      </c>
      <c r="H44" s="72">
        <f>D44-E44</f>
        <v>-1975</v>
      </c>
      <c r="I44" s="37">
        <f>IF(C44=0, "-", G44/C44)</f>
        <v>-0.43798580601554582</v>
      </c>
      <c r="J44" s="38">
        <f>IF(E44=0, "-", H44/E44)</f>
        <v>-0.31195703680303272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1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164" t="s">
        <v>88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88</v>
      </c>
      <c r="B6" s="61" t="s">
        <v>12</v>
      </c>
      <c r="C6" s="62" t="s">
        <v>13</v>
      </c>
      <c r="D6" s="61" t="s">
        <v>12</v>
      </c>
      <c r="E6" s="63" t="s">
        <v>13</v>
      </c>
      <c r="F6" s="62" t="s">
        <v>12</v>
      </c>
      <c r="G6" s="62" t="s">
        <v>13</v>
      </c>
      <c r="H6" s="61" t="s">
        <v>12</v>
      </c>
      <c r="I6" s="63" t="s">
        <v>13</v>
      </c>
      <c r="J6" s="61"/>
      <c r="K6" s="63"/>
    </row>
    <row r="7" spans="1:11" x14ac:dyDescent="0.2">
      <c r="A7" s="7" t="s">
        <v>171</v>
      </c>
      <c r="B7" s="65">
        <v>3</v>
      </c>
      <c r="C7" s="34">
        <f>IF(B11=0, "-", B7/B11)</f>
        <v>0.375</v>
      </c>
      <c r="D7" s="65">
        <v>5</v>
      </c>
      <c r="E7" s="9">
        <f>IF(D11=0, "-", D7/D11)</f>
        <v>0.16129032258064516</v>
      </c>
      <c r="F7" s="81">
        <v>7</v>
      </c>
      <c r="G7" s="34">
        <f>IF(F11=0, "-", F7/F11)</f>
        <v>0.17948717948717949</v>
      </c>
      <c r="H7" s="65">
        <v>10</v>
      </c>
      <c r="I7" s="9">
        <f>IF(H11=0, "-", H7/H11)</f>
        <v>0.15873015873015872</v>
      </c>
      <c r="J7" s="8">
        <f>IF(D7=0, "-", IF((B7-D7)/D7&lt;10, (B7-D7)/D7, "&gt;999%"))</f>
        <v>-0.4</v>
      </c>
      <c r="K7" s="9">
        <f>IF(H7=0, "-", IF((F7-H7)/H7&lt;10, (F7-H7)/H7, "&gt;999%"))</f>
        <v>-0.3</v>
      </c>
    </row>
    <row r="8" spans="1:11" x14ac:dyDescent="0.2">
      <c r="A8" s="7" t="s">
        <v>172</v>
      </c>
      <c r="B8" s="65">
        <v>3</v>
      </c>
      <c r="C8" s="34">
        <f>IF(B11=0, "-", B8/B11)</f>
        <v>0.375</v>
      </c>
      <c r="D8" s="65">
        <v>26</v>
      </c>
      <c r="E8" s="9">
        <f>IF(D11=0, "-", D8/D11)</f>
        <v>0.83870967741935487</v>
      </c>
      <c r="F8" s="81">
        <v>30</v>
      </c>
      <c r="G8" s="34">
        <f>IF(F11=0, "-", F8/F11)</f>
        <v>0.76923076923076927</v>
      </c>
      <c r="H8" s="65">
        <v>49</v>
      </c>
      <c r="I8" s="9">
        <f>IF(H11=0, "-", H8/H11)</f>
        <v>0.77777777777777779</v>
      </c>
      <c r="J8" s="8">
        <f>IF(D8=0, "-", IF((B8-D8)/D8&lt;10, (B8-D8)/D8, "&gt;999%"))</f>
        <v>-0.88461538461538458</v>
      </c>
      <c r="K8" s="9">
        <f>IF(H8=0, "-", IF((F8-H8)/H8&lt;10, (F8-H8)/H8, "&gt;999%"))</f>
        <v>-0.38775510204081631</v>
      </c>
    </row>
    <row r="9" spans="1:11" x14ac:dyDescent="0.2">
      <c r="A9" s="7" t="s">
        <v>173</v>
      </c>
      <c r="B9" s="65">
        <v>2</v>
      </c>
      <c r="C9" s="34">
        <f>IF(B11=0, "-", B9/B11)</f>
        <v>0.25</v>
      </c>
      <c r="D9" s="65">
        <v>0</v>
      </c>
      <c r="E9" s="9">
        <f>IF(D11=0, "-", D9/D11)</f>
        <v>0</v>
      </c>
      <c r="F9" s="81">
        <v>2</v>
      </c>
      <c r="G9" s="34">
        <f>IF(F11=0, "-", F9/F11)</f>
        <v>5.128205128205128E-2</v>
      </c>
      <c r="H9" s="65">
        <v>4</v>
      </c>
      <c r="I9" s="9">
        <f>IF(H11=0, "-", H9/H11)</f>
        <v>6.3492063492063489E-2</v>
      </c>
      <c r="J9" s="8" t="str">
        <f>IF(D9=0, "-", IF((B9-D9)/D9&lt;10, (B9-D9)/D9, "&gt;999%"))</f>
        <v>-</v>
      </c>
      <c r="K9" s="9">
        <f>IF(H9=0, "-", IF((F9-H9)/H9&lt;10, (F9-H9)/H9, "&gt;999%"))</f>
        <v>-0.5</v>
      </c>
    </row>
    <row r="10" spans="1:11" x14ac:dyDescent="0.2">
      <c r="A10" s="2"/>
      <c r="B10" s="68"/>
      <c r="C10" s="33"/>
      <c r="D10" s="68"/>
      <c r="E10" s="6"/>
      <c r="F10" s="82"/>
      <c r="G10" s="33"/>
      <c r="H10" s="68"/>
      <c r="I10" s="6"/>
      <c r="J10" s="5"/>
      <c r="K10" s="6"/>
    </row>
    <row r="11" spans="1:11" s="43" customFormat="1" x14ac:dyDescent="0.2">
      <c r="A11" s="162" t="s">
        <v>474</v>
      </c>
      <c r="B11" s="71">
        <f>SUM(B7:B10)</f>
        <v>8</v>
      </c>
      <c r="C11" s="40">
        <f>B11/1663</f>
        <v>4.810583283223091E-3</v>
      </c>
      <c r="D11" s="71">
        <f>SUM(D7:D10)</f>
        <v>31</v>
      </c>
      <c r="E11" s="41">
        <f>D11/2959</f>
        <v>1.0476512335248395E-2</v>
      </c>
      <c r="F11" s="77">
        <f>SUM(F7:F10)</f>
        <v>39</v>
      </c>
      <c r="G11" s="42">
        <f>F11/4356</f>
        <v>8.9531680440771352E-3</v>
      </c>
      <c r="H11" s="71">
        <f>SUM(H7:H10)</f>
        <v>63</v>
      </c>
      <c r="I11" s="41">
        <f>H11/6331</f>
        <v>9.9510345916916758E-3</v>
      </c>
      <c r="J11" s="37">
        <f>IF(D11=0, "-", IF((B11-D11)/D11&lt;10, (B11-D11)/D11, "&gt;999%"))</f>
        <v>-0.74193548387096775</v>
      </c>
      <c r="K11" s="38">
        <f>IF(H11=0, "-", IF((F11-H11)/H11&lt;10, (F11-H11)/H11, "&gt;999%"))</f>
        <v>-0.38095238095238093</v>
      </c>
    </row>
    <row r="12" spans="1:11" x14ac:dyDescent="0.2">
      <c r="B12" s="83"/>
      <c r="D12" s="83"/>
      <c r="F12" s="83"/>
      <c r="H12" s="83"/>
    </row>
    <row r="13" spans="1:11" s="43" customFormat="1" x14ac:dyDescent="0.2">
      <c r="A13" s="162" t="s">
        <v>474</v>
      </c>
      <c r="B13" s="71">
        <v>8</v>
      </c>
      <c r="C13" s="40">
        <f>B13/1663</f>
        <v>4.810583283223091E-3</v>
      </c>
      <c r="D13" s="71">
        <v>31</v>
      </c>
      <c r="E13" s="41">
        <f>D13/2959</f>
        <v>1.0476512335248395E-2</v>
      </c>
      <c r="F13" s="77">
        <v>39</v>
      </c>
      <c r="G13" s="42">
        <f>F13/4356</f>
        <v>8.9531680440771352E-3</v>
      </c>
      <c r="H13" s="71">
        <v>63</v>
      </c>
      <c r="I13" s="41">
        <f>H13/6331</f>
        <v>9.9510345916916758E-3</v>
      </c>
      <c r="J13" s="37">
        <f>IF(D13=0, "-", IF((B13-D13)/D13&lt;10, (B13-D13)/D13, "&gt;999%"))</f>
        <v>-0.74193548387096775</v>
      </c>
      <c r="K13" s="38">
        <f>IF(H13=0, "-", IF((F13-H13)/H13&lt;10, (F13-H13)/H13, "&gt;999%"))</f>
        <v>-0.38095238095238093</v>
      </c>
    </row>
    <row r="14" spans="1:11" x14ac:dyDescent="0.2">
      <c r="B14" s="83"/>
      <c r="D14" s="83"/>
      <c r="F14" s="83"/>
      <c r="H14" s="83"/>
    </row>
    <row r="15" spans="1:11" ht="15.75" x14ac:dyDescent="0.25">
      <c r="A15" s="164" t="s">
        <v>89</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111</v>
      </c>
      <c r="B17" s="61" t="s">
        <v>12</v>
      </c>
      <c r="C17" s="62" t="s">
        <v>13</v>
      </c>
      <c r="D17" s="61" t="s">
        <v>12</v>
      </c>
      <c r="E17" s="63" t="s">
        <v>13</v>
      </c>
      <c r="F17" s="62" t="s">
        <v>12</v>
      </c>
      <c r="G17" s="62" t="s">
        <v>13</v>
      </c>
      <c r="H17" s="61" t="s">
        <v>12</v>
      </c>
      <c r="I17" s="63" t="s">
        <v>13</v>
      </c>
      <c r="J17" s="61"/>
      <c r="K17" s="63"/>
    </row>
    <row r="18" spans="1:11" x14ac:dyDescent="0.2">
      <c r="A18" s="7" t="s">
        <v>174</v>
      </c>
      <c r="B18" s="65">
        <v>0</v>
      </c>
      <c r="C18" s="34">
        <f>IF(B31=0, "-", B18/B31)</f>
        <v>0</v>
      </c>
      <c r="D18" s="65">
        <v>0</v>
      </c>
      <c r="E18" s="9">
        <f>IF(D31=0, "-", D18/D31)</f>
        <v>0</v>
      </c>
      <c r="F18" s="81">
        <v>5</v>
      </c>
      <c r="G18" s="34">
        <f>IF(F31=0, "-", F18/F31)</f>
        <v>1.5105740181268883E-2</v>
      </c>
      <c r="H18" s="65">
        <v>0</v>
      </c>
      <c r="I18" s="9">
        <f>IF(H31=0, "-", H18/H31)</f>
        <v>0</v>
      </c>
      <c r="J18" s="8" t="str">
        <f t="shared" ref="J18:J29" si="0">IF(D18=0, "-", IF((B18-D18)/D18&lt;10, (B18-D18)/D18, "&gt;999%"))</f>
        <v>-</v>
      </c>
      <c r="K18" s="9" t="str">
        <f t="shared" ref="K18:K29" si="1">IF(H18=0, "-", IF((F18-H18)/H18&lt;10, (F18-H18)/H18, "&gt;999%"))</f>
        <v>-</v>
      </c>
    </row>
    <row r="19" spans="1:11" x14ac:dyDescent="0.2">
      <c r="A19" s="7" t="s">
        <v>175</v>
      </c>
      <c r="B19" s="65">
        <v>0</v>
      </c>
      <c r="C19" s="34">
        <f>IF(B31=0, "-", B19/B31)</f>
        <v>0</v>
      </c>
      <c r="D19" s="65">
        <v>1</v>
      </c>
      <c r="E19" s="9">
        <f>IF(D31=0, "-", D19/D31)</f>
        <v>4.464285714285714E-3</v>
      </c>
      <c r="F19" s="81">
        <v>0</v>
      </c>
      <c r="G19" s="34">
        <f>IF(F31=0, "-", F19/F31)</f>
        <v>0</v>
      </c>
      <c r="H19" s="65">
        <v>4</v>
      </c>
      <c r="I19" s="9">
        <f>IF(H31=0, "-", H19/H31)</f>
        <v>7.7669902912621356E-3</v>
      </c>
      <c r="J19" s="8">
        <f t="shared" si="0"/>
        <v>-1</v>
      </c>
      <c r="K19" s="9">
        <f t="shared" si="1"/>
        <v>-1</v>
      </c>
    </row>
    <row r="20" spans="1:11" x14ac:dyDescent="0.2">
      <c r="A20" s="7" t="s">
        <v>176</v>
      </c>
      <c r="B20" s="65">
        <v>1</v>
      </c>
      <c r="C20" s="34">
        <f>IF(B31=0, "-", B20/B31)</f>
        <v>1.0101010101010102E-2</v>
      </c>
      <c r="D20" s="65">
        <v>17</v>
      </c>
      <c r="E20" s="9">
        <f>IF(D31=0, "-", D20/D31)</f>
        <v>7.5892857142857137E-2</v>
      </c>
      <c r="F20" s="81">
        <v>18</v>
      </c>
      <c r="G20" s="34">
        <f>IF(F31=0, "-", F20/F31)</f>
        <v>5.4380664652567974E-2</v>
      </c>
      <c r="H20" s="65">
        <v>42</v>
      </c>
      <c r="I20" s="9">
        <f>IF(H31=0, "-", H20/H31)</f>
        <v>8.155339805825243E-2</v>
      </c>
      <c r="J20" s="8">
        <f t="shared" si="0"/>
        <v>-0.94117647058823528</v>
      </c>
      <c r="K20" s="9">
        <f t="shared" si="1"/>
        <v>-0.5714285714285714</v>
      </c>
    </row>
    <row r="21" spans="1:11" x14ac:dyDescent="0.2">
      <c r="A21" s="7" t="s">
        <v>177</v>
      </c>
      <c r="B21" s="65">
        <v>0</v>
      </c>
      <c r="C21" s="34">
        <f>IF(B31=0, "-", B21/B31)</f>
        <v>0</v>
      </c>
      <c r="D21" s="65">
        <v>0</v>
      </c>
      <c r="E21" s="9">
        <f>IF(D31=0, "-", D21/D31)</f>
        <v>0</v>
      </c>
      <c r="F21" s="81">
        <v>0</v>
      </c>
      <c r="G21" s="34">
        <f>IF(F31=0, "-", F21/F31)</f>
        <v>0</v>
      </c>
      <c r="H21" s="65">
        <v>3</v>
      </c>
      <c r="I21" s="9">
        <f>IF(H31=0, "-", H21/H31)</f>
        <v>5.8252427184466021E-3</v>
      </c>
      <c r="J21" s="8" t="str">
        <f t="shared" si="0"/>
        <v>-</v>
      </c>
      <c r="K21" s="9">
        <f t="shared" si="1"/>
        <v>-1</v>
      </c>
    </row>
    <row r="22" spans="1:11" x14ac:dyDescent="0.2">
      <c r="A22" s="7" t="s">
        <v>178</v>
      </c>
      <c r="B22" s="65">
        <v>15</v>
      </c>
      <c r="C22" s="34">
        <f>IF(B31=0, "-", B22/B31)</f>
        <v>0.15151515151515152</v>
      </c>
      <c r="D22" s="65">
        <v>18</v>
      </c>
      <c r="E22" s="9">
        <f>IF(D31=0, "-", D22/D31)</f>
        <v>8.0357142857142863E-2</v>
      </c>
      <c r="F22" s="81">
        <v>30</v>
      </c>
      <c r="G22" s="34">
        <f>IF(F31=0, "-", F22/F31)</f>
        <v>9.0634441087613288E-2</v>
      </c>
      <c r="H22" s="65">
        <v>35</v>
      </c>
      <c r="I22" s="9">
        <f>IF(H31=0, "-", H22/H31)</f>
        <v>6.7961165048543687E-2</v>
      </c>
      <c r="J22" s="8">
        <f t="shared" si="0"/>
        <v>-0.16666666666666666</v>
      </c>
      <c r="K22" s="9">
        <f t="shared" si="1"/>
        <v>-0.14285714285714285</v>
      </c>
    </row>
    <row r="23" spans="1:11" x14ac:dyDescent="0.2">
      <c r="A23" s="7" t="s">
        <v>179</v>
      </c>
      <c r="B23" s="65">
        <v>5</v>
      </c>
      <c r="C23" s="34">
        <f>IF(B31=0, "-", B23/B31)</f>
        <v>5.0505050505050504E-2</v>
      </c>
      <c r="D23" s="65">
        <v>15</v>
      </c>
      <c r="E23" s="9">
        <f>IF(D31=0, "-", D23/D31)</f>
        <v>6.6964285714285712E-2</v>
      </c>
      <c r="F23" s="81">
        <v>35</v>
      </c>
      <c r="G23" s="34">
        <f>IF(F31=0, "-", F23/F31)</f>
        <v>0.10574018126888217</v>
      </c>
      <c r="H23" s="65">
        <v>35</v>
      </c>
      <c r="I23" s="9">
        <f>IF(H31=0, "-", H23/H31)</f>
        <v>6.7961165048543687E-2</v>
      </c>
      <c r="J23" s="8">
        <f t="shared" si="0"/>
        <v>-0.66666666666666663</v>
      </c>
      <c r="K23" s="9">
        <f t="shared" si="1"/>
        <v>0</v>
      </c>
    </row>
    <row r="24" spans="1:11" x14ac:dyDescent="0.2">
      <c r="A24" s="7" t="s">
        <v>180</v>
      </c>
      <c r="B24" s="65">
        <v>25</v>
      </c>
      <c r="C24" s="34">
        <f>IF(B31=0, "-", B24/B31)</f>
        <v>0.25252525252525254</v>
      </c>
      <c r="D24" s="65">
        <v>28</v>
      </c>
      <c r="E24" s="9">
        <f>IF(D31=0, "-", D24/D31)</f>
        <v>0.125</v>
      </c>
      <c r="F24" s="81">
        <v>62</v>
      </c>
      <c r="G24" s="34">
        <f>IF(F31=0, "-", F24/F31)</f>
        <v>0.18731117824773413</v>
      </c>
      <c r="H24" s="65">
        <v>93</v>
      </c>
      <c r="I24" s="9">
        <f>IF(H31=0, "-", H24/H31)</f>
        <v>0.18058252427184465</v>
      </c>
      <c r="J24" s="8">
        <f t="shared" si="0"/>
        <v>-0.10714285714285714</v>
      </c>
      <c r="K24" s="9">
        <f t="shared" si="1"/>
        <v>-0.33333333333333331</v>
      </c>
    </row>
    <row r="25" spans="1:11" x14ac:dyDescent="0.2">
      <c r="A25" s="7" t="s">
        <v>181</v>
      </c>
      <c r="B25" s="65">
        <v>7</v>
      </c>
      <c r="C25" s="34">
        <f>IF(B31=0, "-", B25/B31)</f>
        <v>7.0707070707070704E-2</v>
      </c>
      <c r="D25" s="65">
        <v>28</v>
      </c>
      <c r="E25" s="9">
        <f>IF(D31=0, "-", D25/D31)</f>
        <v>0.125</v>
      </c>
      <c r="F25" s="81">
        <v>14</v>
      </c>
      <c r="G25" s="34">
        <f>IF(F31=0, "-", F25/F31)</f>
        <v>4.2296072507552872E-2</v>
      </c>
      <c r="H25" s="65">
        <v>43</v>
      </c>
      <c r="I25" s="9">
        <f>IF(H31=0, "-", H25/H31)</f>
        <v>8.3495145631067955E-2</v>
      </c>
      <c r="J25" s="8">
        <f t="shared" si="0"/>
        <v>-0.75</v>
      </c>
      <c r="K25" s="9">
        <f t="shared" si="1"/>
        <v>-0.67441860465116277</v>
      </c>
    </row>
    <row r="26" spans="1:11" x14ac:dyDescent="0.2">
      <c r="A26" s="7" t="s">
        <v>182</v>
      </c>
      <c r="B26" s="65">
        <v>6</v>
      </c>
      <c r="C26" s="34">
        <f>IF(B31=0, "-", B26/B31)</f>
        <v>6.0606060606060608E-2</v>
      </c>
      <c r="D26" s="65">
        <v>18</v>
      </c>
      <c r="E26" s="9">
        <f>IF(D31=0, "-", D26/D31)</f>
        <v>8.0357142857142863E-2</v>
      </c>
      <c r="F26" s="81">
        <v>30</v>
      </c>
      <c r="G26" s="34">
        <f>IF(F31=0, "-", F26/F31)</f>
        <v>9.0634441087613288E-2</v>
      </c>
      <c r="H26" s="65">
        <v>44</v>
      </c>
      <c r="I26" s="9">
        <f>IF(H31=0, "-", H26/H31)</f>
        <v>8.5436893203883493E-2</v>
      </c>
      <c r="J26" s="8">
        <f t="shared" si="0"/>
        <v>-0.66666666666666663</v>
      </c>
      <c r="K26" s="9">
        <f t="shared" si="1"/>
        <v>-0.31818181818181818</v>
      </c>
    </row>
    <row r="27" spans="1:11" x14ac:dyDescent="0.2">
      <c r="A27" s="7" t="s">
        <v>183</v>
      </c>
      <c r="B27" s="65">
        <v>6</v>
      </c>
      <c r="C27" s="34">
        <f>IF(B31=0, "-", B27/B31)</f>
        <v>6.0606060606060608E-2</v>
      </c>
      <c r="D27" s="65">
        <v>23</v>
      </c>
      <c r="E27" s="9">
        <f>IF(D31=0, "-", D27/D31)</f>
        <v>0.10267857142857142</v>
      </c>
      <c r="F27" s="81">
        <v>29</v>
      </c>
      <c r="G27" s="34">
        <f>IF(F31=0, "-", F27/F31)</f>
        <v>8.7613293051359523E-2</v>
      </c>
      <c r="H27" s="65">
        <v>43</v>
      </c>
      <c r="I27" s="9">
        <f>IF(H31=0, "-", H27/H31)</f>
        <v>8.3495145631067955E-2</v>
      </c>
      <c r="J27" s="8">
        <f t="shared" si="0"/>
        <v>-0.73913043478260865</v>
      </c>
      <c r="K27" s="9">
        <f t="shared" si="1"/>
        <v>-0.32558139534883723</v>
      </c>
    </row>
    <row r="28" spans="1:11" x14ac:dyDescent="0.2">
      <c r="A28" s="7" t="s">
        <v>184</v>
      </c>
      <c r="B28" s="65">
        <v>20</v>
      </c>
      <c r="C28" s="34">
        <f>IF(B31=0, "-", B28/B31)</f>
        <v>0.20202020202020202</v>
      </c>
      <c r="D28" s="65">
        <v>27</v>
      </c>
      <c r="E28" s="9">
        <f>IF(D31=0, "-", D28/D31)</f>
        <v>0.12053571428571429</v>
      </c>
      <c r="F28" s="81">
        <v>44</v>
      </c>
      <c r="G28" s="34">
        <f>IF(F31=0, "-", F28/F31)</f>
        <v>0.13293051359516617</v>
      </c>
      <c r="H28" s="65">
        <v>81</v>
      </c>
      <c r="I28" s="9">
        <f>IF(H31=0, "-", H28/H31)</f>
        <v>0.15728155339805824</v>
      </c>
      <c r="J28" s="8">
        <f t="shared" si="0"/>
        <v>-0.25925925925925924</v>
      </c>
      <c r="K28" s="9">
        <f t="shared" si="1"/>
        <v>-0.4567901234567901</v>
      </c>
    </row>
    <row r="29" spans="1:11" x14ac:dyDescent="0.2">
      <c r="A29" s="7" t="s">
        <v>185</v>
      </c>
      <c r="B29" s="65">
        <v>14</v>
      </c>
      <c r="C29" s="34">
        <f>IF(B31=0, "-", B29/B31)</f>
        <v>0.14141414141414141</v>
      </c>
      <c r="D29" s="65">
        <v>49</v>
      </c>
      <c r="E29" s="9">
        <f>IF(D31=0, "-", D29/D31)</f>
        <v>0.21875</v>
      </c>
      <c r="F29" s="81">
        <v>64</v>
      </c>
      <c r="G29" s="34">
        <f>IF(F31=0, "-", F29/F31)</f>
        <v>0.19335347432024169</v>
      </c>
      <c r="H29" s="65">
        <v>92</v>
      </c>
      <c r="I29" s="9">
        <f>IF(H31=0, "-", H29/H31)</f>
        <v>0.17864077669902911</v>
      </c>
      <c r="J29" s="8">
        <f t="shared" si="0"/>
        <v>-0.7142857142857143</v>
      </c>
      <c r="K29" s="9">
        <f t="shared" si="1"/>
        <v>-0.30434782608695654</v>
      </c>
    </row>
    <row r="30" spans="1:11" x14ac:dyDescent="0.2">
      <c r="A30" s="2"/>
      <c r="B30" s="68"/>
      <c r="C30" s="33"/>
      <c r="D30" s="68"/>
      <c r="E30" s="6"/>
      <c r="F30" s="82"/>
      <c r="G30" s="33"/>
      <c r="H30" s="68"/>
      <c r="I30" s="6"/>
      <c r="J30" s="5"/>
      <c r="K30" s="6"/>
    </row>
    <row r="31" spans="1:11" s="43" customFormat="1" x14ac:dyDescent="0.2">
      <c r="A31" s="162" t="s">
        <v>473</v>
      </c>
      <c r="B31" s="71">
        <f>SUM(B18:B30)</f>
        <v>99</v>
      </c>
      <c r="C31" s="40">
        <f>B31/1663</f>
        <v>5.9530968129885752E-2</v>
      </c>
      <c r="D31" s="71">
        <f>SUM(D18:D30)</f>
        <v>224</v>
      </c>
      <c r="E31" s="41">
        <f>D31/2959</f>
        <v>7.5701250422440011E-2</v>
      </c>
      <c r="F31" s="77">
        <f>SUM(F18:F30)</f>
        <v>331</v>
      </c>
      <c r="G31" s="42">
        <f>F31/4356</f>
        <v>7.5987144168962351E-2</v>
      </c>
      <c r="H31" s="71">
        <f>SUM(H18:H30)</f>
        <v>515</v>
      </c>
      <c r="I31" s="41">
        <f>H31/6331</f>
        <v>8.1345758963828785E-2</v>
      </c>
      <c r="J31" s="37">
        <f>IF(D31=0, "-", IF((B31-D31)/D31&lt;10, (B31-D31)/D31, "&gt;999%"))</f>
        <v>-0.5580357142857143</v>
      </c>
      <c r="K31" s="38">
        <f>IF(H31=0, "-", IF((F31-H31)/H31&lt;10, (F31-H31)/H31, "&gt;999%"))</f>
        <v>-0.35728155339805823</v>
      </c>
    </row>
    <row r="32" spans="1:11" x14ac:dyDescent="0.2">
      <c r="B32" s="83"/>
      <c r="D32" s="83"/>
      <c r="F32" s="83"/>
      <c r="H32" s="83"/>
    </row>
    <row r="33" spans="1:11" x14ac:dyDescent="0.2">
      <c r="A33" s="163" t="s">
        <v>112</v>
      </c>
      <c r="B33" s="61" t="s">
        <v>12</v>
      </c>
      <c r="C33" s="62" t="s">
        <v>13</v>
      </c>
      <c r="D33" s="61" t="s">
        <v>12</v>
      </c>
      <c r="E33" s="63" t="s">
        <v>13</v>
      </c>
      <c r="F33" s="62" t="s">
        <v>12</v>
      </c>
      <c r="G33" s="62" t="s">
        <v>13</v>
      </c>
      <c r="H33" s="61" t="s">
        <v>12</v>
      </c>
      <c r="I33" s="63" t="s">
        <v>13</v>
      </c>
      <c r="J33" s="61"/>
      <c r="K33" s="63"/>
    </row>
    <row r="34" spans="1:11" x14ac:dyDescent="0.2">
      <c r="A34" s="7" t="s">
        <v>186</v>
      </c>
      <c r="B34" s="65">
        <v>4</v>
      </c>
      <c r="C34" s="34">
        <f>IF(B38=0, "-", B34/B38)</f>
        <v>0.66666666666666663</v>
      </c>
      <c r="D34" s="65">
        <v>1</v>
      </c>
      <c r="E34" s="9">
        <f>IF(D38=0, "-", D34/D38)</f>
        <v>0.1111111111111111</v>
      </c>
      <c r="F34" s="81">
        <v>9</v>
      </c>
      <c r="G34" s="34">
        <f>IF(F38=0, "-", F34/F38)</f>
        <v>0.52941176470588236</v>
      </c>
      <c r="H34" s="65">
        <v>5</v>
      </c>
      <c r="I34" s="9">
        <f>IF(H38=0, "-", H34/H38)</f>
        <v>0.21739130434782608</v>
      </c>
      <c r="J34" s="8">
        <f>IF(D34=0, "-", IF((B34-D34)/D34&lt;10, (B34-D34)/D34, "&gt;999%"))</f>
        <v>3</v>
      </c>
      <c r="K34" s="9">
        <f>IF(H34=0, "-", IF((F34-H34)/H34&lt;10, (F34-H34)/H34, "&gt;999%"))</f>
        <v>0.8</v>
      </c>
    </row>
    <row r="35" spans="1:11" x14ac:dyDescent="0.2">
      <c r="A35" s="7" t="s">
        <v>187</v>
      </c>
      <c r="B35" s="65">
        <v>0</v>
      </c>
      <c r="C35" s="34">
        <f>IF(B38=0, "-", B35/B38)</f>
        <v>0</v>
      </c>
      <c r="D35" s="65">
        <v>4</v>
      </c>
      <c r="E35" s="9">
        <f>IF(D38=0, "-", D35/D38)</f>
        <v>0.44444444444444442</v>
      </c>
      <c r="F35" s="81">
        <v>2</v>
      </c>
      <c r="G35" s="34">
        <f>IF(F38=0, "-", F35/F38)</f>
        <v>0.11764705882352941</v>
      </c>
      <c r="H35" s="65">
        <v>6</v>
      </c>
      <c r="I35" s="9">
        <f>IF(H38=0, "-", H35/H38)</f>
        <v>0.2608695652173913</v>
      </c>
      <c r="J35" s="8">
        <f>IF(D35=0, "-", IF((B35-D35)/D35&lt;10, (B35-D35)/D35, "&gt;999%"))</f>
        <v>-1</v>
      </c>
      <c r="K35" s="9">
        <f>IF(H35=0, "-", IF((F35-H35)/H35&lt;10, (F35-H35)/H35, "&gt;999%"))</f>
        <v>-0.66666666666666663</v>
      </c>
    </row>
    <row r="36" spans="1:11" x14ac:dyDescent="0.2">
      <c r="A36" s="7" t="s">
        <v>188</v>
      </c>
      <c r="B36" s="65">
        <v>2</v>
      </c>
      <c r="C36" s="34">
        <f>IF(B38=0, "-", B36/B38)</f>
        <v>0.33333333333333331</v>
      </c>
      <c r="D36" s="65">
        <v>4</v>
      </c>
      <c r="E36" s="9">
        <f>IF(D38=0, "-", D36/D38)</f>
        <v>0.44444444444444442</v>
      </c>
      <c r="F36" s="81">
        <v>6</v>
      </c>
      <c r="G36" s="34">
        <f>IF(F38=0, "-", F36/F38)</f>
        <v>0.35294117647058826</v>
      </c>
      <c r="H36" s="65">
        <v>12</v>
      </c>
      <c r="I36" s="9">
        <f>IF(H38=0, "-", H36/H38)</f>
        <v>0.52173913043478259</v>
      </c>
      <c r="J36" s="8">
        <f>IF(D36=0, "-", IF((B36-D36)/D36&lt;10, (B36-D36)/D36, "&gt;999%"))</f>
        <v>-0.5</v>
      </c>
      <c r="K36" s="9">
        <f>IF(H36=0, "-", IF((F36-H36)/H36&lt;10, (F36-H36)/H36, "&gt;999%"))</f>
        <v>-0.5</v>
      </c>
    </row>
    <row r="37" spans="1:11" x14ac:dyDescent="0.2">
      <c r="A37" s="2"/>
      <c r="B37" s="68"/>
      <c r="C37" s="33"/>
      <c r="D37" s="68"/>
      <c r="E37" s="6"/>
      <c r="F37" s="82"/>
      <c r="G37" s="33"/>
      <c r="H37" s="68"/>
      <c r="I37" s="6"/>
      <c r="J37" s="5"/>
      <c r="K37" s="6"/>
    </row>
    <row r="38" spans="1:11" s="43" customFormat="1" x14ac:dyDescent="0.2">
      <c r="A38" s="162" t="s">
        <v>472</v>
      </c>
      <c r="B38" s="71">
        <f>SUM(B34:B37)</f>
        <v>6</v>
      </c>
      <c r="C38" s="40">
        <f>B38/1663</f>
        <v>3.6079374624173183E-3</v>
      </c>
      <c r="D38" s="71">
        <f>SUM(D34:D37)</f>
        <v>9</v>
      </c>
      <c r="E38" s="41">
        <f>D38/2959</f>
        <v>3.0415680973301792E-3</v>
      </c>
      <c r="F38" s="77">
        <f>SUM(F34:F37)</f>
        <v>17</v>
      </c>
      <c r="G38" s="42">
        <f>F38/4356</f>
        <v>3.9026629935720843E-3</v>
      </c>
      <c r="H38" s="71">
        <f>SUM(H34:H37)</f>
        <v>23</v>
      </c>
      <c r="I38" s="41">
        <f>H38/6331</f>
        <v>3.6329173906175958E-3</v>
      </c>
      <c r="J38" s="37">
        <f>IF(D38=0, "-", IF((B38-D38)/D38&lt;10, (B38-D38)/D38, "&gt;999%"))</f>
        <v>-0.33333333333333331</v>
      </c>
      <c r="K38" s="38">
        <f>IF(H38=0, "-", IF((F38-H38)/H38&lt;10, (F38-H38)/H38, "&gt;999%"))</f>
        <v>-0.2608695652173913</v>
      </c>
    </row>
    <row r="39" spans="1:11" x14ac:dyDescent="0.2">
      <c r="B39" s="83"/>
      <c r="D39" s="83"/>
      <c r="F39" s="83"/>
      <c r="H39" s="83"/>
    </row>
    <row r="40" spans="1:11" s="43" customFormat="1" x14ac:dyDescent="0.2">
      <c r="A40" s="162" t="s">
        <v>471</v>
      </c>
      <c r="B40" s="71">
        <v>105</v>
      </c>
      <c r="C40" s="40">
        <f>B40/1663</f>
        <v>6.3138905592303063E-2</v>
      </c>
      <c r="D40" s="71">
        <v>233</v>
      </c>
      <c r="E40" s="41">
        <f>D40/2959</f>
        <v>7.8742818519770191E-2</v>
      </c>
      <c r="F40" s="77">
        <v>348</v>
      </c>
      <c r="G40" s="42">
        <f>F40/4356</f>
        <v>7.9889807162534437E-2</v>
      </c>
      <c r="H40" s="71">
        <v>538</v>
      </c>
      <c r="I40" s="41">
        <f>H40/6331</f>
        <v>8.4978676354446378E-2</v>
      </c>
      <c r="J40" s="37">
        <f>IF(D40=0, "-", IF((B40-D40)/D40&lt;10, (B40-D40)/D40, "&gt;999%"))</f>
        <v>-0.54935622317596566</v>
      </c>
      <c r="K40" s="38">
        <f>IF(H40=0, "-", IF((F40-H40)/H40&lt;10, (F40-H40)/H40, "&gt;999%"))</f>
        <v>-0.35315985130111527</v>
      </c>
    </row>
    <row r="41" spans="1:11" x14ac:dyDescent="0.2">
      <c r="B41" s="83"/>
      <c r="D41" s="83"/>
      <c r="F41" s="83"/>
      <c r="H41" s="83"/>
    </row>
    <row r="42" spans="1:11" ht="15.75" x14ac:dyDescent="0.25">
      <c r="A42" s="164" t="s">
        <v>90</v>
      </c>
      <c r="B42" s="196" t="s">
        <v>1</v>
      </c>
      <c r="C42" s="200"/>
      <c r="D42" s="200"/>
      <c r="E42" s="197"/>
      <c r="F42" s="196" t="s">
        <v>14</v>
      </c>
      <c r="G42" s="200"/>
      <c r="H42" s="200"/>
      <c r="I42" s="197"/>
      <c r="J42" s="196" t="s">
        <v>15</v>
      </c>
      <c r="K42" s="197"/>
    </row>
    <row r="43" spans="1:11" x14ac:dyDescent="0.2">
      <c r="A43" s="22"/>
      <c r="B43" s="196">
        <f>VALUE(RIGHT($B$2, 4))</f>
        <v>2021</v>
      </c>
      <c r="C43" s="197"/>
      <c r="D43" s="196">
        <f>B43-1</f>
        <v>2020</v>
      </c>
      <c r="E43" s="204"/>
      <c r="F43" s="196">
        <f>B43</f>
        <v>2021</v>
      </c>
      <c r="G43" s="204"/>
      <c r="H43" s="196">
        <f>D43</f>
        <v>2020</v>
      </c>
      <c r="I43" s="204"/>
      <c r="J43" s="140" t="s">
        <v>4</v>
      </c>
      <c r="K43" s="141" t="s">
        <v>2</v>
      </c>
    </row>
    <row r="44" spans="1:11" x14ac:dyDescent="0.2">
      <c r="A44" s="163" t="s">
        <v>113</v>
      </c>
      <c r="B44" s="61" t="s">
        <v>12</v>
      </c>
      <c r="C44" s="62" t="s">
        <v>13</v>
      </c>
      <c r="D44" s="61" t="s">
        <v>12</v>
      </c>
      <c r="E44" s="63" t="s">
        <v>13</v>
      </c>
      <c r="F44" s="62" t="s">
        <v>12</v>
      </c>
      <c r="G44" s="62" t="s">
        <v>13</v>
      </c>
      <c r="H44" s="61" t="s">
        <v>12</v>
      </c>
      <c r="I44" s="63" t="s">
        <v>13</v>
      </c>
      <c r="J44" s="61"/>
      <c r="K44" s="63"/>
    </row>
    <row r="45" spans="1:11" x14ac:dyDescent="0.2">
      <c r="A45" s="7" t="s">
        <v>189</v>
      </c>
      <c r="B45" s="65">
        <v>5</v>
      </c>
      <c r="C45" s="34">
        <f>IF(B64=0, "-", B45/B64)</f>
        <v>2.4509803921568627E-2</v>
      </c>
      <c r="D45" s="65">
        <v>8</v>
      </c>
      <c r="E45" s="9">
        <f>IF(D64=0, "-", D45/D64)</f>
        <v>1.038961038961039E-2</v>
      </c>
      <c r="F45" s="81">
        <v>20</v>
      </c>
      <c r="G45" s="34">
        <f>IF(F64=0, "-", F45/F64)</f>
        <v>3.3840947546531303E-2</v>
      </c>
      <c r="H45" s="65">
        <v>18</v>
      </c>
      <c r="I45" s="9">
        <f>IF(H64=0, "-", H45/H64)</f>
        <v>1.1960132890365448E-2</v>
      </c>
      <c r="J45" s="8">
        <f t="shared" ref="J45:J62" si="2">IF(D45=0, "-", IF((B45-D45)/D45&lt;10, (B45-D45)/D45, "&gt;999%"))</f>
        <v>-0.375</v>
      </c>
      <c r="K45" s="9">
        <f t="shared" ref="K45:K62" si="3">IF(H45=0, "-", IF((F45-H45)/H45&lt;10, (F45-H45)/H45, "&gt;999%"))</f>
        <v>0.1111111111111111</v>
      </c>
    </row>
    <row r="46" spans="1:11" x14ac:dyDescent="0.2">
      <c r="A46" s="7" t="s">
        <v>190</v>
      </c>
      <c r="B46" s="65">
        <v>0</v>
      </c>
      <c r="C46" s="34">
        <f>IF(B64=0, "-", B46/B64)</f>
        <v>0</v>
      </c>
      <c r="D46" s="65">
        <v>11</v>
      </c>
      <c r="E46" s="9">
        <f>IF(D64=0, "-", D46/D64)</f>
        <v>1.4285714285714285E-2</v>
      </c>
      <c r="F46" s="81">
        <v>0</v>
      </c>
      <c r="G46" s="34">
        <f>IF(F64=0, "-", F46/F64)</f>
        <v>0</v>
      </c>
      <c r="H46" s="65">
        <v>19</v>
      </c>
      <c r="I46" s="9">
        <f>IF(H64=0, "-", H46/H64)</f>
        <v>1.2624584717607974E-2</v>
      </c>
      <c r="J46" s="8">
        <f t="shared" si="2"/>
        <v>-1</v>
      </c>
      <c r="K46" s="9">
        <f t="shared" si="3"/>
        <v>-1</v>
      </c>
    </row>
    <row r="47" spans="1:11" x14ac:dyDescent="0.2">
      <c r="A47" s="7" t="s">
        <v>191</v>
      </c>
      <c r="B47" s="65">
        <v>14</v>
      </c>
      <c r="C47" s="34">
        <f>IF(B64=0, "-", B47/B64)</f>
        <v>6.8627450980392163E-2</v>
      </c>
      <c r="D47" s="65">
        <v>74</v>
      </c>
      <c r="E47" s="9">
        <f>IF(D64=0, "-", D47/D64)</f>
        <v>9.6103896103896108E-2</v>
      </c>
      <c r="F47" s="81">
        <v>46</v>
      </c>
      <c r="G47" s="34">
        <f>IF(F64=0, "-", F47/F64)</f>
        <v>7.7834179357021999E-2</v>
      </c>
      <c r="H47" s="65">
        <v>171</v>
      </c>
      <c r="I47" s="9">
        <f>IF(H64=0, "-", H47/H64)</f>
        <v>0.11362126245847176</v>
      </c>
      <c r="J47" s="8">
        <f t="shared" si="2"/>
        <v>-0.81081081081081086</v>
      </c>
      <c r="K47" s="9">
        <f t="shared" si="3"/>
        <v>-0.73099415204678364</v>
      </c>
    </row>
    <row r="48" spans="1:11" x14ac:dyDescent="0.2">
      <c r="A48" s="7" t="s">
        <v>192</v>
      </c>
      <c r="B48" s="65">
        <v>0</v>
      </c>
      <c r="C48" s="34">
        <f>IF(B64=0, "-", B48/B64)</f>
        <v>0</v>
      </c>
      <c r="D48" s="65">
        <v>9</v>
      </c>
      <c r="E48" s="9">
        <f>IF(D64=0, "-", D48/D64)</f>
        <v>1.1688311688311689E-2</v>
      </c>
      <c r="F48" s="81">
        <v>0</v>
      </c>
      <c r="G48" s="34">
        <f>IF(F64=0, "-", F48/F64)</f>
        <v>0</v>
      </c>
      <c r="H48" s="65">
        <v>14</v>
      </c>
      <c r="I48" s="9">
        <f>IF(H64=0, "-", H48/H64)</f>
        <v>9.3023255813953487E-3</v>
      </c>
      <c r="J48" s="8">
        <f t="shared" si="2"/>
        <v>-1</v>
      </c>
      <c r="K48" s="9">
        <f t="shared" si="3"/>
        <v>-1</v>
      </c>
    </row>
    <row r="49" spans="1:11" x14ac:dyDescent="0.2">
      <c r="A49" s="7" t="s">
        <v>193</v>
      </c>
      <c r="B49" s="65">
        <v>57</v>
      </c>
      <c r="C49" s="34">
        <f>IF(B64=0, "-", B49/B64)</f>
        <v>0.27941176470588236</v>
      </c>
      <c r="D49" s="65">
        <v>136</v>
      </c>
      <c r="E49" s="9">
        <f>IF(D64=0, "-", D49/D64)</f>
        <v>0.17662337662337663</v>
      </c>
      <c r="F49" s="81">
        <v>153</v>
      </c>
      <c r="G49" s="34">
        <f>IF(F64=0, "-", F49/F64)</f>
        <v>0.25888324873096447</v>
      </c>
      <c r="H49" s="65">
        <v>247</v>
      </c>
      <c r="I49" s="9">
        <f>IF(H64=0, "-", H49/H64)</f>
        <v>0.16411960132890366</v>
      </c>
      <c r="J49" s="8">
        <f t="shared" si="2"/>
        <v>-0.58088235294117652</v>
      </c>
      <c r="K49" s="9">
        <f t="shared" si="3"/>
        <v>-0.38056680161943318</v>
      </c>
    </row>
    <row r="50" spans="1:11" x14ac:dyDescent="0.2">
      <c r="A50" s="7" t="s">
        <v>194</v>
      </c>
      <c r="B50" s="65">
        <v>1</v>
      </c>
      <c r="C50" s="34">
        <f>IF(B64=0, "-", B50/B64)</f>
        <v>4.9019607843137254E-3</v>
      </c>
      <c r="D50" s="65">
        <v>5</v>
      </c>
      <c r="E50" s="9">
        <f>IF(D64=0, "-", D50/D64)</f>
        <v>6.4935064935064939E-3</v>
      </c>
      <c r="F50" s="81">
        <v>5</v>
      </c>
      <c r="G50" s="34">
        <f>IF(F64=0, "-", F50/F64)</f>
        <v>8.4602368866328256E-3</v>
      </c>
      <c r="H50" s="65">
        <v>15</v>
      </c>
      <c r="I50" s="9">
        <f>IF(H64=0, "-", H50/H64)</f>
        <v>9.9667774086378731E-3</v>
      </c>
      <c r="J50" s="8">
        <f t="shared" si="2"/>
        <v>-0.8</v>
      </c>
      <c r="K50" s="9">
        <f t="shared" si="3"/>
        <v>-0.66666666666666663</v>
      </c>
    </row>
    <row r="51" spans="1:11" x14ac:dyDescent="0.2">
      <c r="A51" s="7" t="s">
        <v>195</v>
      </c>
      <c r="B51" s="65">
        <v>11</v>
      </c>
      <c r="C51" s="34">
        <f>IF(B64=0, "-", B51/B64)</f>
        <v>5.3921568627450983E-2</v>
      </c>
      <c r="D51" s="65">
        <v>114</v>
      </c>
      <c r="E51" s="9">
        <f>IF(D64=0, "-", D51/D64)</f>
        <v>0.14805194805194805</v>
      </c>
      <c r="F51" s="81">
        <v>53</v>
      </c>
      <c r="G51" s="34">
        <f>IF(F64=0, "-", F51/F64)</f>
        <v>8.9678510998307953E-2</v>
      </c>
      <c r="H51" s="65">
        <v>176</v>
      </c>
      <c r="I51" s="9">
        <f>IF(H64=0, "-", H51/H64)</f>
        <v>0.11694352159468438</v>
      </c>
      <c r="J51" s="8">
        <f t="shared" si="2"/>
        <v>-0.90350877192982459</v>
      </c>
      <c r="K51" s="9">
        <f t="shared" si="3"/>
        <v>-0.69886363636363635</v>
      </c>
    </row>
    <row r="52" spans="1:11" x14ac:dyDescent="0.2">
      <c r="A52" s="7" t="s">
        <v>196</v>
      </c>
      <c r="B52" s="65">
        <v>29</v>
      </c>
      <c r="C52" s="34">
        <f>IF(B64=0, "-", B52/B64)</f>
        <v>0.14215686274509803</v>
      </c>
      <c r="D52" s="65">
        <v>105</v>
      </c>
      <c r="E52" s="9">
        <f>IF(D64=0, "-", D52/D64)</f>
        <v>0.13636363636363635</v>
      </c>
      <c r="F52" s="81">
        <v>91</v>
      </c>
      <c r="G52" s="34">
        <f>IF(F64=0, "-", F52/F64)</f>
        <v>0.15397631133671744</v>
      </c>
      <c r="H52" s="65">
        <v>241</v>
      </c>
      <c r="I52" s="9">
        <f>IF(H64=0, "-", H52/H64)</f>
        <v>0.1601328903654485</v>
      </c>
      <c r="J52" s="8">
        <f t="shared" si="2"/>
        <v>-0.72380952380952379</v>
      </c>
      <c r="K52" s="9">
        <f t="shared" si="3"/>
        <v>-0.62240663900414939</v>
      </c>
    </row>
    <row r="53" spans="1:11" x14ac:dyDescent="0.2">
      <c r="A53" s="7" t="s">
        <v>197</v>
      </c>
      <c r="B53" s="65">
        <v>0</v>
      </c>
      <c r="C53" s="34">
        <f>IF(B64=0, "-", B53/B64)</f>
        <v>0</v>
      </c>
      <c r="D53" s="65">
        <v>1</v>
      </c>
      <c r="E53" s="9">
        <f>IF(D64=0, "-", D53/D64)</f>
        <v>1.2987012987012987E-3</v>
      </c>
      <c r="F53" s="81">
        <v>0</v>
      </c>
      <c r="G53" s="34">
        <f>IF(F64=0, "-", F53/F64)</f>
        <v>0</v>
      </c>
      <c r="H53" s="65">
        <v>4</v>
      </c>
      <c r="I53" s="9">
        <f>IF(H64=0, "-", H53/H64)</f>
        <v>2.6578073089700998E-3</v>
      </c>
      <c r="J53" s="8">
        <f t="shared" si="2"/>
        <v>-1</v>
      </c>
      <c r="K53" s="9">
        <f t="shared" si="3"/>
        <v>-1</v>
      </c>
    </row>
    <row r="54" spans="1:11" x14ac:dyDescent="0.2">
      <c r="A54" s="7" t="s">
        <v>198</v>
      </c>
      <c r="B54" s="65">
        <v>0</v>
      </c>
      <c r="C54" s="34">
        <f>IF(B64=0, "-", B54/B64)</f>
        <v>0</v>
      </c>
      <c r="D54" s="65">
        <v>0</v>
      </c>
      <c r="E54" s="9">
        <f>IF(D64=0, "-", D54/D64)</f>
        <v>0</v>
      </c>
      <c r="F54" s="81">
        <v>0</v>
      </c>
      <c r="G54" s="34">
        <f>IF(F64=0, "-", F54/F64)</f>
        <v>0</v>
      </c>
      <c r="H54" s="65">
        <v>2</v>
      </c>
      <c r="I54" s="9">
        <f>IF(H64=0, "-", H54/H64)</f>
        <v>1.3289036544850499E-3</v>
      </c>
      <c r="J54" s="8" t="str">
        <f t="shared" si="2"/>
        <v>-</v>
      </c>
      <c r="K54" s="9">
        <f t="shared" si="3"/>
        <v>-1</v>
      </c>
    </row>
    <row r="55" spans="1:11" x14ac:dyDescent="0.2">
      <c r="A55" s="7" t="s">
        <v>199</v>
      </c>
      <c r="B55" s="65">
        <v>0</v>
      </c>
      <c r="C55" s="34">
        <f>IF(B64=0, "-", B55/B64)</f>
        <v>0</v>
      </c>
      <c r="D55" s="65">
        <v>1</v>
      </c>
      <c r="E55" s="9">
        <f>IF(D64=0, "-", D55/D64)</f>
        <v>1.2987012987012987E-3</v>
      </c>
      <c r="F55" s="81">
        <v>0</v>
      </c>
      <c r="G55" s="34">
        <f>IF(F64=0, "-", F55/F64)</f>
        <v>0</v>
      </c>
      <c r="H55" s="65">
        <v>4</v>
      </c>
      <c r="I55" s="9">
        <f>IF(H64=0, "-", H55/H64)</f>
        <v>2.6578073089700998E-3</v>
      </c>
      <c r="J55" s="8">
        <f t="shared" si="2"/>
        <v>-1</v>
      </c>
      <c r="K55" s="9">
        <f t="shared" si="3"/>
        <v>-1</v>
      </c>
    </row>
    <row r="56" spans="1:11" x14ac:dyDescent="0.2">
      <c r="A56" s="7" t="s">
        <v>200</v>
      </c>
      <c r="B56" s="65">
        <v>10</v>
      </c>
      <c r="C56" s="34">
        <f>IF(B64=0, "-", B56/B64)</f>
        <v>4.9019607843137254E-2</v>
      </c>
      <c r="D56" s="65">
        <v>0</v>
      </c>
      <c r="E56" s="9">
        <f>IF(D64=0, "-", D56/D64)</f>
        <v>0</v>
      </c>
      <c r="F56" s="81">
        <v>23</v>
      </c>
      <c r="G56" s="34">
        <f>IF(F64=0, "-", F56/F64)</f>
        <v>3.8917089678510999E-2</v>
      </c>
      <c r="H56" s="65">
        <v>0</v>
      </c>
      <c r="I56" s="9">
        <f>IF(H64=0, "-", H56/H64)</f>
        <v>0</v>
      </c>
      <c r="J56" s="8" t="str">
        <f t="shared" si="2"/>
        <v>-</v>
      </c>
      <c r="K56" s="9" t="str">
        <f t="shared" si="3"/>
        <v>-</v>
      </c>
    </row>
    <row r="57" spans="1:11" x14ac:dyDescent="0.2">
      <c r="A57" s="7" t="s">
        <v>201</v>
      </c>
      <c r="B57" s="65">
        <v>11</v>
      </c>
      <c r="C57" s="34">
        <f>IF(B64=0, "-", B57/B64)</f>
        <v>5.3921568627450983E-2</v>
      </c>
      <c r="D57" s="65">
        <v>33</v>
      </c>
      <c r="E57" s="9">
        <f>IF(D64=0, "-", D57/D64)</f>
        <v>4.2857142857142858E-2</v>
      </c>
      <c r="F57" s="81">
        <v>23</v>
      </c>
      <c r="G57" s="34">
        <f>IF(F64=0, "-", F57/F64)</f>
        <v>3.8917089678510999E-2</v>
      </c>
      <c r="H57" s="65">
        <v>59</v>
      </c>
      <c r="I57" s="9">
        <f>IF(H64=0, "-", H57/H64)</f>
        <v>3.9202657807308972E-2</v>
      </c>
      <c r="J57" s="8">
        <f t="shared" si="2"/>
        <v>-0.66666666666666663</v>
      </c>
      <c r="K57" s="9">
        <f t="shared" si="3"/>
        <v>-0.61016949152542377</v>
      </c>
    </row>
    <row r="58" spans="1:11" x14ac:dyDescent="0.2">
      <c r="A58" s="7" t="s">
        <v>202</v>
      </c>
      <c r="B58" s="65">
        <v>3</v>
      </c>
      <c r="C58" s="34">
        <f>IF(B64=0, "-", B58/B64)</f>
        <v>1.4705882352941176E-2</v>
      </c>
      <c r="D58" s="65">
        <v>4</v>
      </c>
      <c r="E58" s="9">
        <f>IF(D64=0, "-", D58/D64)</f>
        <v>5.1948051948051948E-3</v>
      </c>
      <c r="F58" s="81">
        <v>9</v>
      </c>
      <c r="G58" s="34">
        <f>IF(F64=0, "-", F58/F64)</f>
        <v>1.5228426395939087E-2</v>
      </c>
      <c r="H58" s="65">
        <v>5</v>
      </c>
      <c r="I58" s="9">
        <f>IF(H64=0, "-", H58/H64)</f>
        <v>3.3222591362126247E-3</v>
      </c>
      <c r="J58" s="8">
        <f t="shared" si="2"/>
        <v>-0.25</v>
      </c>
      <c r="K58" s="9">
        <f t="shared" si="3"/>
        <v>0.8</v>
      </c>
    </row>
    <row r="59" spans="1:11" x14ac:dyDescent="0.2">
      <c r="A59" s="7" t="s">
        <v>203</v>
      </c>
      <c r="B59" s="65">
        <v>61</v>
      </c>
      <c r="C59" s="34">
        <f>IF(B64=0, "-", B59/B64)</f>
        <v>0.29901960784313725</v>
      </c>
      <c r="D59" s="65">
        <v>141</v>
      </c>
      <c r="E59" s="9">
        <f>IF(D64=0, "-", D59/D64)</f>
        <v>0.18311688311688312</v>
      </c>
      <c r="F59" s="81">
        <v>163</v>
      </c>
      <c r="G59" s="34">
        <f>IF(F64=0, "-", F59/F64)</f>
        <v>0.27580372250423013</v>
      </c>
      <c r="H59" s="65">
        <v>286</v>
      </c>
      <c r="I59" s="9">
        <f>IF(H64=0, "-", H59/H64)</f>
        <v>0.19003322259136213</v>
      </c>
      <c r="J59" s="8">
        <f t="shared" si="2"/>
        <v>-0.56737588652482274</v>
      </c>
      <c r="K59" s="9">
        <f t="shared" si="3"/>
        <v>-0.43006993006993005</v>
      </c>
    </row>
    <row r="60" spans="1:11" x14ac:dyDescent="0.2">
      <c r="A60" s="7" t="s">
        <v>204</v>
      </c>
      <c r="B60" s="65">
        <v>1</v>
      </c>
      <c r="C60" s="34">
        <f>IF(B64=0, "-", B60/B64)</f>
        <v>4.9019607843137254E-3</v>
      </c>
      <c r="D60" s="65">
        <v>1</v>
      </c>
      <c r="E60" s="9">
        <f>IF(D64=0, "-", D60/D64)</f>
        <v>1.2987012987012987E-3</v>
      </c>
      <c r="F60" s="81">
        <v>1</v>
      </c>
      <c r="G60" s="34">
        <f>IF(F64=0, "-", F60/F64)</f>
        <v>1.6920473773265651E-3</v>
      </c>
      <c r="H60" s="65">
        <v>2</v>
      </c>
      <c r="I60" s="9">
        <f>IF(H64=0, "-", H60/H64)</f>
        <v>1.3289036544850499E-3</v>
      </c>
      <c r="J60" s="8">
        <f t="shared" si="2"/>
        <v>0</v>
      </c>
      <c r="K60" s="9">
        <f t="shared" si="3"/>
        <v>-0.5</v>
      </c>
    </row>
    <row r="61" spans="1:11" x14ac:dyDescent="0.2">
      <c r="A61" s="7" t="s">
        <v>205</v>
      </c>
      <c r="B61" s="65">
        <v>0</v>
      </c>
      <c r="C61" s="34">
        <f>IF(B64=0, "-", B61/B64)</f>
        <v>0</v>
      </c>
      <c r="D61" s="65">
        <v>1</v>
      </c>
      <c r="E61" s="9">
        <f>IF(D64=0, "-", D61/D64)</f>
        <v>1.2987012987012987E-3</v>
      </c>
      <c r="F61" s="81">
        <v>2</v>
      </c>
      <c r="G61" s="34">
        <f>IF(F64=0, "-", F61/F64)</f>
        <v>3.3840947546531302E-3</v>
      </c>
      <c r="H61" s="65">
        <v>1</v>
      </c>
      <c r="I61" s="9">
        <f>IF(H64=0, "-", H61/H64)</f>
        <v>6.6445182724252495E-4</v>
      </c>
      <c r="J61" s="8">
        <f t="shared" si="2"/>
        <v>-1</v>
      </c>
      <c r="K61" s="9">
        <f t="shared" si="3"/>
        <v>1</v>
      </c>
    </row>
    <row r="62" spans="1:11" x14ac:dyDescent="0.2">
      <c r="A62" s="7" t="s">
        <v>206</v>
      </c>
      <c r="B62" s="65">
        <v>1</v>
      </c>
      <c r="C62" s="34">
        <f>IF(B64=0, "-", B62/B64)</f>
        <v>4.9019607843137254E-3</v>
      </c>
      <c r="D62" s="65">
        <v>126</v>
      </c>
      <c r="E62" s="9">
        <f>IF(D64=0, "-", D62/D64)</f>
        <v>0.16363636363636364</v>
      </c>
      <c r="F62" s="81">
        <v>2</v>
      </c>
      <c r="G62" s="34">
        <f>IF(F64=0, "-", F62/F64)</f>
        <v>3.3840947546531302E-3</v>
      </c>
      <c r="H62" s="65">
        <v>241</v>
      </c>
      <c r="I62" s="9">
        <f>IF(H64=0, "-", H62/H64)</f>
        <v>0.1601328903654485</v>
      </c>
      <c r="J62" s="8">
        <f t="shared" si="2"/>
        <v>-0.99206349206349209</v>
      </c>
      <c r="K62" s="9">
        <f t="shared" si="3"/>
        <v>-0.99170124481327804</v>
      </c>
    </row>
    <row r="63" spans="1:11" x14ac:dyDescent="0.2">
      <c r="A63" s="2"/>
      <c r="B63" s="68"/>
      <c r="C63" s="33"/>
      <c r="D63" s="68"/>
      <c r="E63" s="6"/>
      <c r="F63" s="82"/>
      <c r="G63" s="33"/>
      <c r="H63" s="68"/>
      <c r="I63" s="6"/>
      <c r="J63" s="5"/>
      <c r="K63" s="6"/>
    </row>
    <row r="64" spans="1:11" s="43" customFormat="1" x14ac:dyDescent="0.2">
      <c r="A64" s="162" t="s">
        <v>470</v>
      </c>
      <c r="B64" s="71">
        <f>SUM(B45:B63)</f>
        <v>204</v>
      </c>
      <c r="C64" s="40">
        <f>B64/1663</f>
        <v>0.12266987372218882</v>
      </c>
      <c r="D64" s="71">
        <f>SUM(D45:D63)</f>
        <v>770</v>
      </c>
      <c r="E64" s="41">
        <f>D64/2959</f>
        <v>0.26022304832713755</v>
      </c>
      <c r="F64" s="77">
        <f>SUM(F45:F63)</f>
        <v>591</v>
      </c>
      <c r="G64" s="42">
        <f>F64/4356</f>
        <v>0.13567493112947659</v>
      </c>
      <c r="H64" s="71">
        <f>SUM(H45:H63)</f>
        <v>1505</v>
      </c>
      <c r="I64" s="41">
        <f>H64/6331</f>
        <v>0.23771915969041227</v>
      </c>
      <c r="J64" s="37">
        <f>IF(D64=0, "-", IF((B64-D64)/D64&lt;10, (B64-D64)/D64, "&gt;999%"))</f>
        <v>-0.73506493506493509</v>
      </c>
      <c r="K64" s="38">
        <f>IF(H64=0, "-", IF((F64-H64)/H64&lt;10, (F64-H64)/H64, "&gt;999%"))</f>
        <v>-0.60730897009966778</v>
      </c>
    </row>
    <row r="65" spans="1:11" x14ac:dyDescent="0.2">
      <c r="B65" s="83"/>
      <c r="D65" s="83"/>
      <c r="F65" s="83"/>
      <c r="H65" s="83"/>
    </row>
    <row r="66" spans="1:11" x14ac:dyDescent="0.2">
      <c r="A66" s="163" t="s">
        <v>114</v>
      </c>
      <c r="B66" s="61" t="s">
        <v>12</v>
      </c>
      <c r="C66" s="62" t="s">
        <v>13</v>
      </c>
      <c r="D66" s="61" t="s">
        <v>12</v>
      </c>
      <c r="E66" s="63" t="s">
        <v>13</v>
      </c>
      <c r="F66" s="62" t="s">
        <v>12</v>
      </c>
      <c r="G66" s="62" t="s">
        <v>13</v>
      </c>
      <c r="H66" s="61" t="s">
        <v>12</v>
      </c>
      <c r="I66" s="63" t="s">
        <v>13</v>
      </c>
      <c r="J66" s="61"/>
      <c r="K66" s="63"/>
    </row>
    <row r="67" spans="1:11" x14ac:dyDescent="0.2">
      <c r="A67" s="7" t="s">
        <v>207</v>
      </c>
      <c r="B67" s="65">
        <v>1</v>
      </c>
      <c r="C67" s="34">
        <f>IF(B76=0, "-", B67/B76)</f>
        <v>4.1666666666666664E-2</v>
      </c>
      <c r="D67" s="65">
        <v>19</v>
      </c>
      <c r="E67" s="9">
        <f>IF(D76=0, "-", D67/D76)</f>
        <v>0.34545454545454546</v>
      </c>
      <c r="F67" s="81">
        <v>5</v>
      </c>
      <c r="G67" s="34">
        <f>IF(F76=0, "-", F67/F76)</f>
        <v>7.6923076923076927E-2</v>
      </c>
      <c r="H67" s="65">
        <v>28</v>
      </c>
      <c r="I67" s="9">
        <f>IF(H76=0, "-", H67/H76)</f>
        <v>0.26666666666666666</v>
      </c>
      <c r="J67" s="8">
        <f t="shared" ref="J67:J74" si="4">IF(D67=0, "-", IF((B67-D67)/D67&lt;10, (B67-D67)/D67, "&gt;999%"))</f>
        <v>-0.94736842105263153</v>
      </c>
      <c r="K67" s="9">
        <f t="shared" ref="K67:K74" si="5">IF(H67=0, "-", IF((F67-H67)/H67&lt;10, (F67-H67)/H67, "&gt;999%"))</f>
        <v>-0.8214285714285714</v>
      </c>
    </row>
    <row r="68" spans="1:11" x14ac:dyDescent="0.2">
      <c r="A68" s="7" t="s">
        <v>208</v>
      </c>
      <c r="B68" s="65">
        <v>4</v>
      </c>
      <c r="C68" s="34">
        <f>IF(B76=0, "-", B68/B76)</f>
        <v>0.16666666666666666</v>
      </c>
      <c r="D68" s="65">
        <v>10</v>
      </c>
      <c r="E68" s="9">
        <f>IF(D76=0, "-", D68/D76)</f>
        <v>0.18181818181818182</v>
      </c>
      <c r="F68" s="81">
        <v>16</v>
      </c>
      <c r="G68" s="34">
        <f>IF(F76=0, "-", F68/F76)</f>
        <v>0.24615384615384617</v>
      </c>
      <c r="H68" s="65">
        <v>24</v>
      </c>
      <c r="I68" s="9">
        <f>IF(H76=0, "-", H68/H76)</f>
        <v>0.22857142857142856</v>
      </c>
      <c r="J68" s="8">
        <f t="shared" si="4"/>
        <v>-0.6</v>
      </c>
      <c r="K68" s="9">
        <f t="shared" si="5"/>
        <v>-0.33333333333333331</v>
      </c>
    </row>
    <row r="69" spans="1:11" x14ac:dyDescent="0.2">
      <c r="A69" s="7" t="s">
        <v>209</v>
      </c>
      <c r="B69" s="65">
        <v>4</v>
      </c>
      <c r="C69" s="34">
        <f>IF(B76=0, "-", B69/B76)</f>
        <v>0.16666666666666666</v>
      </c>
      <c r="D69" s="65">
        <v>4</v>
      </c>
      <c r="E69" s="9">
        <f>IF(D76=0, "-", D69/D76)</f>
        <v>7.2727272727272724E-2</v>
      </c>
      <c r="F69" s="81">
        <v>11</v>
      </c>
      <c r="G69" s="34">
        <f>IF(F76=0, "-", F69/F76)</f>
        <v>0.16923076923076924</v>
      </c>
      <c r="H69" s="65">
        <v>4</v>
      </c>
      <c r="I69" s="9">
        <f>IF(H76=0, "-", H69/H76)</f>
        <v>3.8095238095238099E-2</v>
      </c>
      <c r="J69" s="8">
        <f t="shared" si="4"/>
        <v>0</v>
      </c>
      <c r="K69" s="9">
        <f t="shared" si="5"/>
        <v>1.75</v>
      </c>
    </row>
    <row r="70" spans="1:11" x14ac:dyDescent="0.2">
      <c r="A70" s="7" t="s">
        <v>210</v>
      </c>
      <c r="B70" s="65">
        <v>0</v>
      </c>
      <c r="C70" s="34">
        <f>IF(B76=0, "-", B70/B76)</f>
        <v>0</v>
      </c>
      <c r="D70" s="65">
        <v>1</v>
      </c>
      <c r="E70" s="9">
        <f>IF(D76=0, "-", D70/D76)</f>
        <v>1.8181818181818181E-2</v>
      </c>
      <c r="F70" s="81">
        <v>0</v>
      </c>
      <c r="G70" s="34">
        <f>IF(F76=0, "-", F70/F76)</f>
        <v>0</v>
      </c>
      <c r="H70" s="65">
        <v>1</v>
      </c>
      <c r="I70" s="9">
        <f>IF(H76=0, "-", H70/H76)</f>
        <v>9.5238095238095247E-3</v>
      </c>
      <c r="J70" s="8">
        <f t="shared" si="4"/>
        <v>-1</v>
      </c>
      <c r="K70" s="9">
        <f t="shared" si="5"/>
        <v>-1</v>
      </c>
    </row>
    <row r="71" spans="1:11" x14ac:dyDescent="0.2">
      <c r="A71" s="7" t="s">
        <v>211</v>
      </c>
      <c r="B71" s="65">
        <v>6</v>
      </c>
      <c r="C71" s="34">
        <f>IF(B76=0, "-", B71/B76)</f>
        <v>0.25</v>
      </c>
      <c r="D71" s="65">
        <v>15</v>
      </c>
      <c r="E71" s="9">
        <f>IF(D76=0, "-", D71/D76)</f>
        <v>0.27272727272727271</v>
      </c>
      <c r="F71" s="81">
        <v>17</v>
      </c>
      <c r="G71" s="34">
        <f>IF(F76=0, "-", F71/F76)</f>
        <v>0.26153846153846155</v>
      </c>
      <c r="H71" s="65">
        <v>33</v>
      </c>
      <c r="I71" s="9">
        <f>IF(H76=0, "-", H71/H76)</f>
        <v>0.31428571428571428</v>
      </c>
      <c r="J71" s="8">
        <f t="shared" si="4"/>
        <v>-0.6</v>
      </c>
      <c r="K71" s="9">
        <f t="shared" si="5"/>
        <v>-0.48484848484848486</v>
      </c>
    </row>
    <row r="72" spans="1:11" x14ac:dyDescent="0.2">
      <c r="A72" s="7" t="s">
        <v>212</v>
      </c>
      <c r="B72" s="65">
        <v>0</v>
      </c>
      <c r="C72" s="34">
        <f>IF(B76=0, "-", B72/B76)</f>
        <v>0</v>
      </c>
      <c r="D72" s="65">
        <v>0</v>
      </c>
      <c r="E72" s="9">
        <f>IF(D76=0, "-", D72/D76)</f>
        <v>0</v>
      </c>
      <c r="F72" s="81">
        <v>0</v>
      </c>
      <c r="G72" s="34">
        <f>IF(F76=0, "-", F72/F76)</f>
        <v>0</v>
      </c>
      <c r="H72" s="65">
        <v>1</v>
      </c>
      <c r="I72" s="9">
        <f>IF(H76=0, "-", H72/H76)</f>
        <v>9.5238095238095247E-3</v>
      </c>
      <c r="J72" s="8" t="str">
        <f t="shared" si="4"/>
        <v>-</v>
      </c>
      <c r="K72" s="9">
        <f t="shared" si="5"/>
        <v>-1</v>
      </c>
    </row>
    <row r="73" spans="1:11" x14ac:dyDescent="0.2">
      <c r="A73" s="7" t="s">
        <v>213</v>
      </c>
      <c r="B73" s="65">
        <v>0</v>
      </c>
      <c r="C73" s="34">
        <f>IF(B76=0, "-", B73/B76)</f>
        <v>0</v>
      </c>
      <c r="D73" s="65">
        <v>1</v>
      </c>
      <c r="E73" s="9">
        <f>IF(D76=0, "-", D73/D76)</f>
        <v>1.8181818181818181E-2</v>
      </c>
      <c r="F73" s="81">
        <v>1</v>
      </c>
      <c r="G73" s="34">
        <f>IF(F76=0, "-", F73/F76)</f>
        <v>1.5384615384615385E-2</v>
      </c>
      <c r="H73" s="65">
        <v>3</v>
      </c>
      <c r="I73" s="9">
        <f>IF(H76=0, "-", H73/H76)</f>
        <v>2.8571428571428571E-2</v>
      </c>
      <c r="J73" s="8">
        <f t="shared" si="4"/>
        <v>-1</v>
      </c>
      <c r="K73" s="9">
        <f t="shared" si="5"/>
        <v>-0.66666666666666663</v>
      </c>
    </row>
    <row r="74" spans="1:11" x14ac:dyDescent="0.2">
      <c r="A74" s="7" t="s">
        <v>214</v>
      </c>
      <c r="B74" s="65">
        <v>9</v>
      </c>
      <c r="C74" s="34">
        <f>IF(B76=0, "-", B74/B76)</f>
        <v>0.375</v>
      </c>
      <c r="D74" s="65">
        <v>5</v>
      </c>
      <c r="E74" s="9">
        <f>IF(D76=0, "-", D74/D76)</f>
        <v>9.0909090909090912E-2</v>
      </c>
      <c r="F74" s="81">
        <v>15</v>
      </c>
      <c r="G74" s="34">
        <f>IF(F76=0, "-", F74/F76)</f>
        <v>0.23076923076923078</v>
      </c>
      <c r="H74" s="65">
        <v>11</v>
      </c>
      <c r="I74" s="9">
        <f>IF(H76=0, "-", H74/H76)</f>
        <v>0.10476190476190476</v>
      </c>
      <c r="J74" s="8">
        <f t="shared" si="4"/>
        <v>0.8</v>
      </c>
      <c r="K74" s="9">
        <f t="shared" si="5"/>
        <v>0.36363636363636365</v>
      </c>
    </row>
    <row r="75" spans="1:11" x14ac:dyDescent="0.2">
      <c r="A75" s="2"/>
      <c r="B75" s="68"/>
      <c r="C75" s="33"/>
      <c r="D75" s="68"/>
      <c r="E75" s="6"/>
      <c r="F75" s="82"/>
      <c r="G75" s="33"/>
      <c r="H75" s="68"/>
      <c r="I75" s="6"/>
      <c r="J75" s="5"/>
      <c r="K75" s="6"/>
    </row>
    <row r="76" spans="1:11" s="43" customFormat="1" x14ac:dyDescent="0.2">
      <c r="A76" s="162" t="s">
        <v>469</v>
      </c>
      <c r="B76" s="71">
        <f>SUM(B67:B75)</f>
        <v>24</v>
      </c>
      <c r="C76" s="40">
        <f>B76/1663</f>
        <v>1.4431749849669273E-2</v>
      </c>
      <c r="D76" s="71">
        <f>SUM(D67:D75)</f>
        <v>55</v>
      </c>
      <c r="E76" s="41">
        <f>D76/2959</f>
        <v>1.858736059479554E-2</v>
      </c>
      <c r="F76" s="77">
        <f>SUM(F67:F75)</f>
        <v>65</v>
      </c>
      <c r="G76" s="42">
        <f>F76/4356</f>
        <v>1.4921946740128558E-2</v>
      </c>
      <c r="H76" s="71">
        <f>SUM(H67:H75)</f>
        <v>105</v>
      </c>
      <c r="I76" s="41">
        <f>H76/6331</f>
        <v>1.6585057652819458E-2</v>
      </c>
      <c r="J76" s="37">
        <f>IF(D76=0, "-", IF((B76-D76)/D76&lt;10, (B76-D76)/D76, "&gt;999%"))</f>
        <v>-0.5636363636363636</v>
      </c>
      <c r="K76" s="38">
        <f>IF(H76=0, "-", IF((F76-H76)/H76&lt;10, (F76-H76)/H76, "&gt;999%"))</f>
        <v>-0.38095238095238093</v>
      </c>
    </row>
    <row r="77" spans="1:11" x14ac:dyDescent="0.2">
      <c r="B77" s="83"/>
      <c r="D77" s="83"/>
      <c r="F77" s="83"/>
      <c r="H77" s="83"/>
    </row>
    <row r="78" spans="1:11" s="43" customFormat="1" x14ac:dyDescent="0.2">
      <c r="A78" s="162" t="s">
        <v>468</v>
      </c>
      <c r="B78" s="71">
        <v>228</v>
      </c>
      <c r="C78" s="40">
        <f>B78/1663</f>
        <v>0.13710162357185809</v>
      </c>
      <c r="D78" s="71">
        <v>825</v>
      </c>
      <c r="E78" s="41">
        <f>D78/2959</f>
        <v>0.27881040892193309</v>
      </c>
      <c r="F78" s="77">
        <v>656</v>
      </c>
      <c r="G78" s="42">
        <f>F78/4356</f>
        <v>0.15059687786960516</v>
      </c>
      <c r="H78" s="71">
        <v>1610</v>
      </c>
      <c r="I78" s="41">
        <f>H78/6331</f>
        <v>0.25430421734323172</v>
      </c>
      <c r="J78" s="37">
        <f>IF(D78=0, "-", IF((B78-D78)/D78&lt;10, (B78-D78)/D78, "&gt;999%"))</f>
        <v>-0.72363636363636363</v>
      </c>
      <c r="K78" s="38">
        <f>IF(H78=0, "-", IF((F78-H78)/H78&lt;10, (F78-H78)/H78, "&gt;999%"))</f>
        <v>-0.59254658385093173</v>
      </c>
    </row>
    <row r="79" spans="1:11" x14ac:dyDescent="0.2">
      <c r="B79" s="83"/>
      <c r="D79" s="83"/>
      <c r="F79" s="83"/>
      <c r="H79" s="83"/>
    </row>
    <row r="80" spans="1:11" ht="15.75" x14ac:dyDescent="0.25">
      <c r="A80" s="164" t="s">
        <v>91</v>
      </c>
      <c r="B80" s="196" t="s">
        <v>1</v>
      </c>
      <c r="C80" s="200"/>
      <c r="D80" s="200"/>
      <c r="E80" s="197"/>
      <c r="F80" s="196" t="s">
        <v>14</v>
      </c>
      <c r="G80" s="200"/>
      <c r="H80" s="200"/>
      <c r="I80" s="197"/>
      <c r="J80" s="196" t="s">
        <v>15</v>
      </c>
      <c r="K80" s="197"/>
    </row>
    <row r="81" spans="1:11" x14ac:dyDescent="0.2">
      <c r="A81" s="22"/>
      <c r="B81" s="196">
        <f>VALUE(RIGHT($B$2, 4))</f>
        <v>2021</v>
      </c>
      <c r="C81" s="197"/>
      <c r="D81" s="196">
        <f>B81-1</f>
        <v>2020</v>
      </c>
      <c r="E81" s="204"/>
      <c r="F81" s="196">
        <f>B81</f>
        <v>2021</v>
      </c>
      <c r="G81" s="204"/>
      <c r="H81" s="196">
        <f>D81</f>
        <v>2020</v>
      </c>
      <c r="I81" s="204"/>
      <c r="J81" s="140" t="s">
        <v>4</v>
      </c>
      <c r="K81" s="141" t="s">
        <v>2</v>
      </c>
    </row>
    <row r="82" spans="1:11" x14ac:dyDescent="0.2">
      <c r="A82" s="163" t="s">
        <v>115</v>
      </c>
      <c r="B82" s="61" t="s">
        <v>12</v>
      </c>
      <c r="C82" s="62" t="s">
        <v>13</v>
      </c>
      <c r="D82" s="61" t="s">
        <v>12</v>
      </c>
      <c r="E82" s="63" t="s">
        <v>13</v>
      </c>
      <c r="F82" s="62" t="s">
        <v>12</v>
      </c>
      <c r="G82" s="62" t="s">
        <v>13</v>
      </c>
      <c r="H82" s="61" t="s">
        <v>12</v>
      </c>
      <c r="I82" s="63" t="s">
        <v>13</v>
      </c>
      <c r="J82" s="61"/>
      <c r="K82" s="63"/>
    </row>
    <row r="83" spans="1:11" x14ac:dyDescent="0.2">
      <c r="A83" s="7" t="s">
        <v>215</v>
      </c>
      <c r="B83" s="65">
        <v>0</v>
      </c>
      <c r="C83" s="34">
        <f>IF(B92=0, "-", B83/B92)</f>
        <v>0</v>
      </c>
      <c r="D83" s="65">
        <v>1</v>
      </c>
      <c r="E83" s="9">
        <f>IF(D92=0, "-", D83/D92)</f>
        <v>1.1363636363636364E-2</v>
      </c>
      <c r="F83" s="81">
        <v>2</v>
      </c>
      <c r="G83" s="34">
        <f>IF(F92=0, "-", F83/F92)</f>
        <v>2.7027027027027029E-2</v>
      </c>
      <c r="H83" s="65">
        <v>4</v>
      </c>
      <c r="I83" s="9">
        <f>IF(H92=0, "-", H83/H92)</f>
        <v>2.1390374331550801E-2</v>
      </c>
      <c r="J83" s="8">
        <f t="shared" ref="J83:J90" si="6">IF(D83=0, "-", IF((B83-D83)/D83&lt;10, (B83-D83)/D83, "&gt;999%"))</f>
        <v>-1</v>
      </c>
      <c r="K83" s="9">
        <f t="shared" ref="K83:K90" si="7">IF(H83=0, "-", IF((F83-H83)/H83&lt;10, (F83-H83)/H83, "&gt;999%"))</f>
        <v>-0.5</v>
      </c>
    </row>
    <row r="84" spans="1:11" x14ac:dyDescent="0.2">
      <c r="A84" s="7" t="s">
        <v>216</v>
      </c>
      <c r="B84" s="65">
        <v>6</v>
      </c>
      <c r="C84" s="34">
        <f>IF(B92=0, "-", B84/B92)</f>
        <v>0.17647058823529413</v>
      </c>
      <c r="D84" s="65">
        <v>13</v>
      </c>
      <c r="E84" s="9">
        <f>IF(D92=0, "-", D84/D92)</f>
        <v>0.14772727272727273</v>
      </c>
      <c r="F84" s="81">
        <v>10</v>
      </c>
      <c r="G84" s="34">
        <f>IF(F92=0, "-", F84/F92)</f>
        <v>0.13513513513513514</v>
      </c>
      <c r="H84" s="65">
        <v>28</v>
      </c>
      <c r="I84" s="9">
        <f>IF(H92=0, "-", H84/H92)</f>
        <v>0.1497326203208556</v>
      </c>
      <c r="J84" s="8">
        <f t="shared" si="6"/>
        <v>-0.53846153846153844</v>
      </c>
      <c r="K84" s="9">
        <f t="shared" si="7"/>
        <v>-0.6428571428571429</v>
      </c>
    </row>
    <row r="85" spans="1:11" x14ac:dyDescent="0.2">
      <c r="A85" s="7" t="s">
        <v>217</v>
      </c>
      <c r="B85" s="65">
        <v>0</v>
      </c>
      <c r="C85" s="34">
        <f>IF(B92=0, "-", B85/B92)</f>
        <v>0</v>
      </c>
      <c r="D85" s="65">
        <v>1</v>
      </c>
      <c r="E85" s="9">
        <f>IF(D92=0, "-", D85/D92)</f>
        <v>1.1363636363636364E-2</v>
      </c>
      <c r="F85" s="81">
        <v>1</v>
      </c>
      <c r="G85" s="34">
        <f>IF(F92=0, "-", F85/F92)</f>
        <v>1.3513513513513514E-2</v>
      </c>
      <c r="H85" s="65">
        <v>3</v>
      </c>
      <c r="I85" s="9">
        <f>IF(H92=0, "-", H85/H92)</f>
        <v>1.6042780748663103E-2</v>
      </c>
      <c r="J85" s="8">
        <f t="shared" si="6"/>
        <v>-1</v>
      </c>
      <c r="K85" s="9">
        <f t="shared" si="7"/>
        <v>-0.66666666666666663</v>
      </c>
    </row>
    <row r="86" spans="1:11" x14ac:dyDescent="0.2">
      <c r="A86" s="7" t="s">
        <v>218</v>
      </c>
      <c r="B86" s="65">
        <v>5</v>
      </c>
      <c r="C86" s="34">
        <f>IF(B92=0, "-", B86/B92)</f>
        <v>0.14705882352941177</v>
      </c>
      <c r="D86" s="65">
        <v>37</v>
      </c>
      <c r="E86" s="9">
        <f>IF(D92=0, "-", D86/D92)</f>
        <v>0.42045454545454547</v>
      </c>
      <c r="F86" s="81">
        <v>15</v>
      </c>
      <c r="G86" s="34">
        <f>IF(F92=0, "-", F86/F92)</f>
        <v>0.20270270270270271</v>
      </c>
      <c r="H86" s="65">
        <v>59</v>
      </c>
      <c r="I86" s="9">
        <f>IF(H92=0, "-", H86/H92)</f>
        <v>0.31550802139037432</v>
      </c>
      <c r="J86" s="8">
        <f t="shared" si="6"/>
        <v>-0.86486486486486491</v>
      </c>
      <c r="K86" s="9">
        <f t="shared" si="7"/>
        <v>-0.74576271186440679</v>
      </c>
    </row>
    <row r="87" spans="1:11" x14ac:dyDescent="0.2">
      <c r="A87" s="7" t="s">
        <v>219</v>
      </c>
      <c r="B87" s="65">
        <v>0</v>
      </c>
      <c r="C87" s="34">
        <f>IF(B92=0, "-", B87/B92)</f>
        <v>0</v>
      </c>
      <c r="D87" s="65">
        <v>1</v>
      </c>
      <c r="E87" s="9">
        <f>IF(D92=0, "-", D87/D92)</f>
        <v>1.1363636363636364E-2</v>
      </c>
      <c r="F87" s="81">
        <v>0</v>
      </c>
      <c r="G87" s="34">
        <f>IF(F92=0, "-", F87/F92)</f>
        <v>0</v>
      </c>
      <c r="H87" s="65">
        <v>3</v>
      </c>
      <c r="I87" s="9">
        <f>IF(H92=0, "-", H87/H92)</f>
        <v>1.6042780748663103E-2</v>
      </c>
      <c r="J87" s="8">
        <f t="shared" si="6"/>
        <v>-1</v>
      </c>
      <c r="K87" s="9">
        <f t="shared" si="7"/>
        <v>-1</v>
      </c>
    </row>
    <row r="88" spans="1:11" x14ac:dyDescent="0.2">
      <c r="A88" s="7" t="s">
        <v>220</v>
      </c>
      <c r="B88" s="65">
        <v>0</v>
      </c>
      <c r="C88" s="34">
        <f>IF(B92=0, "-", B88/B92)</f>
        <v>0</v>
      </c>
      <c r="D88" s="65">
        <v>6</v>
      </c>
      <c r="E88" s="9">
        <f>IF(D92=0, "-", D88/D92)</f>
        <v>6.8181818181818177E-2</v>
      </c>
      <c r="F88" s="81">
        <v>4</v>
      </c>
      <c r="G88" s="34">
        <f>IF(F92=0, "-", F88/F92)</f>
        <v>5.4054054054054057E-2</v>
      </c>
      <c r="H88" s="65">
        <v>10</v>
      </c>
      <c r="I88" s="9">
        <f>IF(H92=0, "-", H88/H92)</f>
        <v>5.3475935828877004E-2</v>
      </c>
      <c r="J88" s="8">
        <f t="shared" si="6"/>
        <v>-1</v>
      </c>
      <c r="K88" s="9">
        <f t="shared" si="7"/>
        <v>-0.6</v>
      </c>
    </row>
    <row r="89" spans="1:11" x14ac:dyDescent="0.2">
      <c r="A89" s="7" t="s">
        <v>221</v>
      </c>
      <c r="B89" s="65">
        <v>22</v>
      </c>
      <c r="C89" s="34">
        <f>IF(B92=0, "-", B89/B92)</f>
        <v>0.6470588235294118</v>
      </c>
      <c r="D89" s="65">
        <v>27</v>
      </c>
      <c r="E89" s="9">
        <f>IF(D92=0, "-", D89/D92)</f>
        <v>0.30681818181818182</v>
      </c>
      <c r="F89" s="81">
        <v>40</v>
      </c>
      <c r="G89" s="34">
        <f>IF(F92=0, "-", F89/F92)</f>
        <v>0.54054054054054057</v>
      </c>
      <c r="H89" s="65">
        <v>74</v>
      </c>
      <c r="I89" s="9">
        <f>IF(H92=0, "-", H89/H92)</f>
        <v>0.39572192513368987</v>
      </c>
      <c r="J89" s="8">
        <f t="shared" si="6"/>
        <v>-0.18518518518518517</v>
      </c>
      <c r="K89" s="9">
        <f t="shared" si="7"/>
        <v>-0.45945945945945948</v>
      </c>
    </row>
    <row r="90" spans="1:11" x14ac:dyDescent="0.2">
      <c r="A90" s="7" t="s">
        <v>222</v>
      </c>
      <c r="B90" s="65">
        <v>1</v>
      </c>
      <c r="C90" s="34">
        <f>IF(B92=0, "-", B90/B92)</f>
        <v>2.9411764705882353E-2</v>
      </c>
      <c r="D90" s="65">
        <v>2</v>
      </c>
      <c r="E90" s="9">
        <f>IF(D92=0, "-", D90/D92)</f>
        <v>2.2727272727272728E-2</v>
      </c>
      <c r="F90" s="81">
        <v>2</v>
      </c>
      <c r="G90" s="34">
        <f>IF(F92=0, "-", F90/F92)</f>
        <v>2.7027027027027029E-2</v>
      </c>
      <c r="H90" s="65">
        <v>6</v>
      </c>
      <c r="I90" s="9">
        <f>IF(H92=0, "-", H90/H92)</f>
        <v>3.2085561497326207E-2</v>
      </c>
      <c r="J90" s="8">
        <f t="shared" si="6"/>
        <v>-0.5</v>
      </c>
      <c r="K90" s="9">
        <f t="shared" si="7"/>
        <v>-0.66666666666666663</v>
      </c>
    </row>
    <row r="91" spans="1:11" x14ac:dyDescent="0.2">
      <c r="A91" s="2"/>
      <c r="B91" s="68"/>
      <c r="C91" s="33"/>
      <c r="D91" s="68"/>
      <c r="E91" s="6"/>
      <c r="F91" s="82"/>
      <c r="G91" s="33"/>
      <c r="H91" s="68"/>
      <c r="I91" s="6"/>
      <c r="J91" s="5"/>
      <c r="K91" s="6"/>
    </row>
    <row r="92" spans="1:11" s="43" customFormat="1" x14ac:dyDescent="0.2">
      <c r="A92" s="162" t="s">
        <v>467</v>
      </c>
      <c r="B92" s="71">
        <f>SUM(B83:B91)</f>
        <v>34</v>
      </c>
      <c r="C92" s="40">
        <f>B92/1663</f>
        <v>2.0444978953698137E-2</v>
      </c>
      <c r="D92" s="71">
        <f>SUM(D83:D91)</f>
        <v>88</v>
      </c>
      <c r="E92" s="41">
        <f>D92/2959</f>
        <v>2.9739776951672861E-2</v>
      </c>
      <c r="F92" s="77">
        <f>SUM(F83:F91)</f>
        <v>74</v>
      </c>
      <c r="G92" s="42">
        <f>F92/4356</f>
        <v>1.6988062442607896E-2</v>
      </c>
      <c r="H92" s="71">
        <f>SUM(H83:H91)</f>
        <v>187</v>
      </c>
      <c r="I92" s="41">
        <f>H92/6331</f>
        <v>2.9537197915021324E-2</v>
      </c>
      <c r="J92" s="37">
        <f>IF(D92=0, "-", IF((B92-D92)/D92&lt;10, (B92-D92)/D92, "&gt;999%"))</f>
        <v>-0.61363636363636365</v>
      </c>
      <c r="K92" s="38">
        <f>IF(H92=0, "-", IF((F92-H92)/H92&lt;10, (F92-H92)/H92, "&gt;999%"))</f>
        <v>-0.60427807486631013</v>
      </c>
    </row>
    <row r="93" spans="1:11" x14ac:dyDescent="0.2">
      <c r="B93" s="83"/>
      <c r="D93" s="83"/>
      <c r="F93" s="83"/>
      <c r="H93" s="83"/>
    </row>
    <row r="94" spans="1:11" x14ac:dyDescent="0.2">
      <c r="A94" s="163" t="s">
        <v>116</v>
      </c>
      <c r="B94" s="61" t="s">
        <v>12</v>
      </c>
      <c r="C94" s="62" t="s">
        <v>13</v>
      </c>
      <c r="D94" s="61" t="s">
        <v>12</v>
      </c>
      <c r="E94" s="63" t="s">
        <v>13</v>
      </c>
      <c r="F94" s="62" t="s">
        <v>12</v>
      </c>
      <c r="G94" s="62" t="s">
        <v>13</v>
      </c>
      <c r="H94" s="61" t="s">
        <v>12</v>
      </c>
      <c r="I94" s="63" t="s">
        <v>13</v>
      </c>
      <c r="J94" s="61"/>
      <c r="K94" s="63"/>
    </row>
    <row r="95" spans="1:11" x14ac:dyDescent="0.2">
      <c r="A95" s="7" t="s">
        <v>223</v>
      </c>
      <c r="B95" s="65">
        <v>0</v>
      </c>
      <c r="C95" s="34">
        <f>IF(B108=0, "-", B95/B108)</f>
        <v>0</v>
      </c>
      <c r="D95" s="65">
        <v>1</v>
      </c>
      <c r="E95" s="9">
        <f>IF(D108=0, "-", D95/D108)</f>
        <v>4.1666666666666664E-2</v>
      </c>
      <c r="F95" s="81">
        <v>1</v>
      </c>
      <c r="G95" s="34">
        <f>IF(F108=0, "-", F95/F108)</f>
        <v>1.7241379310344827E-2</v>
      </c>
      <c r="H95" s="65">
        <v>2</v>
      </c>
      <c r="I95" s="9">
        <f>IF(H108=0, "-", H95/H108)</f>
        <v>3.3898305084745763E-2</v>
      </c>
      <c r="J95" s="8">
        <f t="shared" ref="J95:J106" si="8">IF(D95=0, "-", IF((B95-D95)/D95&lt;10, (B95-D95)/D95, "&gt;999%"))</f>
        <v>-1</v>
      </c>
      <c r="K95" s="9">
        <f t="shared" ref="K95:K106" si="9">IF(H95=0, "-", IF((F95-H95)/H95&lt;10, (F95-H95)/H95, "&gt;999%"))</f>
        <v>-0.5</v>
      </c>
    </row>
    <row r="96" spans="1:11" x14ac:dyDescent="0.2">
      <c r="A96" s="7" t="s">
        <v>224</v>
      </c>
      <c r="B96" s="65">
        <v>1</v>
      </c>
      <c r="C96" s="34">
        <f>IF(B108=0, "-", B96/B108)</f>
        <v>3.3333333333333333E-2</v>
      </c>
      <c r="D96" s="65">
        <v>3</v>
      </c>
      <c r="E96" s="9">
        <f>IF(D108=0, "-", D96/D108)</f>
        <v>0.125</v>
      </c>
      <c r="F96" s="81">
        <v>1</v>
      </c>
      <c r="G96" s="34">
        <f>IF(F108=0, "-", F96/F108)</f>
        <v>1.7241379310344827E-2</v>
      </c>
      <c r="H96" s="65">
        <v>6</v>
      </c>
      <c r="I96" s="9">
        <f>IF(H108=0, "-", H96/H108)</f>
        <v>0.10169491525423729</v>
      </c>
      <c r="J96" s="8">
        <f t="shared" si="8"/>
        <v>-0.66666666666666663</v>
      </c>
      <c r="K96" s="9">
        <f t="shared" si="9"/>
        <v>-0.83333333333333337</v>
      </c>
    </row>
    <row r="97" spans="1:11" x14ac:dyDescent="0.2">
      <c r="A97" s="7" t="s">
        <v>225</v>
      </c>
      <c r="B97" s="65">
        <v>4</v>
      </c>
      <c r="C97" s="34">
        <f>IF(B108=0, "-", B97/B108)</f>
        <v>0.13333333333333333</v>
      </c>
      <c r="D97" s="65">
        <v>0</v>
      </c>
      <c r="E97" s="9">
        <f>IF(D108=0, "-", D97/D108)</f>
        <v>0</v>
      </c>
      <c r="F97" s="81">
        <v>7</v>
      </c>
      <c r="G97" s="34">
        <f>IF(F108=0, "-", F97/F108)</f>
        <v>0.1206896551724138</v>
      </c>
      <c r="H97" s="65">
        <v>2</v>
      </c>
      <c r="I97" s="9">
        <f>IF(H108=0, "-", H97/H108)</f>
        <v>3.3898305084745763E-2</v>
      </c>
      <c r="J97" s="8" t="str">
        <f t="shared" si="8"/>
        <v>-</v>
      </c>
      <c r="K97" s="9">
        <f t="shared" si="9"/>
        <v>2.5</v>
      </c>
    </row>
    <row r="98" spans="1:11" x14ac:dyDescent="0.2">
      <c r="A98" s="7" t="s">
        <v>226</v>
      </c>
      <c r="B98" s="65">
        <v>9</v>
      </c>
      <c r="C98" s="34">
        <f>IF(B108=0, "-", B98/B108)</f>
        <v>0.3</v>
      </c>
      <c r="D98" s="65">
        <v>8</v>
      </c>
      <c r="E98" s="9">
        <f>IF(D108=0, "-", D98/D108)</f>
        <v>0.33333333333333331</v>
      </c>
      <c r="F98" s="81">
        <v>12</v>
      </c>
      <c r="G98" s="34">
        <f>IF(F108=0, "-", F98/F108)</f>
        <v>0.20689655172413793</v>
      </c>
      <c r="H98" s="65">
        <v>23</v>
      </c>
      <c r="I98" s="9">
        <f>IF(H108=0, "-", H98/H108)</f>
        <v>0.38983050847457629</v>
      </c>
      <c r="J98" s="8">
        <f t="shared" si="8"/>
        <v>0.125</v>
      </c>
      <c r="K98" s="9">
        <f t="shared" si="9"/>
        <v>-0.47826086956521741</v>
      </c>
    </row>
    <row r="99" spans="1:11" x14ac:dyDescent="0.2">
      <c r="A99" s="7" t="s">
        <v>227</v>
      </c>
      <c r="B99" s="65">
        <v>0</v>
      </c>
      <c r="C99" s="34">
        <f>IF(B108=0, "-", B99/B108)</f>
        <v>0</v>
      </c>
      <c r="D99" s="65">
        <v>3</v>
      </c>
      <c r="E99" s="9">
        <f>IF(D108=0, "-", D99/D108)</f>
        <v>0.125</v>
      </c>
      <c r="F99" s="81">
        <v>0</v>
      </c>
      <c r="G99" s="34">
        <f>IF(F108=0, "-", F99/F108)</f>
        <v>0</v>
      </c>
      <c r="H99" s="65">
        <v>5</v>
      </c>
      <c r="I99" s="9">
        <f>IF(H108=0, "-", H99/H108)</f>
        <v>8.4745762711864403E-2</v>
      </c>
      <c r="J99" s="8">
        <f t="shared" si="8"/>
        <v>-1</v>
      </c>
      <c r="K99" s="9">
        <f t="shared" si="9"/>
        <v>-1</v>
      </c>
    </row>
    <row r="100" spans="1:11" x14ac:dyDescent="0.2">
      <c r="A100" s="7" t="s">
        <v>228</v>
      </c>
      <c r="B100" s="65">
        <v>0</v>
      </c>
      <c r="C100" s="34">
        <f>IF(B108=0, "-", B100/B108)</f>
        <v>0</v>
      </c>
      <c r="D100" s="65">
        <v>5</v>
      </c>
      <c r="E100" s="9">
        <f>IF(D108=0, "-", D100/D108)</f>
        <v>0.20833333333333334</v>
      </c>
      <c r="F100" s="81">
        <v>3</v>
      </c>
      <c r="G100" s="34">
        <f>IF(F108=0, "-", F100/F108)</f>
        <v>5.1724137931034482E-2</v>
      </c>
      <c r="H100" s="65">
        <v>7</v>
      </c>
      <c r="I100" s="9">
        <f>IF(H108=0, "-", H100/H108)</f>
        <v>0.11864406779661017</v>
      </c>
      <c r="J100" s="8">
        <f t="shared" si="8"/>
        <v>-1</v>
      </c>
      <c r="K100" s="9">
        <f t="shared" si="9"/>
        <v>-0.5714285714285714</v>
      </c>
    </row>
    <row r="101" spans="1:11" x14ac:dyDescent="0.2">
      <c r="A101" s="7" t="s">
        <v>229</v>
      </c>
      <c r="B101" s="65">
        <v>3</v>
      </c>
      <c r="C101" s="34">
        <f>IF(B108=0, "-", B101/B108)</f>
        <v>0.1</v>
      </c>
      <c r="D101" s="65">
        <v>2</v>
      </c>
      <c r="E101" s="9">
        <f>IF(D108=0, "-", D101/D108)</f>
        <v>8.3333333333333329E-2</v>
      </c>
      <c r="F101" s="81">
        <v>8</v>
      </c>
      <c r="G101" s="34">
        <f>IF(F108=0, "-", F101/F108)</f>
        <v>0.13793103448275862</v>
      </c>
      <c r="H101" s="65">
        <v>3</v>
      </c>
      <c r="I101" s="9">
        <f>IF(H108=0, "-", H101/H108)</f>
        <v>5.0847457627118647E-2</v>
      </c>
      <c r="J101" s="8">
        <f t="shared" si="8"/>
        <v>0.5</v>
      </c>
      <c r="K101" s="9">
        <f t="shared" si="9"/>
        <v>1.6666666666666667</v>
      </c>
    </row>
    <row r="102" spans="1:11" x14ac:dyDescent="0.2">
      <c r="A102" s="7" t="s">
        <v>230</v>
      </c>
      <c r="B102" s="65">
        <v>12</v>
      </c>
      <c r="C102" s="34">
        <f>IF(B108=0, "-", B102/B108)</f>
        <v>0.4</v>
      </c>
      <c r="D102" s="65">
        <v>0</v>
      </c>
      <c r="E102" s="9">
        <f>IF(D108=0, "-", D102/D108)</f>
        <v>0</v>
      </c>
      <c r="F102" s="81">
        <v>22</v>
      </c>
      <c r="G102" s="34">
        <f>IF(F108=0, "-", F102/F108)</f>
        <v>0.37931034482758619</v>
      </c>
      <c r="H102" s="65">
        <v>7</v>
      </c>
      <c r="I102" s="9">
        <f>IF(H108=0, "-", H102/H108)</f>
        <v>0.11864406779661017</v>
      </c>
      <c r="J102" s="8" t="str">
        <f t="shared" si="8"/>
        <v>-</v>
      </c>
      <c r="K102" s="9">
        <f t="shared" si="9"/>
        <v>2.1428571428571428</v>
      </c>
    </row>
    <row r="103" spans="1:11" x14ac:dyDescent="0.2">
      <c r="A103" s="7" t="s">
        <v>231</v>
      </c>
      <c r="B103" s="65">
        <v>1</v>
      </c>
      <c r="C103" s="34">
        <f>IF(B108=0, "-", B103/B108)</f>
        <v>3.3333333333333333E-2</v>
      </c>
      <c r="D103" s="65">
        <v>1</v>
      </c>
      <c r="E103" s="9">
        <f>IF(D108=0, "-", D103/D108)</f>
        <v>4.1666666666666664E-2</v>
      </c>
      <c r="F103" s="81">
        <v>3</v>
      </c>
      <c r="G103" s="34">
        <f>IF(F108=0, "-", F103/F108)</f>
        <v>5.1724137931034482E-2</v>
      </c>
      <c r="H103" s="65">
        <v>2</v>
      </c>
      <c r="I103" s="9">
        <f>IF(H108=0, "-", H103/H108)</f>
        <v>3.3898305084745763E-2</v>
      </c>
      <c r="J103" s="8">
        <f t="shared" si="8"/>
        <v>0</v>
      </c>
      <c r="K103" s="9">
        <f t="shared" si="9"/>
        <v>0.5</v>
      </c>
    </row>
    <row r="104" spans="1:11" x14ac:dyDescent="0.2">
      <c r="A104" s="7" t="s">
        <v>232</v>
      </c>
      <c r="B104" s="65">
        <v>0</v>
      </c>
      <c r="C104" s="34">
        <f>IF(B108=0, "-", B104/B108)</f>
        <v>0</v>
      </c>
      <c r="D104" s="65">
        <v>0</v>
      </c>
      <c r="E104" s="9">
        <f>IF(D108=0, "-", D104/D108)</f>
        <v>0</v>
      </c>
      <c r="F104" s="81">
        <v>0</v>
      </c>
      <c r="G104" s="34">
        <f>IF(F108=0, "-", F104/F108)</f>
        <v>0</v>
      </c>
      <c r="H104" s="65">
        <v>1</v>
      </c>
      <c r="I104" s="9">
        <f>IF(H108=0, "-", H104/H108)</f>
        <v>1.6949152542372881E-2</v>
      </c>
      <c r="J104" s="8" t="str">
        <f t="shared" si="8"/>
        <v>-</v>
      </c>
      <c r="K104" s="9">
        <f t="shared" si="9"/>
        <v>-1</v>
      </c>
    </row>
    <row r="105" spans="1:11" x14ac:dyDescent="0.2">
      <c r="A105" s="7" t="s">
        <v>233</v>
      </c>
      <c r="B105" s="65">
        <v>0</v>
      </c>
      <c r="C105" s="34">
        <f>IF(B108=0, "-", B105/B108)</f>
        <v>0</v>
      </c>
      <c r="D105" s="65">
        <v>0</v>
      </c>
      <c r="E105" s="9">
        <f>IF(D108=0, "-", D105/D108)</f>
        <v>0</v>
      </c>
      <c r="F105" s="81">
        <v>1</v>
      </c>
      <c r="G105" s="34">
        <f>IF(F108=0, "-", F105/F108)</f>
        <v>1.7241379310344827E-2</v>
      </c>
      <c r="H105" s="65">
        <v>0</v>
      </c>
      <c r="I105" s="9">
        <f>IF(H108=0, "-", H105/H108)</f>
        <v>0</v>
      </c>
      <c r="J105" s="8" t="str">
        <f t="shared" si="8"/>
        <v>-</v>
      </c>
      <c r="K105" s="9" t="str">
        <f t="shared" si="9"/>
        <v>-</v>
      </c>
    </row>
    <row r="106" spans="1:11" x14ac:dyDescent="0.2">
      <c r="A106" s="7" t="s">
        <v>234</v>
      </c>
      <c r="B106" s="65">
        <v>0</v>
      </c>
      <c r="C106" s="34">
        <f>IF(B108=0, "-", B106/B108)</f>
        <v>0</v>
      </c>
      <c r="D106" s="65">
        <v>1</v>
      </c>
      <c r="E106" s="9">
        <f>IF(D108=0, "-", D106/D108)</f>
        <v>4.1666666666666664E-2</v>
      </c>
      <c r="F106" s="81">
        <v>0</v>
      </c>
      <c r="G106" s="34">
        <f>IF(F108=0, "-", F106/F108)</f>
        <v>0</v>
      </c>
      <c r="H106" s="65">
        <v>1</v>
      </c>
      <c r="I106" s="9">
        <f>IF(H108=0, "-", H106/H108)</f>
        <v>1.6949152542372881E-2</v>
      </c>
      <c r="J106" s="8">
        <f t="shared" si="8"/>
        <v>-1</v>
      </c>
      <c r="K106" s="9">
        <f t="shared" si="9"/>
        <v>-1</v>
      </c>
    </row>
    <row r="107" spans="1:11" x14ac:dyDescent="0.2">
      <c r="A107" s="2"/>
      <c r="B107" s="68"/>
      <c r="C107" s="33"/>
      <c r="D107" s="68"/>
      <c r="E107" s="6"/>
      <c r="F107" s="82"/>
      <c r="G107" s="33"/>
      <c r="H107" s="68"/>
      <c r="I107" s="6"/>
      <c r="J107" s="5"/>
      <c r="K107" s="6"/>
    </row>
    <row r="108" spans="1:11" s="43" customFormat="1" x14ac:dyDescent="0.2">
      <c r="A108" s="162" t="s">
        <v>466</v>
      </c>
      <c r="B108" s="71">
        <f>SUM(B95:B107)</f>
        <v>30</v>
      </c>
      <c r="C108" s="40">
        <f>B108/1663</f>
        <v>1.8039687312086591E-2</v>
      </c>
      <c r="D108" s="71">
        <f>SUM(D95:D107)</f>
        <v>24</v>
      </c>
      <c r="E108" s="41">
        <f>D108/2959</f>
        <v>8.1108482595471446E-3</v>
      </c>
      <c r="F108" s="77">
        <f>SUM(F95:F107)</f>
        <v>58</v>
      </c>
      <c r="G108" s="42">
        <f>F108/4356</f>
        <v>1.3314967860422406E-2</v>
      </c>
      <c r="H108" s="71">
        <f>SUM(H95:H107)</f>
        <v>59</v>
      </c>
      <c r="I108" s="41">
        <f>H108/6331</f>
        <v>9.3192228715842686E-3</v>
      </c>
      <c r="J108" s="37">
        <f>IF(D108=0, "-", IF((B108-D108)/D108&lt;10, (B108-D108)/D108, "&gt;999%"))</f>
        <v>0.25</v>
      </c>
      <c r="K108" s="38">
        <f>IF(H108=0, "-", IF((F108-H108)/H108&lt;10, (F108-H108)/H108, "&gt;999%"))</f>
        <v>-1.6949152542372881E-2</v>
      </c>
    </row>
    <row r="109" spans="1:11" x14ac:dyDescent="0.2">
      <c r="B109" s="83"/>
      <c r="D109" s="83"/>
      <c r="F109" s="83"/>
      <c r="H109" s="83"/>
    </row>
    <row r="110" spans="1:11" s="43" customFormat="1" x14ac:dyDescent="0.2">
      <c r="A110" s="162" t="s">
        <v>465</v>
      </c>
      <c r="B110" s="71">
        <v>64</v>
      </c>
      <c r="C110" s="40">
        <f>B110/1663</f>
        <v>3.8484666265784728E-2</v>
      </c>
      <c r="D110" s="71">
        <v>112</v>
      </c>
      <c r="E110" s="41">
        <f>D110/2959</f>
        <v>3.7850625211220006E-2</v>
      </c>
      <c r="F110" s="77">
        <v>132</v>
      </c>
      <c r="G110" s="42">
        <f>F110/4356</f>
        <v>3.0303030303030304E-2</v>
      </c>
      <c r="H110" s="71">
        <v>246</v>
      </c>
      <c r="I110" s="41">
        <f>H110/6331</f>
        <v>3.8856420786605589E-2</v>
      </c>
      <c r="J110" s="37">
        <f>IF(D110=0, "-", IF((B110-D110)/D110&lt;10, (B110-D110)/D110, "&gt;999%"))</f>
        <v>-0.42857142857142855</v>
      </c>
      <c r="K110" s="38">
        <f>IF(H110=0, "-", IF((F110-H110)/H110&lt;10, (F110-H110)/H110, "&gt;999%"))</f>
        <v>-0.46341463414634149</v>
      </c>
    </row>
    <row r="111" spans="1:11" x14ac:dyDescent="0.2">
      <c r="B111" s="83"/>
      <c r="D111" s="83"/>
      <c r="F111" s="83"/>
      <c r="H111" s="83"/>
    </row>
    <row r="112" spans="1:11" ht="15.75" x14ac:dyDescent="0.25">
      <c r="A112" s="164" t="s">
        <v>92</v>
      </c>
      <c r="B112" s="196" t="s">
        <v>1</v>
      </c>
      <c r="C112" s="200"/>
      <c r="D112" s="200"/>
      <c r="E112" s="197"/>
      <c r="F112" s="196" t="s">
        <v>14</v>
      </c>
      <c r="G112" s="200"/>
      <c r="H112" s="200"/>
      <c r="I112" s="197"/>
      <c r="J112" s="196" t="s">
        <v>15</v>
      </c>
      <c r="K112" s="197"/>
    </row>
    <row r="113" spans="1:11" x14ac:dyDescent="0.2">
      <c r="A113" s="22"/>
      <c r="B113" s="196">
        <f>VALUE(RIGHT($B$2, 4))</f>
        <v>2021</v>
      </c>
      <c r="C113" s="197"/>
      <c r="D113" s="196">
        <f>B113-1</f>
        <v>2020</v>
      </c>
      <c r="E113" s="204"/>
      <c r="F113" s="196">
        <f>B113</f>
        <v>2021</v>
      </c>
      <c r="G113" s="204"/>
      <c r="H113" s="196">
        <f>D113</f>
        <v>2020</v>
      </c>
      <c r="I113" s="204"/>
      <c r="J113" s="140" t="s">
        <v>4</v>
      </c>
      <c r="K113" s="141" t="s">
        <v>2</v>
      </c>
    </row>
    <row r="114" spans="1:11" x14ac:dyDescent="0.2">
      <c r="A114" s="163" t="s">
        <v>117</v>
      </c>
      <c r="B114" s="61" t="s">
        <v>12</v>
      </c>
      <c r="C114" s="62" t="s">
        <v>13</v>
      </c>
      <c r="D114" s="61" t="s">
        <v>12</v>
      </c>
      <c r="E114" s="63" t="s">
        <v>13</v>
      </c>
      <c r="F114" s="62" t="s">
        <v>12</v>
      </c>
      <c r="G114" s="62" t="s">
        <v>13</v>
      </c>
      <c r="H114" s="61" t="s">
        <v>12</v>
      </c>
      <c r="I114" s="63" t="s">
        <v>13</v>
      </c>
      <c r="J114" s="61"/>
      <c r="K114" s="63"/>
    </row>
    <row r="115" spans="1:11" x14ac:dyDescent="0.2">
      <c r="A115" s="7" t="s">
        <v>235</v>
      </c>
      <c r="B115" s="65">
        <v>0</v>
      </c>
      <c r="C115" s="34">
        <f>IF(B119=0, "-", B115/B119)</f>
        <v>0</v>
      </c>
      <c r="D115" s="65">
        <v>4</v>
      </c>
      <c r="E115" s="9">
        <f>IF(D119=0, "-", D115/D119)</f>
        <v>0.30769230769230771</v>
      </c>
      <c r="F115" s="81">
        <v>0</v>
      </c>
      <c r="G115" s="34">
        <f>IF(F119=0, "-", F115/F119)</f>
        <v>0</v>
      </c>
      <c r="H115" s="65">
        <v>8</v>
      </c>
      <c r="I115" s="9">
        <f>IF(H119=0, "-", H115/H119)</f>
        <v>0.2857142857142857</v>
      </c>
      <c r="J115" s="8">
        <f>IF(D115=0, "-", IF((B115-D115)/D115&lt;10, (B115-D115)/D115, "&gt;999%"))</f>
        <v>-1</v>
      </c>
      <c r="K115" s="9">
        <f>IF(H115=0, "-", IF((F115-H115)/H115&lt;10, (F115-H115)/H115, "&gt;999%"))</f>
        <v>-1</v>
      </c>
    </row>
    <row r="116" spans="1:11" x14ac:dyDescent="0.2">
      <c r="A116" s="7" t="s">
        <v>236</v>
      </c>
      <c r="B116" s="65">
        <v>4</v>
      </c>
      <c r="C116" s="34">
        <f>IF(B119=0, "-", B116/B119)</f>
        <v>0.66666666666666663</v>
      </c>
      <c r="D116" s="65">
        <v>8</v>
      </c>
      <c r="E116" s="9">
        <f>IF(D119=0, "-", D116/D119)</f>
        <v>0.61538461538461542</v>
      </c>
      <c r="F116" s="81">
        <v>11</v>
      </c>
      <c r="G116" s="34">
        <f>IF(F119=0, "-", F116/F119)</f>
        <v>0.61111111111111116</v>
      </c>
      <c r="H116" s="65">
        <v>14</v>
      </c>
      <c r="I116" s="9">
        <f>IF(H119=0, "-", H116/H119)</f>
        <v>0.5</v>
      </c>
      <c r="J116" s="8">
        <f>IF(D116=0, "-", IF((B116-D116)/D116&lt;10, (B116-D116)/D116, "&gt;999%"))</f>
        <v>-0.5</v>
      </c>
      <c r="K116" s="9">
        <f>IF(H116=0, "-", IF((F116-H116)/H116&lt;10, (F116-H116)/H116, "&gt;999%"))</f>
        <v>-0.21428571428571427</v>
      </c>
    </row>
    <row r="117" spans="1:11" x14ac:dyDescent="0.2">
      <c r="A117" s="7" t="s">
        <v>237</v>
      </c>
      <c r="B117" s="65">
        <v>2</v>
      </c>
      <c r="C117" s="34">
        <f>IF(B119=0, "-", B117/B119)</f>
        <v>0.33333333333333331</v>
      </c>
      <c r="D117" s="65">
        <v>1</v>
      </c>
      <c r="E117" s="9">
        <f>IF(D119=0, "-", D117/D119)</f>
        <v>7.6923076923076927E-2</v>
      </c>
      <c r="F117" s="81">
        <v>7</v>
      </c>
      <c r="G117" s="34">
        <f>IF(F119=0, "-", F117/F119)</f>
        <v>0.3888888888888889</v>
      </c>
      <c r="H117" s="65">
        <v>6</v>
      </c>
      <c r="I117" s="9">
        <f>IF(H119=0, "-", H117/H119)</f>
        <v>0.21428571428571427</v>
      </c>
      <c r="J117" s="8">
        <f>IF(D117=0, "-", IF((B117-D117)/D117&lt;10, (B117-D117)/D117, "&gt;999%"))</f>
        <v>1</v>
      </c>
      <c r="K117" s="9">
        <f>IF(H117=0, "-", IF((F117-H117)/H117&lt;10, (F117-H117)/H117, "&gt;999%"))</f>
        <v>0.16666666666666666</v>
      </c>
    </row>
    <row r="118" spans="1:11" x14ac:dyDescent="0.2">
      <c r="A118" s="2"/>
      <c r="B118" s="68"/>
      <c r="C118" s="33"/>
      <c r="D118" s="68"/>
      <c r="E118" s="6"/>
      <c r="F118" s="82"/>
      <c r="G118" s="33"/>
      <c r="H118" s="68"/>
      <c r="I118" s="6"/>
      <c r="J118" s="5"/>
      <c r="K118" s="6"/>
    </row>
    <row r="119" spans="1:11" s="43" customFormat="1" x14ac:dyDescent="0.2">
      <c r="A119" s="162" t="s">
        <v>464</v>
      </c>
      <c r="B119" s="71">
        <f>SUM(B115:B118)</f>
        <v>6</v>
      </c>
      <c r="C119" s="40">
        <f>B119/1663</f>
        <v>3.6079374624173183E-3</v>
      </c>
      <c r="D119" s="71">
        <f>SUM(D115:D118)</f>
        <v>13</v>
      </c>
      <c r="E119" s="41">
        <f>D119/2959</f>
        <v>4.3933761405880369E-3</v>
      </c>
      <c r="F119" s="77">
        <f>SUM(F115:F118)</f>
        <v>18</v>
      </c>
      <c r="G119" s="42">
        <f>F119/4356</f>
        <v>4.1322314049586778E-3</v>
      </c>
      <c r="H119" s="71">
        <f>SUM(H115:H118)</f>
        <v>28</v>
      </c>
      <c r="I119" s="41">
        <f>H119/6331</f>
        <v>4.4226820407518557E-3</v>
      </c>
      <c r="J119" s="37">
        <f>IF(D119=0, "-", IF((B119-D119)/D119&lt;10, (B119-D119)/D119, "&gt;999%"))</f>
        <v>-0.53846153846153844</v>
      </c>
      <c r="K119" s="38">
        <f>IF(H119=0, "-", IF((F119-H119)/H119&lt;10, (F119-H119)/H119, "&gt;999%"))</f>
        <v>-0.35714285714285715</v>
      </c>
    </row>
    <row r="120" spans="1:11" x14ac:dyDescent="0.2">
      <c r="B120" s="83"/>
      <c r="D120" s="83"/>
      <c r="F120" s="83"/>
      <c r="H120" s="83"/>
    </row>
    <row r="121" spans="1:11" x14ac:dyDescent="0.2">
      <c r="A121" s="163" t="s">
        <v>118</v>
      </c>
      <c r="B121" s="61" t="s">
        <v>12</v>
      </c>
      <c r="C121" s="62" t="s">
        <v>13</v>
      </c>
      <c r="D121" s="61" t="s">
        <v>12</v>
      </c>
      <c r="E121" s="63" t="s">
        <v>13</v>
      </c>
      <c r="F121" s="62" t="s">
        <v>12</v>
      </c>
      <c r="G121" s="62" t="s">
        <v>13</v>
      </c>
      <c r="H121" s="61" t="s">
        <v>12</v>
      </c>
      <c r="I121" s="63" t="s">
        <v>13</v>
      </c>
      <c r="J121" s="61"/>
      <c r="K121" s="63"/>
    </row>
    <row r="122" spans="1:11" x14ac:dyDescent="0.2">
      <c r="A122" s="7" t="s">
        <v>238</v>
      </c>
      <c r="B122" s="65">
        <v>0</v>
      </c>
      <c r="C122" s="34">
        <f>IF(B130=0, "-", B122/B130)</f>
        <v>0</v>
      </c>
      <c r="D122" s="65">
        <v>1</v>
      </c>
      <c r="E122" s="9">
        <f>IF(D130=0, "-", D122/D130)</f>
        <v>0.16666666666666666</v>
      </c>
      <c r="F122" s="81">
        <v>0</v>
      </c>
      <c r="G122" s="34">
        <f>IF(F130=0, "-", F122/F130)</f>
        <v>0</v>
      </c>
      <c r="H122" s="65">
        <v>1</v>
      </c>
      <c r="I122" s="9">
        <f>IF(H130=0, "-", H122/H130)</f>
        <v>9.0909090909090912E-2</v>
      </c>
      <c r="J122" s="8">
        <f t="shared" ref="J122:J128" si="10">IF(D122=0, "-", IF((B122-D122)/D122&lt;10, (B122-D122)/D122, "&gt;999%"))</f>
        <v>-1</v>
      </c>
      <c r="K122" s="9">
        <f t="shared" ref="K122:K128" si="11">IF(H122=0, "-", IF((F122-H122)/H122&lt;10, (F122-H122)/H122, "&gt;999%"))</f>
        <v>-1</v>
      </c>
    </row>
    <row r="123" spans="1:11" x14ac:dyDescent="0.2">
      <c r="A123" s="7" t="s">
        <v>239</v>
      </c>
      <c r="B123" s="65">
        <v>2</v>
      </c>
      <c r="C123" s="34">
        <f>IF(B130=0, "-", B123/B130)</f>
        <v>0.33333333333333331</v>
      </c>
      <c r="D123" s="65">
        <v>0</v>
      </c>
      <c r="E123" s="9">
        <f>IF(D130=0, "-", D123/D130)</f>
        <v>0</v>
      </c>
      <c r="F123" s="81">
        <v>4</v>
      </c>
      <c r="G123" s="34">
        <f>IF(F130=0, "-", F123/F130)</f>
        <v>0.30769230769230771</v>
      </c>
      <c r="H123" s="65">
        <v>2</v>
      </c>
      <c r="I123" s="9">
        <f>IF(H130=0, "-", H123/H130)</f>
        <v>0.18181818181818182</v>
      </c>
      <c r="J123" s="8" t="str">
        <f t="shared" si="10"/>
        <v>-</v>
      </c>
      <c r="K123" s="9">
        <f t="shared" si="11"/>
        <v>1</v>
      </c>
    </row>
    <row r="124" spans="1:11" x14ac:dyDescent="0.2">
      <c r="A124" s="7" t="s">
        <v>240</v>
      </c>
      <c r="B124" s="65">
        <v>0</v>
      </c>
      <c r="C124" s="34">
        <f>IF(B130=0, "-", B124/B130)</f>
        <v>0</v>
      </c>
      <c r="D124" s="65">
        <v>1</v>
      </c>
      <c r="E124" s="9">
        <f>IF(D130=0, "-", D124/D130)</f>
        <v>0.16666666666666666</v>
      </c>
      <c r="F124" s="81">
        <v>0</v>
      </c>
      <c r="G124" s="34">
        <f>IF(F130=0, "-", F124/F130)</f>
        <v>0</v>
      </c>
      <c r="H124" s="65">
        <v>1</v>
      </c>
      <c r="I124" s="9">
        <f>IF(H130=0, "-", H124/H130)</f>
        <v>9.0909090909090912E-2</v>
      </c>
      <c r="J124" s="8">
        <f t="shared" si="10"/>
        <v>-1</v>
      </c>
      <c r="K124" s="9">
        <f t="shared" si="11"/>
        <v>-1</v>
      </c>
    </row>
    <row r="125" spans="1:11" x14ac:dyDescent="0.2">
      <c r="A125" s="7" t="s">
        <v>241</v>
      </c>
      <c r="B125" s="65">
        <v>0</v>
      </c>
      <c r="C125" s="34">
        <f>IF(B130=0, "-", B125/B130)</f>
        <v>0</v>
      </c>
      <c r="D125" s="65">
        <v>1</v>
      </c>
      <c r="E125" s="9">
        <f>IF(D130=0, "-", D125/D130)</f>
        <v>0.16666666666666666</v>
      </c>
      <c r="F125" s="81">
        <v>1</v>
      </c>
      <c r="G125" s="34">
        <f>IF(F130=0, "-", F125/F130)</f>
        <v>7.6923076923076927E-2</v>
      </c>
      <c r="H125" s="65">
        <v>3</v>
      </c>
      <c r="I125" s="9">
        <f>IF(H130=0, "-", H125/H130)</f>
        <v>0.27272727272727271</v>
      </c>
      <c r="J125" s="8">
        <f t="shared" si="10"/>
        <v>-1</v>
      </c>
      <c r="K125" s="9">
        <f t="shared" si="11"/>
        <v>-0.66666666666666663</v>
      </c>
    </row>
    <row r="126" spans="1:11" x14ac:dyDescent="0.2">
      <c r="A126" s="7" t="s">
        <v>242</v>
      </c>
      <c r="B126" s="65">
        <v>0</v>
      </c>
      <c r="C126" s="34">
        <f>IF(B130=0, "-", B126/B130)</f>
        <v>0</v>
      </c>
      <c r="D126" s="65">
        <v>3</v>
      </c>
      <c r="E126" s="9">
        <f>IF(D130=0, "-", D126/D130)</f>
        <v>0.5</v>
      </c>
      <c r="F126" s="81">
        <v>2</v>
      </c>
      <c r="G126" s="34">
        <f>IF(F130=0, "-", F126/F130)</f>
        <v>0.15384615384615385</v>
      </c>
      <c r="H126" s="65">
        <v>3</v>
      </c>
      <c r="I126" s="9">
        <f>IF(H130=0, "-", H126/H130)</f>
        <v>0.27272727272727271</v>
      </c>
      <c r="J126" s="8">
        <f t="shared" si="10"/>
        <v>-1</v>
      </c>
      <c r="K126" s="9">
        <f t="shared" si="11"/>
        <v>-0.33333333333333331</v>
      </c>
    </row>
    <row r="127" spans="1:11" x14ac:dyDescent="0.2">
      <c r="A127" s="7" t="s">
        <v>243</v>
      </c>
      <c r="B127" s="65">
        <v>4</v>
      </c>
      <c r="C127" s="34">
        <f>IF(B130=0, "-", B127/B130)</f>
        <v>0.66666666666666663</v>
      </c>
      <c r="D127" s="65">
        <v>0</v>
      </c>
      <c r="E127" s="9">
        <f>IF(D130=0, "-", D127/D130)</f>
        <v>0</v>
      </c>
      <c r="F127" s="81">
        <v>6</v>
      </c>
      <c r="G127" s="34">
        <f>IF(F130=0, "-", F127/F130)</f>
        <v>0.46153846153846156</v>
      </c>
      <c r="H127" s="65">
        <v>0</v>
      </c>
      <c r="I127" s="9">
        <f>IF(H130=0, "-", H127/H130)</f>
        <v>0</v>
      </c>
      <c r="J127" s="8" t="str">
        <f t="shared" si="10"/>
        <v>-</v>
      </c>
      <c r="K127" s="9" t="str">
        <f t="shared" si="11"/>
        <v>-</v>
      </c>
    </row>
    <row r="128" spans="1:11" x14ac:dyDescent="0.2">
      <c r="A128" s="7" t="s">
        <v>244</v>
      </c>
      <c r="B128" s="65">
        <v>0</v>
      </c>
      <c r="C128" s="34">
        <f>IF(B130=0, "-", B128/B130)</f>
        <v>0</v>
      </c>
      <c r="D128" s="65">
        <v>0</v>
      </c>
      <c r="E128" s="9">
        <f>IF(D130=0, "-", D128/D130)</f>
        <v>0</v>
      </c>
      <c r="F128" s="81">
        <v>0</v>
      </c>
      <c r="G128" s="34">
        <f>IF(F130=0, "-", F128/F130)</f>
        <v>0</v>
      </c>
      <c r="H128" s="65">
        <v>1</v>
      </c>
      <c r="I128" s="9">
        <f>IF(H130=0, "-", H128/H130)</f>
        <v>9.0909090909090912E-2</v>
      </c>
      <c r="J128" s="8" t="str">
        <f t="shared" si="10"/>
        <v>-</v>
      </c>
      <c r="K128" s="9">
        <f t="shared" si="11"/>
        <v>-1</v>
      </c>
    </row>
    <row r="129" spans="1:11" x14ac:dyDescent="0.2">
      <c r="A129" s="2"/>
      <c r="B129" s="68"/>
      <c r="C129" s="33"/>
      <c r="D129" s="68"/>
      <c r="E129" s="6"/>
      <c r="F129" s="82"/>
      <c r="G129" s="33"/>
      <c r="H129" s="68"/>
      <c r="I129" s="6"/>
      <c r="J129" s="5"/>
      <c r="K129" s="6"/>
    </row>
    <row r="130" spans="1:11" s="43" customFormat="1" x14ac:dyDescent="0.2">
      <c r="A130" s="162" t="s">
        <v>463</v>
      </c>
      <c r="B130" s="71">
        <f>SUM(B122:B129)</f>
        <v>6</v>
      </c>
      <c r="C130" s="40">
        <f>B130/1663</f>
        <v>3.6079374624173183E-3</v>
      </c>
      <c r="D130" s="71">
        <f>SUM(D122:D129)</f>
        <v>6</v>
      </c>
      <c r="E130" s="41">
        <f>D130/2959</f>
        <v>2.0277120648867861E-3</v>
      </c>
      <c r="F130" s="77">
        <f>SUM(F122:F129)</f>
        <v>13</v>
      </c>
      <c r="G130" s="42">
        <f>F130/4356</f>
        <v>2.9843893480257116E-3</v>
      </c>
      <c r="H130" s="71">
        <f>SUM(H122:H129)</f>
        <v>11</v>
      </c>
      <c r="I130" s="41">
        <f>H130/6331</f>
        <v>1.737482230295372E-3</v>
      </c>
      <c r="J130" s="37">
        <f>IF(D130=0, "-", IF((B130-D130)/D130&lt;10, (B130-D130)/D130, "&gt;999%"))</f>
        <v>0</v>
      </c>
      <c r="K130" s="38">
        <f>IF(H130=0, "-", IF((F130-H130)/H130&lt;10, (F130-H130)/H130, "&gt;999%"))</f>
        <v>0.18181818181818182</v>
      </c>
    </row>
    <row r="131" spans="1:11" x14ac:dyDescent="0.2">
      <c r="B131" s="83"/>
      <c r="D131" s="83"/>
      <c r="F131" s="83"/>
      <c r="H131" s="83"/>
    </row>
    <row r="132" spans="1:11" s="43" customFormat="1" x14ac:dyDescent="0.2">
      <c r="A132" s="162" t="s">
        <v>462</v>
      </c>
      <c r="B132" s="71">
        <v>12</v>
      </c>
      <c r="C132" s="40">
        <f>B132/1663</f>
        <v>7.2158749248346366E-3</v>
      </c>
      <c r="D132" s="71">
        <v>19</v>
      </c>
      <c r="E132" s="41">
        <f>D132/2959</f>
        <v>6.4210882054748222E-3</v>
      </c>
      <c r="F132" s="77">
        <v>31</v>
      </c>
      <c r="G132" s="42">
        <f>F132/4356</f>
        <v>7.116620752984389E-3</v>
      </c>
      <c r="H132" s="71">
        <v>39</v>
      </c>
      <c r="I132" s="41">
        <f>H132/6331</f>
        <v>6.1601642710472282E-3</v>
      </c>
      <c r="J132" s="37">
        <f>IF(D132=0, "-", IF((B132-D132)/D132&lt;10, (B132-D132)/D132, "&gt;999%"))</f>
        <v>-0.36842105263157893</v>
      </c>
      <c r="K132" s="38">
        <f>IF(H132=0, "-", IF((F132-H132)/H132&lt;10, (F132-H132)/H132, "&gt;999%"))</f>
        <v>-0.20512820512820512</v>
      </c>
    </row>
    <row r="133" spans="1:11" x14ac:dyDescent="0.2">
      <c r="B133" s="83"/>
      <c r="D133" s="83"/>
      <c r="F133" s="83"/>
      <c r="H133" s="83"/>
    </row>
    <row r="134" spans="1:11" ht="15.75" x14ac:dyDescent="0.25">
      <c r="A134" s="164" t="s">
        <v>93</v>
      </c>
      <c r="B134" s="196" t="s">
        <v>1</v>
      </c>
      <c r="C134" s="200"/>
      <c r="D134" s="200"/>
      <c r="E134" s="197"/>
      <c r="F134" s="196" t="s">
        <v>14</v>
      </c>
      <c r="G134" s="200"/>
      <c r="H134" s="200"/>
      <c r="I134" s="197"/>
      <c r="J134" s="196" t="s">
        <v>15</v>
      </c>
      <c r="K134" s="197"/>
    </row>
    <row r="135" spans="1:11" x14ac:dyDescent="0.2">
      <c r="A135" s="22"/>
      <c r="B135" s="196">
        <f>VALUE(RIGHT($B$2, 4))</f>
        <v>2021</v>
      </c>
      <c r="C135" s="197"/>
      <c r="D135" s="196">
        <f>B135-1</f>
        <v>2020</v>
      </c>
      <c r="E135" s="204"/>
      <c r="F135" s="196">
        <f>B135</f>
        <v>2021</v>
      </c>
      <c r="G135" s="204"/>
      <c r="H135" s="196">
        <f>D135</f>
        <v>2020</v>
      </c>
      <c r="I135" s="204"/>
      <c r="J135" s="140" t="s">
        <v>4</v>
      </c>
      <c r="K135" s="141" t="s">
        <v>2</v>
      </c>
    </row>
    <row r="136" spans="1:11" x14ac:dyDescent="0.2">
      <c r="A136" s="163" t="s">
        <v>119</v>
      </c>
      <c r="B136" s="61" t="s">
        <v>12</v>
      </c>
      <c r="C136" s="62" t="s">
        <v>13</v>
      </c>
      <c r="D136" s="61" t="s">
        <v>12</v>
      </c>
      <c r="E136" s="63" t="s">
        <v>13</v>
      </c>
      <c r="F136" s="62" t="s">
        <v>12</v>
      </c>
      <c r="G136" s="62" t="s">
        <v>13</v>
      </c>
      <c r="H136" s="61" t="s">
        <v>12</v>
      </c>
      <c r="I136" s="63" t="s">
        <v>13</v>
      </c>
      <c r="J136" s="61"/>
      <c r="K136" s="63"/>
    </row>
    <row r="137" spans="1:11" x14ac:dyDescent="0.2">
      <c r="A137" s="7" t="s">
        <v>245</v>
      </c>
      <c r="B137" s="65">
        <v>0</v>
      </c>
      <c r="C137" s="34" t="str">
        <f>IF(B139=0, "-", B137/B139)</f>
        <v>-</v>
      </c>
      <c r="D137" s="65">
        <v>0</v>
      </c>
      <c r="E137" s="9" t="str">
        <f>IF(D139=0, "-", D137/D139)</f>
        <v>-</v>
      </c>
      <c r="F137" s="81">
        <v>2</v>
      </c>
      <c r="G137" s="34">
        <f>IF(F139=0, "-", F137/F139)</f>
        <v>1</v>
      </c>
      <c r="H137" s="65">
        <v>1</v>
      </c>
      <c r="I137" s="9">
        <f>IF(H139=0, "-", H137/H139)</f>
        <v>1</v>
      </c>
      <c r="J137" s="8" t="str">
        <f>IF(D137=0, "-", IF((B137-D137)/D137&lt;10, (B137-D137)/D137, "&gt;999%"))</f>
        <v>-</v>
      </c>
      <c r="K137" s="9">
        <f>IF(H137=0, "-", IF((F137-H137)/H137&lt;10, (F137-H137)/H137, "&gt;999%"))</f>
        <v>1</v>
      </c>
    </row>
    <row r="138" spans="1:11" x14ac:dyDescent="0.2">
      <c r="A138" s="2"/>
      <c r="B138" s="68"/>
      <c r="C138" s="33"/>
      <c r="D138" s="68"/>
      <c r="E138" s="6"/>
      <c r="F138" s="82"/>
      <c r="G138" s="33"/>
      <c r="H138" s="68"/>
      <c r="I138" s="6"/>
      <c r="J138" s="5"/>
      <c r="K138" s="6"/>
    </row>
    <row r="139" spans="1:11" s="43" customFormat="1" x14ac:dyDescent="0.2">
      <c r="A139" s="162" t="s">
        <v>461</v>
      </c>
      <c r="B139" s="71">
        <f>SUM(B137:B138)</f>
        <v>0</v>
      </c>
      <c r="C139" s="40">
        <f>B139/1663</f>
        <v>0</v>
      </c>
      <c r="D139" s="71">
        <f>SUM(D137:D138)</f>
        <v>0</v>
      </c>
      <c r="E139" s="41">
        <f>D139/2959</f>
        <v>0</v>
      </c>
      <c r="F139" s="77">
        <f>SUM(F137:F138)</f>
        <v>2</v>
      </c>
      <c r="G139" s="42">
        <f>F139/4356</f>
        <v>4.591368227731864E-4</v>
      </c>
      <c r="H139" s="71">
        <f>SUM(H137:H138)</f>
        <v>1</v>
      </c>
      <c r="I139" s="41">
        <f>H139/6331</f>
        <v>1.5795293002685199E-4</v>
      </c>
      <c r="J139" s="37" t="str">
        <f>IF(D139=0, "-", IF((B139-D139)/D139&lt;10, (B139-D139)/D139, "&gt;999%"))</f>
        <v>-</v>
      </c>
      <c r="K139" s="38">
        <f>IF(H139=0, "-", IF((F139-H139)/H139&lt;10, (F139-H139)/H139, "&gt;999%"))</f>
        <v>1</v>
      </c>
    </row>
    <row r="140" spans="1:11" x14ac:dyDescent="0.2">
      <c r="B140" s="83"/>
      <c r="D140" s="83"/>
      <c r="F140" s="83"/>
      <c r="H140" s="83"/>
    </row>
    <row r="141" spans="1:11" x14ac:dyDescent="0.2">
      <c r="A141" s="163" t="s">
        <v>120</v>
      </c>
      <c r="B141" s="61" t="s">
        <v>12</v>
      </c>
      <c r="C141" s="62" t="s">
        <v>13</v>
      </c>
      <c r="D141" s="61" t="s">
        <v>12</v>
      </c>
      <c r="E141" s="63" t="s">
        <v>13</v>
      </c>
      <c r="F141" s="62" t="s">
        <v>12</v>
      </c>
      <c r="G141" s="62" t="s">
        <v>13</v>
      </c>
      <c r="H141" s="61" t="s">
        <v>12</v>
      </c>
      <c r="I141" s="63" t="s">
        <v>13</v>
      </c>
      <c r="J141" s="61"/>
      <c r="K141" s="63"/>
    </row>
    <row r="142" spans="1:11" x14ac:dyDescent="0.2">
      <c r="A142" s="7" t="s">
        <v>246</v>
      </c>
      <c r="B142" s="65">
        <v>0</v>
      </c>
      <c r="C142" s="34" t="str">
        <f>IF(B144=0, "-", B142/B144)</f>
        <v>-</v>
      </c>
      <c r="D142" s="65">
        <v>1</v>
      </c>
      <c r="E142" s="9">
        <f>IF(D144=0, "-", D142/D144)</f>
        <v>1</v>
      </c>
      <c r="F142" s="81">
        <v>0</v>
      </c>
      <c r="G142" s="34" t="str">
        <f>IF(F144=0, "-", F142/F144)</f>
        <v>-</v>
      </c>
      <c r="H142" s="65">
        <v>1</v>
      </c>
      <c r="I142" s="9">
        <f>IF(H144=0, "-", H142/H144)</f>
        <v>1</v>
      </c>
      <c r="J142" s="8">
        <f>IF(D142=0, "-", IF((B142-D142)/D142&lt;10, (B142-D142)/D142, "&gt;999%"))</f>
        <v>-1</v>
      </c>
      <c r="K142" s="9">
        <f>IF(H142=0, "-", IF((F142-H142)/H142&lt;10, (F142-H142)/H142, "&gt;999%"))</f>
        <v>-1</v>
      </c>
    </row>
    <row r="143" spans="1:11" x14ac:dyDescent="0.2">
      <c r="A143" s="2"/>
      <c r="B143" s="68"/>
      <c r="C143" s="33"/>
      <c r="D143" s="68"/>
      <c r="E143" s="6"/>
      <c r="F143" s="82"/>
      <c r="G143" s="33"/>
      <c r="H143" s="68"/>
      <c r="I143" s="6"/>
      <c r="J143" s="5"/>
      <c r="K143" s="6"/>
    </row>
    <row r="144" spans="1:11" s="43" customFormat="1" x14ac:dyDescent="0.2">
      <c r="A144" s="162" t="s">
        <v>460</v>
      </c>
      <c r="B144" s="71">
        <f>SUM(B142:B143)</f>
        <v>0</v>
      </c>
      <c r="C144" s="40">
        <f>B144/1663</f>
        <v>0</v>
      </c>
      <c r="D144" s="71">
        <f>SUM(D142:D143)</f>
        <v>1</v>
      </c>
      <c r="E144" s="41">
        <f>D144/2959</f>
        <v>3.3795201081446432E-4</v>
      </c>
      <c r="F144" s="77">
        <f>SUM(F142:F143)</f>
        <v>0</v>
      </c>
      <c r="G144" s="42">
        <f>F144/4356</f>
        <v>0</v>
      </c>
      <c r="H144" s="71">
        <f>SUM(H142:H143)</f>
        <v>1</v>
      </c>
      <c r="I144" s="41">
        <f>H144/6331</f>
        <v>1.5795293002685199E-4</v>
      </c>
      <c r="J144" s="37">
        <f>IF(D144=0, "-", IF((B144-D144)/D144&lt;10, (B144-D144)/D144, "&gt;999%"))</f>
        <v>-1</v>
      </c>
      <c r="K144" s="38">
        <f>IF(H144=0, "-", IF((F144-H144)/H144&lt;10, (F144-H144)/H144, "&gt;999%"))</f>
        <v>-1</v>
      </c>
    </row>
    <row r="145" spans="1:11" x14ac:dyDescent="0.2">
      <c r="B145" s="83"/>
      <c r="D145" s="83"/>
      <c r="F145" s="83"/>
      <c r="H145" s="83"/>
    </row>
    <row r="146" spans="1:11" s="43" customFormat="1" x14ac:dyDescent="0.2">
      <c r="A146" s="162" t="s">
        <v>459</v>
      </c>
      <c r="B146" s="71">
        <v>0</v>
      </c>
      <c r="C146" s="40">
        <f>B146/1663</f>
        <v>0</v>
      </c>
      <c r="D146" s="71">
        <v>1</v>
      </c>
      <c r="E146" s="41">
        <f>D146/2959</f>
        <v>3.3795201081446432E-4</v>
      </c>
      <c r="F146" s="77">
        <v>2</v>
      </c>
      <c r="G146" s="42">
        <f>F146/4356</f>
        <v>4.591368227731864E-4</v>
      </c>
      <c r="H146" s="71">
        <v>2</v>
      </c>
      <c r="I146" s="41">
        <f>H146/6331</f>
        <v>3.1590586005370399E-4</v>
      </c>
      <c r="J146" s="37">
        <f>IF(D146=0, "-", IF((B146-D146)/D146&lt;10, (B146-D146)/D146, "&gt;999%"))</f>
        <v>-1</v>
      </c>
      <c r="K146" s="38">
        <f>IF(H146=0, "-", IF((F146-H146)/H146&lt;10, (F146-H146)/H146, "&gt;999%"))</f>
        <v>0</v>
      </c>
    </row>
    <row r="147" spans="1:11" x14ac:dyDescent="0.2">
      <c r="B147" s="83"/>
      <c r="D147" s="83"/>
      <c r="F147" s="83"/>
      <c r="H147" s="83"/>
    </row>
    <row r="148" spans="1:11" ht="15.75" x14ac:dyDescent="0.25">
      <c r="A148" s="164" t="s">
        <v>94</v>
      </c>
      <c r="B148" s="196" t="s">
        <v>1</v>
      </c>
      <c r="C148" s="200"/>
      <c r="D148" s="200"/>
      <c r="E148" s="197"/>
      <c r="F148" s="196" t="s">
        <v>14</v>
      </c>
      <c r="G148" s="200"/>
      <c r="H148" s="200"/>
      <c r="I148" s="197"/>
      <c r="J148" s="196" t="s">
        <v>15</v>
      </c>
      <c r="K148" s="197"/>
    </row>
    <row r="149" spans="1:11" x14ac:dyDescent="0.2">
      <c r="A149" s="22"/>
      <c r="B149" s="196">
        <f>VALUE(RIGHT($B$2, 4))</f>
        <v>2021</v>
      </c>
      <c r="C149" s="197"/>
      <c r="D149" s="196">
        <f>B149-1</f>
        <v>2020</v>
      </c>
      <c r="E149" s="204"/>
      <c r="F149" s="196">
        <f>B149</f>
        <v>2021</v>
      </c>
      <c r="G149" s="204"/>
      <c r="H149" s="196">
        <f>D149</f>
        <v>2020</v>
      </c>
      <c r="I149" s="204"/>
      <c r="J149" s="140" t="s">
        <v>4</v>
      </c>
      <c r="K149" s="141" t="s">
        <v>2</v>
      </c>
    </row>
    <row r="150" spans="1:11" x14ac:dyDescent="0.2">
      <c r="A150" s="163" t="s">
        <v>121</v>
      </c>
      <c r="B150" s="61" t="s">
        <v>12</v>
      </c>
      <c r="C150" s="62" t="s">
        <v>13</v>
      </c>
      <c r="D150" s="61" t="s">
        <v>12</v>
      </c>
      <c r="E150" s="63" t="s">
        <v>13</v>
      </c>
      <c r="F150" s="62" t="s">
        <v>12</v>
      </c>
      <c r="G150" s="62" t="s">
        <v>13</v>
      </c>
      <c r="H150" s="61" t="s">
        <v>12</v>
      </c>
      <c r="I150" s="63" t="s">
        <v>13</v>
      </c>
      <c r="J150" s="61"/>
      <c r="K150" s="63"/>
    </row>
    <row r="151" spans="1:11" x14ac:dyDescent="0.2">
      <c r="A151" s="7" t="s">
        <v>247</v>
      </c>
      <c r="B151" s="65">
        <v>3</v>
      </c>
      <c r="C151" s="34">
        <f>IF(B159=0, "-", B151/B159)</f>
        <v>0.17647058823529413</v>
      </c>
      <c r="D151" s="65">
        <v>1</v>
      </c>
      <c r="E151" s="9">
        <f>IF(D159=0, "-", D151/D159)</f>
        <v>8.3333333333333329E-2</v>
      </c>
      <c r="F151" s="81">
        <v>13</v>
      </c>
      <c r="G151" s="34">
        <f>IF(F159=0, "-", F151/F159)</f>
        <v>0.32500000000000001</v>
      </c>
      <c r="H151" s="65">
        <v>6</v>
      </c>
      <c r="I151" s="9">
        <f>IF(H159=0, "-", H151/H159)</f>
        <v>0.21428571428571427</v>
      </c>
      <c r="J151" s="8">
        <f t="shared" ref="J151:J157" si="12">IF(D151=0, "-", IF((B151-D151)/D151&lt;10, (B151-D151)/D151, "&gt;999%"))</f>
        <v>2</v>
      </c>
      <c r="K151" s="9">
        <f t="shared" ref="K151:K157" si="13">IF(H151=0, "-", IF((F151-H151)/H151&lt;10, (F151-H151)/H151, "&gt;999%"))</f>
        <v>1.1666666666666667</v>
      </c>
    </row>
    <row r="152" spans="1:11" x14ac:dyDescent="0.2">
      <c r="A152" s="7" t="s">
        <v>248</v>
      </c>
      <c r="B152" s="65">
        <v>2</v>
      </c>
      <c r="C152" s="34">
        <f>IF(B159=0, "-", B152/B159)</f>
        <v>0.11764705882352941</v>
      </c>
      <c r="D152" s="65">
        <v>1</v>
      </c>
      <c r="E152" s="9">
        <f>IF(D159=0, "-", D152/D159)</f>
        <v>8.3333333333333329E-2</v>
      </c>
      <c r="F152" s="81">
        <v>3</v>
      </c>
      <c r="G152" s="34">
        <f>IF(F159=0, "-", F152/F159)</f>
        <v>7.4999999999999997E-2</v>
      </c>
      <c r="H152" s="65">
        <v>3</v>
      </c>
      <c r="I152" s="9">
        <f>IF(H159=0, "-", H152/H159)</f>
        <v>0.10714285714285714</v>
      </c>
      <c r="J152" s="8">
        <f t="shared" si="12"/>
        <v>1</v>
      </c>
      <c r="K152" s="9">
        <f t="shared" si="13"/>
        <v>0</v>
      </c>
    </row>
    <row r="153" spans="1:11" x14ac:dyDescent="0.2">
      <c r="A153" s="7" t="s">
        <v>249</v>
      </c>
      <c r="B153" s="65">
        <v>7</v>
      </c>
      <c r="C153" s="34">
        <f>IF(B159=0, "-", B153/B159)</f>
        <v>0.41176470588235292</v>
      </c>
      <c r="D153" s="65">
        <v>8</v>
      </c>
      <c r="E153" s="9">
        <f>IF(D159=0, "-", D153/D159)</f>
        <v>0.66666666666666663</v>
      </c>
      <c r="F153" s="81">
        <v>17</v>
      </c>
      <c r="G153" s="34">
        <f>IF(F159=0, "-", F153/F159)</f>
        <v>0.42499999999999999</v>
      </c>
      <c r="H153" s="65">
        <v>14</v>
      </c>
      <c r="I153" s="9">
        <f>IF(H159=0, "-", H153/H159)</f>
        <v>0.5</v>
      </c>
      <c r="J153" s="8">
        <f t="shared" si="12"/>
        <v>-0.125</v>
      </c>
      <c r="K153" s="9">
        <f t="shared" si="13"/>
        <v>0.21428571428571427</v>
      </c>
    </row>
    <row r="154" spans="1:11" x14ac:dyDescent="0.2">
      <c r="A154" s="7" t="s">
        <v>250</v>
      </c>
      <c r="B154" s="65">
        <v>2</v>
      </c>
      <c r="C154" s="34">
        <f>IF(B159=0, "-", B154/B159)</f>
        <v>0.11764705882352941</v>
      </c>
      <c r="D154" s="65">
        <v>0</v>
      </c>
      <c r="E154" s="9">
        <f>IF(D159=0, "-", D154/D159)</f>
        <v>0</v>
      </c>
      <c r="F154" s="81">
        <v>2</v>
      </c>
      <c r="G154" s="34">
        <f>IF(F159=0, "-", F154/F159)</f>
        <v>0.05</v>
      </c>
      <c r="H154" s="65">
        <v>0</v>
      </c>
      <c r="I154" s="9">
        <f>IF(H159=0, "-", H154/H159)</f>
        <v>0</v>
      </c>
      <c r="J154" s="8" t="str">
        <f t="shared" si="12"/>
        <v>-</v>
      </c>
      <c r="K154" s="9" t="str">
        <f t="shared" si="13"/>
        <v>-</v>
      </c>
    </row>
    <row r="155" spans="1:11" x14ac:dyDescent="0.2">
      <c r="A155" s="7" t="s">
        <v>251</v>
      </c>
      <c r="B155" s="65">
        <v>0</v>
      </c>
      <c r="C155" s="34">
        <f>IF(B159=0, "-", B155/B159)</f>
        <v>0</v>
      </c>
      <c r="D155" s="65">
        <v>0</v>
      </c>
      <c r="E155" s="9">
        <f>IF(D159=0, "-", D155/D159)</f>
        <v>0</v>
      </c>
      <c r="F155" s="81">
        <v>0</v>
      </c>
      <c r="G155" s="34">
        <f>IF(F159=0, "-", F155/F159)</f>
        <v>0</v>
      </c>
      <c r="H155" s="65">
        <v>1</v>
      </c>
      <c r="I155" s="9">
        <f>IF(H159=0, "-", H155/H159)</f>
        <v>3.5714285714285712E-2</v>
      </c>
      <c r="J155" s="8" t="str">
        <f t="shared" si="12"/>
        <v>-</v>
      </c>
      <c r="K155" s="9">
        <f t="shared" si="13"/>
        <v>-1</v>
      </c>
    </row>
    <row r="156" spans="1:11" x14ac:dyDescent="0.2">
      <c r="A156" s="7" t="s">
        <v>252</v>
      </c>
      <c r="B156" s="65">
        <v>1</v>
      </c>
      <c r="C156" s="34">
        <f>IF(B159=0, "-", B156/B159)</f>
        <v>5.8823529411764705E-2</v>
      </c>
      <c r="D156" s="65">
        <v>1</v>
      </c>
      <c r="E156" s="9">
        <f>IF(D159=0, "-", D156/D159)</f>
        <v>8.3333333333333329E-2</v>
      </c>
      <c r="F156" s="81">
        <v>1</v>
      </c>
      <c r="G156" s="34">
        <f>IF(F159=0, "-", F156/F159)</f>
        <v>2.5000000000000001E-2</v>
      </c>
      <c r="H156" s="65">
        <v>1</v>
      </c>
      <c r="I156" s="9">
        <f>IF(H159=0, "-", H156/H159)</f>
        <v>3.5714285714285712E-2</v>
      </c>
      <c r="J156" s="8">
        <f t="shared" si="12"/>
        <v>0</v>
      </c>
      <c r="K156" s="9">
        <f t="shared" si="13"/>
        <v>0</v>
      </c>
    </row>
    <row r="157" spans="1:11" x14ac:dyDescent="0.2">
      <c r="A157" s="7" t="s">
        <v>253</v>
      </c>
      <c r="B157" s="65">
        <v>2</v>
      </c>
      <c r="C157" s="34">
        <f>IF(B159=0, "-", B157/B159)</f>
        <v>0.11764705882352941</v>
      </c>
      <c r="D157" s="65">
        <v>1</v>
      </c>
      <c r="E157" s="9">
        <f>IF(D159=0, "-", D157/D159)</f>
        <v>8.3333333333333329E-2</v>
      </c>
      <c r="F157" s="81">
        <v>4</v>
      </c>
      <c r="G157" s="34">
        <f>IF(F159=0, "-", F157/F159)</f>
        <v>0.1</v>
      </c>
      <c r="H157" s="65">
        <v>3</v>
      </c>
      <c r="I157" s="9">
        <f>IF(H159=0, "-", H157/H159)</f>
        <v>0.10714285714285714</v>
      </c>
      <c r="J157" s="8">
        <f t="shared" si="12"/>
        <v>1</v>
      </c>
      <c r="K157" s="9">
        <f t="shared" si="13"/>
        <v>0.33333333333333331</v>
      </c>
    </row>
    <row r="158" spans="1:11" x14ac:dyDescent="0.2">
      <c r="A158" s="2"/>
      <c r="B158" s="68"/>
      <c r="C158" s="33"/>
      <c r="D158" s="68"/>
      <c r="E158" s="6"/>
      <c r="F158" s="82"/>
      <c r="G158" s="33"/>
      <c r="H158" s="68"/>
      <c r="I158" s="6"/>
      <c r="J158" s="5"/>
      <c r="K158" s="6"/>
    </row>
    <row r="159" spans="1:11" s="43" customFormat="1" x14ac:dyDescent="0.2">
      <c r="A159" s="162" t="s">
        <v>458</v>
      </c>
      <c r="B159" s="71">
        <f>SUM(B151:B158)</f>
        <v>17</v>
      </c>
      <c r="C159" s="40">
        <f>B159/1663</f>
        <v>1.0222489476849068E-2</v>
      </c>
      <c r="D159" s="71">
        <f>SUM(D151:D158)</f>
        <v>12</v>
      </c>
      <c r="E159" s="41">
        <f>D159/2959</f>
        <v>4.0554241297735723E-3</v>
      </c>
      <c r="F159" s="77">
        <f>SUM(F151:F158)</f>
        <v>40</v>
      </c>
      <c r="G159" s="42">
        <f>F159/4356</f>
        <v>9.1827364554637279E-3</v>
      </c>
      <c r="H159" s="71">
        <f>SUM(H151:H158)</f>
        <v>28</v>
      </c>
      <c r="I159" s="41">
        <f>H159/6331</f>
        <v>4.4226820407518557E-3</v>
      </c>
      <c r="J159" s="37">
        <f>IF(D159=0, "-", IF((B159-D159)/D159&lt;10, (B159-D159)/D159, "&gt;999%"))</f>
        <v>0.41666666666666669</v>
      </c>
      <c r="K159" s="38">
        <f>IF(H159=0, "-", IF((F159-H159)/H159&lt;10, (F159-H159)/H159, "&gt;999%"))</f>
        <v>0.42857142857142855</v>
      </c>
    </row>
    <row r="160" spans="1:11" x14ac:dyDescent="0.2">
      <c r="B160" s="83"/>
      <c r="D160" s="83"/>
      <c r="F160" s="83"/>
      <c r="H160" s="83"/>
    </row>
    <row r="161" spans="1:11" x14ac:dyDescent="0.2">
      <c r="A161" s="163" t="s">
        <v>122</v>
      </c>
      <c r="B161" s="61" t="s">
        <v>12</v>
      </c>
      <c r="C161" s="62" t="s">
        <v>13</v>
      </c>
      <c r="D161" s="61" t="s">
        <v>12</v>
      </c>
      <c r="E161" s="63" t="s">
        <v>13</v>
      </c>
      <c r="F161" s="62" t="s">
        <v>12</v>
      </c>
      <c r="G161" s="62" t="s">
        <v>13</v>
      </c>
      <c r="H161" s="61" t="s">
        <v>12</v>
      </c>
      <c r="I161" s="63" t="s">
        <v>13</v>
      </c>
      <c r="J161" s="61"/>
      <c r="K161" s="63"/>
    </row>
    <row r="162" spans="1:11" x14ac:dyDescent="0.2">
      <c r="A162" s="7" t="s">
        <v>254</v>
      </c>
      <c r="B162" s="65">
        <v>2</v>
      </c>
      <c r="C162" s="34">
        <f>IF(B166=0, "-", B162/B166)</f>
        <v>0.33333333333333331</v>
      </c>
      <c r="D162" s="65">
        <v>0</v>
      </c>
      <c r="E162" s="9" t="str">
        <f>IF(D166=0, "-", D162/D166)</f>
        <v>-</v>
      </c>
      <c r="F162" s="81">
        <v>3</v>
      </c>
      <c r="G162" s="34">
        <f>IF(F166=0, "-", F162/F166)</f>
        <v>0.27272727272727271</v>
      </c>
      <c r="H162" s="65">
        <v>1</v>
      </c>
      <c r="I162" s="9">
        <f>IF(H166=0, "-", H162/H166)</f>
        <v>0.2</v>
      </c>
      <c r="J162" s="8" t="str">
        <f>IF(D162=0, "-", IF((B162-D162)/D162&lt;10, (B162-D162)/D162, "&gt;999%"))</f>
        <v>-</v>
      </c>
      <c r="K162" s="9">
        <f>IF(H162=0, "-", IF((F162-H162)/H162&lt;10, (F162-H162)/H162, "&gt;999%"))</f>
        <v>2</v>
      </c>
    </row>
    <row r="163" spans="1:11" x14ac:dyDescent="0.2">
      <c r="A163" s="7" t="s">
        <v>255</v>
      </c>
      <c r="B163" s="65">
        <v>2</v>
      </c>
      <c r="C163" s="34">
        <f>IF(B166=0, "-", B163/B166)</f>
        <v>0.33333333333333331</v>
      </c>
      <c r="D163" s="65">
        <v>0</v>
      </c>
      <c r="E163" s="9" t="str">
        <f>IF(D166=0, "-", D163/D166)</f>
        <v>-</v>
      </c>
      <c r="F163" s="81">
        <v>6</v>
      </c>
      <c r="G163" s="34">
        <f>IF(F166=0, "-", F163/F166)</f>
        <v>0.54545454545454541</v>
      </c>
      <c r="H163" s="65">
        <v>4</v>
      </c>
      <c r="I163" s="9">
        <f>IF(H166=0, "-", H163/H166)</f>
        <v>0.8</v>
      </c>
      <c r="J163" s="8" t="str">
        <f>IF(D163=0, "-", IF((B163-D163)/D163&lt;10, (B163-D163)/D163, "&gt;999%"))</f>
        <v>-</v>
      </c>
      <c r="K163" s="9">
        <f>IF(H163=0, "-", IF((F163-H163)/H163&lt;10, (F163-H163)/H163, "&gt;999%"))</f>
        <v>0.5</v>
      </c>
    </row>
    <row r="164" spans="1:11" x14ac:dyDescent="0.2">
      <c r="A164" s="7" t="s">
        <v>256</v>
      </c>
      <c r="B164" s="65">
        <v>2</v>
      </c>
      <c r="C164" s="34">
        <f>IF(B166=0, "-", B164/B166)</f>
        <v>0.33333333333333331</v>
      </c>
      <c r="D164" s="65">
        <v>0</v>
      </c>
      <c r="E164" s="9" t="str">
        <f>IF(D166=0, "-", D164/D166)</f>
        <v>-</v>
      </c>
      <c r="F164" s="81">
        <v>2</v>
      </c>
      <c r="G164" s="34">
        <f>IF(F166=0, "-", F164/F166)</f>
        <v>0.18181818181818182</v>
      </c>
      <c r="H164" s="65">
        <v>0</v>
      </c>
      <c r="I164" s="9">
        <f>IF(H166=0, "-", H164/H166)</f>
        <v>0</v>
      </c>
      <c r="J164" s="8" t="str">
        <f>IF(D164=0, "-", IF((B164-D164)/D164&lt;10, (B164-D164)/D164, "&gt;999%"))</f>
        <v>-</v>
      </c>
      <c r="K164" s="9" t="str">
        <f>IF(H164=0, "-", IF((F164-H164)/H164&lt;10, (F164-H164)/H164, "&gt;999%"))</f>
        <v>-</v>
      </c>
    </row>
    <row r="165" spans="1:11" x14ac:dyDescent="0.2">
      <c r="A165" s="2"/>
      <c r="B165" s="68"/>
      <c r="C165" s="33"/>
      <c r="D165" s="68"/>
      <c r="E165" s="6"/>
      <c r="F165" s="82"/>
      <c r="G165" s="33"/>
      <c r="H165" s="68"/>
      <c r="I165" s="6"/>
      <c r="J165" s="5"/>
      <c r="K165" s="6"/>
    </row>
    <row r="166" spans="1:11" s="43" customFormat="1" x14ac:dyDescent="0.2">
      <c r="A166" s="162" t="s">
        <v>457</v>
      </c>
      <c r="B166" s="71">
        <f>SUM(B162:B165)</f>
        <v>6</v>
      </c>
      <c r="C166" s="40">
        <f>B166/1663</f>
        <v>3.6079374624173183E-3</v>
      </c>
      <c r="D166" s="71">
        <f>SUM(D162:D165)</f>
        <v>0</v>
      </c>
      <c r="E166" s="41">
        <f>D166/2959</f>
        <v>0</v>
      </c>
      <c r="F166" s="77">
        <f>SUM(F162:F165)</f>
        <v>11</v>
      </c>
      <c r="G166" s="42">
        <f>F166/4356</f>
        <v>2.5252525252525255E-3</v>
      </c>
      <c r="H166" s="71">
        <f>SUM(H162:H165)</f>
        <v>5</v>
      </c>
      <c r="I166" s="41">
        <f>H166/6331</f>
        <v>7.8976465013425999E-4</v>
      </c>
      <c r="J166" s="37" t="str">
        <f>IF(D166=0, "-", IF((B166-D166)/D166&lt;10, (B166-D166)/D166, "&gt;999%"))</f>
        <v>-</v>
      </c>
      <c r="K166" s="38">
        <f>IF(H166=0, "-", IF((F166-H166)/H166&lt;10, (F166-H166)/H166, "&gt;999%"))</f>
        <v>1.2</v>
      </c>
    </row>
    <row r="167" spans="1:11" x14ac:dyDescent="0.2">
      <c r="B167" s="83"/>
      <c r="D167" s="83"/>
      <c r="F167" s="83"/>
      <c r="H167" s="83"/>
    </row>
    <row r="168" spans="1:11" s="43" customFormat="1" x14ac:dyDescent="0.2">
      <c r="A168" s="162" t="s">
        <v>456</v>
      </c>
      <c r="B168" s="71">
        <v>23</v>
      </c>
      <c r="C168" s="40">
        <f>B168/1663</f>
        <v>1.3830426939266387E-2</v>
      </c>
      <c r="D168" s="71">
        <v>12</v>
      </c>
      <c r="E168" s="41">
        <f>D168/2959</f>
        <v>4.0554241297735723E-3</v>
      </c>
      <c r="F168" s="77">
        <v>51</v>
      </c>
      <c r="G168" s="42">
        <f>F168/4356</f>
        <v>1.1707988980716254E-2</v>
      </c>
      <c r="H168" s="71">
        <v>33</v>
      </c>
      <c r="I168" s="41">
        <f>H168/6331</f>
        <v>5.2124466908861156E-3</v>
      </c>
      <c r="J168" s="37">
        <f>IF(D168=0, "-", IF((B168-D168)/D168&lt;10, (B168-D168)/D168, "&gt;999%"))</f>
        <v>0.91666666666666663</v>
      </c>
      <c r="K168" s="38">
        <f>IF(H168=0, "-", IF((F168-H168)/H168&lt;10, (F168-H168)/H168, "&gt;999%"))</f>
        <v>0.54545454545454541</v>
      </c>
    </row>
    <row r="169" spans="1:11" x14ac:dyDescent="0.2">
      <c r="B169" s="83"/>
      <c r="D169" s="83"/>
      <c r="F169" s="83"/>
      <c r="H169" s="83"/>
    </row>
    <row r="170" spans="1:11" ht="15.75" x14ac:dyDescent="0.25">
      <c r="A170" s="164" t="s">
        <v>95</v>
      </c>
      <c r="B170" s="196" t="s">
        <v>1</v>
      </c>
      <c r="C170" s="200"/>
      <c r="D170" s="200"/>
      <c r="E170" s="197"/>
      <c r="F170" s="196" t="s">
        <v>14</v>
      </c>
      <c r="G170" s="200"/>
      <c r="H170" s="200"/>
      <c r="I170" s="197"/>
      <c r="J170" s="196" t="s">
        <v>15</v>
      </c>
      <c r="K170" s="197"/>
    </row>
    <row r="171" spans="1:11" x14ac:dyDescent="0.2">
      <c r="A171" s="22"/>
      <c r="B171" s="196">
        <f>VALUE(RIGHT($B$2, 4))</f>
        <v>2021</v>
      </c>
      <c r="C171" s="197"/>
      <c r="D171" s="196">
        <f>B171-1</f>
        <v>2020</v>
      </c>
      <c r="E171" s="204"/>
      <c r="F171" s="196">
        <f>B171</f>
        <v>2021</v>
      </c>
      <c r="G171" s="204"/>
      <c r="H171" s="196">
        <f>D171</f>
        <v>2020</v>
      </c>
      <c r="I171" s="204"/>
      <c r="J171" s="140" t="s">
        <v>4</v>
      </c>
      <c r="K171" s="141" t="s">
        <v>2</v>
      </c>
    </row>
    <row r="172" spans="1:11" x14ac:dyDescent="0.2">
      <c r="A172" s="163" t="s">
        <v>123</v>
      </c>
      <c r="B172" s="61" t="s">
        <v>12</v>
      </c>
      <c r="C172" s="62" t="s">
        <v>13</v>
      </c>
      <c r="D172" s="61" t="s">
        <v>12</v>
      </c>
      <c r="E172" s="63" t="s">
        <v>13</v>
      </c>
      <c r="F172" s="62" t="s">
        <v>12</v>
      </c>
      <c r="G172" s="62" t="s">
        <v>13</v>
      </c>
      <c r="H172" s="61" t="s">
        <v>12</v>
      </c>
      <c r="I172" s="63" t="s">
        <v>13</v>
      </c>
      <c r="J172" s="61"/>
      <c r="K172" s="63"/>
    </row>
    <row r="173" spans="1:11" x14ac:dyDescent="0.2">
      <c r="A173" s="7" t="s">
        <v>257</v>
      </c>
      <c r="B173" s="65">
        <v>0</v>
      </c>
      <c r="C173" s="34">
        <f>IF(B182=0, "-", B173/B182)</f>
        <v>0</v>
      </c>
      <c r="D173" s="65">
        <v>1</v>
      </c>
      <c r="E173" s="9">
        <f>IF(D182=0, "-", D173/D182)</f>
        <v>6.6666666666666666E-2</v>
      </c>
      <c r="F173" s="81">
        <v>0</v>
      </c>
      <c r="G173" s="34">
        <f>IF(F182=0, "-", F173/F182)</f>
        <v>0</v>
      </c>
      <c r="H173" s="65">
        <v>1</v>
      </c>
      <c r="I173" s="9">
        <f>IF(H182=0, "-", H173/H182)</f>
        <v>3.7037037037037035E-2</v>
      </c>
      <c r="J173" s="8">
        <f t="shared" ref="J173:J180" si="14">IF(D173=0, "-", IF((B173-D173)/D173&lt;10, (B173-D173)/D173, "&gt;999%"))</f>
        <v>-1</v>
      </c>
      <c r="K173" s="9">
        <f t="shared" ref="K173:K180" si="15">IF(H173=0, "-", IF((F173-H173)/H173&lt;10, (F173-H173)/H173, "&gt;999%"))</f>
        <v>-1</v>
      </c>
    </row>
    <row r="174" spans="1:11" x14ac:dyDescent="0.2">
      <c r="A174" s="7" t="s">
        <v>258</v>
      </c>
      <c r="B174" s="65">
        <v>1</v>
      </c>
      <c r="C174" s="34">
        <f>IF(B182=0, "-", B174/B182)</f>
        <v>0.16666666666666666</v>
      </c>
      <c r="D174" s="65">
        <v>2</v>
      </c>
      <c r="E174" s="9">
        <f>IF(D182=0, "-", D174/D182)</f>
        <v>0.13333333333333333</v>
      </c>
      <c r="F174" s="81">
        <v>3</v>
      </c>
      <c r="G174" s="34">
        <f>IF(F182=0, "-", F174/F182)</f>
        <v>0.15</v>
      </c>
      <c r="H174" s="65">
        <v>5</v>
      </c>
      <c r="I174" s="9">
        <f>IF(H182=0, "-", H174/H182)</f>
        <v>0.18518518518518517</v>
      </c>
      <c r="J174" s="8">
        <f t="shared" si="14"/>
        <v>-0.5</v>
      </c>
      <c r="K174" s="9">
        <f t="shared" si="15"/>
        <v>-0.4</v>
      </c>
    </row>
    <row r="175" spans="1:11" x14ac:dyDescent="0.2">
      <c r="A175" s="7" t="s">
        <v>259</v>
      </c>
      <c r="B175" s="65">
        <v>2</v>
      </c>
      <c r="C175" s="34">
        <f>IF(B182=0, "-", B175/B182)</f>
        <v>0.33333333333333331</v>
      </c>
      <c r="D175" s="65">
        <v>6</v>
      </c>
      <c r="E175" s="9">
        <f>IF(D182=0, "-", D175/D182)</f>
        <v>0.4</v>
      </c>
      <c r="F175" s="81">
        <v>7</v>
      </c>
      <c r="G175" s="34">
        <f>IF(F182=0, "-", F175/F182)</f>
        <v>0.35</v>
      </c>
      <c r="H175" s="65">
        <v>9</v>
      </c>
      <c r="I175" s="9">
        <f>IF(H182=0, "-", H175/H182)</f>
        <v>0.33333333333333331</v>
      </c>
      <c r="J175" s="8">
        <f t="shared" si="14"/>
        <v>-0.66666666666666663</v>
      </c>
      <c r="K175" s="9">
        <f t="shared" si="15"/>
        <v>-0.22222222222222221</v>
      </c>
    </row>
    <row r="176" spans="1:11" x14ac:dyDescent="0.2">
      <c r="A176" s="7" t="s">
        <v>260</v>
      </c>
      <c r="B176" s="65">
        <v>0</v>
      </c>
      <c r="C176" s="34">
        <f>IF(B182=0, "-", B176/B182)</f>
        <v>0</v>
      </c>
      <c r="D176" s="65">
        <v>1</v>
      </c>
      <c r="E176" s="9">
        <f>IF(D182=0, "-", D176/D182)</f>
        <v>6.6666666666666666E-2</v>
      </c>
      <c r="F176" s="81">
        <v>1</v>
      </c>
      <c r="G176" s="34">
        <f>IF(F182=0, "-", F176/F182)</f>
        <v>0.05</v>
      </c>
      <c r="H176" s="65">
        <v>3</v>
      </c>
      <c r="I176" s="9">
        <f>IF(H182=0, "-", H176/H182)</f>
        <v>0.1111111111111111</v>
      </c>
      <c r="J176" s="8">
        <f t="shared" si="14"/>
        <v>-1</v>
      </c>
      <c r="K176" s="9">
        <f t="shared" si="15"/>
        <v>-0.66666666666666663</v>
      </c>
    </row>
    <row r="177" spans="1:11" x14ac:dyDescent="0.2">
      <c r="A177" s="7" t="s">
        <v>261</v>
      </c>
      <c r="B177" s="65">
        <v>1</v>
      </c>
      <c r="C177" s="34">
        <f>IF(B182=0, "-", B177/B182)</f>
        <v>0.16666666666666666</v>
      </c>
      <c r="D177" s="65">
        <v>2</v>
      </c>
      <c r="E177" s="9">
        <f>IF(D182=0, "-", D177/D182)</f>
        <v>0.13333333333333333</v>
      </c>
      <c r="F177" s="81">
        <v>5</v>
      </c>
      <c r="G177" s="34">
        <f>IF(F182=0, "-", F177/F182)</f>
        <v>0.25</v>
      </c>
      <c r="H177" s="65">
        <v>2</v>
      </c>
      <c r="I177" s="9">
        <f>IF(H182=0, "-", H177/H182)</f>
        <v>7.407407407407407E-2</v>
      </c>
      <c r="J177" s="8">
        <f t="shared" si="14"/>
        <v>-0.5</v>
      </c>
      <c r="K177" s="9">
        <f t="shared" si="15"/>
        <v>1.5</v>
      </c>
    </row>
    <row r="178" spans="1:11" x14ac:dyDescent="0.2">
      <c r="A178" s="7" t="s">
        <v>262</v>
      </c>
      <c r="B178" s="65">
        <v>0</v>
      </c>
      <c r="C178" s="34">
        <f>IF(B182=0, "-", B178/B182)</f>
        <v>0</v>
      </c>
      <c r="D178" s="65">
        <v>0</v>
      </c>
      <c r="E178" s="9">
        <f>IF(D182=0, "-", D178/D182)</f>
        <v>0</v>
      </c>
      <c r="F178" s="81">
        <v>1</v>
      </c>
      <c r="G178" s="34">
        <f>IF(F182=0, "-", F178/F182)</f>
        <v>0.05</v>
      </c>
      <c r="H178" s="65">
        <v>2</v>
      </c>
      <c r="I178" s="9">
        <f>IF(H182=0, "-", H178/H182)</f>
        <v>7.407407407407407E-2</v>
      </c>
      <c r="J178" s="8" t="str">
        <f t="shared" si="14"/>
        <v>-</v>
      </c>
      <c r="K178" s="9">
        <f t="shared" si="15"/>
        <v>-0.5</v>
      </c>
    </row>
    <row r="179" spans="1:11" x14ac:dyDescent="0.2">
      <c r="A179" s="7" t="s">
        <v>263</v>
      </c>
      <c r="B179" s="65">
        <v>1</v>
      </c>
      <c r="C179" s="34">
        <f>IF(B182=0, "-", B179/B182)</f>
        <v>0.16666666666666666</v>
      </c>
      <c r="D179" s="65">
        <v>1</v>
      </c>
      <c r="E179" s="9">
        <f>IF(D182=0, "-", D179/D182)</f>
        <v>6.6666666666666666E-2</v>
      </c>
      <c r="F179" s="81">
        <v>1</v>
      </c>
      <c r="G179" s="34">
        <f>IF(F182=0, "-", F179/F182)</f>
        <v>0.05</v>
      </c>
      <c r="H179" s="65">
        <v>2</v>
      </c>
      <c r="I179" s="9">
        <f>IF(H182=0, "-", H179/H182)</f>
        <v>7.407407407407407E-2</v>
      </c>
      <c r="J179" s="8">
        <f t="shared" si="14"/>
        <v>0</v>
      </c>
      <c r="K179" s="9">
        <f t="shared" si="15"/>
        <v>-0.5</v>
      </c>
    </row>
    <row r="180" spans="1:11" x14ac:dyDescent="0.2">
      <c r="A180" s="7" t="s">
        <v>264</v>
      </c>
      <c r="B180" s="65">
        <v>1</v>
      </c>
      <c r="C180" s="34">
        <f>IF(B182=0, "-", B180/B182)</f>
        <v>0.16666666666666666</v>
      </c>
      <c r="D180" s="65">
        <v>2</v>
      </c>
      <c r="E180" s="9">
        <f>IF(D182=0, "-", D180/D182)</f>
        <v>0.13333333333333333</v>
      </c>
      <c r="F180" s="81">
        <v>2</v>
      </c>
      <c r="G180" s="34">
        <f>IF(F182=0, "-", F180/F182)</f>
        <v>0.1</v>
      </c>
      <c r="H180" s="65">
        <v>3</v>
      </c>
      <c r="I180" s="9">
        <f>IF(H182=0, "-", H180/H182)</f>
        <v>0.1111111111111111</v>
      </c>
      <c r="J180" s="8">
        <f t="shared" si="14"/>
        <v>-0.5</v>
      </c>
      <c r="K180" s="9">
        <f t="shared" si="15"/>
        <v>-0.33333333333333331</v>
      </c>
    </row>
    <row r="181" spans="1:11" x14ac:dyDescent="0.2">
      <c r="A181" s="2"/>
      <c r="B181" s="68"/>
      <c r="C181" s="33"/>
      <c r="D181" s="68"/>
      <c r="E181" s="6"/>
      <c r="F181" s="82"/>
      <c r="G181" s="33"/>
      <c r="H181" s="68"/>
      <c r="I181" s="6"/>
      <c r="J181" s="5"/>
      <c r="K181" s="6"/>
    </row>
    <row r="182" spans="1:11" s="43" customFormat="1" x14ac:dyDescent="0.2">
      <c r="A182" s="162" t="s">
        <v>455</v>
      </c>
      <c r="B182" s="71">
        <f>SUM(B173:B181)</f>
        <v>6</v>
      </c>
      <c r="C182" s="40">
        <f>B182/1663</f>
        <v>3.6079374624173183E-3</v>
      </c>
      <c r="D182" s="71">
        <f>SUM(D173:D181)</f>
        <v>15</v>
      </c>
      <c r="E182" s="41">
        <f>D182/2959</f>
        <v>5.0692801622169653E-3</v>
      </c>
      <c r="F182" s="77">
        <f>SUM(F173:F181)</f>
        <v>20</v>
      </c>
      <c r="G182" s="42">
        <f>F182/4356</f>
        <v>4.5913682277318639E-3</v>
      </c>
      <c r="H182" s="71">
        <f>SUM(H173:H181)</f>
        <v>27</v>
      </c>
      <c r="I182" s="41">
        <f>H182/6331</f>
        <v>4.2647291107250039E-3</v>
      </c>
      <c r="J182" s="37">
        <f>IF(D182=0, "-", IF((B182-D182)/D182&lt;10, (B182-D182)/D182, "&gt;999%"))</f>
        <v>-0.6</v>
      </c>
      <c r="K182" s="38">
        <f>IF(H182=0, "-", IF((F182-H182)/H182&lt;10, (F182-H182)/H182, "&gt;999%"))</f>
        <v>-0.25925925925925924</v>
      </c>
    </row>
    <row r="183" spans="1:11" x14ac:dyDescent="0.2">
      <c r="B183" s="83"/>
      <c r="D183" s="83"/>
      <c r="F183" s="83"/>
      <c r="H183" s="83"/>
    </row>
    <row r="184" spans="1:11" x14ac:dyDescent="0.2">
      <c r="A184" s="163" t="s">
        <v>124</v>
      </c>
      <c r="B184" s="61" t="s">
        <v>12</v>
      </c>
      <c r="C184" s="62" t="s">
        <v>13</v>
      </c>
      <c r="D184" s="61" t="s">
        <v>12</v>
      </c>
      <c r="E184" s="63" t="s">
        <v>13</v>
      </c>
      <c r="F184" s="62" t="s">
        <v>12</v>
      </c>
      <c r="G184" s="62" t="s">
        <v>13</v>
      </c>
      <c r="H184" s="61" t="s">
        <v>12</v>
      </c>
      <c r="I184" s="63" t="s">
        <v>13</v>
      </c>
      <c r="J184" s="61"/>
      <c r="K184" s="63"/>
    </row>
    <row r="185" spans="1:11" x14ac:dyDescent="0.2">
      <c r="A185" s="7" t="s">
        <v>265</v>
      </c>
      <c r="B185" s="65">
        <v>0</v>
      </c>
      <c r="C185" s="34">
        <f>IF(B196=0, "-", B185/B196)</f>
        <v>0</v>
      </c>
      <c r="D185" s="65">
        <v>0</v>
      </c>
      <c r="E185" s="9">
        <f>IF(D196=0, "-", D185/D196)</f>
        <v>0</v>
      </c>
      <c r="F185" s="81">
        <v>0</v>
      </c>
      <c r="G185" s="34">
        <f>IF(F196=0, "-", F185/F196)</f>
        <v>0</v>
      </c>
      <c r="H185" s="65">
        <v>1</v>
      </c>
      <c r="I185" s="9">
        <f>IF(H196=0, "-", H185/H196)</f>
        <v>8.3333333333333329E-2</v>
      </c>
      <c r="J185" s="8" t="str">
        <f t="shared" ref="J185:J194" si="16">IF(D185=0, "-", IF((B185-D185)/D185&lt;10, (B185-D185)/D185, "&gt;999%"))</f>
        <v>-</v>
      </c>
      <c r="K185" s="9">
        <f t="shared" ref="K185:K194" si="17">IF(H185=0, "-", IF((F185-H185)/H185&lt;10, (F185-H185)/H185, "&gt;999%"))</f>
        <v>-1</v>
      </c>
    </row>
    <row r="186" spans="1:11" x14ac:dyDescent="0.2">
      <c r="A186" s="7" t="s">
        <v>266</v>
      </c>
      <c r="B186" s="65">
        <v>0</v>
      </c>
      <c r="C186" s="34">
        <f>IF(B196=0, "-", B186/B196)</f>
        <v>0</v>
      </c>
      <c r="D186" s="65">
        <v>0</v>
      </c>
      <c r="E186" s="9">
        <f>IF(D196=0, "-", D186/D196)</f>
        <v>0</v>
      </c>
      <c r="F186" s="81">
        <v>1</v>
      </c>
      <c r="G186" s="34">
        <f>IF(F196=0, "-", F186/F196)</f>
        <v>5.5555555555555552E-2</v>
      </c>
      <c r="H186" s="65">
        <v>0</v>
      </c>
      <c r="I186" s="9">
        <f>IF(H196=0, "-", H186/H196)</f>
        <v>0</v>
      </c>
      <c r="J186" s="8" t="str">
        <f t="shared" si="16"/>
        <v>-</v>
      </c>
      <c r="K186" s="9" t="str">
        <f t="shared" si="17"/>
        <v>-</v>
      </c>
    </row>
    <row r="187" spans="1:11" x14ac:dyDescent="0.2">
      <c r="A187" s="7" t="s">
        <v>267</v>
      </c>
      <c r="B187" s="65">
        <v>0</v>
      </c>
      <c r="C187" s="34">
        <f>IF(B196=0, "-", B187/B196)</f>
        <v>0</v>
      </c>
      <c r="D187" s="65">
        <v>0</v>
      </c>
      <c r="E187" s="9">
        <f>IF(D196=0, "-", D187/D196)</f>
        <v>0</v>
      </c>
      <c r="F187" s="81">
        <v>4</v>
      </c>
      <c r="G187" s="34">
        <f>IF(F196=0, "-", F187/F196)</f>
        <v>0.22222222222222221</v>
      </c>
      <c r="H187" s="65">
        <v>1</v>
      </c>
      <c r="I187" s="9">
        <f>IF(H196=0, "-", H187/H196)</f>
        <v>8.3333333333333329E-2</v>
      </c>
      <c r="J187" s="8" t="str">
        <f t="shared" si="16"/>
        <v>-</v>
      </c>
      <c r="K187" s="9">
        <f t="shared" si="17"/>
        <v>3</v>
      </c>
    </row>
    <row r="188" spans="1:11" x14ac:dyDescent="0.2">
      <c r="A188" s="7" t="s">
        <v>268</v>
      </c>
      <c r="B188" s="65">
        <v>1</v>
      </c>
      <c r="C188" s="34">
        <f>IF(B196=0, "-", B188/B196)</f>
        <v>0.14285714285714285</v>
      </c>
      <c r="D188" s="65">
        <v>0</v>
      </c>
      <c r="E188" s="9">
        <f>IF(D196=0, "-", D188/D196)</f>
        <v>0</v>
      </c>
      <c r="F188" s="81">
        <v>1</v>
      </c>
      <c r="G188" s="34">
        <f>IF(F196=0, "-", F188/F196)</f>
        <v>5.5555555555555552E-2</v>
      </c>
      <c r="H188" s="65">
        <v>0</v>
      </c>
      <c r="I188" s="9">
        <f>IF(H196=0, "-", H188/H196)</f>
        <v>0</v>
      </c>
      <c r="J188" s="8" t="str">
        <f t="shared" si="16"/>
        <v>-</v>
      </c>
      <c r="K188" s="9" t="str">
        <f t="shared" si="17"/>
        <v>-</v>
      </c>
    </row>
    <row r="189" spans="1:11" x14ac:dyDescent="0.2">
      <c r="A189" s="7" t="s">
        <v>269</v>
      </c>
      <c r="B189" s="65">
        <v>0</v>
      </c>
      <c r="C189" s="34">
        <f>IF(B196=0, "-", B189/B196)</f>
        <v>0</v>
      </c>
      <c r="D189" s="65">
        <v>2</v>
      </c>
      <c r="E189" s="9">
        <f>IF(D196=0, "-", D189/D196)</f>
        <v>0.4</v>
      </c>
      <c r="F189" s="81">
        <v>1</v>
      </c>
      <c r="G189" s="34">
        <f>IF(F196=0, "-", F189/F196)</f>
        <v>5.5555555555555552E-2</v>
      </c>
      <c r="H189" s="65">
        <v>2</v>
      </c>
      <c r="I189" s="9">
        <f>IF(H196=0, "-", H189/H196)</f>
        <v>0.16666666666666666</v>
      </c>
      <c r="J189" s="8">
        <f t="shared" si="16"/>
        <v>-1</v>
      </c>
      <c r="K189" s="9">
        <f t="shared" si="17"/>
        <v>-0.5</v>
      </c>
    </row>
    <row r="190" spans="1:11" x14ac:dyDescent="0.2">
      <c r="A190" s="7" t="s">
        <v>270</v>
      </c>
      <c r="B190" s="65">
        <v>0</v>
      </c>
      <c r="C190" s="34">
        <f>IF(B196=0, "-", B190/B196)</f>
        <v>0</v>
      </c>
      <c r="D190" s="65">
        <v>0</v>
      </c>
      <c r="E190" s="9">
        <f>IF(D196=0, "-", D190/D196)</f>
        <v>0</v>
      </c>
      <c r="F190" s="81">
        <v>1</v>
      </c>
      <c r="G190" s="34">
        <f>IF(F196=0, "-", F190/F196)</f>
        <v>5.5555555555555552E-2</v>
      </c>
      <c r="H190" s="65">
        <v>0</v>
      </c>
      <c r="I190" s="9">
        <f>IF(H196=0, "-", H190/H196)</f>
        <v>0</v>
      </c>
      <c r="J190" s="8" t="str">
        <f t="shared" si="16"/>
        <v>-</v>
      </c>
      <c r="K190" s="9" t="str">
        <f t="shared" si="17"/>
        <v>-</v>
      </c>
    </row>
    <row r="191" spans="1:11" x14ac:dyDescent="0.2">
      <c r="A191" s="7" t="s">
        <v>271</v>
      </c>
      <c r="B191" s="65">
        <v>2</v>
      </c>
      <c r="C191" s="34">
        <f>IF(B196=0, "-", B191/B196)</f>
        <v>0.2857142857142857</v>
      </c>
      <c r="D191" s="65">
        <v>3</v>
      </c>
      <c r="E191" s="9">
        <f>IF(D196=0, "-", D191/D196)</f>
        <v>0.6</v>
      </c>
      <c r="F191" s="81">
        <v>5</v>
      </c>
      <c r="G191" s="34">
        <f>IF(F196=0, "-", F191/F196)</f>
        <v>0.27777777777777779</v>
      </c>
      <c r="H191" s="65">
        <v>5</v>
      </c>
      <c r="I191" s="9">
        <f>IF(H196=0, "-", H191/H196)</f>
        <v>0.41666666666666669</v>
      </c>
      <c r="J191" s="8">
        <f t="shared" si="16"/>
        <v>-0.33333333333333331</v>
      </c>
      <c r="K191" s="9">
        <f t="shared" si="17"/>
        <v>0</v>
      </c>
    </row>
    <row r="192" spans="1:11" x14ac:dyDescent="0.2">
      <c r="A192" s="7" t="s">
        <v>272</v>
      </c>
      <c r="B192" s="65">
        <v>1</v>
      </c>
      <c r="C192" s="34">
        <f>IF(B196=0, "-", B192/B196)</f>
        <v>0.14285714285714285</v>
      </c>
      <c r="D192" s="65">
        <v>0</v>
      </c>
      <c r="E192" s="9">
        <f>IF(D196=0, "-", D192/D196)</f>
        <v>0</v>
      </c>
      <c r="F192" s="81">
        <v>2</v>
      </c>
      <c r="G192" s="34">
        <f>IF(F196=0, "-", F192/F196)</f>
        <v>0.1111111111111111</v>
      </c>
      <c r="H192" s="65">
        <v>0</v>
      </c>
      <c r="I192" s="9">
        <f>IF(H196=0, "-", H192/H196)</f>
        <v>0</v>
      </c>
      <c r="J192" s="8" t="str">
        <f t="shared" si="16"/>
        <v>-</v>
      </c>
      <c r="K192" s="9" t="str">
        <f t="shared" si="17"/>
        <v>-</v>
      </c>
    </row>
    <row r="193" spans="1:11" x14ac:dyDescent="0.2">
      <c r="A193" s="7" t="s">
        <v>273</v>
      </c>
      <c r="B193" s="65">
        <v>0</v>
      </c>
      <c r="C193" s="34">
        <f>IF(B196=0, "-", B193/B196)</f>
        <v>0</v>
      </c>
      <c r="D193" s="65">
        <v>0</v>
      </c>
      <c r="E193" s="9">
        <f>IF(D196=0, "-", D193/D196)</f>
        <v>0</v>
      </c>
      <c r="F193" s="81">
        <v>0</v>
      </c>
      <c r="G193" s="34">
        <f>IF(F196=0, "-", F193/F196)</f>
        <v>0</v>
      </c>
      <c r="H193" s="65">
        <v>2</v>
      </c>
      <c r="I193" s="9">
        <f>IF(H196=0, "-", H193/H196)</f>
        <v>0.16666666666666666</v>
      </c>
      <c r="J193" s="8" t="str">
        <f t="shared" si="16"/>
        <v>-</v>
      </c>
      <c r="K193" s="9">
        <f t="shared" si="17"/>
        <v>-1</v>
      </c>
    </row>
    <row r="194" spans="1:11" x14ac:dyDescent="0.2">
      <c r="A194" s="7" t="s">
        <v>274</v>
      </c>
      <c r="B194" s="65">
        <v>3</v>
      </c>
      <c r="C194" s="34">
        <f>IF(B196=0, "-", B194/B196)</f>
        <v>0.42857142857142855</v>
      </c>
      <c r="D194" s="65">
        <v>0</v>
      </c>
      <c r="E194" s="9">
        <f>IF(D196=0, "-", D194/D196)</f>
        <v>0</v>
      </c>
      <c r="F194" s="81">
        <v>3</v>
      </c>
      <c r="G194" s="34">
        <f>IF(F196=0, "-", F194/F196)</f>
        <v>0.16666666666666666</v>
      </c>
      <c r="H194" s="65">
        <v>1</v>
      </c>
      <c r="I194" s="9">
        <f>IF(H196=0, "-", H194/H196)</f>
        <v>8.3333333333333329E-2</v>
      </c>
      <c r="J194" s="8" t="str">
        <f t="shared" si="16"/>
        <v>-</v>
      </c>
      <c r="K194" s="9">
        <f t="shared" si="17"/>
        <v>2</v>
      </c>
    </row>
    <row r="195" spans="1:11" x14ac:dyDescent="0.2">
      <c r="A195" s="2"/>
      <c r="B195" s="68"/>
      <c r="C195" s="33"/>
      <c r="D195" s="68"/>
      <c r="E195" s="6"/>
      <c r="F195" s="82"/>
      <c r="G195" s="33"/>
      <c r="H195" s="68"/>
      <c r="I195" s="6"/>
      <c r="J195" s="5"/>
      <c r="K195" s="6"/>
    </row>
    <row r="196" spans="1:11" s="43" customFormat="1" x14ac:dyDescent="0.2">
      <c r="A196" s="162" t="s">
        <v>454</v>
      </c>
      <c r="B196" s="71">
        <f>SUM(B185:B195)</f>
        <v>7</v>
      </c>
      <c r="C196" s="40">
        <f>B196/1663</f>
        <v>4.2092603728202047E-3</v>
      </c>
      <c r="D196" s="71">
        <f>SUM(D185:D195)</f>
        <v>5</v>
      </c>
      <c r="E196" s="41">
        <f>D196/2959</f>
        <v>1.6897600540723217E-3</v>
      </c>
      <c r="F196" s="77">
        <f>SUM(F185:F195)</f>
        <v>18</v>
      </c>
      <c r="G196" s="42">
        <f>F196/4356</f>
        <v>4.1322314049586778E-3</v>
      </c>
      <c r="H196" s="71">
        <f>SUM(H185:H195)</f>
        <v>12</v>
      </c>
      <c r="I196" s="41">
        <f>H196/6331</f>
        <v>1.895435160322224E-3</v>
      </c>
      <c r="J196" s="37">
        <f>IF(D196=0, "-", IF((B196-D196)/D196&lt;10, (B196-D196)/D196, "&gt;999%"))</f>
        <v>0.4</v>
      </c>
      <c r="K196" s="38">
        <f>IF(H196=0, "-", IF((F196-H196)/H196&lt;10, (F196-H196)/H196, "&gt;999%"))</f>
        <v>0.5</v>
      </c>
    </row>
    <row r="197" spans="1:11" x14ac:dyDescent="0.2">
      <c r="B197" s="83"/>
      <c r="D197" s="83"/>
      <c r="F197" s="83"/>
      <c r="H197" s="83"/>
    </row>
    <row r="198" spans="1:11" x14ac:dyDescent="0.2">
      <c r="A198" s="163" t="s">
        <v>125</v>
      </c>
      <c r="B198" s="61" t="s">
        <v>12</v>
      </c>
      <c r="C198" s="62" t="s">
        <v>13</v>
      </c>
      <c r="D198" s="61" t="s">
        <v>12</v>
      </c>
      <c r="E198" s="63" t="s">
        <v>13</v>
      </c>
      <c r="F198" s="62" t="s">
        <v>12</v>
      </c>
      <c r="G198" s="62" t="s">
        <v>13</v>
      </c>
      <c r="H198" s="61" t="s">
        <v>12</v>
      </c>
      <c r="I198" s="63" t="s">
        <v>13</v>
      </c>
      <c r="J198" s="61"/>
      <c r="K198" s="63"/>
    </row>
    <row r="199" spans="1:11" x14ac:dyDescent="0.2">
      <c r="A199" s="7" t="s">
        <v>275</v>
      </c>
      <c r="B199" s="65">
        <v>1</v>
      </c>
      <c r="C199" s="34">
        <f>IF(B203=0, "-", B199/B203)</f>
        <v>1</v>
      </c>
      <c r="D199" s="65">
        <v>0</v>
      </c>
      <c r="E199" s="9">
        <f>IF(D203=0, "-", D199/D203)</f>
        <v>0</v>
      </c>
      <c r="F199" s="81">
        <v>1</v>
      </c>
      <c r="G199" s="34">
        <f>IF(F203=0, "-", F199/F203)</f>
        <v>1</v>
      </c>
      <c r="H199" s="65">
        <v>0</v>
      </c>
      <c r="I199" s="9">
        <f>IF(H203=0, "-", H199/H203)</f>
        <v>0</v>
      </c>
      <c r="J199" s="8" t="str">
        <f>IF(D199=0, "-", IF((B199-D199)/D199&lt;10, (B199-D199)/D199, "&gt;999%"))</f>
        <v>-</v>
      </c>
      <c r="K199" s="9" t="str">
        <f>IF(H199=0, "-", IF((F199-H199)/H199&lt;10, (F199-H199)/H199, "&gt;999%"))</f>
        <v>-</v>
      </c>
    </row>
    <row r="200" spans="1:11" x14ac:dyDescent="0.2">
      <c r="A200" s="7" t="s">
        <v>276</v>
      </c>
      <c r="B200" s="65">
        <v>0</v>
      </c>
      <c r="C200" s="34">
        <f>IF(B203=0, "-", B200/B203)</f>
        <v>0</v>
      </c>
      <c r="D200" s="65">
        <v>1</v>
      </c>
      <c r="E200" s="9">
        <f>IF(D203=0, "-", D200/D203)</f>
        <v>0.5</v>
      </c>
      <c r="F200" s="81">
        <v>0</v>
      </c>
      <c r="G200" s="34">
        <f>IF(F203=0, "-", F200/F203)</f>
        <v>0</v>
      </c>
      <c r="H200" s="65">
        <v>1</v>
      </c>
      <c r="I200" s="9">
        <f>IF(H203=0, "-", H200/H203)</f>
        <v>0.5</v>
      </c>
      <c r="J200" s="8">
        <f>IF(D200=0, "-", IF((B200-D200)/D200&lt;10, (B200-D200)/D200, "&gt;999%"))</f>
        <v>-1</v>
      </c>
      <c r="K200" s="9">
        <f>IF(H200=0, "-", IF((F200-H200)/H200&lt;10, (F200-H200)/H200, "&gt;999%"))</f>
        <v>-1</v>
      </c>
    </row>
    <row r="201" spans="1:11" x14ac:dyDescent="0.2">
      <c r="A201" s="7" t="s">
        <v>277</v>
      </c>
      <c r="B201" s="65">
        <v>0</v>
      </c>
      <c r="C201" s="34">
        <f>IF(B203=0, "-", B201/B203)</f>
        <v>0</v>
      </c>
      <c r="D201" s="65">
        <v>1</v>
      </c>
      <c r="E201" s="9">
        <f>IF(D203=0, "-", D201/D203)</f>
        <v>0.5</v>
      </c>
      <c r="F201" s="81">
        <v>0</v>
      </c>
      <c r="G201" s="34">
        <f>IF(F203=0, "-", F201/F203)</f>
        <v>0</v>
      </c>
      <c r="H201" s="65">
        <v>1</v>
      </c>
      <c r="I201" s="9">
        <f>IF(H203=0, "-", H201/H203)</f>
        <v>0.5</v>
      </c>
      <c r="J201" s="8">
        <f>IF(D201=0, "-", IF((B201-D201)/D201&lt;10, (B201-D201)/D201, "&gt;999%"))</f>
        <v>-1</v>
      </c>
      <c r="K201" s="9">
        <f>IF(H201=0, "-", IF((F201-H201)/H201&lt;10, (F201-H201)/H201, "&gt;999%"))</f>
        <v>-1</v>
      </c>
    </row>
    <row r="202" spans="1:11" x14ac:dyDescent="0.2">
      <c r="A202" s="2"/>
      <c r="B202" s="68"/>
      <c r="C202" s="33"/>
      <c r="D202" s="68"/>
      <c r="E202" s="6"/>
      <c r="F202" s="82"/>
      <c r="G202" s="33"/>
      <c r="H202" s="68"/>
      <c r="I202" s="6"/>
      <c r="J202" s="5"/>
      <c r="K202" s="6"/>
    </row>
    <row r="203" spans="1:11" s="43" customFormat="1" x14ac:dyDescent="0.2">
      <c r="A203" s="162" t="s">
        <v>453</v>
      </c>
      <c r="B203" s="71">
        <f>SUM(B199:B202)</f>
        <v>1</v>
      </c>
      <c r="C203" s="40">
        <f>B203/1663</f>
        <v>6.0132291040288638E-4</v>
      </c>
      <c r="D203" s="71">
        <f>SUM(D199:D202)</f>
        <v>2</v>
      </c>
      <c r="E203" s="41">
        <f>D203/2959</f>
        <v>6.7590402162892864E-4</v>
      </c>
      <c r="F203" s="77">
        <f>SUM(F199:F202)</f>
        <v>1</v>
      </c>
      <c r="G203" s="42">
        <f>F203/4356</f>
        <v>2.295684113865932E-4</v>
      </c>
      <c r="H203" s="71">
        <f>SUM(H199:H202)</f>
        <v>2</v>
      </c>
      <c r="I203" s="41">
        <f>H203/6331</f>
        <v>3.1590586005370399E-4</v>
      </c>
      <c r="J203" s="37">
        <f>IF(D203=0, "-", IF((B203-D203)/D203&lt;10, (B203-D203)/D203, "&gt;999%"))</f>
        <v>-0.5</v>
      </c>
      <c r="K203" s="38">
        <f>IF(H203=0, "-", IF((F203-H203)/H203&lt;10, (F203-H203)/H203, "&gt;999%"))</f>
        <v>-0.5</v>
      </c>
    </row>
    <row r="204" spans="1:11" x14ac:dyDescent="0.2">
      <c r="B204" s="83"/>
      <c r="D204" s="83"/>
      <c r="F204" s="83"/>
      <c r="H204" s="83"/>
    </row>
    <row r="205" spans="1:11" s="43" customFormat="1" x14ac:dyDescent="0.2">
      <c r="A205" s="162" t="s">
        <v>452</v>
      </c>
      <c r="B205" s="71">
        <v>14</v>
      </c>
      <c r="C205" s="40">
        <f>B205/1663</f>
        <v>8.4185207456404093E-3</v>
      </c>
      <c r="D205" s="71">
        <v>22</v>
      </c>
      <c r="E205" s="41">
        <f>D205/2959</f>
        <v>7.4349442379182153E-3</v>
      </c>
      <c r="F205" s="77">
        <v>39</v>
      </c>
      <c r="G205" s="42">
        <f>F205/4356</f>
        <v>8.9531680440771352E-3</v>
      </c>
      <c r="H205" s="71">
        <v>41</v>
      </c>
      <c r="I205" s="41">
        <f>H205/6331</f>
        <v>6.4760701311009318E-3</v>
      </c>
      <c r="J205" s="37">
        <f>IF(D205=0, "-", IF((B205-D205)/D205&lt;10, (B205-D205)/D205, "&gt;999%"))</f>
        <v>-0.36363636363636365</v>
      </c>
      <c r="K205" s="38">
        <f>IF(H205=0, "-", IF((F205-H205)/H205&lt;10, (F205-H205)/H205, "&gt;999%"))</f>
        <v>-4.878048780487805E-2</v>
      </c>
    </row>
    <row r="206" spans="1:11" x14ac:dyDescent="0.2">
      <c r="B206" s="83"/>
      <c r="D206" s="83"/>
      <c r="F206" s="83"/>
      <c r="H206" s="83"/>
    </row>
    <row r="207" spans="1:11" x14ac:dyDescent="0.2">
      <c r="A207" s="27" t="s">
        <v>450</v>
      </c>
      <c r="B207" s="71">
        <f>B211-B209</f>
        <v>374</v>
      </c>
      <c r="C207" s="40">
        <f>B207/1663</f>
        <v>0.22489476849067949</v>
      </c>
      <c r="D207" s="71">
        <f>D211-D209</f>
        <v>1153</v>
      </c>
      <c r="E207" s="41">
        <f>D207/2959</f>
        <v>0.38965866846907737</v>
      </c>
      <c r="F207" s="77">
        <f>F211-F209</f>
        <v>1115</v>
      </c>
      <c r="G207" s="42">
        <f>F207/4356</f>
        <v>0.25596877869605145</v>
      </c>
      <c r="H207" s="71">
        <f>H211-H209</f>
        <v>2354</v>
      </c>
      <c r="I207" s="41">
        <f>H207/6331</f>
        <v>0.37182119728320961</v>
      </c>
      <c r="J207" s="37">
        <f>IF(D207=0, "-", IF((B207-D207)/D207&lt;10, (B207-D207)/D207, "&gt;999%"))</f>
        <v>-0.67562879444926283</v>
      </c>
      <c r="K207" s="38">
        <f>IF(H207=0, "-", IF((F207-H207)/H207&lt;10, (F207-H207)/H207, "&gt;999%"))</f>
        <v>-0.52633814783347499</v>
      </c>
    </row>
    <row r="208" spans="1:11" x14ac:dyDescent="0.2">
      <c r="A208" s="27"/>
      <c r="B208" s="71"/>
      <c r="C208" s="40"/>
      <c r="D208" s="71"/>
      <c r="E208" s="41"/>
      <c r="F208" s="77"/>
      <c r="G208" s="42"/>
      <c r="H208" s="71"/>
      <c r="I208" s="41"/>
      <c r="J208" s="37"/>
      <c r="K208" s="38"/>
    </row>
    <row r="209" spans="1:11" x14ac:dyDescent="0.2">
      <c r="A209" s="27" t="s">
        <v>451</v>
      </c>
      <c r="B209" s="71">
        <v>80</v>
      </c>
      <c r="C209" s="40">
        <f>B209/1663</f>
        <v>4.810583283223091E-2</v>
      </c>
      <c r="D209" s="71">
        <v>102</v>
      </c>
      <c r="E209" s="41">
        <f>D209/2959</f>
        <v>3.4471105103075363E-2</v>
      </c>
      <c r="F209" s="77">
        <v>183</v>
      </c>
      <c r="G209" s="42">
        <f>F209/4356</f>
        <v>4.2011019283746558E-2</v>
      </c>
      <c r="H209" s="71">
        <v>218</v>
      </c>
      <c r="I209" s="41">
        <f>H209/6331</f>
        <v>3.4433738745853738E-2</v>
      </c>
      <c r="J209" s="37">
        <f>IF(D209=0, "-", IF((B209-D209)/D209&lt;10, (B209-D209)/D209, "&gt;999%"))</f>
        <v>-0.21568627450980393</v>
      </c>
      <c r="K209" s="38">
        <f>IF(H209=0, "-", IF((F209-H209)/H209&lt;10, (F209-H209)/H209, "&gt;999%"))</f>
        <v>-0.16055045871559634</v>
      </c>
    </row>
    <row r="210" spans="1:11" x14ac:dyDescent="0.2">
      <c r="A210" s="27"/>
      <c r="B210" s="71"/>
      <c r="C210" s="40"/>
      <c r="D210" s="71"/>
      <c r="E210" s="41"/>
      <c r="F210" s="77"/>
      <c r="G210" s="42"/>
      <c r="H210" s="71"/>
      <c r="I210" s="41"/>
      <c r="J210" s="37"/>
      <c r="K210" s="38"/>
    </row>
    <row r="211" spans="1:11" x14ac:dyDescent="0.2">
      <c r="A211" s="27" t="s">
        <v>449</v>
      </c>
      <c r="B211" s="71">
        <v>454</v>
      </c>
      <c r="C211" s="40">
        <f>B211/1663</f>
        <v>0.27300060132291043</v>
      </c>
      <c r="D211" s="71">
        <v>1255</v>
      </c>
      <c r="E211" s="41">
        <f>D211/2959</f>
        <v>0.42412977357215276</v>
      </c>
      <c r="F211" s="77">
        <v>1298</v>
      </c>
      <c r="G211" s="42">
        <f>F211/4356</f>
        <v>0.29797979797979796</v>
      </c>
      <c r="H211" s="71">
        <v>2572</v>
      </c>
      <c r="I211" s="41">
        <f>H211/6331</f>
        <v>0.40625493602906332</v>
      </c>
      <c r="J211" s="37">
        <f>IF(D211=0, "-", IF((B211-D211)/D211&lt;10, (B211-D211)/D211, "&gt;999%"))</f>
        <v>-0.63824701195219125</v>
      </c>
      <c r="K211" s="38">
        <f>IF(H211=0, "-", IF((F211-H211)/H211&lt;10, (F211-H211)/H211, "&gt;999%"))</f>
        <v>-0.49533437013996889</v>
      </c>
    </row>
  </sheetData>
  <mergeCells count="58">
    <mergeCell ref="B1:K1"/>
    <mergeCell ref="B2:K2"/>
    <mergeCell ref="B170:E170"/>
    <mergeCell ref="F170:I170"/>
    <mergeCell ref="J170:K170"/>
    <mergeCell ref="B171:C171"/>
    <mergeCell ref="D171:E171"/>
    <mergeCell ref="F171:G171"/>
    <mergeCell ref="H171:I171"/>
    <mergeCell ref="B148:E148"/>
    <mergeCell ref="F148:I148"/>
    <mergeCell ref="J148:K148"/>
    <mergeCell ref="B149:C149"/>
    <mergeCell ref="D149:E149"/>
    <mergeCell ref="F149:G149"/>
    <mergeCell ref="H149:I149"/>
    <mergeCell ref="B134:E134"/>
    <mergeCell ref="F134:I134"/>
    <mergeCell ref="J134:K134"/>
    <mergeCell ref="B135:C135"/>
    <mergeCell ref="D135:E135"/>
    <mergeCell ref="F135:G135"/>
    <mergeCell ref="H135:I135"/>
    <mergeCell ref="B112:E112"/>
    <mergeCell ref="F112:I112"/>
    <mergeCell ref="J112:K112"/>
    <mergeCell ref="B113:C113"/>
    <mergeCell ref="D113:E113"/>
    <mergeCell ref="F113:G113"/>
    <mergeCell ref="H113:I113"/>
    <mergeCell ref="B80:E80"/>
    <mergeCell ref="F80:I80"/>
    <mergeCell ref="J80:K80"/>
    <mergeCell ref="B81:C81"/>
    <mergeCell ref="D81:E81"/>
    <mergeCell ref="F81:G81"/>
    <mergeCell ref="H81:I81"/>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4" max="16383" man="1"/>
    <brk id="111" max="16383" man="1"/>
    <brk id="14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500</v>
      </c>
      <c r="C1" s="198"/>
      <c r="D1" s="198"/>
      <c r="E1" s="199"/>
      <c r="F1" s="199"/>
      <c r="G1" s="199"/>
      <c r="H1" s="199"/>
      <c r="I1" s="199"/>
      <c r="J1" s="199"/>
      <c r="K1" s="199"/>
    </row>
    <row r="2" spans="1:11" s="52" customFormat="1" ht="20.25" x14ac:dyDescent="0.3">
      <c r="A2" s="4" t="s">
        <v>86</v>
      </c>
      <c r="B2" s="202" t="s">
        <v>76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IF(B40=0, "-", B7/B40)</f>
        <v>0</v>
      </c>
      <c r="D7" s="65">
        <v>1</v>
      </c>
      <c r="E7" s="21">
        <f>IF(D40=0, "-", D7/D40)</f>
        <v>7.9681274900398409E-4</v>
      </c>
      <c r="F7" s="81">
        <v>1</v>
      </c>
      <c r="G7" s="39">
        <f>IF(F40=0, "-", F7/F40)</f>
        <v>7.7041602465331282E-4</v>
      </c>
      <c r="H7" s="65">
        <v>3</v>
      </c>
      <c r="I7" s="21">
        <f>IF(H40=0, "-", H7/H40)</f>
        <v>1.1664074650077762E-3</v>
      </c>
      <c r="J7" s="20">
        <f t="shared" ref="J7:J38" si="0">IF(D7=0, "-", IF((B7-D7)/D7&lt;10, (B7-D7)/D7, "&gt;999%"))</f>
        <v>-1</v>
      </c>
      <c r="K7" s="21">
        <f t="shared" ref="K7:K38" si="1">IF(H7=0, "-", IF((F7-H7)/H7&lt;10, (F7-H7)/H7, "&gt;999%"))</f>
        <v>-0.66666666666666663</v>
      </c>
    </row>
    <row r="8" spans="1:11" x14ac:dyDescent="0.2">
      <c r="A8" s="7" t="s">
        <v>32</v>
      </c>
      <c r="B8" s="65">
        <v>11</v>
      </c>
      <c r="C8" s="39">
        <f>IF(B40=0, "-", B8/B40)</f>
        <v>2.4229074889867842E-2</v>
      </c>
      <c r="D8" s="65">
        <v>24</v>
      </c>
      <c r="E8" s="21">
        <f>IF(D40=0, "-", D8/D40)</f>
        <v>1.9123505976095617E-2</v>
      </c>
      <c r="F8" s="81">
        <v>24</v>
      </c>
      <c r="G8" s="39">
        <f>IF(F40=0, "-", F8/F40)</f>
        <v>1.8489984591679508E-2</v>
      </c>
      <c r="H8" s="65">
        <v>42</v>
      </c>
      <c r="I8" s="21">
        <f>IF(H40=0, "-", H8/H40)</f>
        <v>1.6329704510108865E-2</v>
      </c>
      <c r="J8" s="20">
        <f t="shared" si="0"/>
        <v>-0.54166666666666663</v>
      </c>
      <c r="K8" s="21">
        <f t="shared" si="1"/>
        <v>-0.42857142857142855</v>
      </c>
    </row>
    <row r="9" spans="1:11" x14ac:dyDescent="0.2">
      <c r="A9" s="7" t="s">
        <v>33</v>
      </c>
      <c r="B9" s="65">
        <v>20</v>
      </c>
      <c r="C9" s="39">
        <f>IF(B40=0, "-", B9/B40)</f>
        <v>4.405286343612335E-2</v>
      </c>
      <c r="D9" s="65">
        <v>26</v>
      </c>
      <c r="E9" s="21">
        <f>IF(D40=0, "-", D9/D40)</f>
        <v>2.0717131474103586E-2</v>
      </c>
      <c r="F9" s="81">
        <v>50</v>
      </c>
      <c r="G9" s="39">
        <f>IF(F40=0, "-", F9/F40)</f>
        <v>3.8520801232665637E-2</v>
      </c>
      <c r="H9" s="65">
        <v>61</v>
      </c>
      <c r="I9" s="21">
        <f>IF(H40=0, "-", H9/H40)</f>
        <v>2.3716951788491446E-2</v>
      </c>
      <c r="J9" s="20">
        <f t="shared" si="0"/>
        <v>-0.23076923076923078</v>
      </c>
      <c r="K9" s="21">
        <f t="shared" si="1"/>
        <v>-0.18032786885245902</v>
      </c>
    </row>
    <row r="10" spans="1:11" x14ac:dyDescent="0.2">
      <c r="A10" s="7" t="s">
        <v>35</v>
      </c>
      <c r="B10" s="65">
        <v>0</v>
      </c>
      <c r="C10" s="39">
        <f>IF(B40=0, "-", B10/B40)</f>
        <v>0</v>
      </c>
      <c r="D10" s="65">
        <v>0</v>
      </c>
      <c r="E10" s="21">
        <f>IF(D40=0, "-", D10/D40)</f>
        <v>0</v>
      </c>
      <c r="F10" s="81">
        <v>2</v>
      </c>
      <c r="G10" s="39">
        <f>IF(F40=0, "-", F10/F40)</f>
        <v>1.5408320493066256E-3</v>
      </c>
      <c r="H10" s="65">
        <v>1</v>
      </c>
      <c r="I10" s="21">
        <f>IF(H40=0, "-", H10/H40)</f>
        <v>3.8880248833592535E-4</v>
      </c>
      <c r="J10" s="20" t="str">
        <f t="shared" si="0"/>
        <v>-</v>
      </c>
      <c r="K10" s="21">
        <f t="shared" si="1"/>
        <v>1</v>
      </c>
    </row>
    <row r="11" spans="1:11" x14ac:dyDescent="0.2">
      <c r="A11" s="7" t="s">
        <v>36</v>
      </c>
      <c r="B11" s="65">
        <v>0</v>
      </c>
      <c r="C11" s="39">
        <f>IF(B40=0, "-", B11/B40)</f>
        <v>0</v>
      </c>
      <c r="D11" s="65">
        <v>4</v>
      </c>
      <c r="E11" s="21">
        <f>IF(D40=0, "-", D11/D40)</f>
        <v>3.1872509960159364E-3</v>
      </c>
      <c r="F11" s="81">
        <v>2</v>
      </c>
      <c r="G11" s="39">
        <f>IF(F40=0, "-", F11/F40)</f>
        <v>1.5408320493066256E-3</v>
      </c>
      <c r="H11" s="65">
        <v>6</v>
      </c>
      <c r="I11" s="21">
        <f>IF(H40=0, "-", H11/H40)</f>
        <v>2.3328149300155523E-3</v>
      </c>
      <c r="J11" s="20">
        <f t="shared" si="0"/>
        <v>-1</v>
      </c>
      <c r="K11" s="21">
        <f t="shared" si="1"/>
        <v>-0.66666666666666663</v>
      </c>
    </row>
    <row r="12" spans="1:11" x14ac:dyDescent="0.2">
      <c r="A12" s="7" t="s">
        <v>37</v>
      </c>
      <c r="B12" s="65">
        <v>3</v>
      </c>
      <c r="C12" s="39">
        <f>IF(B40=0, "-", B12/B40)</f>
        <v>6.6079295154185024E-3</v>
      </c>
      <c r="D12" s="65">
        <v>6</v>
      </c>
      <c r="E12" s="21">
        <f>IF(D40=0, "-", D12/D40)</f>
        <v>4.7808764940239041E-3</v>
      </c>
      <c r="F12" s="81">
        <v>7</v>
      </c>
      <c r="G12" s="39">
        <f>IF(F40=0, "-", F12/F40)</f>
        <v>5.3929121725731898E-3</v>
      </c>
      <c r="H12" s="65">
        <v>11</v>
      </c>
      <c r="I12" s="21">
        <f>IF(H40=0, "-", H12/H40)</f>
        <v>4.2768273716951785E-3</v>
      </c>
      <c r="J12" s="20">
        <f t="shared" si="0"/>
        <v>-0.5</v>
      </c>
      <c r="K12" s="21">
        <f t="shared" si="1"/>
        <v>-0.36363636363636365</v>
      </c>
    </row>
    <row r="13" spans="1:11" x14ac:dyDescent="0.2">
      <c r="A13" s="7" t="s">
        <v>39</v>
      </c>
      <c r="B13" s="65">
        <v>7</v>
      </c>
      <c r="C13" s="39">
        <f>IF(B40=0, "-", B13/B40)</f>
        <v>1.5418502202643172E-2</v>
      </c>
      <c r="D13" s="65">
        <v>14</v>
      </c>
      <c r="E13" s="21">
        <f>IF(D40=0, "-", D13/D40)</f>
        <v>1.1155378486055778E-2</v>
      </c>
      <c r="F13" s="81">
        <v>32</v>
      </c>
      <c r="G13" s="39">
        <f>IF(F40=0, "-", F13/F40)</f>
        <v>2.465331278890601E-2</v>
      </c>
      <c r="H13" s="65">
        <v>27</v>
      </c>
      <c r="I13" s="21">
        <f>IF(H40=0, "-", H13/H40)</f>
        <v>1.0497667185069984E-2</v>
      </c>
      <c r="J13" s="20">
        <f t="shared" si="0"/>
        <v>-0.5</v>
      </c>
      <c r="K13" s="21">
        <f t="shared" si="1"/>
        <v>0.18518518518518517</v>
      </c>
    </row>
    <row r="14" spans="1:11" x14ac:dyDescent="0.2">
      <c r="A14" s="7" t="s">
        <v>43</v>
      </c>
      <c r="B14" s="65">
        <v>0</v>
      </c>
      <c r="C14" s="39">
        <f>IF(B40=0, "-", B14/B40)</f>
        <v>0</v>
      </c>
      <c r="D14" s="65">
        <v>15</v>
      </c>
      <c r="E14" s="21">
        <f>IF(D40=0, "-", D14/D40)</f>
        <v>1.1952191235059761E-2</v>
      </c>
      <c r="F14" s="81">
        <v>0</v>
      </c>
      <c r="G14" s="39">
        <f>IF(F40=0, "-", F14/F40)</f>
        <v>0</v>
      </c>
      <c r="H14" s="65">
        <v>27</v>
      </c>
      <c r="I14" s="21">
        <f>IF(H40=0, "-", H14/H40)</f>
        <v>1.0497667185069984E-2</v>
      </c>
      <c r="J14" s="20">
        <f t="shared" si="0"/>
        <v>-1</v>
      </c>
      <c r="K14" s="21">
        <f t="shared" si="1"/>
        <v>-1</v>
      </c>
    </row>
    <row r="15" spans="1:11" x14ac:dyDescent="0.2">
      <c r="A15" s="7" t="s">
        <v>44</v>
      </c>
      <c r="B15" s="65">
        <v>18</v>
      </c>
      <c r="C15" s="39">
        <f>IF(B40=0, "-", B15/B40)</f>
        <v>3.9647577092511016E-2</v>
      </c>
      <c r="D15" s="65">
        <v>94</v>
      </c>
      <c r="E15" s="21">
        <f>IF(D40=0, "-", D15/D40)</f>
        <v>7.4900398406374497E-2</v>
      </c>
      <c r="F15" s="81">
        <v>79</v>
      </c>
      <c r="G15" s="39">
        <f>IF(F40=0, "-", F15/F40)</f>
        <v>6.0862865947611713E-2</v>
      </c>
      <c r="H15" s="65">
        <v>227</v>
      </c>
      <c r="I15" s="21">
        <f>IF(H40=0, "-", H15/H40)</f>
        <v>8.8258164852255058E-2</v>
      </c>
      <c r="J15" s="20">
        <f t="shared" si="0"/>
        <v>-0.80851063829787229</v>
      </c>
      <c r="K15" s="21">
        <f t="shared" si="1"/>
        <v>-0.65198237885462551</v>
      </c>
    </row>
    <row r="16" spans="1:11" x14ac:dyDescent="0.2">
      <c r="A16" s="7" t="s">
        <v>45</v>
      </c>
      <c r="B16" s="65">
        <v>60</v>
      </c>
      <c r="C16" s="39">
        <f>IF(B40=0, "-", B16/B40)</f>
        <v>0.13215859030837004</v>
      </c>
      <c r="D16" s="65">
        <v>152</v>
      </c>
      <c r="E16" s="21">
        <f>IF(D40=0, "-", D16/D40)</f>
        <v>0.12111553784860558</v>
      </c>
      <c r="F16" s="81">
        <v>162</v>
      </c>
      <c r="G16" s="39">
        <f>IF(F40=0, "-", F16/F40)</f>
        <v>0.12480739599383667</v>
      </c>
      <c r="H16" s="65">
        <v>285</v>
      </c>
      <c r="I16" s="21">
        <f>IF(H40=0, "-", H16/H40)</f>
        <v>0.11080870917573872</v>
      </c>
      <c r="J16" s="20">
        <f t="shared" si="0"/>
        <v>-0.60526315789473684</v>
      </c>
      <c r="K16" s="21">
        <f t="shared" si="1"/>
        <v>-0.43157894736842106</v>
      </c>
    </row>
    <row r="17" spans="1:11" x14ac:dyDescent="0.2">
      <c r="A17" s="7" t="s">
        <v>49</v>
      </c>
      <c r="B17" s="65">
        <v>1</v>
      </c>
      <c r="C17" s="39">
        <f>IF(B40=0, "-", B17/B40)</f>
        <v>2.2026431718061676E-3</v>
      </c>
      <c r="D17" s="65">
        <v>3</v>
      </c>
      <c r="E17" s="21">
        <f>IF(D40=0, "-", D17/D40)</f>
        <v>2.3904382470119521E-3</v>
      </c>
      <c r="F17" s="81">
        <v>1</v>
      </c>
      <c r="G17" s="39">
        <f>IF(F40=0, "-", F17/F40)</f>
        <v>7.7041602465331282E-4</v>
      </c>
      <c r="H17" s="65">
        <v>5</v>
      </c>
      <c r="I17" s="21">
        <f>IF(H40=0, "-", H17/H40)</f>
        <v>1.9440124416796269E-3</v>
      </c>
      <c r="J17" s="20">
        <f t="shared" si="0"/>
        <v>-0.66666666666666663</v>
      </c>
      <c r="K17" s="21">
        <f t="shared" si="1"/>
        <v>-0.8</v>
      </c>
    </row>
    <row r="18" spans="1:11" x14ac:dyDescent="0.2">
      <c r="A18" s="7" t="s">
        <v>51</v>
      </c>
      <c r="B18" s="65">
        <v>40</v>
      </c>
      <c r="C18" s="39">
        <f>IF(B40=0, "-", B18/B40)</f>
        <v>8.8105726872246701E-2</v>
      </c>
      <c r="D18" s="65">
        <v>174</v>
      </c>
      <c r="E18" s="21">
        <f>IF(D40=0, "-", D18/D40)</f>
        <v>0.13864541832669322</v>
      </c>
      <c r="F18" s="81">
        <v>141</v>
      </c>
      <c r="G18" s="39">
        <f>IF(F40=0, "-", F18/F40)</f>
        <v>0.10862865947611711</v>
      </c>
      <c r="H18" s="65">
        <v>288</v>
      </c>
      <c r="I18" s="21">
        <f>IF(H40=0, "-", H18/H40)</f>
        <v>0.1119751166407465</v>
      </c>
      <c r="J18" s="20">
        <f t="shared" si="0"/>
        <v>-0.77011494252873558</v>
      </c>
      <c r="K18" s="21">
        <f t="shared" si="1"/>
        <v>-0.51041666666666663</v>
      </c>
    </row>
    <row r="19" spans="1:11" x14ac:dyDescent="0.2">
      <c r="A19" s="7" t="s">
        <v>53</v>
      </c>
      <c r="B19" s="65">
        <v>2</v>
      </c>
      <c r="C19" s="39">
        <f>IF(B40=0, "-", B19/B40)</f>
        <v>4.4052863436123352E-3</v>
      </c>
      <c r="D19" s="65">
        <v>0</v>
      </c>
      <c r="E19" s="21">
        <f>IF(D40=0, "-", D19/D40)</f>
        <v>0</v>
      </c>
      <c r="F19" s="81">
        <v>2</v>
      </c>
      <c r="G19" s="39">
        <f>IF(F40=0, "-", F19/F40)</f>
        <v>1.5408320493066256E-3</v>
      </c>
      <c r="H19" s="65">
        <v>0</v>
      </c>
      <c r="I19" s="21">
        <f>IF(H40=0, "-", H19/H40)</f>
        <v>0</v>
      </c>
      <c r="J19" s="20" t="str">
        <f t="shared" si="0"/>
        <v>-</v>
      </c>
      <c r="K19" s="21" t="str">
        <f t="shared" si="1"/>
        <v>-</v>
      </c>
    </row>
    <row r="20" spans="1:11" x14ac:dyDescent="0.2">
      <c r="A20" s="7" t="s">
        <v>54</v>
      </c>
      <c r="B20" s="65">
        <v>3</v>
      </c>
      <c r="C20" s="39">
        <f>IF(B40=0, "-", B20/B40)</f>
        <v>6.6079295154185024E-3</v>
      </c>
      <c r="D20" s="65">
        <v>11</v>
      </c>
      <c r="E20" s="21">
        <f>IF(D40=0, "-", D20/D40)</f>
        <v>8.7649402390438252E-3</v>
      </c>
      <c r="F20" s="81">
        <v>12</v>
      </c>
      <c r="G20" s="39">
        <f>IF(F40=0, "-", F20/F40)</f>
        <v>9.2449922958397542E-3</v>
      </c>
      <c r="H20" s="65">
        <v>14</v>
      </c>
      <c r="I20" s="21">
        <f>IF(H40=0, "-", H20/H40)</f>
        <v>5.4432348367029551E-3</v>
      </c>
      <c r="J20" s="20">
        <f t="shared" si="0"/>
        <v>-0.72727272727272729</v>
      </c>
      <c r="K20" s="21">
        <f t="shared" si="1"/>
        <v>-0.14285714285714285</v>
      </c>
    </row>
    <row r="21" spans="1:11" x14ac:dyDescent="0.2">
      <c r="A21" s="7" t="s">
        <v>55</v>
      </c>
      <c r="B21" s="65">
        <v>0</v>
      </c>
      <c r="C21" s="39">
        <f>IF(B40=0, "-", B21/B40)</f>
        <v>0</v>
      </c>
      <c r="D21" s="65">
        <v>0</v>
      </c>
      <c r="E21" s="21">
        <f>IF(D40=0, "-", D21/D40)</f>
        <v>0</v>
      </c>
      <c r="F21" s="81">
        <v>1</v>
      </c>
      <c r="G21" s="39">
        <f>IF(F40=0, "-", F21/F40)</f>
        <v>7.7041602465331282E-4</v>
      </c>
      <c r="H21" s="65">
        <v>0</v>
      </c>
      <c r="I21" s="21">
        <f>IF(H40=0, "-", H21/H40)</f>
        <v>0</v>
      </c>
      <c r="J21" s="20" t="str">
        <f t="shared" si="0"/>
        <v>-</v>
      </c>
      <c r="K21" s="21" t="str">
        <f t="shared" si="1"/>
        <v>-</v>
      </c>
    </row>
    <row r="22" spans="1:11" x14ac:dyDescent="0.2">
      <c r="A22" s="7" t="s">
        <v>56</v>
      </c>
      <c r="B22" s="65">
        <v>0</v>
      </c>
      <c r="C22" s="39">
        <f>IF(B40=0, "-", B22/B40)</f>
        <v>0</v>
      </c>
      <c r="D22" s="65">
        <v>1</v>
      </c>
      <c r="E22" s="21">
        <f>IF(D40=0, "-", D22/D40)</f>
        <v>7.9681274900398409E-4</v>
      </c>
      <c r="F22" s="81">
        <v>1</v>
      </c>
      <c r="G22" s="39">
        <f>IF(F40=0, "-", F22/F40)</f>
        <v>7.7041602465331282E-4</v>
      </c>
      <c r="H22" s="65">
        <v>3</v>
      </c>
      <c r="I22" s="21">
        <f>IF(H40=0, "-", H22/H40)</f>
        <v>1.1664074650077762E-3</v>
      </c>
      <c r="J22" s="20">
        <f t="shared" si="0"/>
        <v>-1</v>
      </c>
      <c r="K22" s="21">
        <f t="shared" si="1"/>
        <v>-0.66666666666666663</v>
      </c>
    </row>
    <row r="23" spans="1:11" x14ac:dyDescent="0.2">
      <c r="A23" s="7" t="s">
        <v>57</v>
      </c>
      <c r="B23" s="65">
        <v>41</v>
      </c>
      <c r="C23" s="39">
        <f>IF(B40=0, "-", B23/B40)</f>
        <v>9.0308370044052858E-2</v>
      </c>
      <c r="D23" s="65">
        <v>135</v>
      </c>
      <c r="E23" s="21">
        <f>IF(D40=0, "-", D23/D40)</f>
        <v>0.10756972111553785</v>
      </c>
      <c r="F23" s="81">
        <v>141</v>
      </c>
      <c r="G23" s="39">
        <f>IF(F40=0, "-", F23/F40)</f>
        <v>0.10862865947611711</v>
      </c>
      <c r="H23" s="65">
        <v>306</v>
      </c>
      <c r="I23" s="21">
        <f>IF(H40=0, "-", H23/H40)</f>
        <v>0.11897356143079316</v>
      </c>
      <c r="J23" s="20">
        <f t="shared" si="0"/>
        <v>-0.6962962962962963</v>
      </c>
      <c r="K23" s="21">
        <f t="shared" si="1"/>
        <v>-0.53921568627450978</v>
      </c>
    </row>
    <row r="24" spans="1:11" x14ac:dyDescent="0.2">
      <c r="A24" s="7" t="s">
        <v>58</v>
      </c>
      <c r="B24" s="65">
        <v>22</v>
      </c>
      <c r="C24" s="39">
        <f>IF(B40=0, "-", B24/B40)</f>
        <v>4.8458149779735685E-2</v>
      </c>
      <c r="D24" s="65">
        <v>22</v>
      </c>
      <c r="E24" s="21">
        <f>IF(D40=0, "-", D24/D40)</f>
        <v>1.752988047808765E-2</v>
      </c>
      <c r="F24" s="81">
        <v>51</v>
      </c>
      <c r="G24" s="39">
        <f>IF(F40=0, "-", F24/F40)</f>
        <v>3.9291217257318954E-2</v>
      </c>
      <c r="H24" s="65">
        <v>51</v>
      </c>
      <c r="I24" s="21">
        <f>IF(H40=0, "-", H24/H40)</f>
        <v>1.9828926905132192E-2</v>
      </c>
      <c r="J24" s="20">
        <f t="shared" si="0"/>
        <v>0</v>
      </c>
      <c r="K24" s="21">
        <f t="shared" si="1"/>
        <v>0</v>
      </c>
    </row>
    <row r="25" spans="1:11" x14ac:dyDescent="0.2">
      <c r="A25" s="7" t="s">
        <v>59</v>
      </c>
      <c r="B25" s="65">
        <v>2</v>
      </c>
      <c r="C25" s="39">
        <f>IF(B40=0, "-", B25/B40)</f>
        <v>4.4052863436123352E-3</v>
      </c>
      <c r="D25" s="65">
        <v>0</v>
      </c>
      <c r="E25" s="21">
        <f>IF(D40=0, "-", D25/D40)</f>
        <v>0</v>
      </c>
      <c r="F25" s="81">
        <v>3</v>
      </c>
      <c r="G25" s="39">
        <f>IF(F40=0, "-", F25/F40)</f>
        <v>2.3112480739599386E-3</v>
      </c>
      <c r="H25" s="65">
        <v>1</v>
      </c>
      <c r="I25" s="21">
        <f>IF(H40=0, "-", H25/H40)</f>
        <v>3.8880248833592535E-4</v>
      </c>
      <c r="J25" s="20" t="str">
        <f t="shared" si="0"/>
        <v>-</v>
      </c>
      <c r="K25" s="21">
        <f t="shared" si="1"/>
        <v>2</v>
      </c>
    </row>
    <row r="26" spans="1:11" x14ac:dyDescent="0.2">
      <c r="A26" s="7" t="s">
        <v>60</v>
      </c>
      <c r="B26" s="65">
        <v>25</v>
      </c>
      <c r="C26" s="39">
        <f>IF(B40=0, "-", B26/B40)</f>
        <v>5.5066079295154183E-2</v>
      </c>
      <c r="D26" s="65">
        <v>28</v>
      </c>
      <c r="E26" s="21">
        <f>IF(D40=0, "-", D26/D40)</f>
        <v>2.2310756972111555E-2</v>
      </c>
      <c r="F26" s="81">
        <v>62</v>
      </c>
      <c r="G26" s="39">
        <f>IF(F40=0, "-", F26/F40)</f>
        <v>4.7765793528505393E-2</v>
      </c>
      <c r="H26" s="65">
        <v>93</v>
      </c>
      <c r="I26" s="21">
        <f>IF(H40=0, "-", H26/H40)</f>
        <v>3.615863141524106E-2</v>
      </c>
      <c r="J26" s="20">
        <f t="shared" si="0"/>
        <v>-0.10714285714285714</v>
      </c>
      <c r="K26" s="21">
        <f t="shared" si="1"/>
        <v>-0.33333333333333331</v>
      </c>
    </row>
    <row r="27" spans="1:11" x14ac:dyDescent="0.2">
      <c r="A27" s="7" t="s">
        <v>61</v>
      </c>
      <c r="B27" s="65">
        <v>2</v>
      </c>
      <c r="C27" s="39">
        <f>IF(B40=0, "-", B27/B40)</f>
        <v>4.4052863436123352E-3</v>
      </c>
      <c r="D27" s="65">
        <v>5</v>
      </c>
      <c r="E27" s="21">
        <f>IF(D40=0, "-", D27/D40)</f>
        <v>3.9840637450199202E-3</v>
      </c>
      <c r="F27" s="81">
        <v>8</v>
      </c>
      <c r="G27" s="39">
        <f>IF(F40=0, "-", F27/F40)</f>
        <v>6.1633281972265025E-3</v>
      </c>
      <c r="H27" s="65">
        <v>17</v>
      </c>
      <c r="I27" s="21">
        <f>IF(H40=0, "-", H27/H40)</f>
        <v>6.6096423017107308E-3</v>
      </c>
      <c r="J27" s="20">
        <f t="shared" si="0"/>
        <v>-0.6</v>
      </c>
      <c r="K27" s="21">
        <f t="shared" si="1"/>
        <v>-0.52941176470588236</v>
      </c>
    </row>
    <row r="28" spans="1:11" x14ac:dyDescent="0.2">
      <c r="A28" s="7" t="s">
        <v>62</v>
      </c>
      <c r="B28" s="65">
        <v>2</v>
      </c>
      <c r="C28" s="39">
        <f>IF(B40=0, "-", B28/B40)</f>
        <v>4.4052863436123352E-3</v>
      </c>
      <c r="D28" s="65">
        <v>0</v>
      </c>
      <c r="E28" s="21">
        <f>IF(D40=0, "-", D28/D40)</f>
        <v>0</v>
      </c>
      <c r="F28" s="81">
        <v>2</v>
      </c>
      <c r="G28" s="39">
        <f>IF(F40=0, "-", F28/F40)</f>
        <v>1.5408320493066256E-3</v>
      </c>
      <c r="H28" s="65">
        <v>4</v>
      </c>
      <c r="I28" s="21">
        <f>IF(H40=0, "-", H28/H40)</f>
        <v>1.5552099533437014E-3</v>
      </c>
      <c r="J28" s="20" t="str">
        <f t="shared" si="0"/>
        <v>-</v>
      </c>
      <c r="K28" s="21">
        <f t="shared" si="1"/>
        <v>-0.5</v>
      </c>
    </row>
    <row r="29" spans="1:11" x14ac:dyDescent="0.2">
      <c r="A29" s="7" t="s">
        <v>63</v>
      </c>
      <c r="B29" s="65">
        <v>9</v>
      </c>
      <c r="C29" s="39">
        <f>IF(B40=0, "-", B29/B40)</f>
        <v>1.9823788546255508E-2</v>
      </c>
      <c r="D29" s="65">
        <v>5</v>
      </c>
      <c r="E29" s="21">
        <f>IF(D40=0, "-", D29/D40)</f>
        <v>3.9840637450199202E-3</v>
      </c>
      <c r="F29" s="81">
        <v>15</v>
      </c>
      <c r="G29" s="39">
        <f>IF(F40=0, "-", F29/F40)</f>
        <v>1.1556240369799691E-2</v>
      </c>
      <c r="H29" s="65">
        <v>11</v>
      </c>
      <c r="I29" s="21">
        <f>IF(H40=0, "-", H29/H40)</f>
        <v>4.2768273716951785E-3</v>
      </c>
      <c r="J29" s="20">
        <f t="shared" si="0"/>
        <v>0.8</v>
      </c>
      <c r="K29" s="21">
        <f t="shared" si="1"/>
        <v>0.36363636363636365</v>
      </c>
    </row>
    <row r="30" spans="1:11" x14ac:dyDescent="0.2">
      <c r="A30" s="7" t="s">
        <v>64</v>
      </c>
      <c r="B30" s="65">
        <v>0</v>
      </c>
      <c r="C30" s="39">
        <f>IF(B40=0, "-", B30/B40)</f>
        <v>0</v>
      </c>
      <c r="D30" s="65">
        <v>2</v>
      </c>
      <c r="E30" s="21">
        <f>IF(D40=0, "-", D30/D40)</f>
        <v>1.5936254980079682E-3</v>
      </c>
      <c r="F30" s="81">
        <v>1</v>
      </c>
      <c r="G30" s="39">
        <f>IF(F40=0, "-", F30/F40)</f>
        <v>7.7041602465331282E-4</v>
      </c>
      <c r="H30" s="65">
        <v>7</v>
      </c>
      <c r="I30" s="21">
        <f>IF(H40=0, "-", H30/H40)</f>
        <v>2.7216174183514776E-3</v>
      </c>
      <c r="J30" s="20">
        <f t="shared" si="0"/>
        <v>-1</v>
      </c>
      <c r="K30" s="21">
        <f t="shared" si="1"/>
        <v>-0.8571428571428571</v>
      </c>
    </row>
    <row r="31" spans="1:11" x14ac:dyDescent="0.2">
      <c r="A31" s="7" t="s">
        <v>65</v>
      </c>
      <c r="B31" s="65">
        <v>7</v>
      </c>
      <c r="C31" s="39">
        <f>IF(B40=0, "-", B31/B40)</f>
        <v>1.5418502202643172E-2</v>
      </c>
      <c r="D31" s="65">
        <v>1</v>
      </c>
      <c r="E31" s="21">
        <f>IF(D40=0, "-", D31/D40)</f>
        <v>7.9681274900398409E-4</v>
      </c>
      <c r="F31" s="81">
        <v>9</v>
      </c>
      <c r="G31" s="39">
        <f>IF(F40=0, "-", F31/F40)</f>
        <v>6.9337442218798152E-3</v>
      </c>
      <c r="H31" s="65">
        <v>4</v>
      </c>
      <c r="I31" s="21">
        <f>IF(H40=0, "-", H31/H40)</f>
        <v>1.5552099533437014E-3</v>
      </c>
      <c r="J31" s="20">
        <f t="shared" si="0"/>
        <v>6</v>
      </c>
      <c r="K31" s="21">
        <f t="shared" si="1"/>
        <v>1.25</v>
      </c>
    </row>
    <row r="32" spans="1:11" x14ac:dyDescent="0.2">
      <c r="A32" s="7" t="s">
        <v>67</v>
      </c>
      <c r="B32" s="65">
        <v>0</v>
      </c>
      <c r="C32" s="39">
        <f>IF(B40=0, "-", B32/B40)</f>
        <v>0</v>
      </c>
      <c r="D32" s="65">
        <v>0</v>
      </c>
      <c r="E32" s="21">
        <f>IF(D40=0, "-", D32/D40)</f>
        <v>0</v>
      </c>
      <c r="F32" s="81">
        <v>0</v>
      </c>
      <c r="G32" s="39">
        <f>IF(F40=0, "-", F32/F40)</f>
        <v>0</v>
      </c>
      <c r="H32" s="65">
        <v>2</v>
      </c>
      <c r="I32" s="21">
        <f>IF(H40=0, "-", H32/H40)</f>
        <v>7.776049766718507E-4</v>
      </c>
      <c r="J32" s="20" t="str">
        <f t="shared" si="0"/>
        <v>-</v>
      </c>
      <c r="K32" s="21">
        <f t="shared" si="1"/>
        <v>-1</v>
      </c>
    </row>
    <row r="33" spans="1:11" x14ac:dyDescent="0.2">
      <c r="A33" s="7" t="s">
        <v>68</v>
      </c>
      <c r="B33" s="65">
        <v>24</v>
      </c>
      <c r="C33" s="39">
        <f>IF(B40=0, "-", B33/B40)</f>
        <v>5.2863436123348019E-2</v>
      </c>
      <c r="D33" s="65">
        <v>67</v>
      </c>
      <c r="E33" s="21">
        <f>IF(D40=0, "-", D33/D40)</f>
        <v>5.3386454183266929E-2</v>
      </c>
      <c r="F33" s="81">
        <v>59</v>
      </c>
      <c r="G33" s="39">
        <f>IF(F40=0, "-", F33/F40)</f>
        <v>4.5454545454545456E-2</v>
      </c>
      <c r="H33" s="65">
        <v>112</v>
      </c>
      <c r="I33" s="21">
        <f>IF(H40=0, "-", H33/H40)</f>
        <v>4.3545878693623641E-2</v>
      </c>
      <c r="J33" s="20">
        <f t="shared" si="0"/>
        <v>-0.64179104477611937</v>
      </c>
      <c r="K33" s="21">
        <f t="shared" si="1"/>
        <v>-0.4732142857142857</v>
      </c>
    </row>
    <row r="34" spans="1:11" x14ac:dyDescent="0.2">
      <c r="A34" s="7" t="s">
        <v>70</v>
      </c>
      <c r="B34" s="65">
        <v>15</v>
      </c>
      <c r="C34" s="39">
        <f>IF(B40=0, "-", B34/B40)</f>
        <v>3.3039647577092511E-2</v>
      </c>
      <c r="D34" s="65">
        <v>45</v>
      </c>
      <c r="E34" s="21">
        <f>IF(D40=0, "-", D34/D40)</f>
        <v>3.5856573705179286E-2</v>
      </c>
      <c r="F34" s="81">
        <v>37</v>
      </c>
      <c r="G34" s="39">
        <f>IF(F40=0, "-", F34/F40)</f>
        <v>2.8505392912172575E-2</v>
      </c>
      <c r="H34" s="65">
        <v>79</v>
      </c>
      <c r="I34" s="21">
        <f>IF(H40=0, "-", H34/H40)</f>
        <v>3.0715396578538102E-2</v>
      </c>
      <c r="J34" s="20">
        <f t="shared" si="0"/>
        <v>-0.66666666666666663</v>
      </c>
      <c r="K34" s="21">
        <f t="shared" si="1"/>
        <v>-0.53164556962025311</v>
      </c>
    </row>
    <row r="35" spans="1:11" x14ac:dyDescent="0.2">
      <c r="A35" s="7" t="s">
        <v>71</v>
      </c>
      <c r="B35" s="65">
        <v>12</v>
      </c>
      <c r="C35" s="39">
        <f>IF(B40=0, "-", B35/B40)</f>
        <v>2.643171806167401E-2</v>
      </c>
      <c r="D35" s="65">
        <v>41</v>
      </c>
      <c r="E35" s="21">
        <f>IF(D40=0, "-", D35/D40)</f>
        <v>3.2669322709163347E-2</v>
      </c>
      <c r="F35" s="81">
        <v>59</v>
      </c>
      <c r="G35" s="39">
        <f>IF(F40=0, "-", F35/F40)</f>
        <v>4.5454545454545456E-2</v>
      </c>
      <c r="H35" s="65">
        <v>87</v>
      </c>
      <c r="I35" s="21">
        <f>IF(H40=0, "-", H35/H40)</f>
        <v>3.3825816485225507E-2</v>
      </c>
      <c r="J35" s="20">
        <f t="shared" si="0"/>
        <v>-0.70731707317073167</v>
      </c>
      <c r="K35" s="21">
        <f t="shared" si="1"/>
        <v>-0.32183908045977011</v>
      </c>
    </row>
    <row r="36" spans="1:11" x14ac:dyDescent="0.2">
      <c r="A36" s="7" t="s">
        <v>72</v>
      </c>
      <c r="B36" s="65">
        <v>107</v>
      </c>
      <c r="C36" s="39">
        <f>IF(B40=0, "-", B36/B40)</f>
        <v>0.23568281938325991</v>
      </c>
      <c r="D36" s="65">
        <v>199</v>
      </c>
      <c r="E36" s="21">
        <f>IF(D40=0, "-", D36/D40)</f>
        <v>0.15856573705179283</v>
      </c>
      <c r="F36" s="81">
        <v>258</v>
      </c>
      <c r="G36" s="39">
        <f>IF(F40=0, "-", F36/F40)</f>
        <v>0.19876733436055469</v>
      </c>
      <c r="H36" s="65">
        <v>452</v>
      </c>
      <c r="I36" s="21">
        <f>IF(H40=0, "-", H36/H40)</f>
        <v>0.17573872472783825</v>
      </c>
      <c r="J36" s="20">
        <f t="shared" si="0"/>
        <v>-0.46231155778894473</v>
      </c>
      <c r="K36" s="21">
        <f t="shared" si="1"/>
        <v>-0.42920353982300885</v>
      </c>
    </row>
    <row r="37" spans="1:11" x14ac:dyDescent="0.2">
      <c r="A37" s="7" t="s">
        <v>73</v>
      </c>
      <c r="B37" s="65">
        <v>21</v>
      </c>
      <c r="C37" s="39">
        <f>IF(B40=0, "-", B37/B40)</f>
        <v>4.6255506607929514E-2</v>
      </c>
      <c r="D37" s="65">
        <v>179</v>
      </c>
      <c r="E37" s="21">
        <f>IF(D40=0, "-", D37/D40)</f>
        <v>0.14262948207171314</v>
      </c>
      <c r="F37" s="81">
        <v>75</v>
      </c>
      <c r="G37" s="39">
        <f>IF(F40=0, "-", F37/F40)</f>
        <v>5.7781201848998459E-2</v>
      </c>
      <c r="H37" s="65">
        <v>344</v>
      </c>
      <c r="I37" s="21">
        <f>IF(H40=0, "-", H37/H40)</f>
        <v>0.13374805598755832</v>
      </c>
      <c r="J37" s="20">
        <f t="shared" si="0"/>
        <v>-0.88268156424581001</v>
      </c>
      <c r="K37" s="21">
        <f t="shared" si="1"/>
        <v>-0.78197674418604646</v>
      </c>
    </row>
    <row r="38" spans="1:11" x14ac:dyDescent="0.2">
      <c r="A38" s="7" t="s">
        <v>74</v>
      </c>
      <c r="B38" s="65">
        <v>0</v>
      </c>
      <c r="C38" s="39">
        <f>IF(B40=0, "-", B38/B40)</f>
        <v>0</v>
      </c>
      <c r="D38" s="65">
        <v>1</v>
      </c>
      <c r="E38" s="21">
        <f>IF(D40=0, "-", D38/D40)</f>
        <v>7.9681274900398409E-4</v>
      </c>
      <c r="F38" s="81">
        <v>1</v>
      </c>
      <c r="G38" s="39">
        <f>IF(F40=0, "-", F38/F40)</f>
        <v>7.7041602465331282E-4</v>
      </c>
      <c r="H38" s="65">
        <v>2</v>
      </c>
      <c r="I38" s="21">
        <f>IF(H40=0, "-", H38/H40)</f>
        <v>7.776049766718507E-4</v>
      </c>
      <c r="J38" s="20">
        <f t="shared" si="0"/>
        <v>-1</v>
      </c>
      <c r="K38" s="21">
        <f t="shared" si="1"/>
        <v>-0.5</v>
      </c>
    </row>
    <row r="39" spans="1:11" x14ac:dyDescent="0.2">
      <c r="A39" s="2"/>
      <c r="B39" s="68"/>
      <c r="C39" s="33"/>
      <c r="D39" s="68"/>
      <c r="E39" s="6"/>
      <c r="F39" s="82"/>
      <c r="G39" s="33"/>
      <c r="H39" s="68"/>
      <c r="I39" s="6"/>
      <c r="J39" s="5"/>
      <c r="K39" s="6"/>
    </row>
    <row r="40" spans="1:11" s="43" customFormat="1" x14ac:dyDescent="0.2">
      <c r="A40" s="162" t="s">
        <v>449</v>
      </c>
      <c r="B40" s="71">
        <f>SUM(B7:B39)</f>
        <v>454</v>
      </c>
      <c r="C40" s="40">
        <v>1</v>
      </c>
      <c r="D40" s="71">
        <f>SUM(D7:D39)</f>
        <v>1255</v>
      </c>
      <c r="E40" s="41">
        <v>1</v>
      </c>
      <c r="F40" s="77">
        <f>SUM(F7:F39)</f>
        <v>1298</v>
      </c>
      <c r="G40" s="42">
        <v>1</v>
      </c>
      <c r="H40" s="71">
        <f>SUM(H7:H39)</f>
        <v>2572</v>
      </c>
      <c r="I40" s="41">
        <v>1</v>
      </c>
      <c r="J40" s="37">
        <f>IF(D40=0, "-", (B40-D40)/D40)</f>
        <v>-0.63824701195219125</v>
      </c>
      <c r="K40" s="38">
        <f>IF(H40=0, "-", (F40-H40)/H40)</f>
        <v>-0.49533437013996889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2021-04-06T19:05:27Z</cp:lastPrinted>
  <dcterms:created xsi:type="dcterms:W3CDTF">2005-07-19T06:26:52Z</dcterms:created>
  <dcterms:modified xsi:type="dcterms:W3CDTF">2021-04-06T19:05:33Z</dcterms:modified>
</cp:coreProperties>
</file>