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Mar23\Standard Reports\"/>
    </mc:Choice>
  </mc:AlternateContent>
  <xr:revisionPtr revIDLastSave="0" documentId="13_ncr:1_{A2EB2830-9AA6-4CF6-9251-A7109AE10EA7}" xr6:coauthVersionLast="47" xr6:coauthVersionMax="47" xr10:uidLastSave="{00000000-0000-0000-0000-000000000000}"/>
  <bookViews>
    <workbookView xWindow="-23700" yWindow="840" windowWidth="21780" windowHeight="1459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H9" i="49"/>
  <c r="J9" i="49" s="1"/>
  <c r="G9" i="49"/>
  <c r="I9" i="49" s="1"/>
  <c r="H10" i="49"/>
  <c r="J10" i="49" s="1"/>
  <c r="G10" i="49"/>
  <c r="I10" i="49" s="1"/>
  <c r="J13" i="49"/>
  <c r="I13" i="49"/>
  <c r="H13" i="49"/>
  <c r="G13" i="49"/>
  <c r="H14" i="49"/>
  <c r="J14" i="49" s="1"/>
  <c r="G14" i="49"/>
  <c r="I14" i="49" s="1"/>
  <c r="I15" i="49"/>
  <c r="H15" i="49"/>
  <c r="J15" i="49" s="1"/>
  <c r="G15" i="49"/>
  <c r="I16" i="49"/>
  <c r="H16" i="49"/>
  <c r="J16" i="49" s="1"/>
  <c r="G16" i="49"/>
  <c r="J17" i="49"/>
  <c r="I17" i="49"/>
  <c r="H17" i="49"/>
  <c r="G17" i="49"/>
  <c r="J18" i="49"/>
  <c r="I18" i="49"/>
  <c r="H18" i="49"/>
  <c r="G18" i="49"/>
  <c r="J19" i="49"/>
  <c r="I19" i="49"/>
  <c r="H19" i="49"/>
  <c r="G19" i="49"/>
  <c r="H20" i="49"/>
  <c r="J20" i="49" s="1"/>
  <c r="G20" i="49"/>
  <c r="I20" i="49" s="1"/>
  <c r="H21" i="49"/>
  <c r="J21" i="49" s="1"/>
  <c r="G21" i="49"/>
  <c r="I21" i="49" s="1"/>
  <c r="H22" i="49"/>
  <c r="J22" i="49" s="1"/>
  <c r="G22" i="49"/>
  <c r="I22" i="49" s="1"/>
  <c r="I23" i="49"/>
  <c r="H23" i="49"/>
  <c r="J23" i="49" s="1"/>
  <c r="G23" i="49"/>
  <c r="H24" i="49"/>
  <c r="J24" i="49" s="1"/>
  <c r="G24" i="49"/>
  <c r="I24" i="49" s="1"/>
  <c r="H25" i="49"/>
  <c r="J25" i="49" s="1"/>
  <c r="G25" i="49"/>
  <c r="I25" i="49" s="1"/>
  <c r="H28" i="49"/>
  <c r="J28" i="49" s="1"/>
  <c r="G28" i="49"/>
  <c r="I28" i="49" s="1"/>
  <c r="H29" i="49"/>
  <c r="J29" i="49" s="1"/>
  <c r="G29" i="49"/>
  <c r="I29" i="49" s="1"/>
  <c r="I30" i="49"/>
  <c r="H30" i="49"/>
  <c r="J30" i="49" s="1"/>
  <c r="G30" i="49"/>
  <c r="J31" i="49"/>
  <c r="H31" i="49"/>
  <c r="G31" i="49"/>
  <c r="I31" i="49" s="1"/>
  <c r="I32" i="49"/>
  <c r="H32" i="49"/>
  <c r="J32" i="49" s="1"/>
  <c r="G32" i="49"/>
  <c r="H33" i="49"/>
  <c r="J33" i="49" s="1"/>
  <c r="G33" i="49"/>
  <c r="I33" i="49" s="1"/>
  <c r="H34" i="49"/>
  <c r="J34" i="49" s="1"/>
  <c r="G34" i="49"/>
  <c r="I34" i="49" s="1"/>
  <c r="I35" i="49"/>
  <c r="H35" i="49"/>
  <c r="J35" i="49" s="1"/>
  <c r="G35" i="49"/>
  <c r="H36" i="49"/>
  <c r="J36" i="49" s="1"/>
  <c r="G36" i="49"/>
  <c r="I36" i="49" s="1"/>
  <c r="I37" i="49"/>
  <c r="H37" i="49"/>
  <c r="J37" i="49" s="1"/>
  <c r="G37" i="49"/>
  <c r="H38" i="49"/>
  <c r="J38" i="49" s="1"/>
  <c r="G38" i="49"/>
  <c r="I38" i="49" s="1"/>
  <c r="H39" i="49"/>
  <c r="J39" i="49" s="1"/>
  <c r="G39" i="49"/>
  <c r="I39" i="49" s="1"/>
  <c r="H40" i="49"/>
  <c r="J40" i="49" s="1"/>
  <c r="G40" i="49"/>
  <c r="I40" i="49" s="1"/>
  <c r="I41" i="49"/>
  <c r="H41" i="49"/>
  <c r="J41" i="49" s="1"/>
  <c r="G41" i="49"/>
  <c r="H42" i="49"/>
  <c r="J42" i="49" s="1"/>
  <c r="G42" i="49"/>
  <c r="I42" i="49" s="1"/>
  <c r="I43" i="49"/>
  <c r="H43" i="49"/>
  <c r="J43" i="49" s="1"/>
  <c r="G43" i="49"/>
  <c r="H44" i="49"/>
  <c r="J44" i="49" s="1"/>
  <c r="G44" i="49"/>
  <c r="I44" i="49" s="1"/>
  <c r="H45" i="49"/>
  <c r="J45" i="49" s="1"/>
  <c r="G45" i="49"/>
  <c r="I45" i="49" s="1"/>
  <c r="J48" i="49"/>
  <c r="I48" i="49"/>
  <c r="H48" i="49"/>
  <c r="G48" i="49"/>
  <c r="J49" i="49"/>
  <c r="I49" i="49"/>
  <c r="H49" i="49"/>
  <c r="G49" i="49"/>
  <c r="I52" i="49"/>
  <c r="H52" i="49"/>
  <c r="J52" i="49" s="1"/>
  <c r="G52" i="49"/>
  <c r="I53" i="49"/>
  <c r="H53" i="49"/>
  <c r="J53" i="49" s="1"/>
  <c r="G53" i="49"/>
  <c r="J54" i="49"/>
  <c r="I54" i="49"/>
  <c r="H54" i="49"/>
  <c r="G54" i="49"/>
  <c r="I55" i="49"/>
  <c r="H55" i="49"/>
  <c r="J55" i="49" s="1"/>
  <c r="G55" i="49"/>
  <c r="I58" i="49"/>
  <c r="H58" i="49"/>
  <c r="J58" i="49" s="1"/>
  <c r="G58" i="49"/>
  <c r="I59" i="49"/>
  <c r="H59" i="49"/>
  <c r="J59" i="49" s="1"/>
  <c r="G59" i="49"/>
  <c r="I60" i="49"/>
  <c r="H60" i="49"/>
  <c r="J60" i="49" s="1"/>
  <c r="G60" i="49"/>
  <c r="J61" i="49"/>
  <c r="I61" i="49"/>
  <c r="H61" i="49"/>
  <c r="G61" i="49"/>
  <c r="I62" i="49"/>
  <c r="H62" i="49"/>
  <c r="J62" i="49" s="1"/>
  <c r="G62" i="49"/>
  <c r="J65" i="49"/>
  <c r="I65" i="49"/>
  <c r="H65" i="49"/>
  <c r="G65" i="49"/>
  <c r="J66" i="49"/>
  <c r="I66" i="49"/>
  <c r="H66" i="49"/>
  <c r="G66" i="49"/>
  <c r="J67" i="49"/>
  <c r="I67" i="49"/>
  <c r="H67" i="49"/>
  <c r="G67" i="49"/>
  <c r="J68" i="49"/>
  <c r="I68" i="49"/>
  <c r="H68" i="49"/>
  <c r="G68" i="49"/>
  <c r="H71" i="49"/>
  <c r="J71" i="49" s="1"/>
  <c r="G71" i="49"/>
  <c r="I71" i="49" s="1"/>
  <c r="H72" i="49"/>
  <c r="J72" i="49" s="1"/>
  <c r="G72" i="49"/>
  <c r="I72" i="49" s="1"/>
  <c r="H75" i="49"/>
  <c r="J75" i="49" s="1"/>
  <c r="G75" i="49"/>
  <c r="I75" i="49" s="1"/>
  <c r="H76" i="49"/>
  <c r="J76" i="49" s="1"/>
  <c r="G76" i="49"/>
  <c r="I76" i="49" s="1"/>
  <c r="J79" i="49"/>
  <c r="I79" i="49"/>
  <c r="H79" i="49"/>
  <c r="G79" i="49"/>
  <c r="H80" i="49"/>
  <c r="J80" i="49" s="1"/>
  <c r="G80" i="49"/>
  <c r="I80" i="49" s="1"/>
  <c r="J81" i="49"/>
  <c r="I81" i="49"/>
  <c r="H81" i="49"/>
  <c r="G81" i="49"/>
  <c r="H82" i="49"/>
  <c r="J82" i="49" s="1"/>
  <c r="G82" i="49"/>
  <c r="I82" i="49" s="1"/>
  <c r="H83" i="49"/>
  <c r="J83" i="49" s="1"/>
  <c r="G83" i="49"/>
  <c r="I83" i="49" s="1"/>
  <c r="H84" i="49"/>
  <c r="J84" i="49" s="1"/>
  <c r="G84" i="49"/>
  <c r="I84" i="49" s="1"/>
  <c r="H85" i="49"/>
  <c r="J85" i="49" s="1"/>
  <c r="G85" i="49"/>
  <c r="I85" i="49" s="1"/>
  <c r="H86" i="49"/>
  <c r="J86" i="49" s="1"/>
  <c r="G86" i="49"/>
  <c r="I86" i="49" s="1"/>
  <c r="H87" i="49"/>
  <c r="J87" i="49" s="1"/>
  <c r="G87" i="49"/>
  <c r="I87" i="49" s="1"/>
  <c r="J88" i="49"/>
  <c r="I88" i="49"/>
  <c r="H88" i="49"/>
  <c r="G88" i="49"/>
  <c r="H89" i="49"/>
  <c r="J89" i="49" s="1"/>
  <c r="G89" i="49"/>
  <c r="I89" i="49" s="1"/>
  <c r="H92" i="49"/>
  <c r="J92" i="49" s="1"/>
  <c r="G92" i="49"/>
  <c r="I92" i="49" s="1"/>
  <c r="H93" i="49"/>
  <c r="J93" i="49" s="1"/>
  <c r="G93" i="49"/>
  <c r="I93" i="49" s="1"/>
  <c r="J96" i="49"/>
  <c r="I96" i="49"/>
  <c r="H96" i="49"/>
  <c r="G96" i="49"/>
  <c r="I97" i="49"/>
  <c r="H97" i="49"/>
  <c r="J97" i="49" s="1"/>
  <c r="G97" i="49"/>
  <c r="I98" i="49"/>
  <c r="H98" i="49"/>
  <c r="J98" i="49" s="1"/>
  <c r="G98" i="49"/>
  <c r="H101" i="49"/>
  <c r="J101" i="49" s="1"/>
  <c r="G101" i="49"/>
  <c r="I101" i="49" s="1"/>
  <c r="J102" i="49"/>
  <c r="I102" i="49"/>
  <c r="H102" i="49"/>
  <c r="G102" i="49"/>
  <c r="H103" i="49"/>
  <c r="J103" i="49" s="1"/>
  <c r="G103" i="49"/>
  <c r="I103" i="49" s="1"/>
  <c r="H104" i="49"/>
  <c r="J104" i="49" s="1"/>
  <c r="G104" i="49"/>
  <c r="I104" i="49" s="1"/>
  <c r="H105" i="49"/>
  <c r="J105" i="49" s="1"/>
  <c r="G105" i="49"/>
  <c r="I105" i="49" s="1"/>
  <c r="J108" i="49"/>
  <c r="I108" i="49"/>
  <c r="H108" i="49"/>
  <c r="G108" i="49"/>
  <c r="J109" i="49"/>
  <c r="I109" i="49"/>
  <c r="H109" i="49"/>
  <c r="G109" i="49"/>
  <c r="J112" i="49"/>
  <c r="I112" i="49"/>
  <c r="H112" i="49"/>
  <c r="G112" i="49"/>
  <c r="H113" i="49"/>
  <c r="J113" i="49" s="1"/>
  <c r="G113" i="49"/>
  <c r="I113" i="49" s="1"/>
  <c r="H114" i="49"/>
  <c r="J114" i="49" s="1"/>
  <c r="G114" i="49"/>
  <c r="I114" i="49" s="1"/>
  <c r="H115" i="49"/>
  <c r="J115" i="49" s="1"/>
  <c r="G115" i="49"/>
  <c r="I115" i="49" s="1"/>
  <c r="H116" i="49"/>
  <c r="J116" i="49" s="1"/>
  <c r="G116" i="49"/>
  <c r="I116" i="49" s="1"/>
  <c r="H117" i="49"/>
  <c r="J117" i="49" s="1"/>
  <c r="G117" i="49"/>
  <c r="I117" i="49" s="1"/>
  <c r="I120" i="49"/>
  <c r="H120" i="49"/>
  <c r="J120" i="49" s="1"/>
  <c r="G120" i="49"/>
  <c r="H121" i="49"/>
  <c r="J121" i="49" s="1"/>
  <c r="G121" i="49"/>
  <c r="I121" i="49" s="1"/>
  <c r="H122" i="49"/>
  <c r="J122" i="49" s="1"/>
  <c r="G122" i="49"/>
  <c r="I122" i="49" s="1"/>
  <c r="H123" i="49"/>
  <c r="J123" i="49" s="1"/>
  <c r="G123" i="49"/>
  <c r="I123" i="49" s="1"/>
  <c r="J124" i="49"/>
  <c r="I124" i="49"/>
  <c r="H124" i="49"/>
  <c r="G124" i="49"/>
  <c r="H125" i="49"/>
  <c r="J125" i="49" s="1"/>
  <c r="G125" i="49"/>
  <c r="I125" i="49" s="1"/>
  <c r="H126" i="49"/>
  <c r="J126" i="49" s="1"/>
  <c r="G126" i="49"/>
  <c r="I126" i="49" s="1"/>
  <c r="H127" i="49"/>
  <c r="J127" i="49" s="1"/>
  <c r="G127" i="49"/>
  <c r="I127" i="49" s="1"/>
  <c r="I128" i="49"/>
  <c r="H128" i="49"/>
  <c r="J128" i="49" s="1"/>
  <c r="G128" i="49"/>
  <c r="H129" i="49"/>
  <c r="J129" i="49" s="1"/>
  <c r="G129" i="49"/>
  <c r="I129" i="49" s="1"/>
  <c r="H130" i="49"/>
  <c r="J130" i="49" s="1"/>
  <c r="G130" i="49"/>
  <c r="I130" i="49" s="1"/>
  <c r="H131" i="49"/>
  <c r="J131" i="49" s="1"/>
  <c r="G131" i="49"/>
  <c r="I131" i="49" s="1"/>
  <c r="H132" i="49"/>
  <c r="J132" i="49" s="1"/>
  <c r="G132" i="49"/>
  <c r="I132" i="49" s="1"/>
  <c r="H133" i="49"/>
  <c r="J133" i="49" s="1"/>
  <c r="G133" i="49"/>
  <c r="I133" i="49" s="1"/>
  <c r="H136" i="49"/>
  <c r="J136" i="49" s="1"/>
  <c r="G136" i="49"/>
  <c r="I136" i="49" s="1"/>
  <c r="H137" i="49"/>
  <c r="J137" i="49" s="1"/>
  <c r="G137" i="49"/>
  <c r="I137" i="49" s="1"/>
  <c r="H140" i="49"/>
  <c r="J140" i="49" s="1"/>
  <c r="G140" i="49"/>
  <c r="I140" i="49" s="1"/>
  <c r="H141" i="49"/>
  <c r="J141" i="49" s="1"/>
  <c r="G141" i="49"/>
  <c r="I141" i="49" s="1"/>
  <c r="H142" i="49"/>
  <c r="J142" i="49" s="1"/>
  <c r="G142" i="49"/>
  <c r="I142" i="49" s="1"/>
  <c r="H143" i="49"/>
  <c r="J143" i="49" s="1"/>
  <c r="G143" i="49"/>
  <c r="I143" i="49" s="1"/>
  <c r="I146" i="49"/>
  <c r="H146" i="49"/>
  <c r="J146" i="49" s="1"/>
  <c r="G146" i="49"/>
  <c r="H147" i="49"/>
  <c r="J147" i="49" s="1"/>
  <c r="G147" i="49"/>
  <c r="I147" i="49" s="1"/>
  <c r="J148" i="49"/>
  <c r="I148" i="49"/>
  <c r="H148" i="49"/>
  <c r="G148" i="49"/>
  <c r="J149" i="49"/>
  <c r="I149" i="49"/>
  <c r="H149" i="49"/>
  <c r="G149" i="49"/>
  <c r="H150" i="49"/>
  <c r="J150" i="49" s="1"/>
  <c r="G150" i="49"/>
  <c r="I150" i="49" s="1"/>
  <c r="H153" i="49"/>
  <c r="J153" i="49" s="1"/>
  <c r="G153" i="49"/>
  <c r="I153" i="49" s="1"/>
  <c r="I154" i="49"/>
  <c r="H154" i="49"/>
  <c r="J154" i="49" s="1"/>
  <c r="G154" i="49"/>
  <c r="I155" i="49"/>
  <c r="H155" i="49"/>
  <c r="J155" i="49" s="1"/>
  <c r="G155" i="49"/>
  <c r="H156" i="49"/>
  <c r="J156" i="49" s="1"/>
  <c r="G156" i="49"/>
  <c r="I156" i="49" s="1"/>
  <c r="H157" i="49"/>
  <c r="J157" i="49" s="1"/>
  <c r="G157" i="49"/>
  <c r="I157" i="49" s="1"/>
  <c r="H158" i="49"/>
  <c r="J158" i="49" s="1"/>
  <c r="G158" i="49"/>
  <c r="I158"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H175" i="49"/>
  <c r="J175" i="49" s="1"/>
  <c r="G175" i="49"/>
  <c r="I175" i="49" s="1"/>
  <c r="J176" i="49"/>
  <c r="I176" i="49"/>
  <c r="H176" i="49"/>
  <c r="G176" i="49"/>
  <c r="H177" i="49"/>
  <c r="J177" i="49" s="1"/>
  <c r="G177" i="49"/>
  <c r="I177" i="49" s="1"/>
  <c r="H178" i="49"/>
  <c r="J178" i="49" s="1"/>
  <c r="G178" i="49"/>
  <c r="I178" i="49" s="1"/>
  <c r="H179" i="49"/>
  <c r="J179" i="49" s="1"/>
  <c r="G179" i="49"/>
  <c r="I179" i="49" s="1"/>
  <c r="H180" i="49"/>
  <c r="J180" i="49" s="1"/>
  <c r="G180" i="49"/>
  <c r="I180" i="49" s="1"/>
  <c r="H181" i="49"/>
  <c r="J181" i="49" s="1"/>
  <c r="G181" i="49"/>
  <c r="I181" i="49" s="1"/>
  <c r="H184" i="49"/>
  <c r="J184" i="49" s="1"/>
  <c r="G184" i="49"/>
  <c r="I184" i="49" s="1"/>
  <c r="H185" i="49"/>
  <c r="J185" i="49" s="1"/>
  <c r="G185" i="49"/>
  <c r="I185" i="49" s="1"/>
  <c r="J186" i="49"/>
  <c r="I186" i="49"/>
  <c r="H186" i="49"/>
  <c r="G186" i="49"/>
  <c r="H187" i="49"/>
  <c r="J187" i="49" s="1"/>
  <c r="G187" i="49"/>
  <c r="I187" i="49" s="1"/>
  <c r="H188" i="49"/>
  <c r="J188" i="49" s="1"/>
  <c r="G188" i="49"/>
  <c r="I188" i="49" s="1"/>
  <c r="J189" i="49"/>
  <c r="I189" i="49"/>
  <c r="H189" i="49"/>
  <c r="G189" i="49"/>
  <c r="I190" i="49"/>
  <c r="H190" i="49"/>
  <c r="J190" i="49" s="1"/>
  <c r="G190" i="49"/>
  <c r="H191" i="49"/>
  <c r="J191" i="49" s="1"/>
  <c r="G191" i="49"/>
  <c r="I191" i="49" s="1"/>
  <c r="H194" i="49"/>
  <c r="J194" i="49" s="1"/>
  <c r="G194" i="49"/>
  <c r="I194" i="49" s="1"/>
  <c r="H195" i="49"/>
  <c r="J195" i="49" s="1"/>
  <c r="G195" i="49"/>
  <c r="I195" i="49" s="1"/>
  <c r="J196" i="49"/>
  <c r="I196" i="49"/>
  <c r="H196" i="49"/>
  <c r="G196" i="49"/>
  <c r="H197" i="49"/>
  <c r="J197" i="49" s="1"/>
  <c r="G197" i="49"/>
  <c r="I197" i="49" s="1"/>
  <c r="H198" i="49"/>
  <c r="J198" i="49" s="1"/>
  <c r="G198" i="49"/>
  <c r="I198" i="49" s="1"/>
  <c r="H199" i="49"/>
  <c r="J199" i="49" s="1"/>
  <c r="G199" i="49"/>
  <c r="I199" i="49" s="1"/>
  <c r="H200" i="49"/>
  <c r="J200" i="49" s="1"/>
  <c r="G200" i="49"/>
  <c r="I200" i="49" s="1"/>
  <c r="I203" i="49"/>
  <c r="H203" i="49"/>
  <c r="J203" i="49" s="1"/>
  <c r="G203" i="49"/>
  <c r="I204" i="49"/>
  <c r="H204" i="49"/>
  <c r="J204" i="49" s="1"/>
  <c r="G204" i="49"/>
  <c r="I207" i="49"/>
  <c r="H207" i="49"/>
  <c r="J207" i="49" s="1"/>
  <c r="G207" i="49"/>
  <c r="I208" i="49"/>
  <c r="H208" i="49"/>
  <c r="J208" i="49" s="1"/>
  <c r="G208" i="49"/>
  <c r="H211" i="49"/>
  <c r="J211" i="49" s="1"/>
  <c r="G211" i="49"/>
  <c r="I211" i="49" s="1"/>
  <c r="H212" i="49"/>
  <c r="J212" i="49" s="1"/>
  <c r="G212" i="49"/>
  <c r="I212" i="49" s="1"/>
  <c r="H213" i="49"/>
  <c r="J213" i="49" s="1"/>
  <c r="G213" i="49"/>
  <c r="I213" i="49" s="1"/>
  <c r="H214" i="49"/>
  <c r="J214" i="49" s="1"/>
  <c r="G214" i="49"/>
  <c r="I214" i="49" s="1"/>
  <c r="H215" i="49"/>
  <c r="J215" i="49" s="1"/>
  <c r="G215" i="49"/>
  <c r="I215" i="49" s="1"/>
  <c r="H216" i="49"/>
  <c r="J216" i="49" s="1"/>
  <c r="G216" i="49"/>
  <c r="I216" i="49" s="1"/>
  <c r="H217" i="49"/>
  <c r="J217" i="49" s="1"/>
  <c r="G217" i="49"/>
  <c r="I217" i="49" s="1"/>
  <c r="H218" i="49"/>
  <c r="J218" i="49" s="1"/>
  <c r="G218" i="49"/>
  <c r="I218" i="49" s="1"/>
  <c r="H219" i="49"/>
  <c r="J219" i="49" s="1"/>
  <c r="G219" i="49"/>
  <c r="I219" i="49" s="1"/>
  <c r="H220" i="49"/>
  <c r="J220" i="49" s="1"/>
  <c r="G220" i="49"/>
  <c r="I220" i="49" s="1"/>
  <c r="H221" i="49"/>
  <c r="J221" i="49" s="1"/>
  <c r="G221" i="49"/>
  <c r="I221" i="49" s="1"/>
  <c r="H222" i="49"/>
  <c r="J222" i="49" s="1"/>
  <c r="G222" i="49"/>
  <c r="I222" i="49" s="1"/>
  <c r="H223" i="49"/>
  <c r="J223" i="49" s="1"/>
  <c r="G223" i="49"/>
  <c r="I223" i="49" s="1"/>
  <c r="H226" i="49"/>
  <c r="J226" i="49" s="1"/>
  <c r="G226" i="49"/>
  <c r="I226" i="49" s="1"/>
  <c r="H227" i="49"/>
  <c r="J227" i="49" s="1"/>
  <c r="G227" i="49"/>
  <c r="I227" i="49" s="1"/>
  <c r="J228" i="49"/>
  <c r="I228" i="49"/>
  <c r="H228" i="49"/>
  <c r="G228" i="49"/>
  <c r="I229" i="49"/>
  <c r="H229" i="49"/>
  <c r="J229" i="49" s="1"/>
  <c r="G229" i="49"/>
  <c r="H230" i="49"/>
  <c r="J230" i="49" s="1"/>
  <c r="G230" i="49"/>
  <c r="I230" i="49" s="1"/>
  <c r="H231" i="49"/>
  <c r="J231" i="49" s="1"/>
  <c r="G231" i="49"/>
  <c r="I231" i="49" s="1"/>
  <c r="J232" i="49"/>
  <c r="I232" i="49"/>
  <c r="H232" i="49"/>
  <c r="G232" i="49"/>
  <c r="I233" i="49"/>
  <c r="H233" i="49"/>
  <c r="J233" i="49" s="1"/>
  <c r="G233" i="49"/>
  <c r="J234" i="49"/>
  <c r="I234" i="49"/>
  <c r="H234" i="49"/>
  <c r="G234" i="49"/>
  <c r="H235" i="49"/>
  <c r="J235" i="49" s="1"/>
  <c r="G235" i="49"/>
  <c r="I235" i="49" s="1"/>
  <c r="H236" i="49"/>
  <c r="J236" i="49" s="1"/>
  <c r="G236" i="49"/>
  <c r="I236" i="49" s="1"/>
  <c r="I237" i="49"/>
  <c r="H237" i="49"/>
  <c r="J237" i="49" s="1"/>
  <c r="G237" i="49"/>
  <c r="H238" i="49"/>
  <c r="J238" i="49" s="1"/>
  <c r="G238" i="49"/>
  <c r="I238" i="49" s="1"/>
  <c r="H239" i="49"/>
  <c r="J239" i="49" s="1"/>
  <c r="G239" i="49"/>
  <c r="I239" i="49" s="1"/>
  <c r="H240" i="49"/>
  <c r="J240" i="49" s="1"/>
  <c r="G240" i="49"/>
  <c r="I240" i="49" s="1"/>
  <c r="I241" i="49"/>
  <c r="H241" i="49"/>
  <c r="J241" i="49" s="1"/>
  <c r="G241" i="49"/>
  <c r="H242" i="49"/>
  <c r="J242" i="49" s="1"/>
  <c r="G242" i="49"/>
  <c r="I242" i="49" s="1"/>
  <c r="I245" i="49"/>
  <c r="H245" i="49"/>
  <c r="J245" i="49" s="1"/>
  <c r="G245" i="49"/>
  <c r="I246" i="49"/>
  <c r="H246" i="49"/>
  <c r="J246" i="49" s="1"/>
  <c r="G246" i="49"/>
  <c r="I247" i="49"/>
  <c r="H247" i="49"/>
  <c r="J247" i="49" s="1"/>
  <c r="G247" i="49"/>
  <c r="H248" i="49"/>
  <c r="J248" i="49" s="1"/>
  <c r="G248" i="49"/>
  <c r="I248" i="49" s="1"/>
  <c r="H249" i="49"/>
  <c r="J249" i="49" s="1"/>
  <c r="G249" i="49"/>
  <c r="I249" i="49" s="1"/>
  <c r="H250" i="49"/>
  <c r="J250" i="49" s="1"/>
  <c r="G250" i="49"/>
  <c r="I250" i="49" s="1"/>
  <c r="H253" i="49"/>
  <c r="J253" i="49" s="1"/>
  <c r="G253" i="49"/>
  <c r="I253" i="49" s="1"/>
  <c r="H254" i="49"/>
  <c r="J254" i="49" s="1"/>
  <c r="G254" i="49"/>
  <c r="I254" i="49" s="1"/>
  <c r="H255" i="49"/>
  <c r="J255" i="49" s="1"/>
  <c r="G255" i="49"/>
  <c r="I255" i="49" s="1"/>
  <c r="H256" i="49"/>
  <c r="J256" i="49" s="1"/>
  <c r="G256" i="49"/>
  <c r="I256" i="49" s="1"/>
  <c r="I259" i="49"/>
  <c r="H259" i="49"/>
  <c r="J259" i="49" s="1"/>
  <c r="G259" i="49"/>
  <c r="I260" i="49"/>
  <c r="H260" i="49"/>
  <c r="J260" i="49" s="1"/>
  <c r="G260" i="49"/>
  <c r="I261" i="49"/>
  <c r="H261" i="49"/>
  <c r="J261" i="49" s="1"/>
  <c r="G261" i="49"/>
  <c r="H262" i="49"/>
  <c r="J262" i="49" s="1"/>
  <c r="G262" i="49"/>
  <c r="I262" i="49" s="1"/>
  <c r="H263" i="49"/>
  <c r="J263" i="49" s="1"/>
  <c r="G263" i="49"/>
  <c r="I263"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H271" i="49"/>
  <c r="J271" i="49" s="1"/>
  <c r="G271" i="49"/>
  <c r="I271" i="49" s="1"/>
  <c r="H272" i="49"/>
  <c r="J272" i="49" s="1"/>
  <c r="G272" i="49"/>
  <c r="I272" i="49" s="1"/>
  <c r="H273" i="49"/>
  <c r="J273" i="49" s="1"/>
  <c r="G273" i="49"/>
  <c r="I273" i="49" s="1"/>
  <c r="H274" i="49"/>
  <c r="J274" i="49" s="1"/>
  <c r="G274" i="49"/>
  <c r="I274" i="49" s="1"/>
  <c r="H277" i="49"/>
  <c r="J277" i="49" s="1"/>
  <c r="G277" i="49"/>
  <c r="I277" i="49" s="1"/>
  <c r="H278" i="49"/>
  <c r="J278" i="49" s="1"/>
  <c r="G278" i="49"/>
  <c r="I278" i="49" s="1"/>
  <c r="H279" i="49"/>
  <c r="J279" i="49" s="1"/>
  <c r="G279" i="49"/>
  <c r="I279" i="49" s="1"/>
  <c r="H280" i="49"/>
  <c r="J280" i="49" s="1"/>
  <c r="G280" i="49"/>
  <c r="I280" i="49" s="1"/>
  <c r="J281" i="49"/>
  <c r="I281" i="49"/>
  <c r="H281" i="49"/>
  <c r="G281" i="49"/>
  <c r="H282" i="49"/>
  <c r="J282" i="49" s="1"/>
  <c r="G282" i="49"/>
  <c r="I282" i="49" s="1"/>
  <c r="I283" i="49"/>
  <c r="H283" i="49"/>
  <c r="J283" i="49" s="1"/>
  <c r="G283" i="49"/>
  <c r="H284" i="49"/>
  <c r="J284" i="49" s="1"/>
  <c r="G284" i="49"/>
  <c r="I284" i="49" s="1"/>
  <c r="J285" i="49"/>
  <c r="I285" i="49"/>
  <c r="H285" i="49"/>
  <c r="G285" i="49"/>
  <c r="H286" i="49"/>
  <c r="J286" i="49" s="1"/>
  <c r="G286" i="49"/>
  <c r="I286" i="49" s="1"/>
  <c r="I289" i="49"/>
  <c r="H289" i="49"/>
  <c r="J289" i="49" s="1"/>
  <c r="G289" i="49"/>
  <c r="H290" i="49"/>
  <c r="J290" i="49" s="1"/>
  <c r="G290" i="49"/>
  <c r="I290" i="49" s="1"/>
  <c r="J291" i="49"/>
  <c r="I291" i="49"/>
  <c r="H291" i="49"/>
  <c r="G291" i="49"/>
  <c r="H292" i="49"/>
  <c r="J292" i="49" s="1"/>
  <c r="G292" i="49"/>
  <c r="I292" i="49" s="1"/>
  <c r="J293" i="49"/>
  <c r="I293" i="49"/>
  <c r="H293" i="49"/>
  <c r="G293" i="49"/>
  <c r="J294" i="49"/>
  <c r="I294" i="49"/>
  <c r="H294" i="49"/>
  <c r="G294" i="49"/>
  <c r="H295" i="49"/>
  <c r="J295" i="49" s="1"/>
  <c r="G295" i="49"/>
  <c r="I295" i="49" s="1"/>
  <c r="H296" i="49"/>
  <c r="J296" i="49" s="1"/>
  <c r="G296" i="49"/>
  <c r="I296" i="49" s="1"/>
  <c r="H297" i="49"/>
  <c r="J297" i="49" s="1"/>
  <c r="G297" i="49"/>
  <c r="I297" i="49" s="1"/>
  <c r="J300" i="49"/>
  <c r="I300" i="49"/>
  <c r="H300" i="49"/>
  <c r="G300" i="49"/>
  <c r="J301" i="49"/>
  <c r="I301" i="49"/>
  <c r="H301" i="49"/>
  <c r="G301" i="49"/>
  <c r="H304" i="49"/>
  <c r="J304" i="49" s="1"/>
  <c r="G304" i="49"/>
  <c r="I304" i="49" s="1"/>
  <c r="J305" i="49"/>
  <c r="I305" i="49"/>
  <c r="H305" i="49"/>
  <c r="G305" i="49"/>
  <c r="H306" i="49"/>
  <c r="J306" i="49" s="1"/>
  <c r="G306" i="49"/>
  <c r="I306" i="49" s="1"/>
  <c r="H307" i="49"/>
  <c r="J307" i="49" s="1"/>
  <c r="G307" i="49"/>
  <c r="I307" i="49" s="1"/>
  <c r="I308" i="49"/>
  <c r="H308" i="49"/>
  <c r="J308" i="49" s="1"/>
  <c r="G308" i="49"/>
  <c r="H309" i="49"/>
  <c r="J309" i="49" s="1"/>
  <c r="G309" i="49"/>
  <c r="I309" i="49" s="1"/>
  <c r="J310" i="49"/>
  <c r="I310" i="49"/>
  <c r="H310" i="49"/>
  <c r="G310" i="49"/>
  <c r="H311" i="49"/>
  <c r="J311" i="49" s="1"/>
  <c r="G311" i="49"/>
  <c r="I311" i="49" s="1"/>
  <c r="H312" i="49"/>
  <c r="J312" i="49" s="1"/>
  <c r="G312" i="49"/>
  <c r="I312" i="49" s="1"/>
  <c r="H315" i="49"/>
  <c r="J315" i="49" s="1"/>
  <c r="G315" i="49"/>
  <c r="I315" i="49" s="1"/>
  <c r="I316" i="49"/>
  <c r="H316" i="49"/>
  <c r="J316" i="49" s="1"/>
  <c r="G316" i="49"/>
  <c r="H317" i="49"/>
  <c r="J317" i="49" s="1"/>
  <c r="G317" i="49"/>
  <c r="I317" i="49" s="1"/>
  <c r="I320" i="49"/>
  <c r="H320" i="49"/>
  <c r="J320" i="49" s="1"/>
  <c r="G320" i="49"/>
  <c r="H321" i="49"/>
  <c r="J321" i="49" s="1"/>
  <c r="G321" i="49"/>
  <c r="I321" i="49" s="1"/>
  <c r="H322" i="49"/>
  <c r="J322" i="49" s="1"/>
  <c r="G322" i="49"/>
  <c r="I322" i="49" s="1"/>
  <c r="I323" i="49"/>
  <c r="H323" i="49"/>
  <c r="J323" i="49" s="1"/>
  <c r="G323" i="49"/>
  <c r="I324" i="49"/>
  <c r="H324" i="49"/>
  <c r="J324" i="49" s="1"/>
  <c r="G324" i="49"/>
  <c r="H325" i="49"/>
  <c r="J325" i="49" s="1"/>
  <c r="G325" i="49"/>
  <c r="I325" i="49" s="1"/>
  <c r="H326" i="49"/>
  <c r="J326" i="49" s="1"/>
  <c r="G326" i="49"/>
  <c r="I326" i="49" s="1"/>
  <c r="H327" i="49"/>
  <c r="J327" i="49" s="1"/>
  <c r="G327" i="49"/>
  <c r="I327" i="49" s="1"/>
  <c r="I330" i="49"/>
  <c r="H330" i="49"/>
  <c r="J330" i="49" s="1"/>
  <c r="G330" i="49"/>
  <c r="H331" i="49"/>
  <c r="J331" i="49" s="1"/>
  <c r="G331" i="49"/>
  <c r="I331" i="49" s="1"/>
  <c r="H332" i="49"/>
  <c r="J332" i="49" s="1"/>
  <c r="G332" i="49"/>
  <c r="I332" i="49" s="1"/>
  <c r="H333" i="49"/>
  <c r="J333" i="49" s="1"/>
  <c r="G333" i="49"/>
  <c r="I333" i="49" s="1"/>
  <c r="H334" i="49"/>
  <c r="J334" i="49" s="1"/>
  <c r="G334" i="49"/>
  <c r="I334" i="49" s="1"/>
  <c r="H335" i="49"/>
  <c r="J335" i="49" s="1"/>
  <c r="G335" i="49"/>
  <c r="I335" i="49" s="1"/>
  <c r="I336" i="49"/>
  <c r="H336" i="49"/>
  <c r="J336" i="49" s="1"/>
  <c r="G336" i="49"/>
  <c r="H337" i="49"/>
  <c r="J337" i="49" s="1"/>
  <c r="G337" i="49"/>
  <c r="I337" i="49" s="1"/>
  <c r="J340" i="49"/>
  <c r="I340" i="49"/>
  <c r="H340" i="49"/>
  <c r="G340" i="49"/>
  <c r="J341" i="49"/>
  <c r="I341" i="49"/>
  <c r="H341" i="49"/>
  <c r="G341" i="49"/>
  <c r="I342" i="49"/>
  <c r="H342" i="49"/>
  <c r="J342" i="49" s="1"/>
  <c r="G342" i="49"/>
  <c r="I343" i="49"/>
  <c r="H343" i="49"/>
  <c r="J343" i="49" s="1"/>
  <c r="G343" i="49"/>
  <c r="H346" i="49"/>
  <c r="J346" i="49" s="1"/>
  <c r="G346" i="49"/>
  <c r="I346" i="49" s="1"/>
  <c r="H347" i="49"/>
  <c r="J347" i="49" s="1"/>
  <c r="G347" i="49"/>
  <c r="I347" i="49" s="1"/>
  <c r="I348" i="49"/>
  <c r="H348" i="49"/>
  <c r="J348" i="49" s="1"/>
  <c r="G348" i="49"/>
  <c r="H349" i="49"/>
  <c r="J349" i="49" s="1"/>
  <c r="G349" i="49"/>
  <c r="I349" i="49" s="1"/>
  <c r="J350" i="49"/>
  <c r="I350" i="49"/>
  <c r="H350" i="49"/>
  <c r="G350" i="49"/>
  <c r="I351" i="49"/>
  <c r="H351" i="49"/>
  <c r="J351" i="49" s="1"/>
  <c r="G351" i="49"/>
  <c r="H352" i="49"/>
  <c r="J352" i="49" s="1"/>
  <c r="G352" i="49"/>
  <c r="I352" i="49" s="1"/>
  <c r="H355" i="49"/>
  <c r="J355" i="49" s="1"/>
  <c r="G355" i="49"/>
  <c r="I355" i="49" s="1"/>
  <c r="H356" i="49"/>
  <c r="J356" i="49" s="1"/>
  <c r="G356" i="49"/>
  <c r="I356" i="49" s="1"/>
  <c r="H357" i="49"/>
  <c r="J357" i="49" s="1"/>
  <c r="G357" i="49"/>
  <c r="I357" i="49" s="1"/>
  <c r="I358" i="49"/>
  <c r="H358" i="49"/>
  <c r="J358" i="49" s="1"/>
  <c r="G358" i="49"/>
  <c r="H359" i="49"/>
  <c r="J359" i="49" s="1"/>
  <c r="G359" i="49"/>
  <c r="I359" i="49" s="1"/>
  <c r="I360" i="49"/>
  <c r="H360" i="49"/>
  <c r="J360" i="49" s="1"/>
  <c r="G360" i="49"/>
  <c r="H361" i="49"/>
  <c r="J361" i="49" s="1"/>
  <c r="G361" i="49"/>
  <c r="I361" i="49" s="1"/>
  <c r="H364" i="49"/>
  <c r="J364" i="49" s="1"/>
  <c r="G364" i="49"/>
  <c r="I364" i="49" s="1"/>
  <c r="J365" i="49"/>
  <c r="I365" i="49"/>
  <c r="H365" i="49"/>
  <c r="G365" i="49"/>
  <c r="H366" i="49"/>
  <c r="J366" i="49" s="1"/>
  <c r="G366" i="49"/>
  <c r="I366" i="49" s="1"/>
  <c r="H369" i="49"/>
  <c r="J369" i="49" s="1"/>
  <c r="G369" i="49"/>
  <c r="I369" i="49" s="1"/>
  <c r="H370" i="49"/>
  <c r="J370" i="49" s="1"/>
  <c r="G370" i="49"/>
  <c r="I370" i="49" s="1"/>
  <c r="H371" i="49"/>
  <c r="J371" i="49" s="1"/>
  <c r="G371" i="49"/>
  <c r="I371" i="49" s="1"/>
  <c r="J372" i="49"/>
  <c r="I372" i="49"/>
  <c r="H372" i="49"/>
  <c r="G372" i="49"/>
  <c r="H373" i="49"/>
  <c r="J373" i="49" s="1"/>
  <c r="G373" i="49"/>
  <c r="I373" i="49" s="1"/>
  <c r="J374" i="49"/>
  <c r="I374" i="49"/>
  <c r="H374" i="49"/>
  <c r="G374" i="49"/>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3" i="49"/>
  <c r="J383" i="49" s="1"/>
  <c r="G383" i="49"/>
  <c r="I383" i="49" s="1"/>
  <c r="I384" i="49"/>
  <c r="H384" i="49"/>
  <c r="J384" i="49" s="1"/>
  <c r="G384" i="49"/>
  <c r="H385" i="49"/>
  <c r="J385" i="49" s="1"/>
  <c r="G385" i="49"/>
  <c r="I385" i="49" s="1"/>
  <c r="H386" i="49"/>
  <c r="J386" i="49" s="1"/>
  <c r="G386" i="49"/>
  <c r="I386" i="49" s="1"/>
  <c r="H387" i="49"/>
  <c r="J387" i="49" s="1"/>
  <c r="G387" i="49"/>
  <c r="I387" i="49" s="1"/>
  <c r="H388" i="49"/>
  <c r="J388" i="49" s="1"/>
  <c r="G388" i="49"/>
  <c r="I388" i="49" s="1"/>
  <c r="H389" i="49"/>
  <c r="J389" i="49" s="1"/>
  <c r="G389" i="49"/>
  <c r="I389" i="49" s="1"/>
  <c r="H392" i="49"/>
  <c r="J392" i="49" s="1"/>
  <c r="G392" i="49"/>
  <c r="I392" i="49" s="1"/>
  <c r="H393" i="49"/>
  <c r="J393" i="49" s="1"/>
  <c r="G393" i="49"/>
  <c r="I393" i="49" s="1"/>
  <c r="H394" i="49"/>
  <c r="J394" i="49" s="1"/>
  <c r="G394" i="49"/>
  <c r="I394" i="49" s="1"/>
  <c r="H395" i="49"/>
  <c r="J395" i="49" s="1"/>
  <c r="G395" i="49"/>
  <c r="I395" i="49" s="1"/>
  <c r="H396" i="49"/>
  <c r="J396" i="49" s="1"/>
  <c r="G396" i="49"/>
  <c r="I396" i="49" s="1"/>
  <c r="I397" i="49"/>
  <c r="H397" i="49"/>
  <c r="J397" i="49" s="1"/>
  <c r="G397" i="49"/>
  <c r="H398" i="49"/>
  <c r="J398" i="49" s="1"/>
  <c r="G398" i="49"/>
  <c r="I398" i="49" s="1"/>
  <c r="H399" i="49"/>
  <c r="J399" i="49" s="1"/>
  <c r="G399" i="49"/>
  <c r="I399" i="49" s="1"/>
  <c r="I400" i="49"/>
  <c r="H400" i="49"/>
  <c r="J400" i="49" s="1"/>
  <c r="G400" i="49"/>
  <c r="H401" i="49"/>
  <c r="J401" i="49" s="1"/>
  <c r="G401" i="49"/>
  <c r="I401" i="49" s="1"/>
  <c r="I402" i="49"/>
  <c r="H402" i="49"/>
  <c r="J402" i="49" s="1"/>
  <c r="G402" i="49"/>
  <c r="H403" i="49"/>
  <c r="J403" i="49" s="1"/>
  <c r="G403" i="49"/>
  <c r="I403" i="49" s="1"/>
  <c r="H404" i="49"/>
  <c r="J404" i="49" s="1"/>
  <c r="G404" i="49"/>
  <c r="I404" i="49" s="1"/>
  <c r="H405" i="49"/>
  <c r="J405" i="49" s="1"/>
  <c r="G405" i="49"/>
  <c r="I405" i="49" s="1"/>
  <c r="I406" i="49"/>
  <c r="H406" i="49"/>
  <c r="J406" i="49" s="1"/>
  <c r="G406" i="49"/>
  <c r="H407" i="49"/>
  <c r="J407" i="49" s="1"/>
  <c r="G407" i="49"/>
  <c r="I407" i="49" s="1"/>
  <c r="H408" i="49"/>
  <c r="J408" i="49" s="1"/>
  <c r="G408" i="49"/>
  <c r="I408" i="49" s="1"/>
  <c r="H409" i="49"/>
  <c r="J409" i="49" s="1"/>
  <c r="G409" i="49"/>
  <c r="I409" i="49" s="1"/>
  <c r="H410" i="49"/>
  <c r="J410" i="49" s="1"/>
  <c r="G410" i="49"/>
  <c r="I410" i="49" s="1"/>
  <c r="J413" i="49"/>
  <c r="I413" i="49"/>
  <c r="H413" i="49"/>
  <c r="G413" i="49"/>
  <c r="I414" i="49"/>
  <c r="H414" i="49"/>
  <c r="J414" i="49" s="1"/>
  <c r="G414" i="49"/>
  <c r="J415" i="49"/>
  <c r="I415" i="49"/>
  <c r="H415" i="49"/>
  <c r="G415" i="49"/>
  <c r="H416" i="49"/>
  <c r="J416" i="49" s="1"/>
  <c r="G416" i="49"/>
  <c r="I416" i="49" s="1"/>
  <c r="H417" i="49"/>
  <c r="J417" i="49" s="1"/>
  <c r="G417" i="49"/>
  <c r="I417" i="49" s="1"/>
  <c r="I418" i="49"/>
  <c r="H418" i="49"/>
  <c r="J418" i="49" s="1"/>
  <c r="G418" i="49"/>
  <c r="H419" i="49"/>
  <c r="J419" i="49" s="1"/>
  <c r="G419" i="49"/>
  <c r="I419" i="49" s="1"/>
  <c r="K8" i="56"/>
  <c r="J8" i="56"/>
  <c r="K9" i="56"/>
  <c r="J9" i="56"/>
  <c r="K10" i="56"/>
  <c r="J10" i="56"/>
  <c r="K11" i="56"/>
  <c r="J11" i="56"/>
  <c r="K12" i="56"/>
  <c r="J12" i="56"/>
  <c r="K13" i="56"/>
  <c r="J13" i="56"/>
  <c r="K14" i="56"/>
  <c r="J14" i="56"/>
  <c r="K15" i="56"/>
  <c r="J15" i="56"/>
  <c r="K16" i="56"/>
  <c r="J16" i="56"/>
  <c r="H18" i="56"/>
  <c r="I15" i="56" s="1"/>
  <c r="F18" i="56"/>
  <c r="G16" i="56" s="1"/>
  <c r="D18" i="56"/>
  <c r="E11" i="56" s="1"/>
  <c r="B18" i="56"/>
  <c r="C16"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H43" i="58"/>
  <c r="I41" i="58" s="1"/>
  <c r="F43" i="58"/>
  <c r="G41" i="58" s="1"/>
  <c r="D43" i="58"/>
  <c r="E41" i="58" s="1"/>
  <c r="B43" i="58"/>
  <c r="C41"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H42" i="50"/>
  <c r="I38" i="50" s="1"/>
  <c r="F42" i="50"/>
  <c r="G40" i="50" s="1"/>
  <c r="D42" i="50"/>
  <c r="E40" i="50" s="1"/>
  <c r="B42" i="50"/>
  <c r="C40"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H18" i="53"/>
  <c r="I15" i="53" s="1"/>
  <c r="F18" i="53"/>
  <c r="G16" i="53" s="1"/>
  <c r="D18" i="53"/>
  <c r="E16" i="53" s="1"/>
  <c r="B18" i="53"/>
  <c r="C16" i="53" s="1"/>
  <c r="K7" i="53"/>
  <c r="J7" i="53"/>
  <c r="I20" i="53"/>
  <c r="G20" i="53"/>
  <c r="E20" i="53"/>
  <c r="C20" i="53"/>
  <c r="B5" i="54"/>
  <c r="F5" i="54" s="1"/>
  <c r="K8" i="54"/>
  <c r="J8" i="54"/>
  <c r="K9" i="54"/>
  <c r="J9" i="54"/>
  <c r="K10" i="54"/>
  <c r="J10" i="54"/>
  <c r="H12" i="54"/>
  <c r="I9" i="54" s="1"/>
  <c r="F12" i="54"/>
  <c r="G10" i="54" s="1"/>
  <c r="D12" i="54"/>
  <c r="E8" i="54" s="1"/>
  <c r="B12" i="54"/>
  <c r="C10" i="54" s="1"/>
  <c r="K7" i="54"/>
  <c r="J7" i="54"/>
  <c r="K16" i="54"/>
  <c r="J16" i="54"/>
  <c r="K17" i="54"/>
  <c r="J17" i="54"/>
  <c r="H19" i="54"/>
  <c r="I19" i="54" s="1"/>
  <c r="F19" i="54"/>
  <c r="G17" i="54" s="1"/>
  <c r="D19" i="54"/>
  <c r="E16" i="54" s="1"/>
  <c r="B19" i="54"/>
  <c r="C17" i="54" s="1"/>
  <c r="K15" i="54"/>
  <c r="J15" i="54"/>
  <c r="K23" i="54"/>
  <c r="J23" i="54"/>
  <c r="K24" i="54"/>
  <c r="J24" i="54"/>
  <c r="K25" i="54"/>
  <c r="J25" i="54"/>
  <c r="K26" i="54"/>
  <c r="J26" i="54"/>
  <c r="K27" i="54"/>
  <c r="J27" i="54"/>
  <c r="K28" i="54"/>
  <c r="J28" i="54"/>
  <c r="K29" i="54"/>
  <c r="J29" i="54"/>
  <c r="K30" i="54"/>
  <c r="J30" i="54"/>
  <c r="H32" i="54"/>
  <c r="I29" i="54" s="1"/>
  <c r="F32" i="54"/>
  <c r="G30" i="54" s="1"/>
  <c r="D32" i="54"/>
  <c r="E29" i="54" s="1"/>
  <c r="B32" i="54"/>
  <c r="C30" i="54" s="1"/>
  <c r="K22" i="54"/>
  <c r="J22" i="54"/>
  <c r="K36" i="54"/>
  <c r="J36" i="54"/>
  <c r="K37" i="54"/>
  <c r="J37" i="54"/>
  <c r="K38" i="54"/>
  <c r="J38" i="54"/>
  <c r="K39" i="54"/>
  <c r="J39" i="54"/>
  <c r="K40" i="54"/>
  <c r="J40" i="54"/>
  <c r="H42" i="54"/>
  <c r="I39" i="54" s="1"/>
  <c r="F42" i="54"/>
  <c r="G40" i="54" s="1"/>
  <c r="D42" i="54"/>
  <c r="E39" i="54" s="1"/>
  <c r="B42" i="54"/>
  <c r="C40" i="54" s="1"/>
  <c r="K35" i="54"/>
  <c r="J35" i="54"/>
  <c r="K46" i="54"/>
  <c r="J46" i="54"/>
  <c r="K47" i="54"/>
  <c r="J47" i="54"/>
  <c r="K48" i="54"/>
  <c r="J48" i="54"/>
  <c r="K49" i="54"/>
  <c r="J49" i="54"/>
  <c r="K50" i="54"/>
  <c r="J50" i="54"/>
  <c r="K51" i="54"/>
  <c r="J51" i="54"/>
  <c r="K52" i="54"/>
  <c r="J52" i="54"/>
  <c r="K53" i="54"/>
  <c r="J53" i="54"/>
  <c r="K54" i="54"/>
  <c r="J54" i="54"/>
  <c r="K55" i="54"/>
  <c r="J55" i="54"/>
  <c r="K56" i="54"/>
  <c r="J56" i="54"/>
  <c r="H58" i="54"/>
  <c r="I55" i="54" s="1"/>
  <c r="F58" i="54"/>
  <c r="G56" i="54" s="1"/>
  <c r="D58" i="54"/>
  <c r="E56" i="54" s="1"/>
  <c r="B58" i="54"/>
  <c r="C56" i="54" s="1"/>
  <c r="K45" i="54"/>
  <c r="J45" i="54"/>
  <c r="K62" i="54"/>
  <c r="J62" i="54"/>
  <c r="K63" i="54"/>
  <c r="J63" i="54"/>
  <c r="K64" i="54"/>
  <c r="J64" i="54"/>
  <c r="H66" i="54"/>
  <c r="I64" i="54" s="1"/>
  <c r="F66" i="54"/>
  <c r="G64" i="54" s="1"/>
  <c r="D66" i="54"/>
  <c r="E64" i="54" s="1"/>
  <c r="B66" i="54"/>
  <c r="C64" i="54" s="1"/>
  <c r="K61" i="54"/>
  <c r="J61" i="54"/>
  <c r="I68" i="54"/>
  <c r="G68" i="54"/>
  <c r="E68" i="54"/>
  <c r="C68" i="54"/>
  <c r="B5" i="55"/>
  <c r="D5" i="55" s="1"/>
  <c r="H5" i="55" s="1"/>
  <c r="K8" i="55"/>
  <c r="J8" i="55"/>
  <c r="K9" i="55"/>
  <c r="J9" i="55"/>
  <c r="K10" i="55"/>
  <c r="J10" i="55"/>
  <c r="K11" i="55"/>
  <c r="J11" i="55"/>
  <c r="K12" i="55"/>
  <c r="J12" i="55"/>
  <c r="K13" i="55"/>
  <c r="J13" i="55"/>
  <c r="K14" i="55"/>
  <c r="J14" i="55"/>
  <c r="K15" i="55"/>
  <c r="J15" i="55"/>
  <c r="K16" i="55"/>
  <c r="J16" i="55"/>
  <c r="H18" i="55"/>
  <c r="I16" i="55" s="1"/>
  <c r="F18" i="55"/>
  <c r="G16" i="55" s="1"/>
  <c r="D18" i="55"/>
  <c r="E16" i="55" s="1"/>
  <c r="B18" i="55"/>
  <c r="C16" i="55" s="1"/>
  <c r="K7" i="55"/>
  <c r="J7" i="55"/>
  <c r="I20" i="55"/>
  <c r="G20" i="55"/>
  <c r="E20" i="55"/>
  <c r="C20" i="55"/>
  <c r="J20" i="55"/>
  <c r="K20" i="55"/>
  <c r="D23" i="55"/>
  <c r="H23" i="55" s="1"/>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H47" i="55"/>
  <c r="I44" i="55" s="1"/>
  <c r="F47" i="55"/>
  <c r="G45" i="55" s="1"/>
  <c r="D47" i="55"/>
  <c r="E45" i="55" s="1"/>
  <c r="B47" i="55"/>
  <c r="C45" i="55" s="1"/>
  <c r="K25" i="55"/>
  <c r="J25" i="55"/>
  <c r="K51" i="55"/>
  <c r="J51" i="55"/>
  <c r="K52" i="55"/>
  <c r="J52" i="55"/>
  <c r="K53" i="55"/>
  <c r="J53" i="55"/>
  <c r="K54" i="55"/>
  <c r="J54" i="55"/>
  <c r="K55" i="55"/>
  <c r="J55" i="55"/>
  <c r="K56" i="55"/>
  <c r="J56" i="55"/>
  <c r="K57" i="55"/>
  <c r="J57" i="55"/>
  <c r="K58" i="55"/>
  <c r="J58" i="55"/>
  <c r="K59" i="55"/>
  <c r="J59" i="55"/>
  <c r="K60" i="55"/>
  <c r="J60" i="55"/>
  <c r="K61" i="55"/>
  <c r="J61" i="55"/>
  <c r="K62" i="55"/>
  <c r="J62" i="55"/>
  <c r="H64" i="55"/>
  <c r="I60" i="55" s="1"/>
  <c r="F64" i="55"/>
  <c r="G62" i="55" s="1"/>
  <c r="D64" i="55"/>
  <c r="E60" i="55" s="1"/>
  <c r="B64" i="55"/>
  <c r="C62" i="55" s="1"/>
  <c r="K50" i="55"/>
  <c r="J50" i="55"/>
  <c r="I66" i="55"/>
  <c r="G66" i="55"/>
  <c r="E66" i="55"/>
  <c r="C66" i="55"/>
  <c r="J66" i="55"/>
  <c r="K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H94" i="55"/>
  <c r="I91" i="55" s="1"/>
  <c r="F94" i="55"/>
  <c r="G92" i="55" s="1"/>
  <c r="D94" i="55"/>
  <c r="E91" i="55" s="1"/>
  <c r="B94" i="55"/>
  <c r="C92" i="55" s="1"/>
  <c r="K71" i="55"/>
  <c r="J71"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H116" i="55"/>
  <c r="I113" i="55" s="1"/>
  <c r="F116" i="55"/>
  <c r="G114" i="55" s="1"/>
  <c r="D116" i="55"/>
  <c r="E112" i="55" s="1"/>
  <c r="B116" i="55"/>
  <c r="C114" i="55" s="1"/>
  <c r="K97" i="55"/>
  <c r="J97" i="55"/>
  <c r="I118" i="55"/>
  <c r="G118" i="55"/>
  <c r="E118" i="55"/>
  <c r="C118" i="55"/>
  <c r="J118" i="55"/>
  <c r="K118" i="55"/>
  <c r="B121" i="55"/>
  <c r="D121" i="55" s="1"/>
  <c r="H121" i="55" s="1"/>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H143" i="55"/>
  <c r="I140" i="55" s="1"/>
  <c r="F143" i="55"/>
  <c r="G141" i="55" s="1"/>
  <c r="D143" i="55"/>
  <c r="E141" i="55" s="1"/>
  <c r="B143" i="55"/>
  <c r="C141" i="55" s="1"/>
  <c r="K123" i="55"/>
  <c r="J123"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H165" i="55"/>
  <c r="I162" i="55" s="1"/>
  <c r="F165" i="55"/>
  <c r="G163" i="55" s="1"/>
  <c r="D165" i="55"/>
  <c r="E161" i="55" s="1"/>
  <c r="B165" i="55"/>
  <c r="C163" i="55" s="1"/>
  <c r="K146" i="55"/>
  <c r="J146" i="55"/>
  <c r="I167" i="55"/>
  <c r="G167" i="55"/>
  <c r="E167" i="55"/>
  <c r="C167" i="55"/>
  <c r="J167" i="55"/>
  <c r="K167" i="55"/>
  <c r="B170" i="55"/>
  <c r="D170" i="55" s="1"/>
  <c r="H170" i="55" s="1"/>
  <c r="K173" i="55"/>
  <c r="J173" i="55"/>
  <c r="K174" i="55"/>
  <c r="J174" i="55"/>
  <c r="H176" i="55"/>
  <c r="I173" i="55" s="1"/>
  <c r="F176" i="55"/>
  <c r="G174" i="55" s="1"/>
  <c r="D176" i="55"/>
  <c r="E173" i="55" s="1"/>
  <c r="B176" i="55"/>
  <c r="C174" i="55" s="1"/>
  <c r="K172" i="55"/>
  <c r="J172" i="55"/>
  <c r="K180" i="55"/>
  <c r="J180" i="55"/>
  <c r="K181" i="55"/>
  <c r="J181" i="55"/>
  <c r="H183" i="55"/>
  <c r="I183" i="55" s="1"/>
  <c r="F183" i="55"/>
  <c r="G181" i="55" s="1"/>
  <c r="D183" i="55"/>
  <c r="E181" i="55" s="1"/>
  <c r="B183" i="55"/>
  <c r="C181" i="55" s="1"/>
  <c r="K179" i="55"/>
  <c r="J179" i="55"/>
  <c r="I185" i="55"/>
  <c r="G185" i="55"/>
  <c r="E185" i="55"/>
  <c r="C185" i="55"/>
  <c r="K185" i="55"/>
  <c r="J185" i="55"/>
  <c r="I189" i="55"/>
  <c r="G189" i="55"/>
  <c r="E189" i="55"/>
  <c r="C189" i="55"/>
  <c r="H187" i="55"/>
  <c r="I187" i="55" s="1"/>
  <c r="F187" i="55"/>
  <c r="G187" i="55" s="1"/>
  <c r="D187" i="55"/>
  <c r="E187" i="55" s="1"/>
  <c r="B187" i="55"/>
  <c r="C187" i="55" s="1"/>
  <c r="K189" i="55"/>
  <c r="J189" i="55"/>
  <c r="K191" i="55"/>
  <c r="J191" i="55"/>
  <c r="I191" i="55"/>
  <c r="G191" i="55"/>
  <c r="E191" i="55"/>
  <c r="C191"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8" i="48"/>
  <c r="J18" i="48"/>
  <c r="K32" i="48"/>
  <c r="J32" i="48"/>
  <c r="K33" i="48"/>
  <c r="J33" i="48"/>
  <c r="K34" i="48"/>
  <c r="J34" i="48"/>
  <c r="H36" i="48"/>
  <c r="I33" i="48" s="1"/>
  <c r="F36" i="48"/>
  <c r="G34" i="48" s="1"/>
  <c r="D36" i="48"/>
  <c r="E34" i="48" s="1"/>
  <c r="B36" i="48"/>
  <c r="C34" i="48" s="1"/>
  <c r="K31" i="48"/>
  <c r="J31" i="48"/>
  <c r="I38" i="48"/>
  <c r="G38" i="48"/>
  <c r="E38" i="48"/>
  <c r="C38" i="48"/>
  <c r="J38" i="48"/>
  <c r="K38" i="48"/>
  <c r="B41" i="48"/>
  <c r="D41" i="48" s="1"/>
  <c r="H41" i="48" s="1"/>
  <c r="K44" i="48"/>
  <c r="J44" i="48"/>
  <c r="K45" i="48"/>
  <c r="J45" i="48"/>
  <c r="K46" i="48"/>
  <c r="J46" i="48"/>
  <c r="K47" i="48"/>
  <c r="J47" i="48"/>
  <c r="K48" i="48"/>
  <c r="J48" i="48"/>
  <c r="K49" i="48"/>
  <c r="J49" i="48"/>
  <c r="K50" i="48"/>
  <c r="J50" i="48"/>
  <c r="H52" i="48"/>
  <c r="I49" i="48" s="1"/>
  <c r="F52" i="48"/>
  <c r="G50" i="48" s="1"/>
  <c r="D52" i="48"/>
  <c r="E48" i="48" s="1"/>
  <c r="B52" i="48"/>
  <c r="C50" i="48" s="1"/>
  <c r="K43" i="48"/>
  <c r="J43" i="48"/>
  <c r="K56" i="48"/>
  <c r="J56" i="48"/>
  <c r="K57" i="48"/>
  <c r="J57" i="48"/>
  <c r="K58" i="48"/>
  <c r="J58" i="48"/>
  <c r="K59" i="48"/>
  <c r="J59" i="48"/>
  <c r="K60" i="48"/>
  <c r="J60" i="48"/>
  <c r="K61" i="48"/>
  <c r="J61" i="48"/>
  <c r="K62" i="48"/>
  <c r="J62" i="48"/>
  <c r="K63" i="48"/>
  <c r="J63" i="48"/>
  <c r="K64" i="48"/>
  <c r="J64" i="48"/>
  <c r="K65" i="48"/>
  <c r="J65" i="48"/>
  <c r="K66" i="48"/>
  <c r="J66" i="48"/>
  <c r="K67" i="48"/>
  <c r="J67" i="48"/>
  <c r="H69" i="48"/>
  <c r="I67" i="48" s="1"/>
  <c r="F69" i="48"/>
  <c r="G67" i="48" s="1"/>
  <c r="D69" i="48"/>
  <c r="E67" i="48" s="1"/>
  <c r="B69" i="48"/>
  <c r="C67" i="48" s="1"/>
  <c r="K55" i="48"/>
  <c r="J55" i="48"/>
  <c r="I71" i="48"/>
  <c r="G71" i="48"/>
  <c r="E71" i="48"/>
  <c r="C71" i="48"/>
  <c r="J71" i="48"/>
  <c r="K71" i="48"/>
  <c r="B74" i="48"/>
  <c r="D74" i="48" s="1"/>
  <c r="H74" i="48" s="1"/>
  <c r="K77" i="48"/>
  <c r="J77" i="48"/>
  <c r="K78" i="48"/>
  <c r="J78" i="48"/>
  <c r="K79" i="48"/>
  <c r="J79" i="48"/>
  <c r="K80" i="48"/>
  <c r="J80" i="48"/>
  <c r="K81" i="48"/>
  <c r="J81" i="48"/>
  <c r="H83" i="48"/>
  <c r="I81" i="48" s="1"/>
  <c r="F83" i="48"/>
  <c r="D83" i="48"/>
  <c r="E81" i="48" s="1"/>
  <c r="B83" i="48"/>
  <c r="K76" i="48"/>
  <c r="J76" i="48"/>
  <c r="G104" i="48"/>
  <c r="G86" i="48"/>
  <c r="K87" i="48"/>
  <c r="J87" i="48"/>
  <c r="K88" i="48"/>
  <c r="J88" i="48"/>
  <c r="K89" i="48"/>
  <c r="J89"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H104" i="48"/>
  <c r="I100" i="48" s="1"/>
  <c r="F104" i="48"/>
  <c r="G102" i="48" s="1"/>
  <c r="D104" i="48"/>
  <c r="E102" i="48" s="1"/>
  <c r="B104" i="48"/>
  <c r="C102" i="48" s="1"/>
  <c r="K86" i="48"/>
  <c r="J86" i="48"/>
  <c r="I106" i="48"/>
  <c r="G106" i="48"/>
  <c r="E106" i="48"/>
  <c r="C106" i="48"/>
  <c r="J106" i="48"/>
  <c r="K106" i="48"/>
  <c r="B109" i="48"/>
  <c r="D109" i="48" s="1"/>
  <c r="H109" i="48" s="1"/>
  <c r="E111" i="48"/>
  <c r="K112" i="48"/>
  <c r="J112" i="48"/>
  <c r="K113" i="48"/>
  <c r="J113" i="48"/>
  <c r="H115" i="48"/>
  <c r="I112" i="48" s="1"/>
  <c r="F115" i="48"/>
  <c r="G113" i="48" s="1"/>
  <c r="D115" i="48"/>
  <c r="E115" i="48" s="1"/>
  <c r="B115" i="48"/>
  <c r="C113" i="48" s="1"/>
  <c r="K111" i="48"/>
  <c r="J111" i="48"/>
  <c r="E118" i="48"/>
  <c r="K119" i="48"/>
  <c r="J119" i="48"/>
  <c r="K120" i="48"/>
  <c r="J120" i="48"/>
  <c r="K121" i="48"/>
  <c r="J121" i="48"/>
  <c r="K122" i="48"/>
  <c r="J122" i="48"/>
  <c r="K123" i="48"/>
  <c r="J123" i="48"/>
  <c r="K124" i="48"/>
  <c r="J124" i="48"/>
  <c r="H126" i="48"/>
  <c r="I123" i="48" s="1"/>
  <c r="F126" i="48"/>
  <c r="G124" i="48" s="1"/>
  <c r="D126" i="48"/>
  <c r="E123" i="48" s="1"/>
  <c r="B126" i="48"/>
  <c r="C124" i="48" s="1"/>
  <c r="K118" i="48"/>
  <c r="J118" i="48"/>
  <c r="I128" i="48"/>
  <c r="G128" i="48"/>
  <c r="E128" i="48"/>
  <c r="C128" i="48"/>
  <c r="K128" i="48"/>
  <c r="J128" i="48"/>
  <c r="B131" i="48"/>
  <c r="D131" i="48" s="1"/>
  <c r="H131" i="48" s="1"/>
  <c r="K134" i="48"/>
  <c r="J134" i="48"/>
  <c r="K135" i="48"/>
  <c r="J135" i="48"/>
  <c r="H137" i="48"/>
  <c r="F137" i="48"/>
  <c r="G135" i="48" s="1"/>
  <c r="D137" i="48"/>
  <c r="E135" i="48" s="1"/>
  <c r="B137" i="48"/>
  <c r="C135" i="48" s="1"/>
  <c r="K133" i="48"/>
  <c r="J133" i="48"/>
  <c r="I139" i="48"/>
  <c r="G139" i="48"/>
  <c r="E139" i="48"/>
  <c r="C139" i="48"/>
  <c r="J139" i="48"/>
  <c r="K139" i="48"/>
  <c r="B142" i="48"/>
  <c r="D142" i="48" s="1"/>
  <c r="H142" i="48" s="1"/>
  <c r="K145" i="48"/>
  <c r="J145" i="48"/>
  <c r="K146" i="48"/>
  <c r="J146" i="48"/>
  <c r="K147" i="48"/>
  <c r="J147" i="48"/>
  <c r="K148" i="48"/>
  <c r="J148" i="48"/>
  <c r="K149" i="48"/>
  <c r="J149" i="48"/>
  <c r="K150" i="48"/>
  <c r="J150" i="48"/>
  <c r="K151" i="48"/>
  <c r="J151" i="48"/>
  <c r="H153" i="48"/>
  <c r="I150" i="48" s="1"/>
  <c r="F153" i="48"/>
  <c r="G151" i="48" s="1"/>
  <c r="D153" i="48"/>
  <c r="E149" i="48" s="1"/>
  <c r="B153" i="48"/>
  <c r="C151" i="48" s="1"/>
  <c r="K144" i="48"/>
  <c r="J144" i="48"/>
  <c r="K157" i="48"/>
  <c r="J157" i="48"/>
  <c r="K158" i="48"/>
  <c r="J158" i="48"/>
  <c r="H160" i="48"/>
  <c r="I157" i="48" s="1"/>
  <c r="F160" i="48"/>
  <c r="G158" i="48" s="1"/>
  <c r="D160" i="48"/>
  <c r="E158" i="48" s="1"/>
  <c r="B160" i="48"/>
  <c r="C158" i="48" s="1"/>
  <c r="K156" i="48"/>
  <c r="J156" i="48"/>
  <c r="I162" i="48"/>
  <c r="G162" i="48"/>
  <c r="E162" i="48"/>
  <c r="C162" i="48"/>
  <c r="J162" i="48"/>
  <c r="K162" i="48"/>
  <c r="B165" i="48"/>
  <c r="D165" i="48" s="1"/>
  <c r="H165" i="48" s="1"/>
  <c r="K168" i="48"/>
  <c r="J168" i="48"/>
  <c r="K169" i="48"/>
  <c r="J169" i="48"/>
  <c r="K170" i="48"/>
  <c r="J170" i="48"/>
  <c r="K171" i="48"/>
  <c r="J171" i="48"/>
  <c r="K172" i="48"/>
  <c r="J172" i="48"/>
  <c r="K173" i="48"/>
  <c r="J173" i="48"/>
  <c r="H175" i="48"/>
  <c r="I170" i="48" s="1"/>
  <c r="F175" i="48"/>
  <c r="G173" i="48" s="1"/>
  <c r="D175" i="48"/>
  <c r="E173" i="48" s="1"/>
  <c r="B175" i="48"/>
  <c r="C173" i="48" s="1"/>
  <c r="K167" i="48"/>
  <c r="J167" i="48"/>
  <c r="K179" i="48"/>
  <c r="J179" i="48"/>
  <c r="K180" i="48"/>
  <c r="J180" i="48"/>
  <c r="K181" i="48"/>
  <c r="J181" i="48"/>
  <c r="K182" i="48"/>
  <c r="J182" i="48"/>
  <c r="K183" i="48"/>
  <c r="J183" i="48"/>
  <c r="K184" i="48"/>
  <c r="J184" i="48"/>
  <c r="K185" i="48"/>
  <c r="J185" i="48"/>
  <c r="K186" i="48"/>
  <c r="J186" i="48"/>
  <c r="H188" i="48"/>
  <c r="I184" i="48" s="1"/>
  <c r="F188" i="48"/>
  <c r="G186" i="48" s="1"/>
  <c r="D188" i="48"/>
  <c r="E186" i="48" s="1"/>
  <c r="B188" i="48"/>
  <c r="C186" i="48" s="1"/>
  <c r="K178" i="48"/>
  <c r="J178" i="48"/>
  <c r="C193" i="48"/>
  <c r="H193" i="48"/>
  <c r="F193" i="48"/>
  <c r="G191" i="48" s="1"/>
  <c r="D193" i="48"/>
  <c r="B193" i="48"/>
  <c r="C191" i="48" s="1"/>
  <c r="K191" i="48"/>
  <c r="J191" i="48"/>
  <c r="I195" i="48"/>
  <c r="G195" i="48"/>
  <c r="E195" i="48"/>
  <c r="C195" i="48"/>
  <c r="J195" i="48"/>
  <c r="K195" i="48"/>
  <c r="I199" i="48"/>
  <c r="G199" i="48"/>
  <c r="E199" i="48"/>
  <c r="C199" i="48"/>
  <c r="H197" i="48"/>
  <c r="I197" i="48" s="1"/>
  <c r="F197" i="48"/>
  <c r="G197" i="48" s="1"/>
  <c r="D197" i="48"/>
  <c r="E197" i="48" s="1"/>
  <c r="B197" i="48"/>
  <c r="C197" i="48" s="1"/>
  <c r="K199" i="48"/>
  <c r="J199" i="48"/>
  <c r="K201" i="48"/>
  <c r="J201" i="48"/>
  <c r="I201" i="48"/>
  <c r="G201" i="48"/>
  <c r="E201" i="48"/>
  <c r="C201" i="48"/>
  <c r="K68" i="54"/>
  <c r="J68" i="54"/>
  <c r="K20" i="53"/>
  <c r="J20"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I37" i="44"/>
  <c r="H37" i="44"/>
  <c r="J37" i="44" s="1"/>
  <c r="G37" i="44"/>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E19" i="46"/>
  <c r="D19" i="46"/>
  <c r="H19" i="46" s="1"/>
  <c r="C19" i="46"/>
  <c r="B19" i="46"/>
  <c r="G19" i="46" s="1"/>
  <c r="E13" i="46"/>
  <c r="D13" i="46"/>
  <c r="H13" i="46" s="1"/>
  <c r="C13" i="46"/>
  <c r="B13" i="46"/>
  <c r="G13" i="46" s="1"/>
  <c r="E7" i="46"/>
  <c r="D7" i="46"/>
  <c r="H7" i="46" s="1"/>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I23" i="46"/>
  <c r="H23" i="46"/>
  <c r="J23" i="46" s="1"/>
  <c r="G23" i="46"/>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7" i="26"/>
  <c r="J7" i="26" s="1"/>
  <c r="G7" i="26"/>
  <c r="I7" i="26" s="1"/>
  <c r="H8" i="26"/>
  <c r="J8" i="26" s="1"/>
  <c r="G8" i="26"/>
  <c r="I8" i="26" s="1"/>
  <c r="J9" i="26"/>
  <c r="I9" i="26"/>
  <c r="H9" i="26"/>
  <c r="G9" i="26"/>
  <c r="I10" i="26"/>
  <c r="H10" i="26"/>
  <c r="J10" i="26" s="1"/>
  <c r="G10" i="26"/>
  <c r="I11" i="26"/>
  <c r="H11" i="26"/>
  <c r="J11" i="26" s="1"/>
  <c r="G11" i="26"/>
  <c r="J12" i="26"/>
  <c r="I12" i="26"/>
  <c r="H12" i="26"/>
  <c r="G12" i="26"/>
  <c r="H13" i="26"/>
  <c r="J13" i="26" s="1"/>
  <c r="G13" i="26"/>
  <c r="I13" i="26" s="1"/>
  <c r="H14" i="26"/>
  <c r="J14" i="26" s="1"/>
  <c r="G14" i="26"/>
  <c r="I14" i="26" s="1"/>
  <c r="H15" i="26"/>
  <c r="J15" i="26" s="1"/>
  <c r="G15" i="26"/>
  <c r="I15" i="26" s="1"/>
  <c r="I16" i="26"/>
  <c r="H16" i="26"/>
  <c r="J16" i="26" s="1"/>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I27" i="26"/>
  <c r="H27" i="26"/>
  <c r="J27" i="26" s="1"/>
  <c r="G27" i="26"/>
  <c r="I28" i="26"/>
  <c r="H28" i="26"/>
  <c r="J28" i="26" s="1"/>
  <c r="G28" i="26"/>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J37" i="26"/>
  <c r="I37" i="26"/>
  <c r="H37" i="26"/>
  <c r="G37" i="26"/>
  <c r="H38" i="26"/>
  <c r="J38" i="26" s="1"/>
  <c r="G38" i="26"/>
  <c r="I38" i="26" s="1"/>
  <c r="H39" i="26"/>
  <c r="J39" i="26" s="1"/>
  <c r="G39" i="26"/>
  <c r="I39" i="26" s="1"/>
  <c r="H40" i="26"/>
  <c r="J40" i="26" s="1"/>
  <c r="G40" i="26"/>
  <c r="I40" i="26" s="1"/>
  <c r="H41" i="26"/>
  <c r="J41" i="26" s="1"/>
  <c r="G41" i="26"/>
  <c r="I41" i="26" s="1"/>
  <c r="I42" i="26"/>
  <c r="H42" i="26"/>
  <c r="J42" i="26" s="1"/>
  <c r="G42" i="26"/>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J50" i="26"/>
  <c r="I50" i="26"/>
  <c r="H50" i="26"/>
  <c r="G50" i="26"/>
  <c r="H51" i="26"/>
  <c r="J51" i="26" s="1"/>
  <c r="G51" i="26"/>
  <c r="I51"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7" i="46" l="1"/>
  <c r="J13" i="46"/>
  <c r="J19" i="46"/>
  <c r="J25" i="46"/>
  <c r="I7" i="46"/>
  <c r="I13" i="46"/>
  <c r="I19" i="46"/>
  <c r="I25" i="46"/>
  <c r="K187" i="55"/>
  <c r="G193" i="48"/>
  <c r="E126" i="48"/>
  <c r="D5" i="56"/>
  <c r="H5" i="56" s="1"/>
  <c r="E7" i="56"/>
  <c r="I7" i="56"/>
  <c r="C7" i="56"/>
  <c r="G7" i="56"/>
  <c r="C8" i="56"/>
  <c r="G8" i="56"/>
  <c r="E8" i="56"/>
  <c r="I8" i="56"/>
  <c r="C9" i="56"/>
  <c r="G9" i="56"/>
  <c r="E9" i="56"/>
  <c r="I9" i="56"/>
  <c r="C10" i="56"/>
  <c r="G10" i="56"/>
  <c r="E10" i="56"/>
  <c r="I10" i="56"/>
  <c r="C11" i="56"/>
  <c r="G11" i="56"/>
  <c r="I11" i="56"/>
  <c r="C12" i="56"/>
  <c r="G12" i="56"/>
  <c r="J18" i="56"/>
  <c r="E12" i="56"/>
  <c r="I12" i="56"/>
  <c r="E13" i="56"/>
  <c r="I13" i="56"/>
  <c r="C13" i="56"/>
  <c r="G13" i="56"/>
  <c r="E14" i="56"/>
  <c r="I14" i="56"/>
  <c r="C14" i="56"/>
  <c r="G14" i="56"/>
  <c r="C15" i="56"/>
  <c r="G15" i="56"/>
  <c r="E15" i="56"/>
  <c r="K18" i="56"/>
  <c r="E16" i="56"/>
  <c r="I16" i="56"/>
  <c r="E7" i="57"/>
  <c r="I7" i="57"/>
  <c r="C7" i="57"/>
  <c r="G7" i="57"/>
  <c r="C8" i="57"/>
  <c r="G8" i="57"/>
  <c r="E8" i="57"/>
  <c r="I8" i="57"/>
  <c r="C9" i="57"/>
  <c r="G9" i="57"/>
  <c r="E9" i="57"/>
  <c r="I9" i="57"/>
  <c r="E10" i="57"/>
  <c r="I10" i="57"/>
  <c r="C10" i="57"/>
  <c r="G10" i="57"/>
  <c r="C11" i="57"/>
  <c r="G11" i="57"/>
  <c r="E11" i="57"/>
  <c r="I11" i="57"/>
  <c r="C12" i="57"/>
  <c r="G12" i="57"/>
  <c r="E12" i="57"/>
  <c r="I12" i="57"/>
  <c r="C13" i="57"/>
  <c r="G13" i="57"/>
  <c r="E13" i="57"/>
  <c r="I13" i="57"/>
  <c r="C14" i="57"/>
  <c r="G14" i="57"/>
  <c r="E14" i="57"/>
  <c r="I14" i="57"/>
  <c r="E15" i="57"/>
  <c r="I15" i="57"/>
  <c r="C15" i="57"/>
  <c r="G15" i="57"/>
  <c r="C16" i="57"/>
  <c r="G16" i="57"/>
  <c r="E16" i="57"/>
  <c r="I16" i="57"/>
  <c r="C17" i="57"/>
  <c r="G17" i="57"/>
  <c r="E17" i="57"/>
  <c r="I17" i="57"/>
  <c r="C18" i="57"/>
  <c r="G18" i="57"/>
  <c r="E18" i="57"/>
  <c r="I18" i="57"/>
  <c r="C19" i="57"/>
  <c r="G19" i="57"/>
  <c r="E19" i="57"/>
  <c r="I19" i="57"/>
  <c r="E20" i="57"/>
  <c r="I20" i="57"/>
  <c r="C20" i="57"/>
  <c r="G20" i="57"/>
  <c r="C21" i="57"/>
  <c r="G21" i="57"/>
  <c r="E21" i="57"/>
  <c r="I21" i="57"/>
  <c r="C22" i="57"/>
  <c r="G22" i="57"/>
  <c r="J25" i="57"/>
  <c r="K25" i="57"/>
  <c r="E23" i="57"/>
  <c r="I23" i="57"/>
  <c r="F5" i="57"/>
  <c r="C7" i="58"/>
  <c r="G7" i="58"/>
  <c r="E7" i="58"/>
  <c r="I7" i="58"/>
  <c r="E8" i="58"/>
  <c r="I8" i="58"/>
  <c r="C8" i="58"/>
  <c r="G8" i="58"/>
  <c r="E9" i="58"/>
  <c r="I9" i="58"/>
  <c r="C9" i="58"/>
  <c r="G9" i="58"/>
  <c r="C10" i="58"/>
  <c r="G10" i="58"/>
  <c r="E10" i="58"/>
  <c r="I10" i="58"/>
  <c r="C11" i="58"/>
  <c r="G11" i="58"/>
  <c r="E11" i="58"/>
  <c r="I11" i="58"/>
  <c r="C12" i="58"/>
  <c r="G12" i="58"/>
  <c r="E12" i="58"/>
  <c r="I12" i="58"/>
  <c r="C13" i="58"/>
  <c r="G13" i="58"/>
  <c r="E13" i="58"/>
  <c r="I13" i="58"/>
  <c r="C14" i="58"/>
  <c r="G14" i="58"/>
  <c r="E14" i="58"/>
  <c r="I14" i="58"/>
  <c r="C15" i="58"/>
  <c r="G15" i="58"/>
  <c r="E15" i="58"/>
  <c r="I15" i="58"/>
  <c r="E16" i="58"/>
  <c r="I16" i="58"/>
  <c r="C16" i="58"/>
  <c r="G16" i="58"/>
  <c r="C17" i="58"/>
  <c r="G17" i="58"/>
  <c r="E17" i="58"/>
  <c r="I17" i="58"/>
  <c r="C18" i="58"/>
  <c r="G18" i="58"/>
  <c r="E18" i="58"/>
  <c r="I18" i="58"/>
  <c r="C19" i="58"/>
  <c r="G19" i="58"/>
  <c r="E19" i="58"/>
  <c r="I19" i="58"/>
  <c r="E20" i="58"/>
  <c r="I20" i="58"/>
  <c r="C20" i="58"/>
  <c r="G20" i="58"/>
  <c r="E21" i="58"/>
  <c r="I21" i="58"/>
  <c r="C21" i="58"/>
  <c r="G21" i="58"/>
  <c r="C22" i="58"/>
  <c r="G22" i="58"/>
  <c r="E22" i="58"/>
  <c r="I22" i="58"/>
  <c r="E23" i="58"/>
  <c r="I23" i="58"/>
  <c r="C23" i="58"/>
  <c r="G23" i="58"/>
  <c r="E24" i="58"/>
  <c r="I24" i="58"/>
  <c r="C24" i="58"/>
  <c r="G24" i="58"/>
  <c r="C25" i="58"/>
  <c r="G25" i="58"/>
  <c r="E25" i="58"/>
  <c r="I25" i="58"/>
  <c r="C26" i="58"/>
  <c r="G26" i="58"/>
  <c r="E26" i="58"/>
  <c r="I26" i="58"/>
  <c r="C27" i="58"/>
  <c r="G27" i="58"/>
  <c r="E27" i="58"/>
  <c r="I27" i="58"/>
  <c r="E28" i="58"/>
  <c r="I28" i="58"/>
  <c r="C28" i="58"/>
  <c r="G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E37" i="58"/>
  <c r="I37" i="58"/>
  <c r="C37" i="58"/>
  <c r="G37" i="58"/>
  <c r="C38" i="58"/>
  <c r="G38" i="58"/>
  <c r="E38" i="58"/>
  <c r="I38" i="58"/>
  <c r="E39" i="58"/>
  <c r="I39" i="58"/>
  <c r="C39" i="58"/>
  <c r="G39" i="58"/>
  <c r="C40" i="58"/>
  <c r="G40" i="58"/>
  <c r="E40" i="58"/>
  <c r="I40" i="58"/>
  <c r="J43" i="58"/>
  <c r="K43" i="58"/>
  <c r="F5" i="58"/>
  <c r="C7" i="50"/>
  <c r="G7" i="50"/>
  <c r="E7" i="50"/>
  <c r="I7" i="50"/>
  <c r="C8" i="50"/>
  <c r="G8" i="50"/>
  <c r="E8" i="50"/>
  <c r="I8" i="50"/>
  <c r="C9" i="50"/>
  <c r="G9" i="50"/>
  <c r="E9" i="50"/>
  <c r="I9" i="50"/>
  <c r="C10" i="50"/>
  <c r="G10" i="50"/>
  <c r="E10" i="50"/>
  <c r="I10" i="50"/>
  <c r="E11" i="50"/>
  <c r="I11" i="50"/>
  <c r="C11" i="50"/>
  <c r="G11" i="50"/>
  <c r="C12" i="50"/>
  <c r="G12" i="50"/>
  <c r="E12" i="50"/>
  <c r="I12" i="50"/>
  <c r="C13" i="50"/>
  <c r="G13" i="50"/>
  <c r="E13" i="50"/>
  <c r="I13" i="50"/>
  <c r="C14" i="50"/>
  <c r="G14" i="50"/>
  <c r="E14" i="50"/>
  <c r="I14" i="50"/>
  <c r="C15" i="50"/>
  <c r="G15" i="50"/>
  <c r="E15" i="50"/>
  <c r="I15" i="50"/>
  <c r="C16" i="50"/>
  <c r="G16" i="50"/>
  <c r="E16" i="50"/>
  <c r="I16" i="50"/>
  <c r="C17" i="50"/>
  <c r="G17" i="50"/>
  <c r="E17" i="50"/>
  <c r="I17" i="50"/>
  <c r="E18" i="50"/>
  <c r="I18" i="50"/>
  <c r="C18" i="50"/>
  <c r="G18" i="50"/>
  <c r="C19" i="50"/>
  <c r="G19" i="50"/>
  <c r="E19" i="50"/>
  <c r="I19" i="50"/>
  <c r="E20" i="50"/>
  <c r="I20" i="50"/>
  <c r="C20" i="50"/>
  <c r="G20" i="50"/>
  <c r="C21" i="50"/>
  <c r="G21" i="50"/>
  <c r="E21" i="50"/>
  <c r="I21" i="50"/>
  <c r="C22" i="50"/>
  <c r="G22" i="50"/>
  <c r="E22" i="50"/>
  <c r="I22" i="50"/>
  <c r="C23" i="50"/>
  <c r="G23" i="50"/>
  <c r="E23" i="50"/>
  <c r="I23" i="50"/>
  <c r="C24" i="50"/>
  <c r="G24" i="50"/>
  <c r="E24" i="50"/>
  <c r="I24" i="50"/>
  <c r="C25" i="50"/>
  <c r="G25" i="50"/>
  <c r="E25" i="50"/>
  <c r="I25" i="50"/>
  <c r="C26" i="50"/>
  <c r="G26" i="50"/>
  <c r="E26" i="50"/>
  <c r="I26" i="50"/>
  <c r="C27" i="50"/>
  <c r="G27" i="50"/>
  <c r="E27" i="50"/>
  <c r="I27" i="50"/>
  <c r="C28" i="50"/>
  <c r="G28" i="50"/>
  <c r="E28" i="50"/>
  <c r="I28" i="50"/>
  <c r="C29" i="50"/>
  <c r="G29" i="50"/>
  <c r="E29" i="50"/>
  <c r="I29" i="50"/>
  <c r="C30" i="50"/>
  <c r="G30" i="50"/>
  <c r="E30" i="50"/>
  <c r="I30" i="50"/>
  <c r="E31" i="50"/>
  <c r="I31" i="50"/>
  <c r="C31" i="50"/>
  <c r="G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C39" i="50"/>
  <c r="G39" i="50"/>
  <c r="K42" i="50"/>
  <c r="E39" i="50"/>
  <c r="I39" i="50"/>
  <c r="J42" i="50"/>
  <c r="I40" i="50"/>
  <c r="F5" i="50"/>
  <c r="E7" i="53"/>
  <c r="I7" i="53"/>
  <c r="E18" i="53"/>
  <c r="I18" i="53"/>
  <c r="C7" i="53"/>
  <c r="G7" i="53"/>
  <c r="C18" i="53"/>
  <c r="G18" i="53"/>
  <c r="F5" i="53"/>
  <c r="C8" i="53"/>
  <c r="G8" i="53"/>
  <c r="E8" i="53"/>
  <c r="I8" i="53"/>
  <c r="C9" i="53"/>
  <c r="G9" i="53"/>
  <c r="E9" i="53"/>
  <c r="I9" i="53"/>
  <c r="C10" i="53"/>
  <c r="G10" i="53"/>
  <c r="E10" i="53"/>
  <c r="I10" i="53"/>
  <c r="E11" i="53"/>
  <c r="I11" i="53"/>
  <c r="C11" i="53"/>
  <c r="G11" i="53"/>
  <c r="C12" i="53"/>
  <c r="G12" i="53"/>
  <c r="E12" i="53"/>
  <c r="I12" i="53"/>
  <c r="C13" i="53"/>
  <c r="G13" i="53"/>
  <c r="E13" i="53"/>
  <c r="I13" i="53"/>
  <c r="E14" i="53"/>
  <c r="I14" i="53"/>
  <c r="C14" i="53"/>
  <c r="G14" i="53"/>
  <c r="C15" i="53"/>
  <c r="G15" i="53"/>
  <c r="E15" i="53"/>
  <c r="K18" i="53"/>
  <c r="J18" i="53"/>
  <c r="I16" i="53"/>
  <c r="C61" i="54"/>
  <c r="G61" i="54"/>
  <c r="C66" i="54"/>
  <c r="G66" i="54"/>
  <c r="C45" i="54"/>
  <c r="G45" i="54"/>
  <c r="C58" i="54"/>
  <c r="G58" i="54"/>
  <c r="C35" i="54"/>
  <c r="G35" i="54"/>
  <c r="C42" i="54"/>
  <c r="G42" i="54"/>
  <c r="C22" i="54"/>
  <c r="G22" i="54"/>
  <c r="C32" i="54"/>
  <c r="G32" i="54"/>
  <c r="C15" i="54"/>
  <c r="G15" i="54"/>
  <c r="C19" i="54"/>
  <c r="G19" i="54"/>
  <c r="C7" i="54"/>
  <c r="G7" i="54"/>
  <c r="C12" i="54"/>
  <c r="G12" i="54"/>
  <c r="E61" i="54"/>
  <c r="I61" i="54"/>
  <c r="E66" i="54"/>
  <c r="I66" i="54"/>
  <c r="E45" i="54"/>
  <c r="I45" i="54"/>
  <c r="E58" i="54"/>
  <c r="I58" i="54"/>
  <c r="E35" i="54"/>
  <c r="I35" i="54"/>
  <c r="E42" i="54"/>
  <c r="I42" i="54"/>
  <c r="E22" i="54"/>
  <c r="I22" i="54"/>
  <c r="E32" i="54"/>
  <c r="I32" i="54"/>
  <c r="E15" i="54"/>
  <c r="I15" i="54"/>
  <c r="E19" i="54"/>
  <c r="E7" i="54"/>
  <c r="I7" i="54"/>
  <c r="E12" i="54"/>
  <c r="I12" i="54"/>
  <c r="D5" i="54"/>
  <c r="H5" i="54" s="1"/>
  <c r="C8" i="54"/>
  <c r="G8" i="54"/>
  <c r="I8" i="54"/>
  <c r="C9" i="54"/>
  <c r="G9" i="54"/>
  <c r="J12" i="54"/>
  <c r="E9" i="54"/>
  <c r="K12" i="54"/>
  <c r="E10" i="54"/>
  <c r="I10" i="54"/>
  <c r="C16" i="54"/>
  <c r="G16" i="54"/>
  <c r="K19" i="54"/>
  <c r="I16" i="54"/>
  <c r="J19" i="54"/>
  <c r="E17" i="54"/>
  <c r="I17" i="54"/>
  <c r="C23" i="54"/>
  <c r="G23" i="54"/>
  <c r="E23" i="54"/>
  <c r="I23" i="54"/>
  <c r="C24" i="54"/>
  <c r="G24" i="54"/>
  <c r="E24" i="54"/>
  <c r="I24" i="54"/>
  <c r="E25" i="54"/>
  <c r="I25" i="54"/>
  <c r="C25" i="54"/>
  <c r="G25" i="54"/>
  <c r="C26" i="54"/>
  <c r="G26" i="54"/>
  <c r="E26" i="54"/>
  <c r="I26" i="54"/>
  <c r="E27" i="54"/>
  <c r="I27" i="54"/>
  <c r="C27" i="54"/>
  <c r="G27" i="54"/>
  <c r="C28" i="54"/>
  <c r="G28" i="54"/>
  <c r="E28" i="54"/>
  <c r="I28" i="54"/>
  <c r="C29" i="54"/>
  <c r="G29" i="54"/>
  <c r="K32" i="54"/>
  <c r="J32" i="54"/>
  <c r="E30" i="54"/>
  <c r="I30" i="54"/>
  <c r="C36" i="54"/>
  <c r="G36" i="54"/>
  <c r="E36" i="54"/>
  <c r="I36" i="54"/>
  <c r="C37" i="54"/>
  <c r="G37" i="54"/>
  <c r="E37" i="54"/>
  <c r="I37" i="54"/>
  <c r="E38" i="54"/>
  <c r="I38" i="54"/>
  <c r="C38" i="54"/>
  <c r="G38" i="54"/>
  <c r="C39" i="54"/>
  <c r="G39" i="54"/>
  <c r="K42" i="54"/>
  <c r="J42" i="54"/>
  <c r="E40" i="54"/>
  <c r="I40" i="54"/>
  <c r="C46" i="54"/>
  <c r="G46" i="54"/>
  <c r="E46" i="54"/>
  <c r="I46" i="54"/>
  <c r="C47" i="54"/>
  <c r="G47" i="54"/>
  <c r="E47" i="54"/>
  <c r="I47" i="54"/>
  <c r="C48" i="54"/>
  <c r="G48" i="54"/>
  <c r="E48" i="54"/>
  <c r="I48" i="54"/>
  <c r="C49" i="54"/>
  <c r="G49" i="54"/>
  <c r="E49" i="54"/>
  <c r="I49" i="54"/>
  <c r="C50" i="54"/>
  <c r="G50" i="54"/>
  <c r="E50" i="54"/>
  <c r="I50" i="54"/>
  <c r="C51" i="54"/>
  <c r="G51" i="54"/>
  <c r="E51" i="54"/>
  <c r="I51" i="54"/>
  <c r="E52" i="54"/>
  <c r="I52" i="54"/>
  <c r="C52" i="54"/>
  <c r="G52" i="54"/>
  <c r="E53" i="54"/>
  <c r="I53" i="54"/>
  <c r="C53" i="54"/>
  <c r="G53" i="54"/>
  <c r="E54" i="54"/>
  <c r="I54" i="54"/>
  <c r="C54" i="54"/>
  <c r="G54" i="54"/>
  <c r="E55" i="54"/>
  <c r="C55" i="54"/>
  <c r="G55" i="54"/>
  <c r="K58" i="54"/>
  <c r="J58" i="54"/>
  <c r="I56" i="54"/>
  <c r="C62" i="54"/>
  <c r="G62" i="54"/>
  <c r="E62" i="54"/>
  <c r="I62" i="54"/>
  <c r="C63" i="54"/>
  <c r="G63" i="54"/>
  <c r="E63" i="54"/>
  <c r="I63" i="54"/>
  <c r="J66" i="54"/>
  <c r="K66" i="54"/>
  <c r="C179" i="55"/>
  <c r="G179" i="55"/>
  <c r="C183" i="55"/>
  <c r="G183" i="55"/>
  <c r="C172" i="55"/>
  <c r="G172" i="55"/>
  <c r="C176" i="55"/>
  <c r="G176" i="55"/>
  <c r="E146" i="55"/>
  <c r="I146" i="55"/>
  <c r="E165" i="55"/>
  <c r="I165" i="55"/>
  <c r="E123" i="55"/>
  <c r="I123" i="55"/>
  <c r="E143" i="55"/>
  <c r="I143" i="55"/>
  <c r="C97" i="55"/>
  <c r="G97" i="55"/>
  <c r="C116" i="55"/>
  <c r="G116" i="55"/>
  <c r="C71" i="55"/>
  <c r="G71" i="55"/>
  <c r="C94" i="55"/>
  <c r="G94" i="55"/>
  <c r="E50" i="55"/>
  <c r="I50" i="55"/>
  <c r="E64" i="55"/>
  <c r="I64" i="55"/>
  <c r="E25" i="55"/>
  <c r="I25" i="55"/>
  <c r="E47" i="55"/>
  <c r="I47" i="55"/>
  <c r="E7" i="55"/>
  <c r="I7" i="55"/>
  <c r="E18" i="55"/>
  <c r="I18" i="55"/>
  <c r="J187" i="55"/>
  <c r="E179" i="55"/>
  <c r="I179" i="55"/>
  <c r="E183" i="55"/>
  <c r="E172" i="55"/>
  <c r="I172" i="55"/>
  <c r="E176" i="55"/>
  <c r="I176" i="55"/>
  <c r="C146" i="55"/>
  <c r="G146" i="55"/>
  <c r="C165" i="55"/>
  <c r="G165" i="55"/>
  <c r="C123" i="55"/>
  <c r="G123" i="55"/>
  <c r="C143" i="55"/>
  <c r="G143" i="55"/>
  <c r="E97" i="55"/>
  <c r="I97" i="55"/>
  <c r="E116" i="55"/>
  <c r="I116" i="55"/>
  <c r="E71" i="55"/>
  <c r="I71" i="55"/>
  <c r="E94" i="55"/>
  <c r="I94" i="55"/>
  <c r="C50" i="55"/>
  <c r="G50" i="55"/>
  <c r="C64" i="55"/>
  <c r="G64" i="55"/>
  <c r="C25" i="55"/>
  <c r="G25" i="55"/>
  <c r="C47" i="55"/>
  <c r="G47" i="55"/>
  <c r="C7" i="55"/>
  <c r="G7" i="55"/>
  <c r="C18" i="55"/>
  <c r="G18" i="55"/>
  <c r="F5" i="55"/>
  <c r="E8" i="55"/>
  <c r="I8" i="55"/>
  <c r="C8" i="55"/>
  <c r="G8" i="55"/>
  <c r="E9" i="55"/>
  <c r="I9" i="55"/>
  <c r="C9" i="55"/>
  <c r="G9" i="55"/>
  <c r="E10" i="55"/>
  <c r="I10" i="55"/>
  <c r="C10" i="55"/>
  <c r="G10" i="55"/>
  <c r="C11" i="55"/>
  <c r="G11" i="55"/>
  <c r="E11" i="55"/>
  <c r="I11" i="55"/>
  <c r="C12" i="55"/>
  <c r="G12" i="55"/>
  <c r="E12" i="55"/>
  <c r="I12" i="55"/>
  <c r="E13" i="55"/>
  <c r="I13" i="55"/>
  <c r="C13" i="55"/>
  <c r="G13" i="55"/>
  <c r="E14" i="55"/>
  <c r="I14" i="55"/>
  <c r="C14" i="55"/>
  <c r="G14" i="55"/>
  <c r="E15" i="55"/>
  <c r="I15" i="55"/>
  <c r="C15" i="55"/>
  <c r="G15" i="55"/>
  <c r="J18" i="55"/>
  <c r="K18" i="55"/>
  <c r="E26" i="55"/>
  <c r="I26" i="55"/>
  <c r="C26" i="55"/>
  <c r="G26" i="55"/>
  <c r="C27" i="55"/>
  <c r="G27" i="55"/>
  <c r="E27" i="55"/>
  <c r="I27" i="55"/>
  <c r="C28" i="55"/>
  <c r="G28" i="55"/>
  <c r="E28" i="55"/>
  <c r="I28" i="55"/>
  <c r="C29" i="55"/>
  <c r="G29" i="55"/>
  <c r="E29" i="55"/>
  <c r="I29" i="55"/>
  <c r="E30" i="55"/>
  <c r="I30" i="55"/>
  <c r="C30" i="55"/>
  <c r="G30" i="55"/>
  <c r="C31" i="55"/>
  <c r="G31" i="55"/>
  <c r="E31" i="55"/>
  <c r="I31" i="55"/>
  <c r="E32" i="55"/>
  <c r="I32" i="55"/>
  <c r="C32" i="55"/>
  <c r="G32" i="55"/>
  <c r="E33" i="55"/>
  <c r="I33" i="55"/>
  <c r="C33" i="55"/>
  <c r="G33" i="55"/>
  <c r="C34" i="55"/>
  <c r="G34" i="55"/>
  <c r="E34" i="55"/>
  <c r="I34" i="55"/>
  <c r="C35" i="55"/>
  <c r="G35" i="55"/>
  <c r="E35" i="55"/>
  <c r="I35" i="55"/>
  <c r="C36" i="55"/>
  <c r="G36" i="55"/>
  <c r="E36" i="55"/>
  <c r="I36" i="55"/>
  <c r="E37" i="55"/>
  <c r="I37" i="55"/>
  <c r="C37" i="55"/>
  <c r="G37" i="55"/>
  <c r="C38" i="55"/>
  <c r="G38" i="55"/>
  <c r="E38" i="55"/>
  <c r="I38" i="55"/>
  <c r="C39" i="55"/>
  <c r="G39" i="55"/>
  <c r="E39" i="55"/>
  <c r="I39" i="55"/>
  <c r="E40" i="55"/>
  <c r="I40" i="55"/>
  <c r="C40" i="55"/>
  <c r="G40" i="55"/>
  <c r="C41" i="55"/>
  <c r="G41" i="55"/>
  <c r="E41" i="55"/>
  <c r="I41" i="55"/>
  <c r="C42" i="55"/>
  <c r="G42" i="55"/>
  <c r="E42" i="55"/>
  <c r="I42" i="55"/>
  <c r="C43" i="55"/>
  <c r="G43" i="55"/>
  <c r="E43" i="55"/>
  <c r="I43" i="55"/>
  <c r="C44" i="55"/>
  <c r="G44" i="55"/>
  <c r="E44" i="55"/>
  <c r="K47" i="55"/>
  <c r="J47" i="55"/>
  <c r="I45" i="55"/>
  <c r="C51" i="55"/>
  <c r="G51" i="55"/>
  <c r="E51" i="55"/>
  <c r="I51" i="55"/>
  <c r="C52" i="55"/>
  <c r="G52" i="55"/>
  <c r="E52" i="55"/>
  <c r="I52" i="55"/>
  <c r="C53" i="55"/>
  <c r="G53" i="55"/>
  <c r="E53" i="55"/>
  <c r="I53" i="55"/>
  <c r="C54" i="55"/>
  <c r="G54" i="55"/>
  <c r="E54" i="55"/>
  <c r="I54" i="55"/>
  <c r="C55" i="55"/>
  <c r="G55" i="55"/>
  <c r="E55" i="55"/>
  <c r="I55" i="55"/>
  <c r="C56" i="55"/>
  <c r="G56" i="55"/>
  <c r="E56" i="55"/>
  <c r="I56" i="55"/>
  <c r="C57" i="55"/>
  <c r="G57" i="55"/>
  <c r="E57" i="55"/>
  <c r="I57" i="55"/>
  <c r="C58" i="55"/>
  <c r="G58" i="55"/>
  <c r="E58" i="55"/>
  <c r="I58" i="55"/>
  <c r="C59" i="55"/>
  <c r="G59" i="55"/>
  <c r="E59" i="55"/>
  <c r="I59" i="55"/>
  <c r="C60" i="55"/>
  <c r="G60" i="55"/>
  <c r="C61" i="55"/>
  <c r="G61" i="55"/>
  <c r="J64" i="55"/>
  <c r="K64" i="55"/>
  <c r="E61" i="55"/>
  <c r="I61" i="55"/>
  <c r="E62" i="55"/>
  <c r="I62" i="55"/>
  <c r="F69" i="55"/>
  <c r="C72" i="55"/>
  <c r="G72" i="55"/>
  <c r="E72" i="55"/>
  <c r="I72" i="55"/>
  <c r="C73" i="55"/>
  <c r="G73" i="55"/>
  <c r="E73" i="55"/>
  <c r="I73" i="55"/>
  <c r="C74" i="55"/>
  <c r="G74" i="55"/>
  <c r="E74" i="55"/>
  <c r="I74" i="55"/>
  <c r="E75" i="55"/>
  <c r="I75" i="55"/>
  <c r="C75" i="55"/>
  <c r="G75" i="55"/>
  <c r="C76" i="55"/>
  <c r="G76" i="55"/>
  <c r="E76" i="55"/>
  <c r="I76" i="55"/>
  <c r="C77" i="55"/>
  <c r="G77" i="55"/>
  <c r="E77" i="55"/>
  <c r="I77" i="55"/>
  <c r="E78" i="55"/>
  <c r="I78" i="55"/>
  <c r="C78" i="55"/>
  <c r="G78" i="55"/>
  <c r="C79" i="55"/>
  <c r="G79" i="55"/>
  <c r="E79" i="55"/>
  <c r="I79" i="55"/>
  <c r="E80" i="55"/>
  <c r="I80" i="55"/>
  <c r="C80" i="55"/>
  <c r="G80" i="55"/>
  <c r="C81" i="55"/>
  <c r="G81" i="55"/>
  <c r="E81" i="55"/>
  <c r="I81" i="55"/>
  <c r="C82" i="55"/>
  <c r="G82" i="55"/>
  <c r="E82" i="55"/>
  <c r="I82" i="55"/>
  <c r="C83" i="55"/>
  <c r="G83" i="55"/>
  <c r="E83" i="55"/>
  <c r="I83" i="55"/>
  <c r="C84" i="55"/>
  <c r="G84" i="55"/>
  <c r="E84" i="55"/>
  <c r="I84" i="55"/>
  <c r="E85" i="55"/>
  <c r="I85" i="55"/>
  <c r="C85" i="55"/>
  <c r="G85" i="55"/>
  <c r="E86" i="55"/>
  <c r="I86" i="55"/>
  <c r="C86" i="55"/>
  <c r="G86" i="55"/>
  <c r="C87" i="55"/>
  <c r="G87" i="55"/>
  <c r="E87" i="55"/>
  <c r="I87" i="55"/>
  <c r="C88" i="55"/>
  <c r="G88" i="55"/>
  <c r="E88" i="55"/>
  <c r="I88" i="55"/>
  <c r="C89" i="55"/>
  <c r="G89" i="55"/>
  <c r="E89" i="55"/>
  <c r="I89" i="55"/>
  <c r="E90" i="55"/>
  <c r="I90" i="55"/>
  <c r="C90" i="55"/>
  <c r="G90" i="55"/>
  <c r="C91" i="55"/>
  <c r="G91" i="55"/>
  <c r="J94" i="55"/>
  <c r="K94" i="55"/>
  <c r="E92" i="55"/>
  <c r="I92" i="55"/>
  <c r="C98" i="55"/>
  <c r="G98" i="55"/>
  <c r="E98" i="55"/>
  <c r="I98" i="55"/>
  <c r="E99" i="55"/>
  <c r="I99" i="55"/>
  <c r="C99" i="55"/>
  <c r="G99" i="55"/>
  <c r="E100" i="55"/>
  <c r="I100" i="55"/>
  <c r="C100" i="55"/>
  <c r="G100" i="55"/>
  <c r="C101" i="55"/>
  <c r="G101" i="55"/>
  <c r="E101" i="55"/>
  <c r="I101" i="55"/>
  <c r="E102" i="55"/>
  <c r="I102" i="55"/>
  <c r="C102" i="55"/>
  <c r="G102" i="55"/>
  <c r="C103" i="55"/>
  <c r="G103" i="55"/>
  <c r="E103" i="55"/>
  <c r="I103" i="55"/>
  <c r="C104" i="55"/>
  <c r="G104" i="55"/>
  <c r="E104" i="55"/>
  <c r="I104" i="55"/>
  <c r="E105" i="55"/>
  <c r="I105" i="55"/>
  <c r="C105" i="55"/>
  <c r="G105" i="55"/>
  <c r="E106" i="55"/>
  <c r="I106" i="55"/>
  <c r="C106" i="55"/>
  <c r="G106" i="55"/>
  <c r="C107" i="55"/>
  <c r="G107" i="55"/>
  <c r="E107" i="55"/>
  <c r="I107" i="55"/>
  <c r="C108" i="55"/>
  <c r="G108" i="55"/>
  <c r="E108" i="55"/>
  <c r="I108" i="55"/>
  <c r="C109" i="55"/>
  <c r="G109" i="55"/>
  <c r="E109" i="55"/>
  <c r="I109" i="55"/>
  <c r="E110" i="55"/>
  <c r="I110" i="55"/>
  <c r="C110" i="55"/>
  <c r="G110" i="55"/>
  <c r="C111" i="55"/>
  <c r="G111" i="55"/>
  <c r="E111" i="55"/>
  <c r="I111" i="55"/>
  <c r="C112" i="55"/>
  <c r="G112" i="55"/>
  <c r="I112" i="55"/>
  <c r="C113" i="55"/>
  <c r="G113" i="55"/>
  <c r="J116" i="55"/>
  <c r="E113" i="55"/>
  <c r="K116" i="55"/>
  <c r="E114" i="55"/>
  <c r="I114" i="55"/>
  <c r="F121" i="55"/>
  <c r="C124" i="55"/>
  <c r="G124" i="55"/>
  <c r="E124" i="55"/>
  <c r="I124" i="55"/>
  <c r="E125" i="55"/>
  <c r="I125" i="55"/>
  <c r="C125" i="55"/>
  <c r="G125" i="55"/>
  <c r="C126" i="55"/>
  <c r="G126" i="55"/>
  <c r="E126" i="55"/>
  <c r="I126" i="55"/>
  <c r="E127" i="55"/>
  <c r="I127" i="55"/>
  <c r="C127" i="55"/>
  <c r="G127" i="55"/>
  <c r="C128" i="55"/>
  <c r="G128" i="55"/>
  <c r="E128" i="55"/>
  <c r="I128" i="55"/>
  <c r="E129" i="55"/>
  <c r="I129" i="55"/>
  <c r="C129" i="55"/>
  <c r="G129" i="55"/>
  <c r="E130" i="55"/>
  <c r="I130" i="55"/>
  <c r="C130" i="55"/>
  <c r="G130" i="55"/>
  <c r="E131" i="55"/>
  <c r="I131" i="55"/>
  <c r="C131" i="55"/>
  <c r="G131" i="55"/>
  <c r="C132" i="55"/>
  <c r="G132" i="55"/>
  <c r="E132" i="55"/>
  <c r="I132" i="55"/>
  <c r="E133" i="55"/>
  <c r="I133" i="55"/>
  <c r="C133" i="55"/>
  <c r="G133" i="55"/>
  <c r="C134" i="55"/>
  <c r="G134" i="55"/>
  <c r="E134" i="55"/>
  <c r="I134" i="55"/>
  <c r="E135" i="55"/>
  <c r="I135" i="55"/>
  <c r="C135" i="55"/>
  <c r="G135" i="55"/>
  <c r="C136" i="55"/>
  <c r="G136" i="55"/>
  <c r="E136" i="55"/>
  <c r="I136" i="55"/>
  <c r="E137" i="55"/>
  <c r="I137" i="55"/>
  <c r="C137" i="55"/>
  <c r="G137" i="55"/>
  <c r="E138" i="55"/>
  <c r="I138" i="55"/>
  <c r="C138" i="55"/>
  <c r="G138" i="55"/>
  <c r="C139" i="55"/>
  <c r="G139" i="55"/>
  <c r="E139" i="55"/>
  <c r="I139" i="55"/>
  <c r="C140" i="55"/>
  <c r="G140" i="55"/>
  <c r="E140" i="55"/>
  <c r="K143" i="55"/>
  <c r="J143" i="55"/>
  <c r="I141" i="55"/>
  <c r="C147" i="55"/>
  <c r="G147" i="55"/>
  <c r="E147" i="55"/>
  <c r="I147" i="55"/>
  <c r="C148" i="55"/>
  <c r="G148" i="55"/>
  <c r="E148" i="55"/>
  <c r="I148" i="55"/>
  <c r="E149" i="55"/>
  <c r="I149" i="55"/>
  <c r="C149" i="55"/>
  <c r="G149" i="55"/>
  <c r="E150" i="55"/>
  <c r="I150" i="55"/>
  <c r="C150" i="55"/>
  <c r="G150" i="55"/>
  <c r="C151" i="55"/>
  <c r="G151" i="55"/>
  <c r="E151" i="55"/>
  <c r="I151" i="55"/>
  <c r="C152" i="55"/>
  <c r="G152" i="55"/>
  <c r="E152" i="55"/>
  <c r="I152" i="55"/>
  <c r="C153" i="55"/>
  <c r="G153" i="55"/>
  <c r="E153" i="55"/>
  <c r="I153" i="55"/>
  <c r="C154" i="55"/>
  <c r="G154" i="55"/>
  <c r="E154" i="55"/>
  <c r="I154" i="55"/>
  <c r="E155" i="55"/>
  <c r="I155" i="55"/>
  <c r="C155" i="55"/>
  <c r="G155" i="55"/>
  <c r="C156" i="55"/>
  <c r="G156" i="55"/>
  <c r="E156" i="55"/>
  <c r="I156" i="55"/>
  <c r="E157" i="55"/>
  <c r="I157" i="55"/>
  <c r="C157" i="55"/>
  <c r="G157" i="55"/>
  <c r="C158" i="55"/>
  <c r="G158" i="55"/>
  <c r="E158" i="55"/>
  <c r="I158" i="55"/>
  <c r="C159" i="55"/>
  <c r="G159" i="55"/>
  <c r="E159" i="55"/>
  <c r="I159" i="55"/>
  <c r="E160" i="55"/>
  <c r="I160" i="55"/>
  <c r="C160" i="55"/>
  <c r="G160" i="55"/>
  <c r="C161" i="55"/>
  <c r="G161" i="55"/>
  <c r="I161" i="55"/>
  <c r="J165" i="55"/>
  <c r="E162" i="55"/>
  <c r="C162" i="55"/>
  <c r="G162" i="55"/>
  <c r="K165" i="55"/>
  <c r="E163" i="55"/>
  <c r="I163" i="55"/>
  <c r="F170" i="55"/>
  <c r="C173" i="55"/>
  <c r="G173" i="55"/>
  <c r="J176" i="55"/>
  <c r="K176" i="55"/>
  <c r="E174" i="55"/>
  <c r="I174" i="55"/>
  <c r="K183" i="55"/>
  <c r="E180" i="55"/>
  <c r="I180" i="55"/>
  <c r="C180" i="55"/>
  <c r="G180" i="55"/>
  <c r="J183" i="55"/>
  <c r="I181" i="55"/>
  <c r="E193" i="48"/>
  <c r="E191" i="48"/>
  <c r="J193" i="48"/>
  <c r="K193" i="48"/>
  <c r="I193" i="48"/>
  <c r="I191" i="48"/>
  <c r="G178" i="48"/>
  <c r="G188" i="48"/>
  <c r="G167" i="48"/>
  <c r="G175" i="48"/>
  <c r="E156" i="48"/>
  <c r="E160" i="48"/>
  <c r="E144" i="48"/>
  <c r="E153" i="48"/>
  <c r="G133" i="48"/>
  <c r="G137" i="48"/>
  <c r="C178" i="48"/>
  <c r="C188" i="48"/>
  <c r="C167" i="48"/>
  <c r="C175" i="48"/>
  <c r="I156" i="48"/>
  <c r="I160" i="48"/>
  <c r="I144" i="48"/>
  <c r="I153" i="48"/>
  <c r="C133" i="48"/>
  <c r="C137" i="48"/>
  <c r="I118" i="48"/>
  <c r="I126" i="48"/>
  <c r="I111" i="48"/>
  <c r="I115" i="48"/>
  <c r="C86" i="48"/>
  <c r="C104" i="48"/>
  <c r="C81" i="48"/>
  <c r="C83" i="48"/>
  <c r="G81" i="48"/>
  <c r="G83" i="48"/>
  <c r="G76" i="48"/>
  <c r="C76" i="48"/>
  <c r="E55" i="48"/>
  <c r="I55" i="48"/>
  <c r="E69" i="48"/>
  <c r="I69" i="48"/>
  <c r="E43" i="48"/>
  <c r="I43" i="48"/>
  <c r="E52" i="48"/>
  <c r="I52" i="48"/>
  <c r="C31" i="48"/>
  <c r="G31" i="48"/>
  <c r="C36" i="48"/>
  <c r="G36" i="48"/>
  <c r="C18" i="48"/>
  <c r="G18" i="48"/>
  <c r="C28" i="48"/>
  <c r="G28" i="48"/>
  <c r="E7" i="48"/>
  <c r="I7" i="48"/>
  <c r="E11" i="48"/>
  <c r="I11" i="48"/>
  <c r="E178" i="48"/>
  <c r="I178" i="48"/>
  <c r="E188" i="48"/>
  <c r="I188" i="48"/>
  <c r="E167" i="48"/>
  <c r="I167" i="48"/>
  <c r="E175" i="48"/>
  <c r="I175" i="48"/>
  <c r="C156" i="48"/>
  <c r="G156" i="48"/>
  <c r="C160" i="48"/>
  <c r="G160" i="48"/>
  <c r="C144" i="48"/>
  <c r="G144" i="48"/>
  <c r="C153" i="48"/>
  <c r="G153" i="48"/>
  <c r="K137" i="48"/>
  <c r="E133" i="48"/>
  <c r="I133" i="48"/>
  <c r="E137" i="48"/>
  <c r="I137" i="48"/>
  <c r="C118" i="48"/>
  <c r="G118" i="48"/>
  <c r="C126" i="48"/>
  <c r="G126" i="48"/>
  <c r="C111" i="48"/>
  <c r="G111" i="48"/>
  <c r="C115" i="48"/>
  <c r="G115" i="48"/>
  <c r="E86" i="48"/>
  <c r="I86" i="48"/>
  <c r="E104" i="48"/>
  <c r="I104" i="48"/>
  <c r="E76" i="48"/>
  <c r="I76" i="48"/>
  <c r="E83" i="48"/>
  <c r="I83" i="48"/>
  <c r="C55" i="48"/>
  <c r="G55" i="48"/>
  <c r="C69" i="48"/>
  <c r="G69" i="48"/>
  <c r="C43" i="48"/>
  <c r="G43" i="48"/>
  <c r="C52" i="48"/>
  <c r="G52" i="48"/>
  <c r="E31" i="48"/>
  <c r="I31" i="48"/>
  <c r="E36" i="48"/>
  <c r="I36" i="48"/>
  <c r="E18" i="48"/>
  <c r="I18" i="48"/>
  <c r="E28" i="48"/>
  <c r="I28" i="48"/>
  <c r="C7" i="48"/>
  <c r="G7" i="48"/>
  <c r="C11" i="48"/>
  <c r="G11" i="48"/>
  <c r="F5" i="48"/>
  <c r="C8" i="48"/>
  <c r="G8" i="48"/>
  <c r="J11" i="48"/>
  <c r="K11" i="48"/>
  <c r="E9" i="48"/>
  <c r="I9" i="48"/>
  <c r="F16" i="48"/>
  <c r="C19" i="48"/>
  <c r="G19" i="48"/>
  <c r="E19" i="48"/>
  <c r="I19" i="48"/>
  <c r="E20" i="48"/>
  <c r="I20" i="48"/>
  <c r="C20" i="48"/>
  <c r="G20" i="48"/>
  <c r="C21" i="48"/>
  <c r="G21" i="48"/>
  <c r="E21" i="48"/>
  <c r="I21" i="48"/>
  <c r="C22" i="48"/>
  <c r="G22" i="48"/>
  <c r="E22" i="48"/>
  <c r="I22" i="48"/>
  <c r="C23" i="48"/>
  <c r="G23" i="48"/>
  <c r="E23" i="48"/>
  <c r="I23" i="48"/>
  <c r="C24" i="48"/>
  <c r="G24" i="48"/>
  <c r="E24" i="48"/>
  <c r="I24" i="48"/>
  <c r="C25" i="48"/>
  <c r="G25" i="48"/>
  <c r="J28" i="48"/>
  <c r="K28" i="48"/>
  <c r="E26" i="48"/>
  <c r="I26" i="48"/>
  <c r="C32" i="48"/>
  <c r="G32" i="48"/>
  <c r="E32" i="48"/>
  <c r="I32" i="48"/>
  <c r="C33" i="48"/>
  <c r="G33" i="48"/>
  <c r="E33" i="48"/>
  <c r="K36" i="48"/>
  <c r="J36" i="48"/>
  <c r="I34" i="48"/>
  <c r="F41" i="48"/>
  <c r="C44" i="48"/>
  <c r="G44" i="48"/>
  <c r="E44" i="48"/>
  <c r="I44" i="48"/>
  <c r="E45" i="48"/>
  <c r="I45" i="48"/>
  <c r="C45" i="48"/>
  <c r="G45" i="48"/>
  <c r="E46" i="48"/>
  <c r="I46" i="48"/>
  <c r="C46" i="48"/>
  <c r="G46" i="48"/>
  <c r="E47" i="48"/>
  <c r="I47" i="48"/>
  <c r="C47" i="48"/>
  <c r="G47" i="48"/>
  <c r="I48" i="48"/>
  <c r="C48" i="48"/>
  <c r="G48" i="48"/>
  <c r="C49" i="48"/>
  <c r="G49" i="48"/>
  <c r="J52" i="48"/>
  <c r="E49" i="48"/>
  <c r="K52" i="48"/>
  <c r="E50" i="48"/>
  <c r="I50" i="48"/>
  <c r="C56" i="48"/>
  <c r="G56" i="48"/>
  <c r="E56" i="48"/>
  <c r="I56" i="48"/>
  <c r="C57" i="48"/>
  <c r="G57" i="48"/>
  <c r="E57" i="48"/>
  <c r="I57" i="48"/>
  <c r="C58" i="48"/>
  <c r="G58" i="48"/>
  <c r="E58" i="48"/>
  <c r="I58" i="48"/>
  <c r="C59" i="48"/>
  <c r="G59" i="48"/>
  <c r="E59" i="48"/>
  <c r="I59" i="48"/>
  <c r="C60" i="48"/>
  <c r="G60" i="48"/>
  <c r="E60" i="48"/>
  <c r="I60" i="48"/>
  <c r="C61" i="48"/>
  <c r="G61" i="48"/>
  <c r="E61" i="48"/>
  <c r="I61" i="48"/>
  <c r="C62" i="48"/>
  <c r="G62" i="48"/>
  <c r="E62" i="48"/>
  <c r="I62" i="48"/>
  <c r="C63" i="48"/>
  <c r="G63" i="48"/>
  <c r="E63" i="48"/>
  <c r="I63" i="48"/>
  <c r="C64" i="48"/>
  <c r="G64" i="48"/>
  <c r="E64" i="48"/>
  <c r="I64" i="48"/>
  <c r="C65" i="48"/>
  <c r="G65" i="48"/>
  <c r="E65" i="48"/>
  <c r="I65" i="48"/>
  <c r="C66" i="48"/>
  <c r="G66" i="48"/>
  <c r="E66" i="48"/>
  <c r="I66" i="48"/>
  <c r="J69" i="48"/>
  <c r="K69" i="48"/>
  <c r="F74" i="48"/>
  <c r="C77" i="48"/>
  <c r="G77" i="48"/>
  <c r="E77" i="48"/>
  <c r="I77" i="48"/>
  <c r="C78" i="48"/>
  <c r="G78" i="48"/>
  <c r="E78" i="48"/>
  <c r="I78" i="48"/>
  <c r="E79" i="48"/>
  <c r="I79" i="48"/>
  <c r="C79" i="48"/>
  <c r="G79" i="48"/>
  <c r="C80" i="48"/>
  <c r="G80" i="48"/>
  <c r="E80" i="48"/>
  <c r="I80" i="48"/>
  <c r="J83" i="48"/>
  <c r="K83" i="48"/>
  <c r="C87" i="48"/>
  <c r="G87" i="48"/>
  <c r="E87" i="48"/>
  <c r="I87" i="48"/>
  <c r="C88" i="48"/>
  <c r="G88" i="48"/>
  <c r="E88" i="48"/>
  <c r="I88" i="48"/>
  <c r="C89" i="48"/>
  <c r="G89" i="48"/>
  <c r="E89" i="48"/>
  <c r="I89" i="48"/>
  <c r="C90" i="48"/>
  <c r="G90" i="48"/>
  <c r="E90" i="48"/>
  <c r="I90" i="48"/>
  <c r="C91" i="48"/>
  <c r="G91" i="48"/>
  <c r="E91" i="48"/>
  <c r="I91" i="48"/>
  <c r="C92" i="48"/>
  <c r="G92" i="48"/>
  <c r="E92" i="48"/>
  <c r="I92" i="48"/>
  <c r="C93" i="48"/>
  <c r="G93" i="48"/>
  <c r="E93" i="48"/>
  <c r="I93" i="48"/>
  <c r="C94" i="48"/>
  <c r="G94" i="48"/>
  <c r="E94" i="48"/>
  <c r="I94" i="48"/>
  <c r="C95" i="48"/>
  <c r="G95" i="48"/>
  <c r="E95" i="48"/>
  <c r="I95" i="48"/>
  <c r="C96" i="48"/>
  <c r="G96" i="48"/>
  <c r="E96" i="48"/>
  <c r="I96" i="48"/>
  <c r="C97" i="48"/>
  <c r="G97" i="48"/>
  <c r="E97" i="48"/>
  <c r="I97" i="48"/>
  <c r="E98" i="48"/>
  <c r="I98" i="48"/>
  <c r="C98" i="48"/>
  <c r="G98" i="48"/>
  <c r="C99" i="48"/>
  <c r="G99" i="48"/>
  <c r="E99" i="48"/>
  <c r="I99" i="48"/>
  <c r="C100" i="48"/>
  <c r="G100" i="48"/>
  <c r="E100" i="48"/>
  <c r="C101" i="48"/>
  <c r="G101" i="48"/>
  <c r="K104" i="48"/>
  <c r="E101" i="48"/>
  <c r="I101" i="48"/>
  <c r="J104" i="48"/>
  <c r="I102" i="48"/>
  <c r="F109" i="48"/>
  <c r="C112" i="48"/>
  <c r="G112" i="48"/>
  <c r="J115" i="48"/>
  <c r="E112" i="48"/>
  <c r="K115" i="48"/>
  <c r="E113" i="48"/>
  <c r="I113" i="48"/>
  <c r="C119" i="48"/>
  <c r="G119" i="48"/>
  <c r="E119" i="48"/>
  <c r="I119" i="48"/>
  <c r="C120" i="48"/>
  <c r="G120" i="48"/>
  <c r="E120" i="48"/>
  <c r="I120" i="48"/>
  <c r="C121" i="48"/>
  <c r="G121" i="48"/>
  <c r="E121" i="48"/>
  <c r="I121" i="48"/>
  <c r="C122" i="48"/>
  <c r="G122" i="48"/>
  <c r="E122" i="48"/>
  <c r="I122" i="48"/>
  <c r="C123" i="48"/>
  <c r="G123" i="48"/>
  <c r="J126" i="48"/>
  <c r="K126" i="48"/>
  <c r="E124" i="48"/>
  <c r="I124" i="48"/>
  <c r="F131" i="48"/>
  <c r="E134" i="48"/>
  <c r="I134" i="48"/>
  <c r="C134" i="48"/>
  <c r="G134" i="48"/>
  <c r="J137" i="48"/>
  <c r="I135" i="48"/>
  <c r="F142" i="48"/>
  <c r="C145" i="48"/>
  <c r="G145" i="48"/>
  <c r="E145" i="48"/>
  <c r="I145" i="48"/>
  <c r="C146" i="48"/>
  <c r="G146" i="48"/>
  <c r="E146" i="48"/>
  <c r="I146" i="48"/>
  <c r="C147" i="48"/>
  <c r="G147" i="48"/>
  <c r="E147" i="48"/>
  <c r="I147" i="48"/>
  <c r="C148" i="48"/>
  <c r="G148" i="48"/>
  <c r="E148" i="48"/>
  <c r="I148" i="48"/>
  <c r="C149" i="48"/>
  <c r="G149" i="48"/>
  <c r="I149" i="48"/>
  <c r="C150" i="48"/>
  <c r="G150" i="48"/>
  <c r="J153" i="48"/>
  <c r="E150" i="48"/>
  <c r="K153" i="48"/>
  <c r="E151" i="48"/>
  <c r="I151" i="48"/>
  <c r="C157" i="48"/>
  <c r="G157" i="48"/>
  <c r="E157" i="48"/>
  <c r="K160" i="48"/>
  <c r="J160" i="48"/>
  <c r="I158" i="48"/>
  <c r="F165" i="48"/>
  <c r="C168" i="48"/>
  <c r="G168" i="48"/>
  <c r="E168" i="48"/>
  <c r="I168" i="48"/>
  <c r="C169" i="48"/>
  <c r="G169" i="48"/>
  <c r="E169" i="48"/>
  <c r="I169" i="48"/>
  <c r="C170" i="48"/>
  <c r="G170" i="48"/>
  <c r="E170" i="48"/>
  <c r="K175" i="48"/>
  <c r="E171" i="48"/>
  <c r="I171" i="48"/>
  <c r="C171" i="48"/>
  <c r="G171" i="48"/>
  <c r="E172" i="48"/>
  <c r="I172" i="48"/>
  <c r="C172" i="48"/>
  <c r="G172" i="48"/>
  <c r="J175" i="48"/>
  <c r="I173" i="48"/>
  <c r="E179" i="48"/>
  <c r="I179" i="48"/>
  <c r="C179" i="48"/>
  <c r="G179" i="48"/>
  <c r="C180" i="48"/>
  <c r="G180" i="48"/>
  <c r="E180" i="48"/>
  <c r="I180" i="48"/>
  <c r="C181" i="48"/>
  <c r="G181" i="48"/>
  <c r="E181" i="48"/>
  <c r="I181" i="48"/>
  <c r="E182" i="48"/>
  <c r="I182" i="48"/>
  <c r="C182" i="48"/>
  <c r="G182" i="48"/>
  <c r="C183" i="48"/>
  <c r="G183" i="48"/>
  <c r="E183" i="48"/>
  <c r="I183" i="48"/>
  <c r="C184" i="48"/>
  <c r="G184" i="48"/>
  <c r="E184" i="48"/>
  <c r="C185" i="48"/>
  <c r="G185" i="48"/>
  <c r="K188" i="48"/>
  <c r="E185" i="48"/>
  <c r="I185" i="48"/>
  <c r="J188" i="48"/>
  <c r="I186"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197" i="48"/>
  <c r="J197" i="48"/>
  <c r="C11" i="44"/>
  <c r="C43" i="44"/>
  <c r="D11" i="44"/>
  <c r="D43" i="44"/>
  <c r="E11" i="44"/>
  <c r="E43" i="44"/>
  <c r="B11" i="44"/>
  <c r="B43" i="44"/>
  <c r="G43" i="44" s="1"/>
  <c r="E11" i="45"/>
  <c r="D11" i="45"/>
  <c r="C11" i="45"/>
  <c r="B11" i="45"/>
  <c r="E421" i="49"/>
  <c r="D421" i="49"/>
  <c r="C421" i="49"/>
  <c r="B421" i="49"/>
  <c r="B5" i="49"/>
  <c r="C5" i="49" s="1"/>
  <c r="E5" i="49" s="1"/>
  <c r="B5" i="47"/>
  <c r="C5" i="47" s="1"/>
  <c r="E5" i="47" s="1"/>
  <c r="E53" i="26"/>
  <c r="C53" i="26"/>
  <c r="H6" i="26"/>
  <c r="H53" i="26" s="1"/>
  <c r="G6" i="26"/>
  <c r="G53" i="26" s="1"/>
  <c r="D53" i="26"/>
  <c r="B53" i="26"/>
  <c r="B5" i="26"/>
  <c r="C5" i="26" s="1"/>
  <c r="E5" i="26" s="1"/>
  <c r="H26" i="46"/>
  <c r="J26" i="46" s="1"/>
  <c r="G26" i="46"/>
  <c r="I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53" i="33" s="1"/>
  <c r="G6" i="33"/>
  <c r="G53" i="33" s="1"/>
  <c r="E53" i="33"/>
  <c r="D53" i="33"/>
  <c r="C53" i="33"/>
  <c r="B53" i="33"/>
  <c r="D5" i="49"/>
  <c r="D44" i="44" l="1"/>
  <c r="D13" i="51"/>
  <c r="F13" i="51" s="1"/>
  <c r="G421" i="49"/>
  <c r="I421" i="49" s="1"/>
  <c r="H421" i="49"/>
  <c r="J421" i="49" s="1"/>
  <c r="C5" i="44"/>
  <c r="E5" i="44" s="1"/>
  <c r="H11" i="44"/>
  <c r="H43" i="44"/>
  <c r="I43" i="44"/>
  <c r="E44" i="44"/>
  <c r="H44" i="44" s="1"/>
  <c r="C44" i="44"/>
  <c r="B44" i="44"/>
  <c r="H28" i="47"/>
  <c r="J28" i="47" s="1"/>
  <c r="G28" i="47"/>
  <c r="I28" i="47" s="1"/>
  <c r="H39" i="47"/>
  <c r="G39" i="47"/>
  <c r="I39" i="47" s="1"/>
  <c r="J39" i="47"/>
  <c r="D5" i="47"/>
  <c r="H33" i="46"/>
  <c r="J33" i="46" s="1"/>
  <c r="G33" i="46"/>
  <c r="I33" i="46" s="1"/>
  <c r="D5" i="46"/>
  <c r="D5" i="33"/>
  <c r="J6" i="26"/>
  <c r="I6" i="26"/>
  <c r="I53" i="26"/>
  <c r="J53"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E48" i="45"/>
  <c r="E49" i="45"/>
  <c r="E50" i="45"/>
  <c r="E51" i="45"/>
  <c r="E52" i="45"/>
  <c r="E53" i="45"/>
  <c r="E54" i="45"/>
  <c r="E55" i="45"/>
  <c r="E56" i="45"/>
  <c r="E57" i="45"/>
  <c r="E58" i="45"/>
  <c r="E59" i="45"/>
  <c r="E60" i="45"/>
  <c r="E61" i="45"/>
  <c r="H61" i="45" s="1"/>
  <c r="E62" i="45"/>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H41" i="45" s="1"/>
  <c r="D42" i="45"/>
  <c r="H42" i="45" s="1"/>
  <c r="G34" i="45"/>
  <c r="I34" i="45" s="1"/>
  <c r="H34" i="45"/>
  <c r="J34" i="45" s="1"/>
  <c r="G11" i="45"/>
  <c r="H11" i="45"/>
  <c r="J11" i="45" s="1"/>
  <c r="J15" i="51"/>
  <c r="K15" i="51"/>
  <c r="J24" i="51"/>
  <c r="K24" i="51"/>
  <c r="G11" i="44"/>
  <c r="C6" i="45"/>
  <c r="J43" i="44"/>
  <c r="B38" i="45"/>
  <c r="I11" i="44"/>
  <c r="I11" i="45"/>
  <c r="J44" i="44" l="1"/>
  <c r="G44" i="44"/>
  <c r="I44" i="44" s="1"/>
  <c r="G65" i="45"/>
  <c r="G63" i="45"/>
  <c r="G61" i="45"/>
  <c r="G59" i="45"/>
  <c r="G57" i="45"/>
  <c r="G55" i="45"/>
  <c r="G53" i="45"/>
  <c r="G51" i="45"/>
  <c r="G49" i="45"/>
  <c r="G47" i="45"/>
  <c r="H65" i="45"/>
  <c r="H63" i="45"/>
  <c r="H59" i="45"/>
  <c r="H57" i="45"/>
  <c r="H55" i="45"/>
  <c r="H53" i="45"/>
  <c r="H51" i="45"/>
  <c r="H49" i="45"/>
  <c r="H47" i="45"/>
  <c r="D43" i="45"/>
  <c r="H39" i="45"/>
  <c r="G39" i="45"/>
  <c r="B43" i="45"/>
  <c r="C66" i="45"/>
  <c r="G64" i="45"/>
  <c r="G62" i="45"/>
  <c r="G60" i="45"/>
  <c r="G58" i="45"/>
  <c r="G56" i="45"/>
  <c r="G54" i="45"/>
  <c r="G52" i="45"/>
  <c r="G50" i="45"/>
  <c r="G48" i="45"/>
  <c r="G46" i="45"/>
  <c r="B66" i="45"/>
  <c r="E66" i="45"/>
  <c r="H64" i="45"/>
  <c r="H62" i="45"/>
  <c r="H60" i="45"/>
  <c r="H58" i="45"/>
  <c r="H56" i="45"/>
  <c r="H54" i="45"/>
  <c r="H52" i="45"/>
  <c r="H50" i="45"/>
  <c r="H48" i="45"/>
  <c r="D66" i="45"/>
  <c r="H66" i="45" s="1"/>
  <c r="H46" i="45"/>
  <c r="E43" i="45"/>
  <c r="C43" i="45"/>
  <c r="C38" i="45"/>
  <c r="E6" i="45"/>
  <c r="E38" i="45" s="1"/>
  <c r="G66" i="45" l="1"/>
  <c r="H43" i="45"/>
  <c r="G43" i="45"/>
</calcChain>
</file>

<file path=xl/sharedStrings.xml><?xml version="1.0" encoding="utf-8"?>
<sst xmlns="http://schemas.openxmlformats.org/spreadsheetml/2006/main" count="1590" uniqueCount="548">
  <si>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</si>
  <si>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</si>
  <si>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</si>
  <si>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</si>
  <si>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</si>
  <si>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</si>
  <si>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</si>
  <si>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</si>
  <si>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</si>
  <si>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</si>
  <si>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</si>
  <si>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</si>
  <si>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</si>
  <si>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</si>
  <si>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</si>
  <si>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</si>
  <si>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</si>
  <si>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</si>
  <si>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</si>
  <si>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</si>
  <si>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</si>
  <si>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</si>
  <si>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</si>
  <si>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</si>
  <si>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</si>
  <si>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</si>
  <si>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</si>
  <si>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</si>
  <si>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</si>
  <si>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</si>
  <si>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</si>
  <si>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</si>
  <si>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</si>
  <si>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BMW</t>
  </si>
  <si>
    <t>BYD</t>
  </si>
  <si>
    <t>Chevrolet</t>
  </si>
  <si>
    <t>Citroen</t>
  </si>
  <si>
    <t>CUPRA</t>
  </si>
  <si>
    <t>Fiat</t>
  </si>
  <si>
    <t>Fiat Professional</t>
  </si>
  <si>
    <t>Ford</t>
  </si>
  <si>
    <t>Fuso</t>
  </si>
  <si>
    <t>Genesis</t>
  </si>
  <si>
    <t>GWM</t>
  </si>
  <si>
    <t>Hino</t>
  </si>
  <si>
    <t>Honda</t>
  </si>
  <si>
    <t>Hyundai</t>
  </si>
  <si>
    <t>Isuzu</t>
  </si>
  <si>
    <t>Isuzu Ute</t>
  </si>
  <si>
    <t>Jaguar</t>
  </si>
  <si>
    <t>Jeep</t>
  </si>
  <si>
    <t>Kia</t>
  </si>
  <si>
    <t>Land Rover</t>
  </si>
  <si>
    <t>LDV</t>
  </si>
  <si>
    <t>Lexus</t>
  </si>
  <si>
    <t>Lotus</t>
  </si>
  <si>
    <t>Maserati</t>
  </si>
  <si>
    <t>Mazda</t>
  </si>
  <si>
    <t>Mercedes-Benz Cars</t>
  </si>
  <si>
    <t>Mercedes-Benz Vans</t>
  </si>
  <si>
    <t>MG</t>
  </si>
  <si>
    <t>MINI</t>
  </si>
  <si>
    <t>Mitsubishi</t>
  </si>
  <si>
    <t>Nissan</t>
  </si>
  <si>
    <t>Peugeot</t>
  </si>
  <si>
    <t>Polestar</t>
  </si>
  <si>
    <t>Porsche</t>
  </si>
  <si>
    <t>RAM</t>
  </si>
  <si>
    <t>Renault</t>
  </si>
  <si>
    <t>Skoda</t>
  </si>
  <si>
    <t>SsangYong</t>
  </si>
  <si>
    <t>Subaru</t>
  </si>
  <si>
    <t>Suzuki</t>
  </si>
  <si>
    <t>Tesla</t>
  </si>
  <si>
    <t>Toyota</t>
  </si>
  <si>
    <t>Volkswagen</t>
  </si>
  <si>
    <t>Volvo Car</t>
  </si>
  <si>
    <t>VFACTS ACT REPORT</t>
  </si>
  <si>
    <t>MARCH 2023</t>
  </si>
  <si>
    <t>AUSTRALIAN CAPITAL TERRITORY</t>
  </si>
  <si>
    <t>NEW SOUTH WALES</t>
  </si>
  <si>
    <t>NORTHERN TERRITORY</t>
  </si>
  <si>
    <t>QUEENSLAND</t>
  </si>
  <si>
    <t>SOUTH AUSTRALIA</t>
  </si>
  <si>
    <t>TASMANIA</t>
  </si>
  <si>
    <t>VICTORIA</t>
  </si>
  <si>
    <t>WESTERN AUSTRALIA</t>
  </si>
  <si>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</si>
  <si>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</si>
  <si>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</si>
  <si>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</si>
  <si>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</si>
  <si>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</si>
  <si>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</si>
  <si>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</si>
  <si>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</si>
  <si>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</si>
  <si>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</si>
  <si>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</si>
  <si>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</si>
  <si>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</si>
  <si>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</si>
  <si>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</si>
  <si>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</si>
  <si>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</si>
  <si>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</si>
  <si>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Vans/CC &lt;= 2.5t</t>
  </si>
  <si>
    <t>Vans/CC 2.5-3.5t</t>
  </si>
  <si>
    <t>PU/CC 4X2</t>
  </si>
  <si>
    <t>PU/CC 4X4</t>
  </si>
  <si>
    <t>Pick-Up/CC &gt; $100K</t>
  </si>
  <si>
    <t>LD 3501-8000 kgs GVM</t>
  </si>
  <si>
    <t>Light &lt; $30K</t>
  </si>
  <si>
    <t>Light &gt; $30K</t>
  </si>
  <si>
    <t>Small &lt; $40K</t>
  </si>
  <si>
    <t>Small &gt; $40K</t>
  </si>
  <si>
    <t>Medium &lt; $60K</t>
  </si>
  <si>
    <t>Medium &gt; $60K</t>
  </si>
  <si>
    <t>Large &lt; $70K</t>
  </si>
  <si>
    <t>Large &gt; $70K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</si>
  <si>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</si>
  <si>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</si>
  <si>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</si>
  <si>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</si>
  <si>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</si>
  <si>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</si>
  <si>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</si>
  <si>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</si>
  <si>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</si>
  <si>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</si>
  <si>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</si>
  <si>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</si>
  <si>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</si>
  <si>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</si>
  <si>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</si>
  <si>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</si>
  <si>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</si>
  <si>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</si>
  <si>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</si>
  <si>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</si>
  <si>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</si>
  <si>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</si>
  <si>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</si>
  <si>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</si>
  <si>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</si>
  <si>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</si>
  <si>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</si>
  <si>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</si>
  <si>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</si>
  <si>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</si>
  <si>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</si>
  <si>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</si>
  <si>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</si>
  <si>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</si>
  <si>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</si>
  <si>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</si>
  <si>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</si>
  <si>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</si>
  <si>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</si>
  <si>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</si>
  <si>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</si>
  <si>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</si>
  <si>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</si>
  <si>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</si>
  <si>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</si>
  <si>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</si>
  <si>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</si>
  <si>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</si>
  <si>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</si>
  <si>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</si>
  <si>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</si>
  <si>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</si>
  <si>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</si>
  <si>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</si>
  <si>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</si>
  <si>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</si>
  <si>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</si>
  <si>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</si>
  <si>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</si>
  <si>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</si>
  <si>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</si>
  <si>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</si>
  <si>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</si>
  <si>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</si>
  <si>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</si>
  <si>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</si>
  <si>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</si>
  <si>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</si>
  <si>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</si>
  <si>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</si>
  <si>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</si>
  <si>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</si>
  <si>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</si>
  <si>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</si>
  <si>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</si>
  <si>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</si>
  <si>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</si>
  <si>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</si>
  <si>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CUPRA Leon</t>
  </si>
  <si>
    <t>Ford Focus</t>
  </si>
  <si>
    <t>Honda Civic</t>
  </si>
  <si>
    <t>Mercedes-Benz A-Class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</si>
  <si>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</si>
  <si>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</si>
  <si>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</si>
  <si>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</si>
  <si>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</si>
  <si>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</si>
  <si>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</si>
  <si>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</si>
  <si>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</si>
  <si>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</si>
  <si>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</si>
  <si>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</si>
  <si>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</si>
  <si>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</si>
  <si>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</si>
  <si>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</si>
  <si>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</si>
  <si>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</si>
  <si>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Hyundai Ioniq 6</t>
  </si>
  <si>
    <t>Jaguar XE</t>
  </si>
  <si>
    <t>Lexus ES</t>
  </si>
  <si>
    <t>Mercedes-Benz C-Class</t>
  </si>
  <si>
    <t>Mercedes-Benz CLA-Class</t>
  </si>
  <si>
    <t>Peugeot 508</t>
  </si>
  <si>
    <t>Polestar 2</t>
  </si>
  <si>
    <t>Tesla Model 3</t>
  </si>
  <si>
    <t>Volkswagen Arteon</t>
  </si>
  <si>
    <t>Volvo S60</t>
  </si>
  <si>
    <t>Volvo V60 Cross Country</t>
  </si>
  <si>
    <t>Citroen C5 X</t>
  </si>
  <si>
    <t>Kia Stinger</t>
  </si>
  <si>
    <t>Skoda Superb</t>
  </si>
  <si>
    <t>Audi A7</t>
  </si>
  <si>
    <t>Audi e-tron GT</t>
  </si>
  <si>
    <t>BMW 5 Series</t>
  </si>
  <si>
    <t>Maserati Ghibli</t>
  </si>
  <si>
    <t>Mercedes-Benz E-Class</t>
  </si>
  <si>
    <t>Mercedes-Benz EQE</t>
  </si>
  <si>
    <t>Porsche Taycan</t>
  </si>
  <si>
    <t>BMW 7 Series</t>
  </si>
  <si>
    <t>Lexus LS</t>
  </si>
  <si>
    <t>Porsche Panamera</t>
  </si>
  <si>
    <t>Honda Odyssey</t>
  </si>
  <si>
    <t>Hyundai Staria</t>
  </si>
  <si>
    <t>Kia Carnival</t>
  </si>
  <si>
    <t>LDV G10 Wagon</t>
  </si>
  <si>
    <t>LDV Mifa</t>
  </si>
  <si>
    <t>Volkswagen Caddy</t>
  </si>
  <si>
    <t>Volkswagen Caravelle</t>
  </si>
  <si>
    <t>Volkswagen Multivan</t>
  </si>
  <si>
    <t>Mercedes-Benz Valente</t>
  </si>
  <si>
    <t>Mercedes-Benz V-Class</t>
  </si>
  <si>
    <t>Toyota Granvia</t>
  </si>
  <si>
    <t>BMW 2 Series Coupe/Conv</t>
  </si>
  <si>
    <t>Ford Mustang</t>
  </si>
  <si>
    <t>Mazda MX5</t>
  </si>
  <si>
    <t>MINI Cabrio</t>
  </si>
  <si>
    <t>Nissan Z</t>
  </si>
  <si>
    <t>Subaru BRZ</t>
  </si>
  <si>
    <t>Toyota GR86 / 86</t>
  </si>
  <si>
    <t>Audi A5</t>
  </si>
  <si>
    <t>Audi TT</t>
  </si>
  <si>
    <t>BMW 4 Series Coupe/Conv</t>
  </si>
  <si>
    <t>Chevrolet Corvette Stingray</t>
  </si>
  <si>
    <t>Lotus Elise</t>
  </si>
  <si>
    <t>Mercedes-Benz C-Class Cpe/Conv</t>
  </si>
  <si>
    <t>Porsche Boxster</t>
  </si>
  <si>
    <t>Porsche Cayman</t>
  </si>
  <si>
    <t>Toyota Supra</t>
  </si>
  <si>
    <t>Porsche 911</t>
  </si>
  <si>
    <t>Ford Puma</t>
  </si>
  <si>
    <t>Hyundai Venue</t>
  </si>
  <si>
    <t>Kia Stonic</t>
  </si>
  <si>
    <t>Mazda CX-3</t>
  </si>
  <si>
    <t>Nissan Juke</t>
  </si>
  <si>
    <t>Renault Captur</t>
  </si>
  <si>
    <t>Suzuki Ignis</t>
  </si>
  <si>
    <t>Suzuki Jimny</t>
  </si>
  <si>
    <t>Toyota Yaris Cross</t>
  </si>
  <si>
    <t>Volkswagen T-Cross</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</si>
  <si>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</si>
  <si>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</si>
  <si>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</si>
  <si>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</si>
  <si>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</si>
  <si>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</si>
  <si>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</si>
  <si>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</si>
  <si>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</si>
  <si>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</si>
  <si>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</si>
  <si>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</si>
  <si>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</si>
  <si>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</si>
  <si>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</si>
  <si>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</si>
  <si>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</si>
  <si>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</si>
  <si>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</si>
  <si>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</si>
  <si>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</si>
  <si>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</si>
  <si>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</si>
  <si>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</si>
  <si>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</si>
  <si>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</si>
  <si>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</si>
  <si>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</si>
  <si>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</si>
  <si>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</si>
  <si>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</si>
  <si>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</si>
  <si>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</si>
  <si>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</si>
  <si>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</si>
  <si>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</si>
  <si>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</si>
  <si>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</si>
  <si>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</si>
  <si>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</si>
  <si>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</si>
  <si>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</si>
  <si>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</si>
  <si>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</si>
  <si>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</si>
  <si>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</si>
  <si>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</si>
  <si>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</si>
  <si>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</si>
  <si>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</si>
  <si>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</si>
  <si>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</si>
  <si>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</si>
  <si>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</si>
  <si>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</si>
  <si>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</si>
  <si>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</si>
  <si>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</si>
  <si>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</si>
  <si>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</si>
  <si>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</si>
  <si>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</si>
  <si>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</si>
  <si>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</si>
  <si>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</si>
  <si>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</si>
  <si>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</si>
  <si>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</si>
  <si>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</si>
  <si>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</si>
  <si>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</si>
  <si>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</si>
  <si>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</si>
  <si>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</si>
  <si>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Everest</t>
  </si>
  <si>
    <t>Hyundai Palisade</t>
  </si>
  <si>
    <t>Hyundai Santa Fe</t>
  </si>
  <si>
    <t>Isuzu Ute MU-X</t>
  </si>
  <si>
    <t>Jeep Wrangler</t>
  </si>
  <si>
    <t>Kia Sorento</t>
  </si>
  <si>
    <t>LDV D90</t>
  </si>
  <si>
    <t>Mazda CX-8</t>
  </si>
  <si>
    <t>Mazda CX-9</t>
  </si>
  <si>
    <t>Mitsubishi Pajero Sport</t>
  </si>
  <si>
    <t>Nissan Pathfinder</t>
  </si>
  <si>
    <t>Skoda Kodiaq</t>
  </si>
  <si>
    <t>Ssangyong Rexton</t>
  </si>
  <si>
    <t>Subaru Outback</t>
  </si>
  <si>
    <t>Toyota Fortuner</t>
  </si>
  <si>
    <t>Toyota Kluger</t>
  </si>
  <si>
    <t>Toyota Prado</t>
  </si>
  <si>
    <t>Volkswagen Passat Alltrack</t>
  </si>
  <si>
    <t>Volkswagen Tiguan Allspace</t>
  </si>
  <si>
    <t>Audi Q7</t>
  </si>
  <si>
    <t>BMW iX</t>
  </si>
  <si>
    <t>BMW X5</t>
  </si>
  <si>
    <t>BMW X6</t>
  </si>
  <si>
    <t>Jaguar F-Pace</t>
  </si>
  <si>
    <t>Jaguar I-Pace</t>
  </si>
  <si>
    <t>Jeep Grand Cherokee</t>
  </si>
  <si>
    <t>Kia EV6</t>
  </si>
  <si>
    <t>Land Rover Defender</t>
  </si>
  <si>
    <t>Land Rover Range Rover Sport</t>
  </si>
  <si>
    <t>Land Rover Range Rover Velar</t>
  </si>
  <si>
    <t>Lexus RX</t>
  </si>
  <si>
    <t>Mercedes-Benz GLE-Class Coupe</t>
  </si>
  <si>
    <t>Mercedes-Benz GLE-Class Wagon</t>
  </si>
  <si>
    <t>Porsche Cayenne Coupe</t>
  </si>
  <si>
    <t>Porsche Cayenne Wagon</t>
  </si>
  <si>
    <t>Volkswagen Touareg</t>
  </si>
  <si>
    <t>Volvo XC90</t>
  </si>
  <si>
    <t>Land Rover Discovery</t>
  </si>
  <si>
    <t>Nissan Patrol Wagon</t>
  </si>
  <si>
    <t>Toyota Landcruiser Wagon</t>
  </si>
  <si>
    <t>BMW X7</t>
  </si>
  <si>
    <t>Lexus LX</t>
  </si>
  <si>
    <t>Mercedes-Benz GLS-Class</t>
  </si>
  <si>
    <t>LDV Deliver 9 Bus</t>
  </si>
  <si>
    <t>Mercedes-Benz Sprinter Bus</t>
  </si>
  <si>
    <t>Toyota Hiace Bus</t>
  </si>
  <si>
    <t>Volkswagen Crafter Bus</t>
  </si>
  <si>
    <t>Peugeot Partner</t>
  </si>
  <si>
    <t>Renault Kangoo</t>
  </si>
  <si>
    <t>Volkswagen Caddy Van</t>
  </si>
  <si>
    <t>Ford Transit Custom</t>
  </si>
  <si>
    <t>Hyundai Staria Load</t>
  </si>
  <si>
    <t>LDV G10/G10+</t>
  </si>
  <si>
    <t>Mercedes-Benz Vito/eVito Van</t>
  </si>
  <si>
    <t>Mitsubishi Express</t>
  </si>
  <si>
    <t>Peugeot Expert</t>
  </si>
  <si>
    <t>Renault Trafic</t>
  </si>
  <si>
    <t>Toyota Hiace Van</t>
  </si>
  <si>
    <t>Volkswagen Transporter</t>
  </si>
  <si>
    <t>Ford Ranger 4X2</t>
  </si>
  <si>
    <t>Isuzu Ute D-Max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</si>
  <si>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</si>
  <si>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</si>
  <si>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</si>
  <si>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</si>
  <si>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</si>
  <si>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</si>
  <si>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</si>
  <si>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</si>
  <si>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</si>
  <si>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</si>
  <si>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</si>
  <si>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</si>
  <si>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</si>
  <si>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</si>
  <si>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</si>
  <si>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</si>
  <si>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</si>
  <si>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</si>
  <si>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</si>
  <si>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</si>
  <si>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Fiat Ducato</t>
  </si>
  <si>
    <t>Ford Transit Heavy</t>
  </si>
  <si>
    <t>Fuso Canter (LD)</t>
  </si>
  <si>
    <t>Hino (LD)</t>
  </si>
  <si>
    <t>Isuzu N-Series (LD)</t>
  </si>
  <si>
    <t>LDV Deliver 9</t>
  </si>
  <si>
    <t>Mercedes-Benz Sprinter</t>
  </si>
  <si>
    <t>Peugeot Boxer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</si>
  <si>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</si>
  <si>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</si>
  <si>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</si>
  <si>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</si>
  <si>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</si>
  <si>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</si>
  <si>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</si>
  <si>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</si>
  <si>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</si>
  <si>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</si>
  <si>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</si>
  <si>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</si>
  <si>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</si>
  <si>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</si>
  <si>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</si>
  <si>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</si>
  <si>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</si>
  <si>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</si>
  <si>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</si>
  <si>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</si>
  <si>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</si>
  <si>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</si>
  <si>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</si>
  <si>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</si>
  <si>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</si>
  <si>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</si>
  <si>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</si>
  <si>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</si>
  <si>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</si>
  <si>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</si>
  <si>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</si>
  <si>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</si>
  <si>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</si>
  <si>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</si>
  <si>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</si>
  <si>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</si>
  <si>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</si>
  <si>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</si>
  <si>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</si>
  <si>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</si>
  <si>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</si>
  <si>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</si>
  <si>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</si>
  <si>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</si>
  <si>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</si>
  <si>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</si>
  <si>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</si>
  <si>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</si>
  <si>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</si>
  <si>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</si>
  <si>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</si>
  <si>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</si>
  <si>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</si>
  <si>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</si>
  <si>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</si>
  <si>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</si>
  <si>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</si>
  <si>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</si>
  <si>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BMW Total</t>
  </si>
  <si>
    <t>BYD Total</t>
  </si>
  <si>
    <t>Chevrolet Total</t>
  </si>
  <si>
    <t>Citroen Total</t>
  </si>
  <si>
    <t>CUPRA Total</t>
  </si>
  <si>
    <t>Fiat Total</t>
  </si>
  <si>
    <t>Fiat Professional Total</t>
  </si>
  <si>
    <t>Ford Total</t>
  </si>
  <si>
    <t>Fuso Total</t>
  </si>
  <si>
    <t>Genesis Total</t>
  </si>
  <si>
    <t>GWM Total</t>
  </si>
  <si>
    <t>Hino Total</t>
  </si>
  <si>
    <t>Honda Total</t>
  </si>
  <si>
    <t>Hyundai Total</t>
  </si>
  <si>
    <t>Isuzu Total</t>
  </si>
  <si>
    <t>Isuzu Ute Total</t>
  </si>
  <si>
    <t>Jaguar Total</t>
  </si>
  <si>
    <t>Jeep Total</t>
  </si>
  <si>
    <t>Kia Total</t>
  </si>
  <si>
    <t>Land Rover Total</t>
  </si>
  <si>
    <t>LDV Total</t>
  </si>
  <si>
    <t>Lexus Total</t>
  </si>
  <si>
    <t>Lotus Total</t>
  </si>
  <si>
    <t>Maserati Total</t>
  </si>
  <si>
    <t>Mazda Total</t>
  </si>
  <si>
    <t>Mercedes-Benz Cars Total</t>
  </si>
  <si>
    <t>Mercedes-Benz Vans Total</t>
  </si>
  <si>
    <t>MG Total</t>
  </si>
  <si>
    <t>MINI Total</t>
  </si>
  <si>
    <t>Mitsubishi Total</t>
  </si>
  <si>
    <t>Nissan Total</t>
  </si>
  <si>
    <t>Peugeot Total</t>
  </si>
  <si>
    <t>Polestar Total</t>
  </si>
  <si>
    <t>Porsche Total</t>
  </si>
  <si>
    <t>RAM Total</t>
  </si>
  <si>
    <t>Renault Total</t>
  </si>
  <si>
    <t>Skoda Total</t>
  </si>
  <si>
    <t>SsangYong Total</t>
  </si>
  <si>
    <t>Subaru Total</t>
  </si>
  <si>
    <t>Suzuki Total</t>
  </si>
  <si>
    <t>Tesla Total</t>
  </si>
  <si>
    <t>Toyota Total</t>
  </si>
  <si>
    <t>Volkswagen Total</t>
  </si>
  <si>
    <t>Volvo Car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</si>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</sst>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77</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78</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79</v>
      </c>
      <c r="C15" s="109">
        <v>1576</v>
      </c>
      <c r="D15" s="110">
        <v>1560</v>
      </c>
      <c r="E15" s="109">
        <v>4424</v>
      </c>
      <c r="F15" s="110">
        <v>4091</v>
      </c>
      <c r="G15" s="111"/>
      <c r="H15" s="109">
        <f t="shared" ref="H15:H22" si="0">C15-D15</f>
        <v>16</v>
      </c>
      <c r="I15" s="110">
        <f t="shared" ref="I15:I22" si="1">E15-F15</f>
        <v>333</v>
      </c>
      <c r="J15" s="112">
        <f t="shared" ref="J15:J22" si="2">IF(D15=0, "-", IF(H15/D15&lt;10, H15/D15, "&gt;999%"))</f>
        <v>1.0256410256410256E-2</v>
      </c>
      <c r="K15" s="113">
        <f t="shared" ref="K15:K22" si="3">IF(F15=0, "-", IF(I15/F15&lt;10, I15/F15, "&gt;999%"))</f>
        <v>8.1398191151307753E-2</v>
      </c>
      <c r="L15" s="99"/>
    </row>
    <row r="16" spans="1:12" ht="15" x14ac:dyDescent="0.25">
      <c r="A16" s="99"/>
      <c r="B16" s="108" t="s">
        <v>80</v>
      </c>
      <c r="C16" s="109">
        <v>30256</v>
      </c>
      <c r="D16" s="110">
        <v>32224</v>
      </c>
      <c r="E16" s="109">
        <v>84340</v>
      </c>
      <c r="F16" s="110">
        <v>81619</v>
      </c>
      <c r="G16" s="111"/>
      <c r="H16" s="109">
        <f t="shared" si="0"/>
        <v>-1968</v>
      </c>
      <c r="I16" s="110">
        <f t="shared" si="1"/>
        <v>2721</v>
      </c>
      <c r="J16" s="112">
        <f t="shared" si="2"/>
        <v>-6.1072492552135052E-2</v>
      </c>
      <c r="K16" s="113">
        <f t="shared" si="3"/>
        <v>3.3337825751356916E-2</v>
      </c>
      <c r="L16" s="99"/>
    </row>
    <row r="17" spans="1:12" ht="15" x14ac:dyDescent="0.25">
      <c r="A17" s="99"/>
      <c r="B17" s="108" t="s">
        <v>81</v>
      </c>
      <c r="C17" s="109">
        <v>776</v>
      </c>
      <c r="D17" s="110">
        <v>916</v>
      </c>
      <c r="E17" s="109">
        <v>2166</v>
      </c>
      <c r="F17" s="110">
        <v>2238</v>
      </c>
      <c r="G17" s="111"/>
      <c r="H17" s="109">
        <f t="shared" si="0"/>
        <v>-140</v>
      </c>
      <c r="I17" s="110">
        <f t="shared" si="1"/>
        <v>-72</v>
      </c>
      <c r="J17" s="112">
        <f t="shared" si="2"/>
        <v>-0.15283842794759825</v>
      </c>
      <c r="K17" s="113">
        <f t="shared" si="3"/>
        <v>-3.2171581769436998E-2</v>
      </c>
      <c r="L17" s="99"/>
    </row>
    <row r="18" spans="1:12" ht="15" x14ac:dyDescent="0.25">
      <c r="A18" s="99"/>
      <c r="B18" s="108" t="s">
        <v>82</v>
      </c>
      <c r="C18" s="109">
        <v>22244</v>
      </c>
      <c r="D18" s="110">
        <v>21214</v>
      </c>
      <c r="E18" s="109">
        <v>59437</v>
      </c>
      <c r="F18" s="110">
        <v>56599</v>
      </c>
      <c r="G18" s="111"/>
      <c r="H18" s="109">
        <f t="shared" si="0"/>
        <v>1030</v>
      </c>
      <c r="I18" s="110">
        <f t="shared" si="1"/>
        <v>2838</v>
      </c>
      <c r="J18" s="112">
        <f t="shared" si="2"/>
        <v>4.8552842462524747E-2</v>
      </c>
      <c r="K18" s="113">
        <f t="shared" si="3"/>
        <v>5.0142228661283768E-2</v>
      </c>
      <c r="L18" s="99"/>
    </row>
    <row r="19" spans="1:12" ht="15" x14ac:dyDescent="0.25">
      <c r="A19" s="99"/>
      <c r="B19" s="108" t="s">
        <v>83</v>
      </c>
      <c r="C19" s="109">
        <v>6543</v>
      </c>
      <c r="D19" s="110">
        <v>6380</v>
      </c>
      <c r="E19" s="109">
        <v>17878</v>
      </c>
      <c r="F19" s="110">
        <v>17360</v>
      </c>
      <c r="G19" s="111"/>
      <c r="H19" s="109">
        <f t="shared" si="0"/>
        <v>163</v>
      </c>
      <c r="I19" s="110">
        <f t="shared" si="1"/>
        <v>518</v>
      </c>
      <c r="J19" s="112">
        <f t="shared" si="2"/>
        <v>2.5548589341692789E-2</v>
      </c>
      <c r="K19" s="113">
        <f t="shared" si="3"/>
        <v>2.9838709677419355E-2</v>
      </c>
      <c r="L19" s="99"/>
    </row>
    <row r="20" spans="1:12" ht="15" x14ac:dyDescent="0.25">
      <c r="A20" s="99"/>
      <c r="B20" s="108" t="s">
        <v>84</v>
      </c>
      <c r="C20" s="109">
        <v>1620</v>
      </c>
      <c r="D20" s="110">
        <v>1768</v>
      </c>
      <c r="E20" s="109">
        <v>4544</v>
      </c>
      <c r="F20" s="110">
        <v>4797</v>
      </c>
      <c r="G20" s="111"/>
      <c r="H20" s="109">
        <f t="shared" si="0"/>
        <v>-148</v>
      </c>
      <c r="I20" s="110">
        <f t="shared" si="1"/>
        <v>-253</v>
      </c>
      <c r="J20" s="112">
        <f t="shared" si="2"/>
        <v>-8.3710407239818999E-2</v>
      </c>
      <c r="K20" s="113">
        <f t="shared" si="3"/>
        <v>-5.2741296643735669E-2</v>
      </c>
      <c r="L20" s="99"/>
    </row>
    <row r="21" spans="1:12" ht="15" x14ac:dyDescent="0.25">
      <c r="A21" s="99"/>
      <c r="B21" s="108" t="s">
        <v>85</v>
      </c>
      <c r="C21" s="109">
        <v>24107</v>
      </c>
      <c r="D21" s="110">
        <v>27155</v>
      </c>
      <c r="E21" s="109">
        <v>68368</v>
      </c>
      <c r="F21" s="110">
        <v>69729</v>
      </c>
      <c r="G21" s="111"/>
      <c r="H21" s="109">
        <f t="shared" si="0"/>
        <v>-3048</v>
      </c>
      <c r="I21" s="110">
        <f t="shared" si="1"/>
        <v>-1361</v>
      </c>
      <c r="J21" s="112">
        <f t="shared" si="2"/>
        <v>-0.11224452218744246</v>
      </c>
      <c r="K21" s="113">
        <f t="shared" si="3"/>
        <v>-1.951842131681223E-2</v>
      </c>
      <c r="L21" s="99"/>
    </row>
    <row r="22" spans="1:12" ht="15" x14ac:dyDescent="0.25">
      <c r="A22" s="99"/>
      <c r="B22" s="108" t="s">
        <v>86</v>
      </c>
      <c r="C22" s="109">
        <v>10129</v>
      </c>
      <c r="D22" s="110">
        <v>10016</v>
      </c>
      <c r="E22" s="109">
        <v>27845</v>
      </c>
      <c r="F22" s="110">
        <v>26003</v>
      </c>
      <c r="G22" s="111"/>
      <c r="H22" s="109">
        <f t="shared" si="0"/>
        <v>113</v>
      </c>
      <c r="I22" s="110">
        <f t="shared" si="1"/>
        <v>1842</v>
      </c>
      <c r="J22" s="112">
        <f t="shared" si="2"/>
        <v>1.1281948881789138E-2</v>
      </c>
      <c r="K22" s="113">
        <f t="shared" si="3"/>
        <v>7.0837980233050032E-2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97251</v>
      </c>
      <c r="D24" s="121">
        <f>SUM(D15:D23)</f>
        <v>101233</v>
      </c>
      <c r="E24" s="120">
        <f>SUM(E15:E23)</f>
        <v>269002</v>
      </c>
      <c r="F24" s="121">
        <f>SUM(F15:F23)</f>
        <v>262436</v>
      </c>
      <c r="G24" s="122"/>
      <c r="H24" s="120">
        <f>SUM(H15:H23)</f>
        <v>-3982</v>
      </c>
      <c r="I24" s="121">
        <f>SUM(I15:I23)</f>
        <v>6566</v>
      </c>
      <c r="J24" s="123">
        <f>IF(D24=0, 0, H24/D24)</f>
        <v>-3.9334999456698903E-2</v>
      </c>
      <c r="K24" s="124">
        <f>IF(F24=0, 0, I24/F24)</f>
        <v>2.5019433309454494E-2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547</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1"/>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87</v>
      </c>
      <c r="B2" s="202" t="s">
        <v>78</v>
      </c>
      <c r="C2" s="198"/>
      <c r="D2" s="198"/>
      <c r="E2" s="203"/>
      <c r="F2" s="203"/>
      <c r="G2" s="203"/>
      <c r="H2" s="203"/>
      <c r="I2" s="203"/>
      <c r="J2" s="203"/>
      <c r="K2" s="203"/>
    </row>
    <row r="4" spans="1:11" ht="15.6" x14ac:dyDescent="0.3">
      <c r="A4" s="164" t="s">
        <v>98</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98</v>
      </c>
      <c r="B6" s="61" t="s">
        <v>12</v>
      </c>
      <c r="C6" s="62" t="s">
        <v>13</v>
      </c>
      <c r="D6" s="61" t="s">
        <v>12</v>
      </c>
      <c r="E6" s="63" t="s">
        <v>13</v>
      </c>
      <c r="F6" s="62" t="s">
        <v>12</v>
      </c>
      <c r="G6" s="62" t="s">
        <v>13</v>
      </c>
      <c r="H6" s="61" t="s">
        <v>12</v>
      </c>
      <c r="I6" s="63" t="s">
        <v>13</v>
      </c>
      <c r="J6" s="61"/>
      <c r="K6" s="63"/>
    </row>
    <row r="7" spans="1:11" x14ac:dyDescent="0.25">
      <c r="A7" s="7" t="s">
        <v>272</v>
      </c>
      <c r="B7" s="65">
        <v>3</v>
      </c>
      <c r="C7" s="34">
        <f>IF(B18=0, "-", B7/B18)</f>
        <v>3.9473684210526314E-2</v>
      </c>
      <c r="D7" s="65">
        <v>1</v>
      </c>
      <c r="E7" s="9">
        <f>IF(D18=0, "-", D7/D18)</f>
        <v>1.0416666666666666E-2</v>
      </c>
      <c r="F7" s="81">
        <v>9</v>
      </c>
      <c r="G7" s="34">
        <f>IF(F18=0, "-", F7/F18)</f>
        <v>4.2857142857142858E-2</v>
      </c>
      <c r="H7" s="65">
        <v>2</v>
      </c>
      <c r="I7" s="9">
        <f>IF(H18=0, "-", H7/H18)</f>
        <v>8.2644628099173556E-3</v>
      </c>
      <c r="J7" s="8">
        <f t="shared" ref="J7:J16" si="0">IF(D7=0, "-", IF((B7-D7)/D7&lt;10, (B7-D7)/D7, "&gt;999%"))</f>
        <v>2</v>
      </c>
      <c r="K7" s="9">
        <f t="shared" ref="K7:K16" si="1">IF(H7=0, "-", IF((F7-H7)/H7&lt;10, (F7-H7)/H7, "&gt;999%"))</f>
        <v>3.5</v>
      </c>
    </row>
    <row r="8" spans="1:11" x14ac:dyDescent="0.25">
      <c r="A8" s="7" t="s">
        <v>273</v>
      </c>
      <c r="B8" s="65">
        <v>2</v>
      </c>
      <c r="C8" s="34">
        <f>IF(B18=0, "-", B8/B18)</f>
        <v>2.6315789473684209E-2</v>
      </c>
      <c r="D8" s="65">
        <v>4</v>
      </c>
      <c r="E8" s="9">
        <f>IF(D18=0, "-", D8/D18)</f>
        <v>4.1666666666666664E-2</v>
      </c>
      <c r="F8" s="81">
        <v>16</v>
      </c>
      <c r="G8" s="34">
        <f>IF(F18=0, "-", F8/F18)</f>
        <v>7.6190476190476197E-2</v>
      </c>
      <c r="H8" s="65">
        <v>17</v>
      </c>
      <c r="I8" s="9">
        <f>IF(H18=0, "-", H8/H18)</f>
        <v>7.0247933884297523E-2</v>
      </c>
      <c r="J8" s="8">
        <f t="shared" si="0"/>
        <v>-0.5</v>
      </c>
      <c r="K8" s="9">
        <f t="shared" si="1"/>
        <v>-5.8823529411764705E-2</v>
      </c>
    </row>
    <row r="9" spans="1:11" x14ac:dyDescent="0.25">
      <c r="A9" s="7" t="s">
        <v>274</v>
      </c>
      <c r="B9" s="65">
        <v>5</v>
      </c>
      <c r="C9" s="34">
        <f>IF(B18=0, "-", B9/B18)</f>
        <v>6.5789473684210523E-2</v>
      </c>
      <c r="D9" s="65">
        <v>17</v>
      </c>
      <c r="E9" s="9">
        <f>IF(D18=0, "-", D9/D18)</f>
        <v>0.17708333333333334</v>
      </c>
      <c r="F9" s="81">
        <v>17</v>
      </c>
      <c r="G9" s="34">
        <f>IF(F18=0, "-", F9/F18)</f>
        <v>8.0952380952380956E-2</v>
      </c>
      <c r="H9" s="65">
        <v>32</v>
      </c>
      <c r="I9" s="9">
        <f>IF(H18=0, "-", H9/H18)</f>
        <v>0.13223140495867769</v>
      </c>
      <c r="J9" s="8">
        <f t="shared" si="0"/>
        <v>-0.70588235294117652</v>
      </c>
      <c r="K9" s="9">
        <f t="shared" si="1"/>
        <v>-0.46875</v>
      </c>
    </row>
    <row r="10" spans="1:11" x14ac:dyDescent="0.25">
      <c r="A10" s="7" t="s">
        <v>275</v>
      </c>
      <c r="B10" s="65">
        <v>17</v>
      </c>
      <c r="C10" s="34">
        <f>IF(B18=0, "-", B10/B18)</f>
        <v>0.22368421052631579</v>
      </c>
      <c r="D10" s="65">
        <v>15</v>
      </c>
      <c r="E10" s="9">
        <f>IF(D18=0, "-", D10/D18)</f>
        <v>0.15625</v>
      </c>
      <c r="F10" s="81">
        <v>68</v>
      </c>
      <c r="G10" s="34">
        <f>IF(F18=0, "-", F10/F18)</f>
        <v>0.32380952380952382</v>
      </c>
      <c r="H10" s="65">
        <v>50</v>
      </c>
      <c r="I10" s="9">
        <f>IF(H18=0, "-", H10/H18)</f>
        <v>0.20661157024793389</v>
      </c>
      <c r="J10" s="8">
        <f t="shared" si="0"/>
        <v>0.13333333333333333</v>
      </c>
      <c r="K10" s="9">
        <f t="shared" si="1"/>
        <v>0.36</v>
      </c>
    </row>
    <row r="11" spans="1:11" x14ac:dyDescent="0.25">
      <c r="A11" s="7" t="s">
        <v>276</v>
      </c>
      <c r="B11" s="65">
        <v>5</v>
      </c>
      <c r="C11" s="34">
        <f>IF(B18=0, "-", B11/B18)</f>
        <v>6.5789473684210523E-2</v>
      </c>
      <c r="D11" s="65">
        <v>4</v>
      </c>
      <c r="E11" s="9">
        <f>IF(D18=0, "-", D11/D18)</f>
        <v>4.1666666666666664E-2</v>
      </c>
      <c r="F11" s="81">
        <v>8</v>
      </c>
      <c r="G11" s="34">
        <f>IF(F18=0, "-", F11/F18)</f>
        <v>3.8095238095238099E-2</v>
      </c>
      <c r="H11" s="65">
        <v>6</v>
      </c>
      <c r="I11" s="9">
        <f>IF(H18=0, "-", H11/H18)</f>
        <v>2.4793388429752067E-2</v>
      </c>
      <c r="J11" s="8">
        <f t="shared" si="0"/>
        <v>0.25</v>
      </c>
      <c r="K11" s="9">
        <f t="shared" si="1"/>
        <v>0.33333333333333331</v>
      </c>
    </row>
    <row r="12" spans="1:11" x14ac:dyDescent="0.25">
      <c r="A12" s="7" t="s">
        <v>277</v>
      </c>
      <c r="B12" s="65">
        <v>2</v>
      </c>
      <c r="C12" s="34">
        <f>IF(B18=0, "-", B12/B18)</f>
        <v>2.6315789473684209E-2</v>
      </c>
      <c r="D12" s="65">
        <v>1</v>
      </c>
      <c r="E12" s="9">
        <f>IF(D18=0, "-", D12/D18)</f>
        <v>1.0416666666666666E-2</v>
      </c>
      <c r="F12" s="81">
        <v>2</v>
      </c>
      <c r="G12" s="34">
        <f>IF(F18=0, "-", F12/F18)</f>
        <v>9.5238095238095247E-3</v>
      </c>
      <c r="H12" s="65">
        <v>4</v>
      </c>
      <c r="I12" s="9">
        <f>IF(H18=0, "-", H12/H18)</f>
        <v>1.6528925619834711E-2</v>
      </c>
      <c r="J12" s="8">
        <f t="shared" si="0"/>
        <v>1</v>
      </c>
      <c r="K12" s="9">
        <f t="shared" si="1"/>
        <v>-0.5</v>
      </c>
    </row>
    <row r="13" spans="1:11" x14ac:dyDescent="0.25">
      <c r="A13" s="7" t="s">
        <v>278</v>
      </c>
      <c r="B13" s="65">
        <v>4</v>
      </c>
      <c r="C13" s="34">
        <f>IF(B18=0, "-", B13/B18)</f>
        <v>5.2631578947368418E-2</v>
      </c>
      <c r="D13" s="65">
        <v>6</v>
      </c>
      <c r="E13" s="9">
        <f>IF(D18=0, "-", D13/D18)</f>
        <v>6.25E-2</v>
      </c>
      <c r="F13" s="81">
        <v>11</v>
      </c>
      <c r="G13" s="34">
        <f>IF(F18=0, "-", F13/F18)</f>
        <v>5.2380952380952382E-2</v>
      </c>
      <c r="H13" s="65">
        <v>11</v>
      </c>
      <c r="I13" s="9">
        <f>IF(H18=0, "-", H13/H18)</f>
        <v>4.5454545454545456E-2</v>
      </c>
      <c r="J13" s="8">
        <f t="shared" si="0"/>
        <v>-0.33333333333333331</v>
      </c>
      <c r="K13" s="9">
        <f t="shared" si="1"/>
        <v>0</v>
      </c>
    </row>
    <row r="14" spans="1:11" x14ac:dyDescent="0.25">
      <c r="A14" s="7" t="s">
        <v>279</v>
      </c>
      <c r="B14" s="65">
        <v>8</v>
      </c>
      <c r="C14" s="34">
        <f>IF(B18=0, "-", B14/B18)</f>
        <v>0.10526315789473684</v>
      </c>
      <c r="D14" s="65">
        <v>14</v>
      </c>
      <c r="E14" s="9">
        <f>IF(D18=0, "-", D14/D18)</f>
        <v>0.14583333333333334</v>
      </c>
      <c r="F14" s="81">
        <v>22</v>
      </c>
      <c r="G14" s="34">
        <f>IF(F18=0, "-", F14/F18)</f>
        <v>0.10476190476190476</v>
      </c>
      <c r="H14" s="65">
        <v>29</v>
      </c>
      <c r="I14" s="9">
        <f>IF(H18=0, "-", H14/H18)</f>
        <v>0.11983471074380166</v>
      </c>
      <c r="J14" s="8">
        <f t="shared" si="0"/>
        <v>-0.42857142857142855</v>
      </c>
      <c r="K14" s="9">
        <f t="shared" si="1"/>
        <v>-0.2413793103448276</v>
      </c>
    </row>
    <row r="15" spans="1:11" x14ac:dyDescent="0.25">
      <c r="A15" s="7" t="s">
        <v>280</v>
      </c>
      <c r="B15" s="65">
        <v>12</v>
      </c>
      <c r="C15" s="34">
        <f>IF(B18=0, "-", B15/B18)</f>
        <v>0.15789473684210525</v>
      </c>
      <c r="D15" s="65">
        <v>20</v>
      </c>
      <c r="E15" s="9">
        <f>IF(D18=0, "-", D15/D18)</f>
        <v>0.20833333333333334</v>
      </c>
      <c r="F15" s="81">
        <v>26</v>
      </c>
      <c r="G15" s="34">
        <f>IF(F18=0, "-", F15/F18)</f>
        <v>0.12380952380952381</v>
      </c>
      <c r="H15" s="65">
        <v>55</v>
      </c>
      <c r="I15" s="9">
        <f>IF(H18=0, "-", H15/H18)</f>
        <v>0.22727272727272727</v>
      </c>
      <c r="J15" s="8">
        <f t="shared" si="0"/>
        <v>-0.4</v>
      </c>
      <c r="K15" s="9">
        <f t="shared" si="1"/>
        <v>-0.52727272727272723</v>
      </c>
    </row>
    <row r="16" spans="1:11" x14ac:dyDescent="0.25">
      <c r="A16" s="7" t="s">
        <v>281</v>
      </c>
      <c r="B16" s="65">
        <v>18</v>
      </c>
      <c r="C16" s="34">
        <f>IF(B18=0, "-", B16/B18)</f>
        <v>0.23684210526315788</v>
      </c>
      <c r="D16" s="65">
        <v>14</v>
      </c>
      <c r="E16" s="9">
        <f>IF(D18=0, "-", D16/D18)</f>
        <v>0.14583333333333334</v>
      </c>
      <c r="F16" s="81">
        <v>31</v>
      </c>
      <c r="G16" s="34">
        <f>IF(F18=0, "-", F16/F18)</f>
        <v>0.14761904761904762</v>
      </c>
      <c r="H16" s="65">
        <v>36</v>
      </c>
      <c r="I16" s="9">
        <f>IF(H18=0, "-", H16/H18)</f>
        <v>0.1487603305785124</v>
      </c>
      <c r="J16" s="8">
        <f t="shared" si="0"/>
        <v>0.2857142857142857</v>
      </c>
      <c r="K16" s="9">
        <f t="shared" si="1"/>
        <v>-0.1388888888888889</v>
      </c>
    </row>
    <row r="17" spans="1:11" x14ac:dyDescent="0.25">
      <c r="A17" s="2"/>
      <c r="B17" s="68"/>
      <c r="C17" s="33"/>
      <c r="D17" s="68"/>
      <c r="E17" s="6"/>
      <c r="F17" s="82"/>
      <c r="G17" s="33"/>
      <c r="H17" s="68"/>
      <c r="I17" s="6"/>
      <c r="J17" s="5"/>
      <c r="K17" s="6"/>
    </row>
    <row r="18" spans="1:11" s="43" customFormat="1" x14ac:dyDescent="0.25">
      <c r="A18" s="162" t="s">
        <v>487</v>
      </c>
      <c r="B18" s="71">
        <f>SUM(B7:B17)</f>
        <v>76</v>
      </c>
      <c r="C18" s="40">
        <f>B18/1576</f>
        <v>4.8223350253807105E-2</v>
      </c>
      <c r="D18" s="71">
        <f>SUM(D7:D17)</f>
        <v>96</v>
      </c>
      <c r="E18" s="41">
        <f>D18/1560</f>
        <v>6.1538461538461542E-2</v>
      </c>
      <c r="F18" s="77">
        <f>SUM(F7:F17)</f>
        <v>210</v>
      </c>
      <c r="G18" s="42">
        <f>F18/4424</f>
        <v>4.746835443037975E-2</v>
      </c>
      <c r="H18" s="71">
        <f>SUM(H7:H17)</f>
        <v>242</v>
      </c>
      <c r="I18" s="41">
        <f>H18/4091</f>
        <v>5.9154241016866289E-2</v>
      </c>
      <c r="J18" s="37">
        <f>IF(D18=0, "-", IF((B18-D18)/D18&lt;10, (B18-D18)/D18, "&gt;999%"))</f>
        <v>-0.20833333333333334</v>
      </c>
      <c r="K18" s="38">
        <f>IF(H18=0, "-", IF((F18-H18)/H18&lt;10, (F18-H18)/H18, "&gt;999%"))</f>
        <v>-0.13223140495867769</v>
      </c>
    </row>
    <row r="19" spans="1:11" x14ac:dyDescent="0.25">
      <c r="B19" s="83"/>
      <c r="D19" s="83"/>
      <c r="F19" s="83"/>
      <c r="H19" s="83"/>
    </row>
    <row r="20" spans="1:11" s="43" customFormat="1" x14ac:dyDescent="0.25">
      <c r="A20" s="162" t="s">
        <v>487</v>
      </c>
      <c r="B20" s="71">
        <v>76</v>
      </c>
      <c r="C20" s="40">
        <f>B20/1576</f>
        <v>4.8223350253807105E-2</v>
      </c>
      <c r="D20" s="71">
        <v>96</v>
      </c>
      <c r="E20" s="41">
        <f>D20/1560</f>
        <v>6.1538461538461542E-2</v>
      </c>
      <c r="F20" s="77">
        <v>210</v>
      </c>
      <c r="G20" s="42">
        <f>F20/4424</f>
        <v>4.746835443037975E-2</v>
      </c>
      <c r="H20" s="71">
        <v>242</v>
      </c>
      <c r="I20" s="41">
        <f>H20/4091</f>
        <v>5.9154241016866289E-2</v>
      </c>
      <c r="J20" s="37">
        <f>IF(D20=0, "-", IF((B20-D20)/D20&lt;10, (B20-D20)/D20, "&gt;999%"))</f>
        <v>-0.20833333333333334</v>
      </c>
      <c r="K20" s="38">
        <f>IF(H20=0, "-", IF((F20-H20)/H20&lt;10, (F20-H20)/H20, "&gt;999%"))</f>
        <v>-0.13223140495867769</v>
      </c>
    </row>
    <row r="21" spans="1:11" x14ac:dyDescent="0.25">
      <c r="B21" s="83"/>
      <c r="D21" s="83"/>
      <c r="F21" s="83"/>
      <c r="H21" s="83"/>
    </row>
    <row r="22" spans="1:11" ht="15.6" x14ac:dyDescent="0.3">
      <c r="A22" s="164" t="s">
        <v>99</v>
      </c>
      <c r="B22" s="196" t="s">
        <v>1</v>
      </c>
      <c r="C22" s="200"/>
      <c r="D22" s="200"/>
      <c r="E22" s="197"/>
      <c r="F22" s="196" t="s">
        <v>14</v>
      </c>
      <c r="G22" s="200"/>
      <c r="H22" s="200"/>
      <c r="I22" s="197"/>
      <c r="J22" s="196" t="s">
        <v>15</v>
      </c>
      <c r="K22" s="197"/>
    </row>
    <row r="23" spans="1:11" x14ac:dyDescent="0.25">
      <c r="A23" s="22"/>
      <c r="B23" s="196">
        <f>VALUE(RIGHT($B$2, 4))</f>
        <v>2023</v>
      </c>
      <c r="C23" s="197"/>
      <c r="D23" s="196">
        <f>B23-1</f>
        <v>2022</v>
      </c>
      <c r="E23" s="204"/>
      <c r="F23" s="196">
        <f>B23</f>
        <v>2023</v>
      </c>
      <c r="G23" s="204"/>
      <c r="H23" s="196">
        <f>D23</f>
        <v>2022</v>
      </c>
      <c r="I23" s="204"/>
      <c r="J23" s="140" t="s">
        <v>4</v>
      </c>
      <c r="K23" s="141" t="s">
        <v>2</v>
      </c>
    </row>
    <row r="24" spans="1:11" x14ac:dyDescent="0.25">
      <c r="A24" s="163" t="s">
        <v>126</v>
      </c>
      <c r="B24" s="61" t="s">
        <v>12</v>
      </c>
      <c r="C24" s="62" t="s">
        <v>13</v>
      </c>
      <c r="D24" s="61" t="s">
        <v>12</v>
      </c>
      <c r="E24" s="63" t="s">
        <v>13</v>
      </c>
      <c r="F24" s="62" t="s">
        <v>12</v>
      </c>
      <c r="G24" s="62" t="s">
        <v>13</v>
      </c>
      <c r="H24" s="61" t="s">
        <v>12</v>
      </c>
      <c r="I24" s="63" t="s">
        <v>13</v>
      </c>
      <c r="J24" s="61"/>
      <c r="K24" s="63"/>
    </row>
    <row r="25" spans="1:11" x14ac:dyDescent="0.25">
      <c r="A25" s="7" t="s">
        <v>282</v>
      </c>
      <c r="B25" s="65">
        <v>0</v>
      </c>
      <c r="C25" s="34">
        <f>IF(B47=0, "-", B25/B47)</f>
        <v>0</v>
      </c>
      <c r="D25" s="65">
        <v>0</v>
      </c>
      <c r="E25" s="9">
        <f>IF(D47=0, "-", D25/D47)</f>
        <v>0</v>
      </c>
      <c r="F25" s="81">
        <v>0</v>
      </c>
      <c r="G25" s="34">
        <f>IF(F47=0, "-", F25/F47)</f>
        <v>0</v>
      </c>
      <c r="H25" s="65">
        <v>3</v>
      </c>
      <c r="I25" s="9">
        <f>IF(H47=0, "-", H25/H47)</f>
        <v>5.893909626719057E-3</v>
      </c>
      <c r="J25" s="8" t="str">
        <f t="shared" ref="J25:J45" si="2">IF(D25=0, "-", IF((B25-D25)/D25&lt;10, (B25-D25)/D25, "&gt;999%"))</f>
        <v>-</v>
      </c>
      <c r="K25" s="9">
        <f t="shared" ref="K25:K45" si="3">IF(H25=0, "-", IF((F25-H25)/H25&lt;10, (F25-H25)/H25, "&gt;999%"))</f>
        <v>-1</v>
      </c>
    </row>
    <row r="26" spans="1:11" x14ac:dyDescent="0.25">
      <c r="A26" s="7" t="s">
        <v>283</v>
      </c>
      <c r="B26" s="65">
        <v>13</v>
      </c>
      <c r="C26" s="34">
        <f>IF(B47=0, "-", B26/B47)</f>
        <v>6.5989847715736044E-2</v>
      </c>
      <c r="D26" s="65">
        <v>8</v>
      </c>
      <c r="E26" s="9">
        <f>IF(D47=0, "-", D26/D47)</f>
        <v>5.2980132450331126E-2</v>
      </c>
      <c r="F26" s="81">
        <v>42</v>
      </c>
      <c r="G26" s="34">
        <f>IF(F47=0, "-", F26/F47)</f>
        <v>7.4866310160427801E-2</v>
      </c>
      <c r="H26" s="65">
        <v>21</v>
      </c>
      <c r="I26" s="9">
        <f>IF(H47=0, "-", H26/H47)</f>
        <v>4.1257367387033402E-2</v>
      </c>
      <c r="J26" s="8">
        <f t="shared" si="2"/>
        <v>0.625</v>
      </c>
      <c r="K26" s="9">
        <f t="shared" si="3"/>
        <v>1</v>
      </c>
    </row>
    <row r="27" spans="1:11" x14ac:dyDescent="0.25">
      <c r="A27" s="7" t="s">
        <v>284</v>
      </c>
      <c r="B27" s="65">
        <v>10</v>
      </c>
      <c r="C27" s="34">
        <f>IF(B47=0, "-", B27/B47)</f>
        <v>5.0761421319796954E-2</v>
      </c>
      <c r="D27" s="65">
        <v>7</v>
      </c>
      <c r="E27" s="9">
        <f>IF(D47=0, "-", D27/D47)</f>
        <v>4.6357615894039736E-2</v>
      </c>
      <c r="F27" s="81">
        <v>17</v>
      </c>
      <c r="G27" s="34">
        <f>IF(F47=0, "-", F27/F47)</f>
        <v>3.0303030303030304E-2</v>
      </c>
      <c r="H27" s="65">
        <v>16</v>
      </c>
      <c r="I27" s="9">
        <f>IF(H47=0, "-", H27/H47)</f>
        <v>3.1434184675834968E-2</v>
      </c>
      <c r="J27" s="8">
        <f t="shared" si="2"/>
        <v>0.42857142857142855</v>
      </c>
      <c r="K27" s="9">
        <f t="shared" si="3"/>
        <v>6.25E-2</v>
      </c>
    </row>
    <row r="28" spans="1:11" x14ac:dyDescent="0.25">
      <c r="A28" s="7" t="s">
        <v>285</v>
      </c>
      <c r="B28" s="65">
        <v>24</v>
      </c>
      <c r="C28" s="34">
        <f>IF(B47=0, "-", B28/B47)</f>
        <v>0.12182741116751269</v>
      </c>
      <c r="D28" s="65">
        <v>23</v>
      </c>
      <c r="E28" s="9">
        <f>IF(D47=0, "-", D28/D47)</f>
        <v>0.15231788079470199</v>
      </c>
      <c r="F28" s="81">
        <v>48</v>
      </c>
      <c r="G28" s="34">
        <f>IF(F47=0, "-", F28/F47)</f>
        <v>8.5561497326203204E-2</v>
      </c>
      <c r="H28" s="65">
        <v>58</v>
      </c>
      <c r="I28" s="9">
        <f>IF(H47=0, "-", H28/H47)</f>
        <v>0.11394891944990176</v>
      </c>
      <c r="J28" s="8">
        <f t="shared" si="2"/>
        <v>4.3478260869565216E-2</v>
      </c>
      <c r="K28" s="9">
        <f t="shared" si="3"/>
        <v>-0.17241379310344829</v>
      </c>
    </row>
    <row r="29" spans="1:11" x14ac:dyDescent="0.25">
      <c r="A29" s="7" t="s">
        <v>286</v>
      </c>
      <c r="B29" s="65">
        <v>1</v>
      </c>
      <c r="C29" s="34">
        <f>IF(B47=0, "-", B29/B47)</f>
        <v>5.076142131979695E-3</v>
      </c>
      <c r="D29" s="65">
        <v>0</v>
      </c>
      <c r="E29" s="9">
        <f>IF(D47=0, "-", D29/D47)</f>
        <v>0</v>
      </c>
      <c r="F29" s="81">
        <v>5</v>
      </c>
      <c r="G29" s="34">
        <f>IF(F47=0, "-", F29/F47)</f>
        <v>8.9126559714795012E-3</v>
      </c>
      <c r="H29" s="65">
        <v>2</v>
      </c>
      <c r="I29" s="9">
        <f>IF(H47=0, "-", H29/H47)</f>
        <v>3.929273084479371E-3</v>
      </c>
      <c r="J29" s="8" t="str">
        <f t="shared" si="2"/>
        <v>-</v>
      </c>
      <c r="K29" s="9">
        <f t="shared" si="3"/>
        <v>1.5</v>
      </c>
    </row>
    <row r="30" spans="1:11" x14ac:dyDescent="0.25">
      <c r="A30" s="7" t="s">
        <v>287</v>
      </c>
      <c r="B30" s="65">
        <v>28</v>
      </c>
      <c r="C30" s="34">
        <f>IF(B47=0, "-", B30/B47)</f>
        <v>0.14213197969543148</v>
      </c>
      <c r="D30" s="65">
        <v>7</v>
      </c>
      <c r="E30" s="9">
        <f>IF(D47=0, "-", D30/D47)</f>
        <v>4.6357615894039736E-2</v>
      </c>
      <c r="F30" s="81">
        <v>57</v>
      </c>
      <c r="G30" s="34">
        <f>IF(F47=0, "-", F30/F47)</f>
        <v>0.10160427807486631</v>
      </c>
      <c r="H30" s="65">
        <v>44</v>
      </c>
      <c r="I30" s="9">
        <f>IF(H47=0, "-", H30/H47)</f>
        <v>8.6444007858546168E-2</v>
      </c>
      <c r="J30" s="8">
        <f t="shared" si="2"/>
        <v>3</v>
      </c>
      <c r="K30" s="9">
        <f t="shared" si="3"/>
        <v>0.29545454545454547</v>
      </c>
    </row>
    <row r="31" spans="1:11" x14ac:dyDescent="0.25">
      <c r="A31" s="7" t="s">
        <v>288</v>
      </c>
      <c r="B31" s="65">
        <v>37</v>
      </c>
      <c r="C31" s="34">
        <f>IF(B47=0, "-", B31/B47)</f>
        <v>0.18781725888324874</v>
      </c>
      <c r="D31" s="65">
        <v>52</v>
      </c>
      <c r="E31" s="9">
        <f>IF(D47=0, "-", D31/D47)</f>
        <v>0.3443708609271523</v>
      </c>
      <c r="F31" s="81">
        <v>62</v>
      </c>
      <c r="G31" s="34">
        <f>IF(F47=0, "-", F31/F47)</f>
        <v>0.11051693404634581</v>
      </c>
      <c r="H31" s="65">
        <v>137</v>
      </c>
      <c r="I31" s="9">
        <f>IF(H47=0, "-", H31/H47)</f>
        <v>0.26915520628683692</v>
      </c>
      <c r="J31" s="8">
        <f t="shared" si="2"/>
        <v>-0.28846153846153844</v>
      </c>
      <c r="K31" s="9">
        <f t="shared" si="3"/>
        <v>-0.54744525547445255</v>
      </c>
    </row>
    <row r="32" spans="1:11" x14ac:dyDescent="0.25">
      <c r="A32" s="7" t="s">
        <v>289</v>
      </c>
      <c r="B32" s="65">
        <v>1</v>
      </c>
      <c r="C32" s="34">
        <f>IF(B47=0, "-", B32/B47)</f>
        <v>5.076142131979695E-3</v>
      </c>
      <c r="D32" s="65">
        <v>1</v>
      </c>
      <c r="E32" s="9">
        <f>IF(D47=0, "-", D32/D47)</f>
        <v>6.6225165562913907E-3</v>
      </c>
      <c r="F32" s="81">
        <v>4</v>
      </c>
      <c r="G32" s="34">
        <f>IF(F47=0, "-", F32/F47)</f>
        <v>7.1301247771836003E-3</v>
      </c>
      <c r="H32" s="65">
        <v>11</v>
      </c>
      <c r="I32" s="9">
        <f>IF(H47=0, "-", H32/H47)</f>
        <v>2.1611001964636542E-2</v>
      </c>
      <c r="J32" s="8">
        <f t="shared" si="2"/>
        <v>0</v>
      </c>
      <c r="K32" s="9">
        <f t="shared" si="3"/>
        <v>-0.63636363636363635</v>
      </c>
    </row>
    <row r="33" spans="1:11" x14ac:dyDescent="0.25">
      <c r="A33" s="7" t="s">
        <v>290</v>
      </c>
      <c r="B33" s="65">
        <v>31</v>
      </c>
      <c r="C33" s="34">
        <f>IF(B47=0, "-", B33/B47)</f>
        <v>0.15736040609137056</v>
      </c>
      <c r="D33" s="65">
        <v>8</v>
      </c>
      <c r="E33" s="9">
        <f>IF(D47=0, "-", D33/D47)</f>
        <v>5.2980132450331126E-2</v>
      </c>
      <c r="F33" s="81">
        <v>96</v>
      </c>
      <c r="G33" s="34">
        <f>IF(F47=0, "-", F33/F47)</f>
        <v>0.17112299465240641</v>
      </c>
      <c r="H33" s="65">
        <v>44</v>
      </c>
      <c r="I33" s="9">
        <f>IF(H47=0, "-", H33/H47)</f>
        <v>8.6444007858546168E-2</v>
      </c>
      <c r="J33" s="8">
        <f t="shared" si="2"/>
        <v>2.875</v>
      </c>
      <c r="K33" s="9">
        <f t="shared" si="3"/>
        <v>1.1818181818181819</v>
      </c>
    </row>
    <row r="34" spans="1:11" x14ac:dyDescent="0.25">
      <c r="A34" s="7" t="s">
        <v>291</v>
      </c>
      <c r="B34" s="65">
        <v>5</v>
      </c>
      <c r="C34" s="34">
        <f>IF(B47=0, "-", B34/B47)</f>
        <v>2.5380710659898477E-2</v>
      </c>
      <c r="D34" s="65">
        <v>10</v>
      </c>
      <c r="E34" s="9">
        <f>IF(D47=0, "-", D34/D47)</f>
        <v>6.6225165562913912E-2</v>
      </c>
      <c r="F34" s="81">
        <v>26</v>
      </c>
      <c r="G34" s="34">
        <f>IF(F47=0, "-", F34/F47)</f>
        <v>4.6345811051693407E-2</v>
      </c>
      <c r="H34" s="65">
        <v>31</v>
      </c>
      <c r="I34" s="9">
        <f>IF(H47=0, "-", H34/H47)</f>
        <v>6.0903732809430254E-2</v>
      </c>
      <c r="J34" s="8">
        <f t="shared" si="2"/>
        <v>-0.5</v>
      </c>
      <c r="K34" s="9">
        <f t="shared" si="3"/>
        <v>-0.16129032258064516</v>
      </c>
    </row>
    <row r="35" spans="1:11" x14ac:dyDescent="0.25">
      <c r="A35" s="7" t="s">
        <v>292</v>
      </c>
      <c r="B35" s="65">
        <v>11</v>
      </c>
      <c r="C35" s="34">
        <f>IF(B47=0, "-", B35/B47)</f>
        <v>5.5837563451776651E-2</v>
      </c>
      <c r="D35" s="65">
        <v>11</v>
      </c>
      <c r="E35" s="9">
        <f>IF(D47=0, "-", D35/D47)</f>
        <v>7.2847682119205295E-2</v>
      </c>
      <c r="F35" s="81">
        <v>30</v>
      </c>
      <c r="G35" s="34">
        <f>IF(F47=0, "-", F35/F47)</f>
        <v>5.3475935828877004E-2</v>
      </c>
      <c r="H35" s="65">
        <v>33</v>
      </c>
      <c r="I35" s="9">
        <f>IF(H47=0, "-", H35/H47)</f>
        <v>6.4833005893909626E-2</v>
      </c>
      <c r="J35" s="8">
        <f t="shared" si="2"/>
        <v>0</v>
      </c>
      <c r="K35" s="9">
        <f t="shared" si="3"/>
        <v>-9.0909090909090912E-2</v>
      </c>
    </row>
    <row r="36" spans="1:11" x14ac:dyDescent="0.25">
      <c r="A36" s="7" t="s">
        <v>293</v>
      </c>
      <c r="B36" s="65">
        <v>6</v>
      </c>
      <c r="C36" s="34">
        <f>IF(B47=0, "-", B36/B47)</f>
        <v>3.0456852791878174E-2</v>
      </c>
      <c r="D36" s="65">
        <v>0</v>
      </c>
      <c r="E36" s="9">
        <f>IF(D47=0, "-", D36/D47)</f>
        <v>0</v>
      </c>
      <c r="F36" s="81">
        <v>22</v>
      </c>
      <c r="G36" s="34">
        <f>IF(F47=0, "-", F36/F47)</f>
        <v>3.9215686274509803E-2</v>
      </c>
      <c r="H36" s="65">
        <v>1</v>
      </c>
      <c r="I36" s="9">
        <f>IF(H47=0, "-", H36/H47)</f>
        <v>1.9646365422396855E-3</v>
      </c>
      <c r="J36" s="8" t="str">
        <f t="shared" si="2"/>
        <v>-</v>
      </c>
      <c r="K36" s="9" t="str">
        <f t="shared" si="3"/>
        <v>&gt;999%</v>
      </c>
    </row>
    <row r="37" spans="1:11" x14ac:dyDescent="0.25">
      <c r="A37" s="7" t="s">
        <v>294</v>
      </c>
      <c r="B37" s="65">
        <v>1</v>
      </c>
      <c r="C37" s="34">
        <f>IF(B47=0, "-", B37/B47)</f>
        <v>5.076142131979695E-3</v>
      </c>
      <c r="D37" s="65">
        <v>0</v>
      </c>
      <c r="E37" s="9">
        <f>IF(D47=0, "-", D37/D47)</f>
        <v>0</v>
      </c>
      <c r="F37" s="81">
        <v>1</v>
      </c>
      <c r="G37" s="34">
        <f>IF(F47=0, "-", F37/F47)</f>
        <v>1.7825311942959001E-3</v>
      </c>
      <c r="H37" s="65">
        <v>2</v>
      </c>
      <c r="I37" s="9">
        <f>IF(H47=0, "-", H37/H47)</f>
        <v>3.929273084479371E-3</v>
      </c>
      <c r="J37" s="8" t="str">
        <f t="shared" si="2"/>
        <v>-</v>
      </c>
      <c r="K37" s="9">
        <f t="shared" si="3"/>
        <v>-0.5</v>
      </c>
    </row>
    <row r="38" spans="1:11" x14ac:dyDescent="0.25">
      <c r="A38" s="7" t="s">
        <v>295</v>
      </c>
      <c r="B38" s="65">
        <v>0</v>
      </c>
      <c r="C38" s="34">
        <f>IF(B47=0, "-", B38/B47)</f>
        <v>0</v>
      </c>
      <c r="D38" s="65">
        <v>0</v>
      </c>
      <c r="E38" s="9">
        <f>IF(D47=0, "-", D38/D47)</f>
        <v>0</v>
      </c>
      <c r="F38" s="81">
        <v>2</v>
      </c>
      <c r="G38" s="34">
        <f>IF(F47=0, "-", F38/F47)</f>
        <v>3.5650623885918001E-3</v>
      </c>
      <c r="H38" s="65">
        <v>2</v>
      </c>
      <c r="I38" s="9">
        <f>IF(H47=0, "-", H38/H47)</f>
        <v>3.929273084479371E-3</v>
      </c>
      <c r="J38" s="8" t="str">
        <f t="shared" si="2"/>
        <v>-</v>
      </c>
      <c r="K38" s="9">
        <f t="shared" si="3"/>
        <v>0</v>
      </c>
    </row>
    <row r="39" spans="1:11" x14ac:dyDescent="0.25">
      <c r="A39" s="7" t="s">
        <v>296</v>
      </c>
      <c r="B39" s="65">
        <v>7</v>
      </c>
      <c r="C39" s="34">
        <f>IF(B47=0, "-", B39/B47)</f>
        <v>3.553299492385787E-2</v>
      </c>
      <c r="D39" s="65">
        <v>2</v>
      </c>
      <c r="E39" s="9">
        <f>IF(D47=0, "-", D39/D47)</f>
        <v>1.3245033112582781E-2</v>
      </c>
      <c r="F39" s="81">
        <v>24</v>
      </c>
      <c r="G39" s="34">
        <f>IF(F47=0, "-", F39/F47)</f>
        <v>4.2780748663101602E-2</v>
      </c>
      <c r="H39" s="65">
        <v>10</v>
      </c>
      <c r="I39" s="9">
        <f>IF(H47=0, "-", H39/H47)</f>
        <v>1.9646365422396856E-2</v>
      </c>
      <c r="J39" s="8">
        <f t="shared" si="2"/>
        <v>2.5</v>
      </c>
      <c r="K39" s="9">
        <f t="shared" si="3"/>
        <v>1.4</v>
      </c>
    </row>
    <row r="40" spans="1:11" x14ac:dyDescent="0.25">
      <c r="A40" s="7" t="s">
        <v>297</v>
      </c>
      <c r="B40" s="65">
        <v>1</v>
      </c>
      <c r="C40" s="34">
        <f>IF(B47=0, "-", B40/B47)</f>
        <v>5.076142131979695E-3</v>
      </c>
      <c r="D40" s="65">
        <v>0</v>
      </c>
      <c r="E40" s="9">
        <f>IF(D47=0, "-", D40/D47)</f>
        <v>0</v>
      </c>
      <c r="F40" s="81">
        <v>28</v>
      </c>
      <c r="G40" s="34">
        <f>IF(F47=0, "-", F40/F47)</f>
        <v>4.9910873440285206E-2</v>
      </c>
      <c r="H40" s="65">
        <v>28</v>
      </c>
      <c r="I40" s="9">
        <f>IF(H47=0, "-", H40/H47)</f>
        <v>5.50098231827112E-2</v>
      </c>
      <c r="J40" s="8" t="str">
        <f t="shared" si="2"/>
        <v>-</v>
      </c>
      <c r="K40" s="9">
        <f t="shared" si="3"/>
        <v>0</v>
      </c>
    </row>
    <row r="41" spans="1:11" x14ac:dyDescent="0.25">
      <c r="A41" s="7" t="s">
        <v>298</v>
      </c>
      <c r="B41" s="65">
        <v>0</v>
      </c>
      <c r="C41" s="34">
        <f>IF(B47=0, "-", B41/B47)</f>
        <v>0</v>
      </c>
      <c r="D41" s="65">
        <v>0</v>
      </c>
      <c r="E41" s="9">
        <f>IF(D47=0, "-", D41/D47)</f>
        <v>0</v>
      </c>
      <c r="F41" s="81">
        <v>0</v>
      </c>
      <c r="G41" s="34">
        <f>IF(F47=0, "-", F41/F47)</f>
        <v>0</v>
      </c>
      <c r="H41" s="65">
        <v>1</v>
      </c>
      <c r="I41" s="9">
        <f>IF(H47=0, "-", H41/H47)</f>
        <v>1.9646365422396855E-3</v>
      </c>
      <c r="J41" s="8" t="str">
        <f t="shared" si="2"/>
        <v>-</v>
      </c>
      <c r="K41" s="9">
        <f t="shared" si="3"/>
        <v>-1</v>
      </c>
    </row>
    <row r="42" spans="1:11" x14ac:dyDescent="0.25">
      <c r="A42" s="7" t="s">
        <v>299</v>
      </c>
      <c r="B42" s="65">
        <v>2</v>
      </c>
      <c r="C42" s="34">
        <f>IF(B47=0, "-", B42/B47)</f>
        <v>1.015228426395939E-2</v>
      </c>
      <c r="D42" s="65">
        <v>0</v>
      </c>
      <c r="E42" s="9">
        <f>IF(D47=0, "-", D42/D47)</f>
        <v>0</v>
      </c>
      <c r="F42" s="81">
        <v>3</v>
      </c>
      <c r="G42" s="34">
        <f>IF(F47=0, "-", F42/F47)</f>
        <v>5.3475935828877002E-3</v>
      </c>
      <c r="H42" s="65">
        <v>6</v>
      </c>
      <c r="I42" s="9">
        <f>IF(H47=0, "-", H42/H47)</f>
        <v>1.1787819253438114E-2</v>
      </c>
      <c r="J42" s="8" t="str">
        <f t="shared" si="2"/>
        <v>-</v>
      </c>
      <c r="K42" s="9">
        <f t="shared" si="3"/>
        <v>-0.5</v>
      </c>
    </row>
    <row r="43" spans="1:11" x14ac:dyDescent="0.25">
      <c r="A43" s="7" t="s">
        <v>300</v>
      </c>
      <c r="B43" s="65">
        <v>5</v>
      </c>
      <c r="C43" s="34">
        <f>IF(B47=0, "-", B43/B47)</f>
        <v>2.5380710659898477E-2</v>
      </c>
      <c r="D43" s="65">
        <v>6</v>
      </c>
      <c r="E43" s="9">
        <f>IF(D47=0, "-", D43/D47)</f>
        <v>3.9735099337748346E-2</v>
      </c>
      <c r="F43" s="81">
        <v>21</v>
      </c>
      <c r="G43" s="34">
        <f>IF(F47=0, "-", F43/F47)</f>
        <v>3.7433155080213901E-2</v>
      </c>
      <c r="H43" s="65">
        <v>32</v>
      </c>
      <c r="I43" s="9">
        <f>IF(H47=0, "-", H43/H47)</f>
        <v>6.2868369351669937E-2</v>
      </c>
      <c r="J43" s="8">
        <f t="shared" si="2"/>
        <v>-0.16666666666666666</v>
      </c>
      <c r="K43" s="9">
        <f t="shared" si="3"/>
        <v>-0.34375</v>
      </c>
    </row>
    <row r="44" spans="1:11" x14ac:dyDescent="0.25">
      <c r="A44" s="7" t="s">
        <v>301</v>
      </c>
      <c r="B44" s="65">
        <v>4</v>
      </c>
      <c r="C44" s="34">
        <f>IF(B47=0, "-", B44/B47)</f>
        <v>2.030456852791878E-2</v>
      </c>
      <c r="D44" s="65">
        <v>0</v>
      </c>
      <c r="E44" s="9">
        <f>IF(D47=0, "-", D44/D47)</f>
        <v>0</v>
      </c>
      <c r="F44" s="81">
        <v>22</v>
      </c>
      <c r="G44" s="34">
        <f>IF(F47=0, "-", F44/F47)</f>
        <v>3.9215686274509803E-2</v>
      </c>
      <c r="H44" s="65">
        <v>0</v>
      </c>
      <c r="I44" s="9">
        <f>IF(H47=0, "-", H44/H47)</f>
        <v>0</v>
      </c>
      <c r="J44" s="8" t="str">
        <f t="shared" si="2"/>
        <v>-</v>
      </c>
      <c r="K44" s="9" t="str">
        <f t="shared" si="3"/>
        <v>-</v>
      </c>
    </row>
    <row r="45" spans="1:11" x14ac:dyDescent="0.25">
      <c r="A45" s="7" t="s">
        <v>302</v>
      </c>
      <c r="B45" s="65">
        <v>10</v>
      </c>
      <c r="C45" s="34">
        <f>IF(B47=0, "-", B45/B47)</f>
        <v>5.0761421319796954E-2</v>
      </c>
      <c r="D45" s="65">
        <v>16</v>
      </c>
      <c r="E45" s="9">
        <f>IF(D47=0, "-", D45/D47)</f>
        <v>0.10596026490066225</v>
      </c>
      <c r="F45" s="81">
        <v>51</v>
      </c>
      <c r="G45" s="34">
        <f>IF(F47=0, "-", F45/F47)</f>
        <v>9.0909090909090912E-2</v>
      </c>
      <c r="H45" s="65">
        <v>27</v>
      </c>
      <c r="I45" s="9">
        <f>IF(H47=0, "-", H45/H47)</f>
        <v>5.304518664047151E-2</v>
      </c>
      <c r="J45" s="8">
        <f t="shared" si="2"/>
        <v>-0.375</v>
      </c>
      <c r="K45" s="9">
        <f t="shared" si="3"/>
        <v>0.88888888888888884</v>
      </c>
    </row>
    <row r="46" spans="1:11" x14ac:dyDescent="0.25">
      <c r="A46" s="2"/>
      <c r="B46" s="68"/>
      <c r="C46" s="33"/>
      <c r="D46" s="68"/>
      <c r="E46" s="6"/>
      <c r="F46" s="82"/>
      <c r="G46" s="33"/>
      <c r="H46" s="68"/>
      <c r="I46" s="6"/>
      <c r="J46" s="5"/>
      <c r="K46" s="6"/>
    </row>
    <row r="47" spans="1:11" s="43" customFormat="1" x14ac:dyDescent="0.25">
      <c r="A47" s="162" t="s">
        <v>486</v>
      </c>
      <c r="B47" s="71">
        <f>SUM(B25:B46)</f>
        <v>197</v>
      </c>
      <c r="C47" s="40">
        <f>B47/1576</f>
        <v>0.125</v>
      </c>
      <c r="D47" s="71">
        <f>SUM(D25:D46)</f>
        <v>151</v>
      </c>
      <c r="E47" s="41">
        <f>D47/1560</f>
        <v>9.6794871794871798E-2</v>
      </c>
      <c r="F47" s="77">
        <f>SUM(F25:F46)</f>
        <v>561</v>
      </c>
      <c r="G47" s="42">
        <f>F47/4424</f>
        <v>0.12680831826401448</v>
      </c>
      <c r="H47" s="71">
        <f>SUM(H25:H46)</f>
        <v>509</v>
      </c>
      <c r="I47" s="41">
        <f>H47/4091</f>
        <v>0.12441945734539232</v>
      </c>
      <c r="J47" s="37">
        <f>IF(D47=0, "-", IF((B47-D47)/D47&lt;10, (B47-D47)/D47, "&gt;999%"))</f>
        <v>0.30463576158940397</v>
      </c>
      <c r="K47" s="38">
        <f>IF(H47=0, "-", IF((F47-H47)/H47&lt;10, (F47-H47)/H47, "&gt;999%"))</f>
        <v>0.10216110019646366</v>
      </c>
    </row>
    <row r="48" spans="1:11" x14ac:dyDescent="0.25">
      <c r="B48" s="83"/>
      <c r="D48" s="83"/>
      <c r="F48" s="83"/>
      <c r="H48" s="83"/>
    </row>
    <row r="49" spans="1:11" x14ac:dyDescent="0.25">
      <c r="A49" s="163" t="s">
        <v>127</v>
      </c>
      <c r="B49" s="61" t="s">
        <v>12</v>
      </c>
      <c r="C49" s="62" t="s">
        <v>13</v>
      </c>
      <c r="D49" s="61" t="s">
        <v>12</v>
      </c>
      <c r="E49" s="63" t="s">
        <v>13</v>
      </c>
      <c r="F49" s="62" t="s">
        <v>12</v>
      </c>
      <c r="G49" s="62" t="s">
        <v>13</v>
      </c>
      <c r="H49" s="61" t="s">
        <v>12</v>
      </c>
      <c r="I49" s="63" t="s">
        <v>13</v>
      </c>
      <c r="J49" s="61"/>
      <c r="K49" s="63"/>
    </row>
    <row r="50" spans="1:11" x14ac:dyDescent="0.25">
      <c r="A50" s="7" t="s">
        <v>303</v>
      </c>
      <c r="B50" s="65">
        <v>4</v>
      </c>
      <c r="C50" s="34">
        <f>IF(B64=0, "-", B50/B64)</f>
        <v>6.7796610169491525E-2</v>
      </c>
      <c r="D50" s="65">
        <v>1</v>
      </c>
      <c r="E50" s="9">
        <f>IF(D64=0, "-", D50/D64)</f>
        <v>2.7777777777777776E-2</v>
      </c>
      <c r="F50" s="81">
        <v>7</v>
      </c>
      <c r="G50" s="34">
        <f>IF(F64=0, "-", F50/F64)</f>
        <v>4.8951048951048952E-2</v>
      </c>
      <c r="H50" s="65">
        <v>3</v>
      </c>
      <c r="I50" s="9">
        <f>IF(H64=0, "-", H50/H64)</f>
        <v>0.03</v>
      </c>
      <c r="J50" s="8">
        <f t="shared" ref="J50:J62" si="4">IF(D50=0, "-", IF((B50-D50)/D50&lt;10, (B50-D50)/D50, "&gt;999%"))</f>
        <v>3</v>
      </c>
      <c r="K50" s="9">
        <f t="shared" ref="K50:K62" si="5">IF(H50=0, "-", IF((F50-H50)/H50&lt;10, (F50-H50)/H50, "&gt;999%"))</f>
        <v>1.3333333333333333</v>
      </c>
    </row>
    <row r="51" spans="1:11" x14ac:dyDescent="0.25">
      <c r="A51" s="7" t="s">
        <v>304</v>
      </c>
      <c r="B51" s="65">
        <v>8</v>
      </c>
      <c r="C51" s="34">
        <f>IF(B64=0, "-", B51/B64)</f>
        <v>0.13559322033898305</v>
      </c>
      <c r="D51" s="65">
        <v>7</v>
      </c>
      <c r="E51" s="9">
        <f>IF(D64=0, "-", D51/D64)</f>
        <v>0.19444444444444445</v>
      </c>
      <c r="F51" s="81">
        <v>26</v>
      </c>
      <c r="G51" s="34">
        <f>IF(F64=0, "-", F51/F64)</f>
        <v>0.18181818181818182</v>
      </c>
      <c r="H51" s="65">
        <v>17</v>
      </c>
      <c r="I51" s="9">
        <f>IF(H64=0, "-", H51/H64)</f>
        <v>0.17</v>
      </c>
      <c r="J51" s="8">
        <f t="shared" si="4"/>
        <v>0.14285714285714285</v>
      </c>
      <c r="K51" s="9">
        <f t="shared" si="5"/>
        <v>0.52941176470588236</v>
      </c>
    </row>
    <row r="52" spans="1:11" x14ac:dyDescent="0.25">
      <c r="A52" s="7" t="s">
        <v>305</v>
      </c>
      <c r="B52" s="65">
        <v>2</v>
      </c>
      <c r="C52" s="34">
        <f>IF(B64=0, "-", B52/B64)</f>
        <v>3.3898305084745763E-2</v>
      </c>
      <c r="D52" s="65">
        <v>2</v>
      </c>
      <c r="E52" s="9">
        <f>IF(D64=0, "-", D52/D64)</f>
        <v>5.5555555555555552E-2</v>
      </c>
      <c r="F52" s="81">
        <v>2</v>
      </c>
      <c r="G52" s="34">
        <f>IF(F64=0, "-", F52/F64)</f>
        <v>1.3986013986013986E-2</v>
      </c>
      <c r="H52" s="65">
        <v>7</v>
      </c>
      <c r="I52" s="9">
        <f>IF(H64=0, "-", H52/H64)</f>
        <v>7.0000000000000007E-2</v>
      </c>
      <c r="J52" s="8">
        <f t="shared" si="4"/>
        <v>0</v>
      </c>
      <c r="K52" s="9">
        <f t="shared" si="5"/>
        <v>-0.7142857142857143</v>
      </c>
    </row>
    <row r="53" spans="1:11" x14ac:dyDescent="0.25">
      <c r="A53" s="7" t="s">
        <v>306</v>
      </c>
      <c r="B53" s="65">
        <v>2</v>
      </c>
      <c r="C53" s="34">
        <f>IF(B64=0, "-", B53/B64)</f>
        <v>3.3898305084745763E-2</v>
      </c>
      <c r="D53" s="65">
        <v>2</v>
      </c>
      <c r="E53" s="9">
        <f>IF(D64=0, "-", D53/D64)</f>
        <v>5.5555555555555552E-2</v>
      </c>
      <c r="F53" s="81">
        <v>4</v>
      </c>
      <c r="G53" s="34">
        <f>IF(F64=0, "-", F53/F64)</f>
        <v>2.7972027972027972E-2</v>
      </c>
      <c r="H53" s="65">
        <v>6</v>
      </c>
      <c r="I53" s="9">
        <f>IF(H64=0, "-", H53/H64)</f>
        <v>0.06</v>
      </c>
      <c r="J53" s="8">
        <f t="shared" si="4"/>
        <v>0</v>
      </c>
      <c r="K53" s="9">
        <f t="shared" si="5"/>
        <v>-0.33333333333333331</v>
      </c>
    </row>
    <row r="54" spans="1:11" x14ac:dyDescent="0.25">
      <c r="A54" s="7" t="s">
        <v>307</v>
      </c>
      <c r="B54" s="65">
        <v>0</v>
      </c>
      <c r="C54" s="34">
        <f>IF(B64=0, "-", B54/B64)</f>
        <v>0</v>
      </c>
      <c r="D54" s="65">
        <v>0</v>
      </c>
      <c r="E54" s="9">
        <f>IF(D64=0, "-", D54/D64)</f>
        <v>0</v>
      </c>
      <c r="F54" s="81">
        <v>4</v>
      </c>
      <c r="G54" s="34">
        <f>IF(F64=0, "-", F54/F64)</f>
        <v>2.7972027972027972E-2</v>
      </c>
      <c r="H54" s="65">
        <v>0</v>
      </c>
      <c r="I54" s="9">
        <f>IF(H64=0, "-", H54/H64)</f>
        <v>0</v>
      </c>
      <c r="J54" s="8" t="str">
        <f t="shared" si="4"/>
        <v>-</v>
      </c>
      <c r="K54" s="9" t="str">
        <f t="shared" si="5"/>
        <v>-</v>
      </c>
    </row>
    <row r="55" spans="1:11" x14ac:dyDescent="0.25">
      <c r="A55" s="7" t="s">
        <v>308</v>
      </c>
      <c r="B55" s="65">
        <v>0</v>
      </c>
      <c r="C55" s="34">
        <f>IF(B64=0, "-", B55/B64)</f>
        <v>0</v>
      </c>
      <c r="D55" s="65">
        <v>0</v>
      </c>
      <c r="E55" s="9">
        <f>IF(D64=0, "-", D55/D64)</f>
        <v>0</v>
      </c>
      <c r="F55" s="81">
        <v>0</v>
      </c>
      <c r="G55" s="34">
        <f>IF(F64=0, "-", F55/F64)</f>
        <v>0</v>
      </c>
      <c r="H55" s="65">
        <v>1</v>
      </c>
      <c r="I55" s="9">
        <f>IF(H64=0, "-", H55/H64)</f>
        <v>0.01</v>
      </c>
      <c r="J55" s="8" t="str">
        <f t="shared" si="4"/>
        <v>-</v>
      </c>
      <c r="K55" s="9">
        <f t="shared" si="5"/>
        <v>-1</v>
      </c>
    </row>
    <row r="56" spans="1:11" x14ac:dyDescent="0.25">
      <c r="A56" s="7" t="s">
        <v>309</v>
      </c>
      <c r="B56" s="65">
        <v>5</v>
      </c>
      <c r="C56" s="34">
        <f>IF(B64=0, "-", B56/B64)</f>
        <v>8.4745762711864403E-2</v>
      </c>
      <c r="D56" s="65">
        <v>1</v>
      </c>
      <c r="E56" s="9">
        <f>IF(D64=0, "-", D56/D64)</f>
        <v>2.7777777777777776E-2</v>
      </c>
      <c r="F56" s="81">
        <v>10</v>
      </c>
      <c r="G56" s="34">
        <f>IF(F64=0, "-", F56/F64)</f>
        <v>6.9930069930069935E-2</v>
      </c>
      <c r="H56" s="65">
        <v>6</v>
      </c>
      <c r="I56" s="9">
        <f>IF(H64=0, "-", H56/H64)</f>
        <v>0.06</v>
      </c>
      <c r="J56" s="8">
        <f t="shared" si="4"/>
        <v>4</v>
      </c>
      <c r="K56" s="9">
        <f t="shared" si="5"/>
        <v>0.66666666666666663</v>
      </c>
    </row>
    <row r="57" spans="1:11" x14ac:dyDescent="0.25">
      <c r="A57" s="7" t="s">
        <v>310</v>
      </c>
      <c r="B57" s="65">
        <v>2</v>
      </c>
      <c r="C57" s="34">
        <f>IF(B64=0, "-", B57/B64)</f>
        <v>3.3898305084745763E-2</v>
      </c>
      <c r="D57" s="65">
        <v>4</v>
      </c>
      <c r="E57" s="9">
        <f>IF(D64=0, "-", D57/D64)</f>
        <v>0.1111111111111111</v>
      </c>
      <c r="F57" s="81">
        <v>7</v>
      </c>
      <c r="G57" s="34">
        <f>IF(F64=0, "-", F57/F64)</f>
        <v>4.8951048951048952E-2</v>
      </c>
      <c r="H57" s="65">
        <v>7</v>
      </c>
      <c r="I57" s="9">
        <f>IF(H64=0, "-", H57/H64)</f>
        <v>7.0000000000000007E-2</v>
      </c>
      <c r="J57" s="8">
        <f t="shared" si="4"/>
        <v>-0.5</v>
      </c>
      <c r="K57" s="9">
        <f t="shared" si="5"/>
        <v>0</v>
      </c>
    </row>
    <row r="58" spans="1:11" x14ac:dyDescent="0.25">
      <c r="A58" s="7" t="s">
        <v>311</v>
      </c>
      <c r="B58" s="65">
        <v>2</v>
      </c>
      <c r="C58" s="34">
        <f>IF(B64=0, "-", B58/B64)</f>
        <v>3.3898305084745763E-2</v>
      </c>
      <c r="D58" s="65">
        <v>3</v>
      </c>
      <c r="E58" s="9">
        <f>IF(D64=0, "-", D58/D64)</f>
        <v>8.3333333333333329E-2</v>
      </c>
      <c r="F58" s="81">
        <v>2</v>
      </c>
      <c r="G58" s="34">
        <f>IF(F64=0, "-", F58/F64)</f>
        <v>1.3986013986013986E-2</v>
      </c>
      <c r="H58" s="65">
        <v>6</v>
      </c>
      <c r="I58" s="9">
        <f>IF(H64=0, "-", H58/H64)</f>
        <v>0.06</v>
      </c>
      <c r="J58" s="8">
        <f t="shared" si="4"/>
        <v>-0.33333333333333331</v>
      </c>
      <c r="K58" s="9">
        <f t="shared" si="5"/>
        <v>-0.66666666666666663</v>
      </c>
    </row>
    <row r="59" spans="1:11" x14ac:dyDescent="0.25">
      <c r="A59" s="7" t="s">
        <v>312</v>
      </c>
      <c r="B59" s="65">
        <v>2</v>
      </c>
      <c r="C59" s="34">
        <f>IF(B64=0, "-", B59/B64)</f>
        <v>3.3898305084745763E-2</v>
      </c>
      <c r="D59" s="65">
        <v>1</v>
      </c>
      <c r="E59" s="9">
        <f>IF(D64=0, "-", D59/D64)</f>
        <v>2.7777777777777776E-2</v>
      </c>
      <c r="F59" s="81">
        <v>3</v>
      </c>
      <c r="G59" s="34">
        <f>IF(F64=0, "-", F59/F64)</f>
        <v>2.097902097902098E-2</v>
      </c>
      <c r="H59" s="65">
        <v>4</v>
      </c>
      <c r="I59" s="9">
        <f>IF(H64=0, "-", H59/H64)</f>
        <v>0.04</v>
      </c>
      <c r="J59" s="8">
        <f t="shared" si="4"/>
        <v>1</v>
      </c>
      <c r="K59" s="9">
        <f t="shared" si="5"/>
        <v>-0.25</v>
      </c>
    </row>
    <row r="60" spans="1:11" x14ac:dyDescent="0.25">
      <c r="A60" s="7" t="s">
        <v>313</v>
      </c>
      <c r="B60" s="65">
        <v>1</v>
      </c>
      <c r="C60" s="34">
        <f>IF(B64=0, "-", B60/B64)</f>
        <v>1.6949152542372881E-2</v>
      </c>
      <c r="D60" s="65">
        <v>0</v>
      </c>
      <c r="E60" s="9">
        <f>IF(D64=0, "-", D60/D64)</f>
        <v>0</v>
      </c>
      <c r="F60" s="81">
        <v>7</v>
      </c>
      <c r="G60" s="34">
        <f>IF(F64=0, "-", F60/F64)</f>
        <v>4.8951048951048952E-2</v>
      </c>
      <c r="H60" s="65">
        <v>3</v>
      </c>
      <c r="I60" s="9">
        <f>IF(H64=0, "-", H60/H64)</f>
        <v>0.03</v>
      </c>
      <c r="J60" s="8" t="str">
        <f t="shared" si="4"/>
        <v>-</v>
      </c>
      <c r="K60" s="9">
        <f t="shared" si="5"/>
        <v>1.3333333333333333</v>
      </c>
    </row>
    <row r="61" spans="1:11" x14ac:dyDescent="0.25">
      <c r="A61" s="7" t="s">
        <v>314</v>
      </c>
      <c r="B61" s="65">
        <v>2</v>
      </c>
      <c r="C61" s="34">
        <f>IF(B64=0, "-", B61/B64)</f>
        <v>3.3898305084745763E-2</v>
      </c>
      <c r="D61" s="65">
        <v>0</v>
      </c>
      <c r="E61" s="9">
        <f>IF(D64=0, "-", D61/D64)</f>
        <v>0</v>
      </c>
      <c r="F61" s="81">
        <v>9</v>
      </c>
      <c r="G61" s="34">
        <f>IF(F64=0, "-", F61/F64)</f>
        <v>6.2937062937062943E-2</v>
      </c>
      <c r="H61" s="65">
        <v>0</v>
      </c>
      <c r="I61" s="9">
        <f>IF(H64=0, "-", H61/H64)</f>
        <v>0</v>
      </c>
      <c r="J61" s="8" t="str">
        <f t="shared" si="4"/>
        <v>-</v>
      </c>
      <c r="K61" s="9" t="str">
        <f t="shared" si="5"/>
        <v>-</v>
      </c>
    </row>
    <row r="62" spans="1:11" x14ac:dyDescent="0.25">
      <c r="A62" s="7" t="s">
        <v>315</v>
      </c>
      <c r="B62" s="65">
        <v>29</v>
      </c>
      <c r="C62" s="34">
        <f>IF(B64=0, "-", B62/B64)</f>
        <v>0.49152542372881358</v>
      </c>
      <c r="D62" s="65">
        <v>15</v>
      </c>
      <c r="E62" s="9">
        <f>IF(D64=0, "-", D62/D64)</f>
        <v>0.41666666666666669</v>
      </c>
      <c r="F62" s="81">
        <v>62</v>
      </c>
      <c r="G62" s="34">
        <f>IF(F64=0, "-", F62/F64)</f>
        <v>0.43356643356643354</v>
      </c>
      <c r="H62" s="65">
        <v>40</v>
      </c>
      <c r="I62" s="9">
        <f>IF(H64=0, "-", H62/H64)</f>
        <v>0.4</v>
      </c>
      <c r="J62" s="8">
        <f t="shared" si="4"/>
        <v>0.93333333333333335</v>
      </c>
      <c r="K62" s="9">
        <f t="shared" si="5"/>
        <v>0.55000000000000004</v>
      </c>
    </row>
    <row r="63" spans="1:11" x14ac:dyDescent="0.25">
      <c r="A63" s="2"/>
      <c r="B63" s="68"/>
      <c r="C63" s="33"/>
      <c r="D63" s="68"/>
      <c r="E63" s="6"/>
      <c r="F63" s="82"/>
      <c r="G63" s="33"/>
      <c r="H63" s="68"/>
      <c r="I63" s="6"/>
      <c r="J63" s="5"/>
      <c r="K63" s="6"/>
    </row>
    <row r="64" spans="1:11" s="43" customFormat="1" x14ac:dyDescent="0.25">
      <c r="A64" s="162" t="s">
        <v>485</v>
      </c>
      <c r="B64" s="71">
        <f>SUM(B50:B63)</f>
        <v>59</v>
      </c>
      <c r="C64" s="40">
        <f>B64/1576</f>
        <v>3.7436548223350255E-2</v>
      </c>
      <c r="D64" s="71">
        <f>SUM(D50:D63)</f>
        <v>36</v>
      </c>
      <c r="E64" s="41">
        <f>D64/1560</f>
        <v>2.3076923076923078E-2</v>
      </c>
      <c r="F64" s="77">
        <f>SUM(F50:F63)</f>
        <v>143</v>
      </c>
      <c r="G64" s="42">
        <f>F64/4424</f>
        <v>3.2323688969258586E-2</v>
      </c>
      <c r="H64" s="71">
        <f>SUM(H50:H63)</f>
        <v>100</v>
      </c>
      <c r="I64" s="41">
        <f>H64/4091</f>
        <v>2.4443901246638963E-2</v>
      </c>
      <c r="J64" s="37">
        <f>IF(D64=0, "-", IF((B64-D64)/D64&lt;10, (B64-D64)/D64, "&gt;999%"))</f>
        <v>0.63888888888888884</v>
      </c>
      <c r="K64" s="38">
        <f>IF(H64=0, "-", IF((F64-H64)/H64&lt;10, (F64-H64)/H64, "&gt;999%"))</f>
        <v>0.43</v>
      </c>
    </row>
    <row r="65" spans="1:11" x14ac:dyDescent="0.25">
      <c r="B65" s="83"/>
      <c r="D65" s="83"/>
      <c r="F65" s="83"/>
      <c r="H65" s="83"/>
    </row>
    <row r="66" spans="1:11" s="43" customFormat="1" x14ac:dyDescent="0.25">
      <c r="A66" s="162" t="s">
        <v>484</v>
      </c>
      <c r="B66" s="71">
        <v>256</v>
      </c>
      <c r="C66" s="40">
        <f>B66/1576</f>
        <v>0.16243654822335024</v>
      </c>
      <c r="D66" s="71">
        <v>187</v>
      </c>
      <c r="E66" s="41">
        <f>D66/1560</f>
        <v>0.11987179487179488</v>
      </c>
      <c r="F66" s="77">
        <v>704</v>
      </c>
      <c r="G66" s="42">
        <f>F66/4424</f>
        <v>0.15913200723327306</v>
      </c>
      <c r="H66" s="71">
        <v>609</v>
      </c>
      <c r="I66" s="41">
        <f>H66/4091</f>
        <v>0.14886335859203129</v>
      </c>
      <c r="J66" s="37">
        <f>IF(D66=0, "-", IF((B66-D66)/D66&lt;10, (B66-D66)/D66, "&gt;999%"))</f>
        <v>0.36898395721925131</v>
      </c>
      <c r="K66" s="38">
        <f>IF(H66=0, "-", IF((F66-H66)/H66&lt;10, (F66-H66)/H66, "&gt;999%"))</f>
        <v>0.15599343185550082</v>
      </c>
    </row>
    <row r="67" spans="1:11" x14ac:dyDescent="0.25">
      <c r="B67" s="83"/>
      <c r="D67" s="83"/>
      <c r="F67" s="83"/>
      <c r="H67" s="83"/>
    </row>
    <row r="68" spans="1:11" ht="15.6" x14ac:dyDescent="0.3">
      <c r="A68" s="164" t="s">
        <v>100</v>
      </c>
      <c r="B68" s="196" t="s">
        <v>1</v>
      </c>
      <c r="C68" s="200"/>
      <c r="D68" s="200"/>
      <c r="E68" s="197"/>
      <c r="F68" s="196" t="s">
        <v>14</v>
      </c>
      <c r="G68" s="200"/>
      <c r="H68" s="200"/>
      <c r="I68" s="197"/>
      <c r="J68" s="196" t="s">
        <v>15</v>
      </c>
      <c r="K68" s="197"/>
    </row>
    <row r="69" spans="1:11" x14ac:dyDescent="0.25">
      <c r="A69" s="22"/>
      <c r="B69" s="196">
        <f>VALUE(RIGHT($B$2, 4))</f>
        <v>2023</v>
      </c>
      <c r="C69" s="197"/>
      <c r="D69" s="196">
        <f>B69-1</f>
        <v>2022</v>
      </c>
      <c r="E69" s="204"/>
      <c r="F69" s="196">
        <f>B69</f>
        <v>2023</v>
      </c>
      <c r="G69" s="204"/>
      <c r="H69" s="196">
        <f>D69</f>
        <v>2022</v>
      </c>
      <c r="I69" s="204"/>
      <c r="J69" s="140" t="s">
        <v>4</v>
      </c>
      <c r="K69" s="141" t="s">
        <v>2</v>
      </c>
    </row>
    <row r="70" spans="1:11" x14ac:dyDescent="0.25">
      <c r="A70" s="163" t="s">
        <v>128</v>
      </c>
      <c r="B70" s="61" t="s">
        <v>12</v>
      </c>
      <c r="C70" s="62" t="s">
        <v>13</v>
      </c>
      <c r="D70" s="61" t="s">
        <v>12</v>
      </c>
      <c r="E70" s="63" t="s">
        <v>13</v>
      </c>
      <c r="F70" s="62" t="s">
        <v>12</v>
      </c>
      <c r="G70" s="62" t="s">
        <v>13</v>
      </c>
      <c r="H70" s="61" t="s">
        <v>12</v>
      </c>
      <c r="I70" s="63" t="s">
        <v>13</v>
      </c>
      <c r="J70" s="61"/>
      <c r="K70" s="63"/>
    </row>
    <row r="71" spans="1:11" x14ac:dyDescent="0.25">
      <c r="A71" s="7" t="s">
        <v>316</v>
      </c>
      <c r="B71" s="65">
        <v>27</v>
      </c>
      <c r="C71" s="34">
        <f>IF(B94=0, "-", B71/B94)</f>
        <v>0.10975609756097561</v>
      </c>
      <c r="D71" s="65">
        <v>0</v>
      </c>
      <c r="E71" s="9">
        <f>IF(D94=0, "-", D71/D94)</f>
        <v>0</v>
      </c>
      <c r="F71" s="81">
        <v>62</v>
      </c>
      <c r="G71" s="34">
        <f>IF(F94=0, "-", F71/F94)</f>
        <v>8.0206985769728331E-2</v>
      </c>
      <c r="H71" s="65">
        <v>0</v>
      </c>
      <c r="I71" s="9">
        <f>IF(H94=0, "-", H71/H94)</f>
        <v>0</v>
      </c>
      <c r="J71" s="8" t="str">
        <f t="shared" ref="J71:J92" si="6">IF(D71=0, "-", IF((B71-D71)/D71&lt;10, (B71-D71)/D71, "&gt;999%"))</f>
        <v>-</v>
      </c>
      <c r="K71" s="9" t="str">
        <f t="shared" ref="K71:K92" si="7">IF(H71=0, "-", IF((F71-H71)/H71&lt;10, (F71-H71)/H71, "&gt;999%"))</f>
        <v>-</v>
      </c>
    </row>
    <row r="72" spans="1:11" x14ac:dyDescent="0.25">
      <c r="A72" s="7" t="s">
        <v>317</v>
      </c>
      <c r="B72" s="65">
        <v>0</v>
      </c>
      <c r="C72" s="34">
        <f>IF(B94=0, "-", B72/B94)</f>
        <v>0</v>
      </c>
      <c r="D72" s="65">
        <v>0</v>
      </c>
      <c r="E72" s="9">
        <f>IF(D94=0, "-", D72/D94)</f>
        <v>0</v>
      </c>
      <c r="F72" s="81">
        <v>0</v>
      </c>
      <c r="G72" s="34">
        <f>IF(F94=0, "-", F72/F94)</f>
        <v>0</v>
      </c>
      <c r="H72" s="65">
        <v>1</v>
      </c>
      <c r="I72" s="9">
        <f>IF(H94=0, "-", H72/H94)</f>
        <v>1.4925373134328358E-3</v>
      </c>
      <c r="J72" s="8" t="str">
        <f t="shared" si="6"/>
        <v>-</v>
      </c>
      <c r="K72" s="9">
        <f t="shared" si="7"/>
        <v>-1</v>
      </c>
    </row>
    <row r="73" spans="1:11" x14ac:dyDescent="0.25">
      <c r="A73" s="7" t="s">
        <v>318</v>
      </c>
      <c r="B73" s="65">
        <v>8</v>
      </c>
      <c r="C73" s="34">
        <f>IF(B94=0, "-", B73/B94)</f>
        <v>3.2520325203252036E-2</v>
      </c>
      <c r="D73" s="65">
        <v>0</v>
      </c>
      <c r="E73" s="9">
        <f>IF(D94=0, "-", D73/D94)</f>
        <v>0</v>
      </c>
      <c r="F73" s="81">
        <v>25</v>
      </c>
      <c r="G73" s="34">
        <f>IF(F94=0, "-", F73/F94)</f>
        <v>3.2341526520051747E-2</v>
      </c>
      <c r="H73" s="65">
        <v>0</v>
      </c>
      <c r="I73" s="9">
        <f>IF(H94=0, "-", H73/H94)</f>
        <v>0</v>
      </c>
      <c r="J73" s="8" t="str">
        <f t="shared" si="6"/>
        <v>-</v>
      </c>
      <c r="K73" s="9" t="str">
        <f t="shared" si="7"/>
        <v>-</v>
      </c>
    </row>
    <row r="74" spans="1:11" x14ac:dyDescent="0.25">
      <c r="A74" s="7" t="s">
        <v>319</v>
      </c>
      <c r="B74" s="65">
        <v>1</v>
      </c>
      <c r="C74" s="34">
        <f>IF(B94=0, "-", B74/B94)</f>
        <v>4.0650406504065045E-3</v>
      </c>
      <c r="D74" s="65">
        <v>0</v>
      </c>
      <c r="E74" s="9">
        <f>IF(D94=0, "-", D74/D94)</f>
        <v>0</v>
      </c>
      <c r="F74" s="81">
        <v>10</v>
      </c>
      <c r="G74" s="34">
        <f>IF(F94=0, "-", F74/F94)</f>
        <v>1.2936610608020699E-2</v>
      </c>
      <c r="H74" s="65">
        <v>0</v>
      </c>
      <c r="I74" s="9">
        <f>IF(H94=0, "-", H74/H94)</f>
        <v>0</v>
      </c>
      <c r="J74" s="8" t="str">
        <f t="shared" si="6"/>
        <v>-</v>
      </c>
      <c r="K74" s="9" t="str">
        <f t="shared" si="7"/>
        <v>-</v>
      </c>
    </row>
    <row r="75" spans="1:11" x14ac:dyDescent="0.25">
      <c r="A75" s="7" t="s">
        <v>320</v>
      </c>
      <c r="B75" s="65">
        <v>18</v>
      </c>
      <c r="C75" s="34">
        <f>IF(B94=0, "-", B75/B94)</f>
        <v>7.3170731707317069E-2</v>
      </c>
      <c r="D75" s="65">
        <v>9</v>
      </c>
      <c r="E75" s="9">
        <f>IF(D94=0, "-", D75/D94)</f>
        <v>3.3582089552238806E-2</v>
      </c>
      <c r="F75" s="81">
        <v>38</v>
      </c>
      <c r="G75" s="34">
        <f>IF(F94=0, "-", F75/F94)</f>
        <v>4.9159120310478657E-2</v>
      </c>
      <c r="H75" s="65">
        <v>15</v>
      </c>
      <c r="I75" s="9">
        <f>IF(H94=0, "-", H75/H94)</f>
        <v>2.2388059701492536E-2</v>
      </c>
      <c r="J75" s="8">
        <f t="shared" si="6"/>
        <v>1</v>
      </c>
      <c r="K75" s="9">
        <f t="shared" si="7"/>
        <v>1.5333333333333334</v>
      </c>
    </row>
    <row r="76" spans="1:11" x14ac:dyDescent="0.25">
      <c r="A76" s="7" t="s">
        <v>321</v>
      </c>
      <c r="B76" s="65">
        <v>2</v>
      </c>
      <c r="C76" s="34">
        <f>IF(B94=0, "-", B76/B94)</f>
        <v>8.130081300813009E-3</v>
      </c>
      <c r="D76" s="65">
        <v>0</v>
      </c>
      <c r="E76" s="9">
        <f>IF(D94=0, "-", D76/D94)</f>
        <v>0</v>
      </c>
      <c r="F76" s="81">
        <v>11</v>
      </c>
      <c r="G76" s="34">
        <f>IF(F94=0, "-", F76/F94)</f>
        <v>1.4230271668822769E-2</v>
      </c>
      <c r="H76" s="65">
        <v>0</v>
      </c>
      <c r="I76" s="9">
        <f>IF(H94=0, "-", H76/H94)</f>
        <v>0</v>
      </c>
      <c r="J76" s="8" t="str">
        <f t="shared" si="6"/>
        <v>-</v>
      </c>
      <c r="K76" s="9" t="str">
        <f t="shared" si="7"/>
        <v>-</v>
      </c>
    </row>
    <row r="77" spans="1:11" x14ac:dyDescent="0.25">
      <c r="A77" s="7" t="s">
        <v>322</v>
      </c>
      <c r="B77" s="65">
        <v>22</v>
      </c>
      <c r="C77" s="34">
        <f>IF(B94=0, "-", B77/B94)</f>
        <v>8.943089430894309E-2</v>
      </c>
      <c r="D77" s="65">
        <v>7</v>
      </c>
      <c r="E77" s="9">
        <f>IF(D94=0, "-", D77/D94)</f>
        <v>2.6119402985074626E-2</v>
      </c>
      <c r="F77" s="81">
        <v>49</v>
      </c>
      <c r="G77" s="34">
        <f>IF(F94=0, "-", F77/F94)</f>
        <v>6.3389391979301421E-2</v>
      </c>
      <c r="H77" s="65">
        <v>27</v>
      </c>
      <c r="I77" s="9">
        <f>IF(H94=0, "-", H77/H94)</f>
        <v>4.0298507462686567E-2</v>
      </c>
      <c r="J77" s="8">
        <f t="shared" si="6"/>
        <v>2.1428571428571428</v>
      </c>
      <c r="K77" s="9">
        <f t="shared" si="7"/>
        <v>0.81481481481481477</v>
      </c>
    </row>
    <row r="78" spans="1:11" x14ac:dyDescent="0.25">
      <c r="A78" s="7" t="s">
        <v>323</v>
      </c>
      <c r="B78" s="65">
        <v>12</v>
      </c>
      <c r="C78" s="34">
        <f>IF(B94=0, "-", B78/B94)</f>
        <v>4.878048780487805E-2</v>
      </c>
      <c r="D78" s="65">
        <v>6</v>
      </c>
      <c r="E78" s="9">
        <f>IF(D94=0, "-", D78/D94)</f>
        <v>2.2388059701492536E-2</v>
      </c>
      <c r="F78" s="81">
        <v>57</v>
      </c>
      <c r="G78" s="34">
        <f>IF(F94=0, "-", F78/F94)</f>
        <v>7.3738680465717979E-2</v>
      </c>
      <c r="H78" s="65">
        <v>32</v>
      </c>
      <c r="I78" s="9">
        <f>IF(H94=0, "-", H78/H94)</f>
        <v>4.7761194029850747E-2</v>
      </c>
      <c r="J78" s="8">
        <f t="shared" si="6"/>
        <v>1</v>
      </c>
      <c r="K78" s="9">
        <f t="shared" si="7"/>
        <v>0.78125</v>
      </c>
    </row>
    <row r="79" spans="1:11" x14ac:dyDescent="0.25">
      <c r="A79" s="7" t="s">
        <v>324</v>
      </c>
      <c r="B79" s="65">
        <v>0</v>
      </c>
      <c r="C79" s="34">
        <f>IF(B94=0, "-", B79/B94)</f>
        <v>0</v>
      </c>
      <c r="D79" s="65">
        <v>2</v>
      </c>
      <c r="E79" s="9">
        <f>IF(D94=0, "-", D79/D94)</f>
        <v>7.462686567164179E-3</v>
      </c>
      <c r="F79" s="81">
        <v>0</v>
      </c>
      <c r="G79" s="34">
        <f>IF(F94=0, "-", F79/F94)</f>
        <v>0</v>
      </c>
      <c r="H79" s="65">
        <v>3</v>
      </c>
      <c r="I79" s="9">
        <f>IF(H94=0, "-", H79/H94)</f>
        <v>4.4776119402985077E-3</v>
      </c>
      <c r="J79" s="8">
        <f t="shared" si="6"/>
        <v>-1</v>
      </c>
      <c r="K79" s="9">
        <f t="shared" si="7"/>
        <v>-1</v>
      </c>
    </row>
    <row r="80" spans="1:11" x14ac:dyDescent="0.25">
      <c r="A80" s="7" t="s">
        <v>325</v>
      </c>
      <c r="B80" s="65">
        <v>10</v>
      </c>
      <c r="C80" s="34">
        <f>IF(B94=0, "-", B80/B94)</f>
        <v>4.065040650406504E-2</v>
      </c>
      <c r="D80" s="65">
        <v>18</v>
      </c>
      <c r="E80" s="9">
        <f>IF(D94=0, "-", D80/D94)</f>
        <v>6.7164179104477612E-2</v>
      </c>
      <c r="F80" s="81">
        <v>51</v>
      </c>
      <c r="G80" s="34">
        <f>IF(F94=0, "-", F80/F94)</f>
        <v>6.5976714100905567E-2</v>
      </c>
      <c r="H80" s="65">
        <v>60</v>
      </c>
      <c r="I80" s="9">
        <f>IF(H94=0, "-", H80/H94)</f>
        <v>8.9552238805970144E-2</v>
      </c>
      <c r="J80" s="8">
        <f t="shared" si="6"/>
        <v>-0.44444444444444442</v>
      </c>
      <c r="K80" s="9">
        <f t="shared" si="7"/>
        <v>-0.15</v>
      </c>
    </row>
    <row r="81" spans="1:11" x14ac:dyDescent="0.25">
      <c r="A81" s="7" t="s">
        <v>326</v>
      </c>
      <c r="B81" s="65">
        <v>30</v>
      </c>
      <c r="C81" s="34">
        <f>IF(B94=0, "-", B81/B94)</f>
        <v>0.12195121951219512</v>
      </c>
      <c r="D81" s="65">
        <v>76</v>
      </c>
      <c r="E81" s="9">
        <f>IF(D94=0, "-", D81/D94)</f>
        <v>0.28358208955223879</v>
      </c>
      <c r="F81" s="81">
        <v>89</v>
      </c>
      <c r="G81" s="34">
        <f>IF(F94=0, "-", F81/F94)</f>
        <v>0.11513583441138421</v>
      </c>
      <c r="H81" s="65">
        <v>143</v>
      </c>
      <c r="I81" s="9">
        <f>IF(H94=0, "-", H81/H94)</f>
        <v>0.21343283582089553</v>
      </c>
      <c r="J81" s="8">
        <f t="shared" si="6"/>
        <v>-0.60526315789473684</v>
      </c>
      <c r="K81" s="9">
        <f t="shared" si="7"/>
        <v>-0.3776223776223776</v>
      </c>
    </row>
    <row r="82" spans="1:11" x14ac:dyDescent="0.25">
      <c r="A82" s="7" t="s">
        <v>327</v>
      </c>
      <c r="B82" s="65">
        <v>8</v>
      </c>
      <c r="C82" s="34">
        <f>IF(B94=0, "-", B82/B94)</f>
        <v>3.2520325203252036E-2</v>
      </c>
      <c r="D82" s="65">
        <v>10</v>
      </c>
      <c r="E82" s="9">
        <f>IF(D94=0, "-", D82/D94)</f>
        <v>3.7313432835820892E-2</v>
      </c>
      <c r="F82" s="81">
        <v>21</v>
      </c>
      <c r="G82" s="34">
        <f>IF(F94=0, "-", F82/F94)</f>
        <v>2.7166882276843468E-2</v>
      </c>
      <c r="H82" s="65">
        <v>30</v>
      </c>
      <c r="I82" s="9">
        <f>IF(H94=0, "-", H82/H94)</f>
        <v>4.4776119402985072E-2</v>
      </c>
      <c r="J82" s="8">
        <f t="shared" si="6"/>
        <v>-0.2</v>
      </c>
      <c r="K82" s="9">
        <f t="shared" si="7"/>
        <v>-0.3</v>
      </c>
    </row>
    <row r="83" spans="1:11" x14ac:dyDescent="0.25">
      <c r="A83" s="7" t="s">
        <v>328</v>
      </c>
      <c r="B83" s="65">
        <v>19</v>
      </c>
      <c r="C83" s="34">
        <f>IF(B94=0, "-", B83/B94)</f>
        <v>7.7235772357723581E-2</v>
      </c>
      <c r="D83" s="65">
        <v>27</v>
      </c>
      <c r="E83" s="9">
        <f>IF(D94=0, "-", D83/D94)</f>
        <v>0.10074626865671642</v>
      </c>
      <c r="F83" s="81">
        <v>73</v>
      </c>
      <c r="G83" s="34">
        <f>IF(F94=0, "-", F83/F94)</f>
        <v>9.4437257438551095E-2</v>
      </c>
      <c r="H83" s="65">
        <v>67</v>
      </c>
      <c r="I83" s="9">
        <f>IF(H94=0, "-", H83/H94)</f>
        <v>0.1</v>
      </c>
      <c r="J83" s="8">
        <f t="shared" si="6"/>
        <v>-0.29629629629629628</v>
      </c>
      <c r="K83" s="9">
        <f t="shared" si="7"/>
        <v>8.9552238805970144E-2</v>
      </c>
    </row>
    <row r="84" spans="1:11" x14ac:dyDescent="0.25">
      <c r="A84" s="7" t="s">
        <v>329</v>
      </c>
      <c r="B84" s="65">
        <v>9</v>
      </c>
      <c r="C84" s="34">
        <f>IF(B94=0, "-", B84/B94)</f>
        <v>3.6585365853658534E-2</v>
      </c>
      <c r="D84" s="65">
        <v>7</v>
      </c>
      <c r="E84" s="9">
        <f>IF(D94=0, "-", D84/D94)</f>
        <v>2.6119402985074626E-2</v>
      </c>
      <c r="F84" s="81">
        <v>28</v>
      </c>
      <c r="G84" s="34">
        <f>IF(F94=0, "-", F84/F94)</f>
        <v>3.6222509702457953E-2</v>
      </c>
      <c r="H84" s="65">
        <v>36</v>
      </c>
      <c r="I84" s="9">
        <f>IF(H94=0, "-", H84/H94)</f>
        <v>5.3731343283582089E-2</v>
      </c>
      <c r="J84" s="8">
        <f t="shared" si="6"/>
        <v>0.2857142857142857</v>
      </c>
      <c r="K84" s="9">
        <f t="shared" si="7"/>
        <v>-0.22222222222222221</v>
      </c>
    </row>
    <row r="85" spans="1:11" x14ac:dyDescent="0.25">
      <c r="A85" s="7" t="s">
        <v>330</v>
      </c>
      <c r="B85" s="65">
        <v>1</v>
      </c>
      <c r="C85" s="34">
        <f>IF(B94=0, "-", B85/B94)</f>
        <v>4.0650406504065045E-3</v>
      </c>
      <c r="D85" s="65">
        <v>1</v>
      </c>
      <c r="E85" s="9">
        <f>IF(D94=0, "-", D85/D94)</f>
        <v>3.7313432835820895E-3</v>
      </c>
      <c r="F85" s="81">
        <v>2</v>
      </c>
      <c r="G85" s="34">
        <f>IF(F94=0, "-", F85/F94)</f>
        <v>2.5873221216041399E-3</v>
      </c>
      <c r="H85" s="65">
        <v>5</v>
      </c>
      <c r="I85" s="9">
        <f>IF(H94=0, "-", H85/H94)</f>
        <v>7.462686567164179E-3</v>
      </c>
      <c r="J85" s="8">
        <f t="shared" si="6"/>
        <v>0</v>
      </c>
      <c r="K85" s="9">
        <f t="shared" si="7"/>
        <v>-0.6</v>
      </c>
    </row>
    <row r="86" spans="1:11" x14ac:dyDescent="0.25">
      <c r="A86" s="7" t="s">
        <v>331</v>
      </c>
      <c r="B86" s="65">
        <v>0</v>
      </c>
      <c r="C86" s="34">
        <f>IF(B94=0, "-", B86/B94)</f>
        <v>0</v>
      </c>
      <c r="D86" s="65">
        <v>1</v>
      </c>
      <c r="E86" s="9">
        <f>IF(D94=0, "-", D86/D94)</f>
        <v>3.7313432835820895E-3</v>
      </c>
      <c r="F86" s="81">
        <v>1</v>
      </c>
      <c r="G86" s="34">
        <f>IF(F94=0, "-", F86/F94)</f>
        <v>1.29366106080207E-3</v>
      </c>
      <c r="H86" s="65">
        <v>1</v>
      </c>
      <c r="I86" s="9">
        <f>IF(H94=0, "-", H86/H94)</f>
        <v>1.4925373134328358E-3</v>
      </c>
      <c r="J86" s="8">
        <f t="shared" si="6"/>
        <v>-1</v>
      </c>
      <c r="K86" s="9">
        <f t="shared" si="7"/>
        <v>0</v>
      </c>
    </row>
    <row r="87" spans="1:11" x14ac:dyDescent="0.25">
      <c r="A87" s="7" t="s">
        <v>332</v>
      </c>
      <c r="B87" s="65">
        <v>0</v>
      </c>
      <c r="C87" s="34">
        <f>IF(B94=0, "-", B87/B94)</f>
        <v>0</v>
      </c>
      <c r="D87" s="65">
        <v>0</v>
      </c>
      <c r="E87" s="9">
        <f>IF(D94=0, "-", D87/D94)</f>
        <v>0</v>
      </c>
      <c r="F87" s="81">
        <v>1</v>
      </c>
      <c r="G87" s="34">
        <f>IF(F94=0, "-", F87/F94)</f>
        <v>1.29366106080207E-3</v>
      </c>
      <c r="H87" s="65">
        <v>2</v>
      </c>
      <c r="I87" s="9">
        <f>IF(H94=0, "-", H87/H94)</f>
        <v>2.9850746268656717E-3</v>
      </c>
      <c r="J87" s="8" t="str">
        <f t="shared" si="6"/>
        <v>-</v>
      </c>
      <c r="K87" s="9">
        <f t="shared" si="7"/>
        <v>-0.5</v>
      </c>
    </row>
    <row r="88" spans="1:11" x14ac:dyDescent="0.25">
      <c r="A88" s="7" t="s">
        <v>333</v>
      </c>
      <c r="B88" s="65">
        <v>8</v>
      </c>
      <c r="C88" s="34">
        <f>IF(B94=0, "-", B88/B94)</f>
        <v>3.2520325203252036E-2</v>
      </c>
      <c r="D88" s="65">
        <v>2</v>
      </c>
      <c r="E88" s="9">
        <f>IF(D94=0, "-", D88/D94)</f>
        <v>7.462686567164179E-3</v>
      </c>
      <c r="F88" s="81">
        <v>17</v>
      </c>
      <c r="G88" s="34">
        <f>IF(F94=0, "-", F88/F94)</f>
        <v>2.1992238033635189E-2</v>
      </c>
      <c r="H88" s="65">
        <v>5</v>
      </c>
      <c r="I88" s="9">
        <f>IF(H94=0, "-", H88/H94)</f>
        <v>7.462686567164179E-3</v>
      </c>
      <c r="J88" s="8">
        <f t="shared" si="6"/>
        <v>3</v>
      </c>
      <c r="K88" s="9">
        <f t="shared" si="7"/>
        <v>2.4</v>
      </c>
    </row>
    <row r="89" spans="1:11" x14ac:dyDescent="0.25">
      <c r="A89" s="7" t="s">
        <v>334</v>
      </c>
      <c r="B89" s="65">
        <v>0</v>
      </c>
      <c r="C89" s="34">
        <f>IF(B94=0, "-", B89/B94)</f>
        <v>0</v>
      </c>
      <c r="D89" s="65">
        <v>0</v>
      </c>
      <c r="E89" s="9">
        <f>IF(D94=0, "-", D89/D94)</f>
        <v>0</v>
      </c>
      <c r="F89" s="81">
        <v>1</v>
      </c>
      <c r="G89" s="34">
        <f>IF(F94=0, "-", F89/F94)</f>
        <v>1.29366106080207E-3</v>
      </c>
      <c r="H89" s="65">
        <v>0</v>
      </c>
      <c r="I89" s="9">
        <f>IF(H94=0, "-", H89/H94)</f>
        <v>0</v>
      </c>
      <c r="J89" s="8" t="str">
        <f t="shared" si="6"/>
        <v>-</v>
      </c>
      <c r="K89" s="9" t="str">
        <f t="shared" si="7"/>
        <v>-</v>
      </c>
    </row>
    <row r="90" spans="1:11" x14ac:dyDescent="0.25">
      <c r="A90" s="7" t="s">
        <v>335</v>
      </c>
      <c r="B90" s="65">
        <v>44</v>
      </c>
      <c r="C90" s="34">
        <f>IF(B94=0, "-", B90/B94)</f>
        <v>0.17886178861788618</v>
      </c>
      <c r="D90" s="65">
        <v>9</v>
      </c>
      <c r="E90" s="9">
        <f>IF(D94=0, "-", D90/D94)</f>
        <v>3.3582089552238806E-2</v>
      </c>
      <c r="F90" s="81">
        <v>116</v>
      </c>
      <c r="G90" s="34">
        <f>IF(F94=0, "-", F90/F94)</f>
        <v>0.1500646830530401</v>
      </c>
      <c r="H90" s="65">
        <v>57</v>
      </c>
      <c r="I90" s="9">
        <f>IF(H94=0, "-", H90/H94)</f>
        <v>8.5074626865671646E-2</v>
      </c>
      <c r="J90" s="8">
        <f t="shared" si="6"/>
        <v>3.8888888888888888</v>
      </c>
      <c r="K90" s="9">
        <f t="shared" si="7"/>
        <v>1.0350877192982457</v>
      </c>
    </row>
    <row r="91" spans="1:11" x14ac:dyDescent="0.25">
      <c r="A91" s="7" t="s">
        <v>336</v>
      </c>
      <c r="B91" s="65">
        <v>19</v>
      </c>
      <c r="C91" s="34">
        <f>IF(B94=0, "-", B91/B94)</f>
        <v>7.7235772357723581E-2</v>
      </c>
      <c r="D91" s="65">
        <v>85</v>
      </c>
      <c r="E91" s="9">
        <f>IF(D94=0, "-", D91/D94)</f>
        <v>0.31716417910447764</v>
      </c>
      <c r="F91" s="81">
        <v>82</v>
      </c>
      <c r="G91" s="34">
        <f>IF(F94=0, "-", F91/F94)</f>
        <v>0.10608020698576973</v>
      </c>
      <c r="H91" s="65">
        <v>177</v>
      </c>
      <c r="I91" s="9">
        <f>IF(H94=0, "-", H91/H94)</f>
        <v>0.26417910447761195</v>
      </c>
      <c r="J91" s="8">
        <f t="shared" si="6"/>
        <v>-0.77647058823529413</v>
      </c>
      <c r="K91" s="9">
        <f t="shared" si="7"/>
        <v>-0.53672316384180796</v>
      </c>
    </row>
    <row r="92" spans="1:11" x14ac:dyDescent="0.25">
      <c r="A92" s="7" t="s">
        <v>337</v>
      </c>
      <c r="B92" s="65">
        <v>8</v>
      </c>
      <c r="C92" s="34">
        <f>IF(B94=0, "-", B92/B94)</f>
        <v>3.2520325203252036E-2</v>
      </c>
      <c r="D92" s="65">
        <v>8</v>
      </c>
      <c r="E92" s="9">
        <f>IF(D94=0, "-", D92/D94)</f>
        <v>2.9850746268656716E-2</v>
      </c>
      <c r="F92" s="81">
        <v>39</v>
      </c>
      <c r="G92" s="34">
        <f>IF(F94=0, "-", F92/F94)</f>
        <v>5.0452781371280724E-2</v>
      </c>
      <c r="H92" s="65">
        <v>9</v>
      </c>
      <c r="I92" s="9">
        <f>IF(H94=0, "-", H92/H94)</f>
        <v>1.3432835820895522E-2</v>
      </c>
      <c r="J92" s="8">
        <f t="shared" si="6"/>
        <v>0</v>
      </c>
      <c r="K92" s="9">
        <f t="shared" si="7"/>
        <v>3.3333333333333335</v>
      </c>
    </row>
    <row r="93" spans="1:11" x14ac:dyDescent="0.25">
      <c r="A93" s="2"/>
      <c r="B93" s="68"/>
      <c r="C93" s="33"/>
      <c r="D93" s="68"/>
      <c r="E93" s="6"/>
      <c r="F93" s="82"/>
      <c r="G93" s="33"/>
      <c r="H93" s="68"/>
      <c r="I93" s="6"/>
      <c r="J93" s="5"/>
      <c r="K93" s="6"/>
    </row>
    <row r="94" spans="1:11" s="43" customFormat="1" x14ac:dyDescent="0.25">
      <c r="A94" s="162" t="s">
        <v>483</v>
      </c>
      <c r="B94" s="71">
        <f>SUM(B71:B93)</f>
        <v>246</v>
      </c>
      <c r="C94" s="40">
        <f>B94/1576</f>
        <v>0.15609137055837563</v>
      </c>
      <c r="D94" s="71">
        <f>SUM(D71:D93)</f>
        <v>268</v>
      </c>
      <c r="E94" s="41">
        <f>D94/1560</f>
        <v>0.1717948717948718</v>
      </c>
      <c r="F94" s="77">
        <f>SUM(F71:F93)</f>
        <v>773</v>
      </c>
      <c r="G94" s="42">
        <f>F94/4424</f>
        <v>0.17472875226039783</v>
      </c>
      <c r="H94" s="71">
        <f>SUM(H71:H93)</f>
        <v>670</v>
      </c>
      <c r="I94" s="41">
        <f>H94/4091</f>
        <v>0.16377413835248106</v>
      </c>
      <c r="J94" s="37">
        <f>IF(D94=0, "-", IF((B94-D94)/D94&lt;10, (B94-D94)/D94, "&gt;999%"))</f>
        <v>-8.2089552238805971E-2</v>
      </c>
      <c r="K94" s="38">
        <f>IF(H94=0, "-", IF((F94-H94)/H94&lt;10, (F94-H94)/H94, "&gt;999%"))</f>
        <v>0.15373134328358209</v>
      </c>
    </row>
    <row r="95" spans="1:11" x14ac:dyDescent="0.25">
      <c r="B95" s="83"/>
      <c r="D95" s="83"/>
      <c r="F95" s="83"/>
      <c r="H95" s="83"/>
    </row>
    <row r="96" spans="1:11" x14ac:dyDescent="0.25">
      <c r="A96" s="163" t="s">
        <v>129</v>
      </c>
      <c r="B96" s="61" t="s">
        <v>12</v>
      </c>
      <c r="C96" s="62" t="s">
        <v>13</v>
      </c>
      <c r="D96" s="61" t="s">
        <v>12</v>
      </c>
      <c r="E96" s="63" t="s">
        <v>13</v>
      </c>
      <c r="F96" s="62" t="s">
        <v>12</v>
      </c>
      <c r="G96" s="62" t="s">
        <v>13</v>
      </c>
      <c r="H96" s="61" t="s">
        <v>12</v>
      </c>
      <c r="I96" s="63" t="s">
        <v>13</v>
      </c>
      <c r="J96" s="61"/>
      <c r="K96" s="63"/>
    </row>
    <row r="97" spans="1:11" x14ac:dyDescent="0.25">
      <c r="A97" s="7" t="s">
        <v>338</v>
      </c>
      <c r="B97" s="65">
        <v>3</v>
      </c>
      <c r="C97" s="34">
        <f>IF(B116=0, "-", B97/B116)</f>
        <v>1.7964071856287425E-2</v>
      </c>
      <c r="D97" s="65">
        <v>1</v>
      </c>
      <c r="E97" s="9">
        <f>IF(D116=0, "-", D97/D116)</f>
        <v>2.0833333333333332E-2</v>
      </c>
      <c r="F97" s="81">
        <v>3</v>
      </c>
      <c r="G97" s="34">
        <f>IF(F116=0, "-", F97/F116)</f>
        <v>1.0526315789473684E-2</v>
      </c>
      <c r="H97" s="65">
        <v>6</v>
      </c>
      <c r="I97" s="9">
        <f>IF(H116=0, "-", H97/H116)</f>
        <v>3.7735849056603772E-2</v>
      </c>
      <c r="J97" s="8">
        <f t="shared" ref="J97:J114" si="8">IF(D97=0, "-", IF((B97-D97)/D97&lt;10, (B97-D97)/D97, "&gt;999%"))</f>
        <v>2</v>
      </c>
      <c r="K97" s="9">
        <f t="shared" ref="K97:K114" si="9">IF(H97=0, "-", IF((F97-H97)/H97&lt;10, (F97-H97)/H97, "&gt;999%"))</f>
        <v>-0.5</v>
      </c>
    </row>
    <row r="98" spans="1:11" x14ac:dyDescent="0.25">
      <c r="A98" s="7" t="s">
        <v>339</v>
      </c>
      <c r="B98" s="65">
        <v>6</v>
      </c>
      <c r="C98" s="34">
        <f>IF(B116=0, "-", B98/B116)</f>
        <v>3.5928143712574849E-2</v>
      </c>
      <c r="D98" s="65">
        <v>4</v>
      </c>
      <c r="E98" s="9">
        <f>IF(D116=0, "-", D98/D116)</f>
        <v>8.3333333333333329E-2</v>
      </c>
      <c r="F98" s="81">
        <v>20</v>
      </c>
      <c r="G98" s="34">
        <f>IF(F116=0, "-", F98/F116)</f>
        <v>7.0175438596491224E-2</v>
      </c>
      <c r="H98" s="65">
        <v>21</v>
      </c>
      <c r="I98" s="9">
        <f>IF(H116=0, "-", H98/H116)</f>
        <v>0.13207547169811321</v>
      </c>
      <c r="J98" s="8">
        <f t="shared" si="8"/>
        <v>0.5</v>
      </c>
      <c r="K98" s="9">
        <f t="shared" si="9"/>
        <v>-4.7619047619047616E-2</v>
      </c>
    </row>
    <row r="99" spans="1:11" x14ac:dyDescent="0.25">
      <c r="A99" s="7" t="s">
        <v>340</v>
      </c>
      <c r="B99" s="65">
        <v>6</v>
      </c>
      <c r="C99" s="34">
        <f>IF(B116=0, "-", B99/B116)</f>
        <v>3.5928143712574849E-2</v>
      </c>
      <c r="D99" s="65">
        <v>4</v>
      </c>
      <c r="E99" s="9">
        <f>IF(D116=0, "-", D99/D116)</f>
        <v>8.3333333333333329E-2</v>
      </c>
      <c r="F99" s="81">
        <v>14</v>
      </c>
      <c r="G99" s="34">
        <f>IF(F116=0, "-", F99/F116)</f>
        <v>4.912280701754386E-2</v>
      </c>
      <c r="H99" s="65">
        <v>18</v>
      </c>
      <c r="I99" s="9">
        <f>IF(H116=0, "-", H99/H116)</f>
        <v>0.11320754716981132</v>
      </c>
      <c r="J99" s="8">
        <f t="shared" si="8"/>
        <v>0.5</v>
      </c>
      <c r="K99" s="9">
        <f t="shared" si="9"/>
        <v>-0.22222222222222221</v>
      </c>
    </row>
    <row r="100" spans="1:11" x14ac:dyDescent="0.25">
      <c r="A100" s="7" t="s">
        <v>341</v>
      </c>
      <c r="B100" s="65">
        <v>1</v>
      </c>
      <c r="C100" s="34">
        <f>IF(B116=0, "-", B100/B116)</f>
        <v>5.9880239520958087E-3</v>
      </c>
      <c r="D100" s="65">
        <v>0</v>
      </c>
      <c r="E100" s="9">
        <f>IF(D116=0, "-", D100/D116)</f>
        <v>0</v>
      </c>
      <c r="F100" s="81">
        <v>3</v>
      </c>
      <c r="G100" s="34">
        <f>IF(F116=0, "-", F100/F116)</f>
        <v>1.0526315789473684E-2</v>
      </c>
      <c r="H100" s="65">
        <v>2</v>
      </c>
      <c r="I100" s="9">
        <f>IF(H116=0, "-", H100/H116)</f>
        <v>1.2578616352201259E-2</v>
      </c>
      <c r="J100" s="8" t="str">
        <f t="shared" si="8"/>
        <v>-</v>
      </c>
      <c r="K100" s="9">
        <f t="shared" si="9"/>
        <v>0.5</v>
      </c>
    </row>
    <row r="101" spans="1:11" x14ac:dyDescent="0.25">
      <c r="A101" s="7" t="s">
        <v>342</v>
      </c>
      <c r="B101" s="65">
        <v>0</v>
      </c>
      <c r="C101" s="34">
        <f>IF(B116=0, "-", B101/B116)</f>
        <v>0</v>
      </c>
      <c r="D101" s="65">
        <v>0</v>
      </c>
      <c r="E101" s="9">
        <f>IF(D116=0, "-", D101/D116)</f>
        <v>0</v>
      </c>
      <c r="F101" s="81">
        <v>2</v>
      </c>
      <c r="G101" s="34">
        <f>IF(F116=0, "-", F101/F116)</f>
        <v>7.0175438596491229E-3</v>
      </c>
      <c r="H101" s="65">
        <v>0</v>
      </c>
      <c r="I101" s="9">
        <f>IF(H116=0, "-", H101/H116)</f>
        <v>0</v>
      </c>
      <c r="J101" s="8" t="str">
        <f t="shared" si="8"/>
        <v>-</v>
      </c>
      <c r="K101" s="9" t="str">
        <f t="shared" si="9"/>
        <v>-</v>
      </c>
    </row>
    <row r="102" spans="1:11" x14ac:dyDescent="0.25">
      <c r="A102" s="7" t="s">
        <v>343</v>
      </c>
      <c r="B102" s="65">
        <v>0</v>
      </c>
      <c r="C102" s="34">
        <f>IF(B116=0, "-", B102/B116)</f>
        <v>0</v>
      </c>
      <c r="D102" s="65">
        <v>0</v>
      </c>
      <c r="E102" s="9">
        <f>IF(D116=0, "-", D102/D116)</f>
        <v>0</v>
      </c>
      <c r="F102" s="81">
        <v>3</v>
      </c>
      <c r="G102" s="34">
        <f>IF(F116=0, "-", F102/F116)</f>
        <v>1.0526315789473684E-2</v>
      </c>
      <c r="H102" s="65">
        <v>2</v>
      </c>
      <c r="I102" s="9">
        <f>IF(H116=0, "-", H102/H116)</f>
        <v>1.2578616352201259E-2</v>
      </c>
      <c r="J102" s="8" t="str">
        <f t="shared" si="8"/>
        <v>-</v>
      </c>
      <c r="K102" s="9">
        <f t="shared" si="9"/>
        <v>0.5</v>
      </c>
    </row>
    <row r="103" spans="1:11" x14ac:dyDescent="0.25">
      <c r="A103" s="7" t="s">
        <v>344</v>
      </c>
      <c r="B103" s="65">
        <v>8</v>
      </c>
      <c r="C103" s="34">
        <f>IF(B116=0, "-", B103/B116)</f>
        <v>4.790419161676647E-2</v>
      </c>
      <c r="D103" s="65">
        <v>4</v>
      </c>
      <c r="E103" s="9">
        <f>IF(D116=0, "-", D103/D116)</f>
        <v>8.3333333333333329E-2</v>
      </c>
      <c r="F103" s="81">
        <v>13</v>
      </c>
      <c r="G103" s="34">
        <f>IF(F116=0, "-", F103/F116)</f>
        <v>4.5614035087719301E-2</v>
      </c>
      <c r="H103" s="65">
        <v>14</v>
      </c>
      <c r="I103" s="9">
        <f>IF(H116=0, "-", H103/H116)</f>
        <v>8.8050314465408799E-2</v>
      </c>
      <c r="J103" s="8">
        <f t="shared" si="8"/>
        <v>1</v>
      </c>
      <c r="K103" s="9">
        <f t="shared" si="9"/>
        <v>-7.1428571428571425E-2</v>
      </c>
    </row>
    <row r="104" spans="1:11" x14ac:dyDescent="0.25">
      <c r="A104" s="7" t="s">
        <v>345</v>
      </c>
      <c r="B104" s="65">
        <v>1</v>
      </c>
      <c r="C104" s="34">
        <f>IF(B116=0, "-", B104/B116)</f>
        <v>5.9880239520958087E-3</v>
      </c>
      <c r="D104" s="65">
        <v>1</v>
      </c>
      <c r="E104" s="9">
        <f>IF(D116=0, "-", D104/D116)</f>
        <v>2.0833333333333332E-2</v>
      </c>
      <c r="F104" s="81">
        <v>2</v>
      </c>
      <c r="G104" s="34">
        <f>IF(F116=0, "-", F104/F116)</f>
        <v>7.0175438596491229E-3</v>
      </c>
      <c r="H104" s="65">
        <v>4</v>
      </c>
      <c r="I104" s="9">
        <f>IF(H116=0, "-", H104/H116)</f>
        <v>2.5157232704402517E-2</v>
      </c>
      <c r="J104" s="8">
        <f t="shared" si="8"/>
        <v>0</v>
      </c>
      <c r="K104" s="9">
        <f t="shared" si="9"/>
        <v>-0.5</v>
      </c>
    </row>
    <row r="105" spans="1:11" x14ac:dyDescent="0.25">
      <c r="A105" s="7" t="s">
        <v>346</v>
      </c>
      <c r="B105" s="65">
        <v>1</v>
      </c>
      <c r="C105" s="34">
        <f>IF(B116=0, "-", B105/B116)</f>
        <v>5.9880239520958087E-3</v>
      </c>
      <c r="D105" s="65">
        <v>5</v>
      </c>
      <c r="E105" s="9">
        <f>IF(D116=0, "-", D105/D116)</f>
        <v>0.10416666666666667</v>
      </c>
      <c r="F105" s="81">
        <v>1</v>
      </c>
      <c r="G105" s="34">
        <f>IF(F116=0, "-", F105/F116)</f>
        <v>3.5087719298245615E-3</v>
      </c>
      <c r="H105" s="65">
        <v>5</v>
      </c>
      <c r="I105" s="9">
        <f>IF(H116=0, "-", H105/H116)</f>
        <v>3.1446540880503145E-2</v>
      </c>
      <c r="J105" s="8">
        <f t="shared" si="8"/>
        <v>-0.8</v>
      </c>
      <c r="K105" s="9">
        <f t="shared" si="9"/>
        <v>-0.8</v>
      </c>
    </row>
    <row r="106" spans="1:11" x14ac:dyDescent="0.25">
      <c r="A106" s="7" t="s">
        <v>347</v>
      </c>
      <c r="B106" s="65">
        <v>3</v>
      </c>
      <c r="C106" s="34">
        <f>IF(B116=0, "-", B106/B116)</f>
        <v>1.7964071856287425E-2</v>
      </c>
      <c r="D106" s="65">
        <v>8</v>
      </c>
      <c r="E106" s="9">
        <f>IF(D116=0, "-", D106/D116)</f>
        <v>0.16666666666666666</v>
      </c>
      <c r="F106" s="81">
        <v>11</v>
      </c>
      <c r="G106" s="34">
        <f>IF(F116=0, "-", F106/F116)</f>
        <v>3.8596491228070177E-2</v>
      </c>
      <c r="H106" s="65">
        <v>22</v>
      </c>
      <c r="I106" s="9">
        <f>IF(H116=0, "-", H106/H116)</f>
        <v>0.13836477987421383</v>
      </c>
      <c r="J106" s="8">
        <f t="shared" si="8"/>
        <v>-0.625</v>
      </c>
      <c r="K106" s="9">
        <f t="shared" si="9"/>
        <v>-0.5</v>
      </c>
    </row>
    <row r="107" spans="1:11" x14ac:dyDescent="0.25">
      <c r="A107" s="7" t="s">
        <v>348</v>
      </c>
      <c r="B107" s="65">
        <v>1</v>
      </c>
      <c r="C107" s="34">
        <f>IF(B116=0, "-", B107/B116)</f>
        <v>5.9880239520958087E-3</v>
      </c>
      <c r="D107" s="65">
        <v>0</v>
      </c>
      <c r="E107" s="9">
        <f>IF(D116=0, "-", D107/D116)</f>
        <v>0</v>
      </c>
      <c r="F107" s="81">
        <v>1</v>
      </c>
      <c r="G107" s="34">
        <f>IF(F116=0, "-", F107/F116)</f>
        <v>3.5087719298245615E-3</v>
      </c>
      <c r="H107" s="65">
        <v>0</v>
      </c>
      <c r="I107" s="9">
        <f>IF(H116=0, "-", H107/H116)</f>
        <v>0</v>
      </c>
      <c r="J107" s="8" t="str">
        <f t="shared" si="8"/>
        <v>-</v>
      </c>
      <c r="K107" s="9" t="str">
        <f t="shared" si="9"/>
        <v>-</v>
      </c>
    </row>
    <row r="108" spans="1:11" x14ac:dyDescent="0.25">
      <c r="A108" s="7" t="s">
        <v>349</v>
      </c>
      <c r="B108" s="65">
        <v>0</v>
      </c>
      <c r="C108" s="34">
        <f>IF(B116=0, "-", B108/B116)</f>
        <v>0</v>
      </c>
      <c r="D108" s="65">
        <v>0</v>
      </c>
      <c r="E108" s="9">
        <f>IF(D116=0, "-", D108/D116)</f>
        <v>0</v>
      </c>
      <c r="F108" s="81">
        <v>0</v>
      </c>
      <c r="G108" s="34">
        <f>IF(F116=0, "-", F108/F116)</f>
        <v>0</v>
      </c>
      <c r="H108" s="65">
        <v>3</v>
      </c>
      <c r="I108" s="9">
        <f>IF(H116=0, "-", H108/H116)</f>
        <v>1.8867924528301886E-2</v>
      </c>
      <c r="J108" s="8" t="str">
        <f t="shared" si="8"/>
        <v>-</v>
      </c>
      <c r="K108" s="9">
        <f t="shared" si="9"/>
        <v>-1</v>
      </c>
    </row>
    <row r="109" spans="1:11" x14ac:dyDescent="0.25">
      <c r="A109" s="7" t="s">
        <v>350</v>
      </c>
      <c r="B109" s="65">
        <v>2</v>
      </c>
      <c r="C109" s="34">
        <f>IF(B116=0, "-", B109/B116)</f>
        <v>1.1976047904191617E-2</v>
      </c>
      <c r="D109" s="65">
        <v>1</v>
      </c>
      <c r="E109" s="9">
        <f>IF(D116=0, "-", D109/D116)</f>
        <v>2.0833333333333332E-2</v>
      </c>
      <c r="F109" s="81">
        <v>5</v>
      </c>
      <c r="G109" s="34">
        <f>IF(F116=0, "-", F109/F116)</f>
        <v>1.7543859649122806E-2</v>
      </c>
      <c r="H109" s="65">
        <v>7</v>
      </c>
      <c r="I109" s="9">
        <f>IF(H116=0, "-", H109/H116)</f>
        <v>4.40251572327044E-2</v>
      </c>
      <c r="J109" s="8">
        <f t="shared" si="8"/>
        <v>1</v>
      </c>
      <c r="K109" s="9">
        <f t="shared" si="9"/>
        <v>-0.2857142857142857</v>
      </c>
    </row>
    <row r="110" spans="1:11" x14ac:dyDescent="0.25">
      <c r="A110" s="7" t="s">
        <v>351</v>
      </c>
      <c r="B110" s="65">
        <v>3</v>
      </c>
      <c r="C110" s="34">
        <f>IF(B116=0, "-", B110/B116)</f>
        <v>1.7964071856287425E-2</v>
      </c>
      <c r="D110" s="65">
        <v>0</v>
      </c>
      <c r="E110" s="9">
        <f>IF(D116=0, "-", D110/D116)</f>
        <v>0</v>
      </c>
      <c r="F110" s="81">
        <v>3</v>
      </c>
      <c r="G110" s="34">
        <f>IF(F116=0, "-", F110/F116)</f>
        <v>1.0526315789473684E-2</v>
      </c>
      <c r="H110" s="65">
        <v>2</v>
      </c>
      <c r="I110" s="9">
        <f>IF(H116=0, "-", H110/H116)</f>
        <v>1.2578616352201259E-2</v>
      </c>
      <c r="J110" s="8" t="str">
        <f t="shared" si="8"/>
        <v>-</v>
      </c>
      <c r="K110" s="9">
        <f t="shared" si="9"/>
        <v>0.5</v>
      </c>
    </row>
    <row r="111" spans="1:11" x14ac:dyDescent="0.25">
      <c r="A111" s="7" t="s">
        <v>352</v>
      </c>
      <c r="B111" s="65">
        <v>1</v>
      </c>
      <c r="C111" s="34">
        <f>IF(B116=0, "-", B111/B116)</f>
        <v>5.9880239520958087E-3</v>
      </c>
      <c r="D111" s="65">
        <v>8</v>
      </c>
      <c r="E111" s="9">
        <f>IF(D116=0, "-", D111/D116)</f>
        <v>0.16666666666666666</v>
      </c>
      <c r="F111" s="81">
        <v>4</v>
      </c>
      <c r="G111" s="34">
        <f>IF(F116=0, "-", F111/F116)</f>
        <v>1.4035087719298246E-2</v>
      </c>
      <c r="H111" s="65">
        <v>14</v>
      </c>
      <c r="I111" s="9">
        <f>IF(H116=0, "-", H111/H116)</f>
        <v>8.8050314465408799E-2</v>
      </c>
      <c r="J111" s="8">
        <f t="shared" si="8"/>
        <v>-0.875</v>
      </c>
      <c r="K111" s="9">
        <f t="shared" si="9"/>
        <v>-0.7142857142857143</v>
      </c>
    </row>
    <row r="112" spans="1:11" x14ac:dyDescent="0.25">
      <c r="A112" s="7" t="s">
        <v>353</v>
      </c>
      <c r="B112" s="65">
        <v>6</v>
      </c>
      <c r="C112" s="34">
        <f>IF(B116=0, "-", B112/B116)</f>
        <v>3.5928143712574849E-2</v>
      </c>
      <c r="D112" s="65">
        <v>7</v>
      </c>
      <c r="E112" s="9">
        <f>IF(D116=0, "-", D112/D116)</f>
        <v>0.14583333333333334</v>
      </c>
      <c r="F112" s="81">
        <v>14</v>
      </c>
      <c r="G112" s="34">
        <f>IF(F116=0, "-", F112/F116)</f>
        <v>4.912280701754386E-2</v>
      </c>
      <c r="H112" s="65">
        <v>14</v>
      </c>
      <c r="I112" s="9">
        <f>IF(H116=0, "-", H112/H116)</f>
        <v>8.8050314465408799E-2</v>
      </c>
      <c r="J112" s="8">
        <f t="shared" si="8"/>
        <v>-0.14285714285714285</v>
      </c>
      <c r="K112" s="9">
        <f t="shared" si="9"/>
        <v>0</v>
      </c>
    </row>
    <row r="113" spans="1:11" x14ac:dyDescent="0.25">
      <c r="A113" s="7" t="s">
        <v>354</v>
      </c>
      <c r="B113" s="65">
        <v>121</v>
      </c>
      <c r="C113" s="34">
        <f>IF(B116=0, "-", B113/B116)</f>
        <v>0.72455089820359286</v>
      </c>
      <c r="D113" s="65">
        <v>0</v>
      </c>
      <c r="E113" s="9">
        <f>IF(D116=0, "-", D113/D116)</f>
        <v>0</v>
      </c>
      <c r="F113" s="81">
        <v>169</v>
      </c>
      <c r="G113" s="34">
        <f>IF(F116=0, "-", F113/F116)</f>
        <v>0.59298245614035083</v>
      </c>
      <c r="H113" s="65">
        <v>0</v>
      </c>
      <c r="I113" s="9">
        <f>IF(H116=0, "-", H113/H116)</f>
        <v>0</v>
      </c>
      <c r="J113" s="8" t="str">
        <f t="shared" si="8"/>
        <v>-</v>
      </c>
      <c r="K113" s="9" t="str">
        <f t="shared" si="9"/>
        <v>-</v>
      </c>
    </row>
    <row r="114" spans="1:11" x14ac:dyDescent="0.25">
      <c r="A114" s="7" t="s">
        <v>355</v>
      </c>
      <c r="B114" s="65">
        <v>4</v>
      </c>
      <c r="C114" s="34">
        <f>IF(B116=0, "-", B114/B116)</f>
        <v>2.3952095808383235E-2</v>
      </c>
      <c r="D114" s="65">
        <v>5</v>
      </c>
      <c r="E114" s="9">
        <f>IF(D116=0, "-", D114/D116)</f>
        <v>0.10416666666666667</v>
      </c>
      <c r="F114" s="81">
        <v>17</v>
      </c>
      <c r="G114" s="34">
        <f>IF(F116=0, "-", F114/F116)</f>
        <v>5.9649122807017542E-2</v>
      </c>
      <c r="H114" s="65">
        <v>25</v>
      </c>
      <c r="I114" s="9">
        <f>IF(H116=0, "-", H114/H116)</f>
        <v>0.15723270440251572</v>
      </c>
      <c r="J114" s="8">
        <f t="shared" si="8"/>
        <v>-0.2</v>
      </c>
      <c r="K114" s="9">
        <f t="shared" si="9"/>
        <v>-0.32</v>
      </c>
    </row>
    <row r="115" spans="1:11" x14ac:dyDescent="0.25">
      <c r="A115" s="2"/>
      <c r="B115" s="68"/>
      <c r="C115" s="33"/>
      <c r="D115" s="68"/>
      <c r="E115" s="6"/>
      <c r="F115" s="82"/>
      <c r="G115" s="33"/>
      <c r="H115" s="68"/>
      <c r="I115" s="6"/>
      <c r="J115" s="5"/>
      <c r="K115" s="6"/>
    </row>
    <row r="116" spans="1:11" s="43" customFormat="1" x14ac:dyDescent="0.25">
      <c r="A116" s="162" t="s">
        <v>482</v>
      </c>
      <c r="B116" s="71">
        <f>SUM(B97:B115)</f>
        <v>167</v>
      </c>
      <c r="C116" s="40">
        <f>B116/1576</f>
        <v>0.10596446700507614</v>
      </c>
      <c r="D116" s="71">
        <f>SUM(D97:D115)</f>
        <v>48</v>
      </c>
      <c r="E116" s="41">
        <f>D116/1560</f>
        <v>3.0769230769230771E-2</v>
      </c>
      <c r="F116" s="77">
        <f>SUM(F97:F115)</f>
        <v>285</v>
      </c>
      <c r="G116" s="42">
        <f>F116/4424</f>
        <v>6.4421338155515373E-2</v>
      </c>
      <c r="H116" s="71">
        <f>SUM(H97:H115)</f>
        <v>159</v>
      </c>
      <c r="I116" s="41">
        <f>H116/4091</f>
        <v>3.8865802982155952E-2</v>
      </c>
      <c r="J116" s="37">
        <f>IF(D116=0, "-", IF((B116-D116)/D116&lt;10, (B116-D116)/D116, "&gt;999%"))</f>
        <v>2.4791666666666665</v>
      </c>
      <c r="K116" s="38">
        <f>IF(H116=0, "-", IF((F116-H116)/H116&lt;10, (F116-H116)/H116, "&gt;999%"))</f>
        <v>0.79245283018867929</v>
      </c>
    </row>
    <row r="117" spans="1:11" x14ac:dyDescent="0.25">
      <c r="B117" s="83"/>
      <c r="D117" s="83"/>
      <c r="F117" s="83"/>
      <c r="H117" s="83"/>
    </row>
    <row r="118" spans="1:11" s="43" customFormat="1" x14ac:dyDescent="0.25">
      <c r="A118" s="162" t="s">
        <v>481</v>
      </c>
      <c r="B118" s="71">
        <v>413</v>
      </c>
      <c r="C118" s="40">
        <f>B118/1576</f>
        <v>0.2620558375634518</v>
      </c>
      <c r="D118" s="71">
        <v>316</v>
      </c>
      <c r="E118" s="41">
        <f>D118/1560</f>
        <v>0.20256410256410257</v>
      </c>
      <c r="F118" s="77">
        <v>1058</v>
      </c>
      <c r="G118" s="42">
        <f>F118/4424</f>
        <v>0.2391500904159132</v>
      </c>
      <c r="H118" s="71">
        <v>829</v>
      </c>
      <c r="I118" s="41">
        <f>H118/4091</f>
        <v>0.202639941334637</v>
      </c>
      <c r="J118" s="37">
        <f>IF(D118=0, "-", IF((B118-D118)/D118&lt;10, (B118-D118)/D118, "&gt;999%"))</f>
        <v>0.30696202531645572</v>
      </c>
      <c r="K118" s="38">
        <f>IF(H118=0, "-", IF((F118-H118)/H118&lt;10, (F118-H118)/H118, "&gt;999%"))</f>
        <v>0.27623642943305188</v>
      </c>
    </row>
    <row r="119" spans="1:11" x14ac:dyDescent="0.25">
      <c r="B119" s="83"/>
      <c r="D119" s="83"/>
      <c r="F119" s="83"/>
      <c r="H119" s="83"/>
    </row>
    <row r="120" spans="1:11" ht="15.6" x14ac:dyDescent="0.3">
      <c r="A120" s="164" t="s">
        <v>101</v>
      </c>
      <c r="B120" s="196" t="s">
        <v>1</v>
      </c>
      <c r="C120" s="200"/>
      <c r="D120" s="200"/>
      <c r="E120" s="197"/>
      <c r="F120" s="196" t="s">
        <v>14</v>
      </c>
      <c r="G120" s="200"/>
      <c r="H120" s="200"/>
      <c r="I120" s="197"/>
      <c r="J120" s="196" t="s">
        <v>15</v>
      </c>
      <c r="K120" s="197"/>
    </row>
    <row r="121" spans="1:11" x14ac:dyDescent="0.25">
      <c r="A121" s="22"/>
      <c r="B121" s="196">
        <f>VALUE(RIGHT($B$2, 4))</f>
        <v>2023</v>
      </c>
      <c r="C121" s="197"/>
      <c r="D121" s="196">
        <f>B121-1</f>
        <v>2022</v>
      </c>
      <c r="E121" s="204"/>
      <c r="F121" s="196">
        <f>B121</f>
        <v>2023</v>
      </c>
      <c r="G121" s="204"/>
      <c r="H121" s="196">
        <f>D121</f>
        <v>2022</v>
      </c>
      <c r="I121" s="204"/>
      <c r="J121" s="140" t="s">
        <v>4</v>
      </c>
      <c r="K121" s="141" t="s">
        <v>2</v>
      </c>
    </row>
    <row r="122" spans="1:11" x14ac:dyDescent="0.25">
      <c r="A122" s="163" t="s">
        <v>130</v>
      </c>
      <c r="B122" s="61" t="s">
        <v>12</v>
      </c>
      <c r="C122" s="62" t="s">
        <v>13</v>
      </c>
      <c r="D122" s="61" t="s">
        <v>12</v>
      </c>
      <c r="E122" s="63" t="s">
        <v>13</v>
      </c>
      <c r="F122" s="62" t="s">
        <v>12</v>
      </c>
      <c r="G122" s="62" t="s">
        <v>13</v>
      </c>
      <c r="H122" s="61" t="s">
        <v>12</v>
      </c>
      <c r="I122" s="63" t="s">
        <v>13</v>
      </c>
      <c r="J122" s="61"/>
      <c r="K122" s="63"/>
    </row>
    <row r="123" spans="1:11" x14ac:dyDescent="0.25">
      <c r="A123" s="7" t="s">
        <v>356</v>
      </c>
      <c r="B123" s="65">
        <v>15</v>
      </c>
      <c r="C123" s="34">
        <f>IF(B143=0, "-", B123/B143)</f>
        <v>0.1048951048951049</v>
      </c>
      <c r="D123" s="65">
        <v>7</v>
      </c>
      <c r="E123" s="9">
        <f>IF(D143=0, "-", D123/D143)</f>
        <v>4.2682926829268296E-2</v>
      </c>
      <c r="F123" s="81">
        <v>47</v>
      </c>
      <c r="G123" s="34">
        <f>IF(F143=0, "-", F123/F143)</f>
        <v>0.10561797752808989</v>
      </c>
      <c r="H123" s="65">
        <v>29</v>
      </c>
      <c r="I123" s="9">
        <f>IF(H143=0, "-", H123/H143)</f>
        <v>7.3417721518987344E-2</v>
      </c>
      <c r="J123" s="8">
        <f t="shared" ref="J123:J141" si="10">IF(D123=0, "-", IF((B123-D123)/D123&lt;10, (B123-D123)/D123, "&gt;999%"))</f>
        <v>1.1428571428571428</v>
      </c>
      <c r="K123" s="9">
        <f t="shared" ref="K123:K141" si="11">IF(H123=0, "-", IF((F123-H123)/H123&lt;10, (F123-H123)/H123, "&gt;999%"))</f>
        <v>0.62068965517241381</v>
      </c>
    </row>
    <row r="124" spans="1:11" x14ac:dyDescent="0.25">
      <c r="A124" s="7" t="s">
        <v>357</v>
      </c>
      <c r="B124" s="65">
        <v>0</v>
      </c>
      <c r="C124" s="34">
        <f>IF(B143=0, "-", B124/B143)</f>
        <v>0</v>
      </c>
      <c r="D124" s="65">
        <v>15</v>
      </c>
      <c r="E124" s="9">
        <f>IF(D143=0, "-", D124/D143)</f>
        <v>9.1463414634146339E-2</v>
      </c>
      <c r="F124" s="81">
        <v>4</v>
      </c>
      <c r="G124" s="34">
        <f>IF(F143=0, "-", F124/F143)</f>
        <v>8.988764044943821E-3</v>
      </c>
      <c r="H124" s="65">
        <v>33</v>
      </c>
      <c r="I124" s="9">
        <f>IF(H143=0, "-", H124/H143)</f>
        <v>8.3544303797468356E-2</v>
      </c>
      <c r="J124" s="8">
        <f t="shared" si="10"/>
        <v>-1</v>
      </c>
      <c r="K124" s="9">
        <f t="shared" si="11"/>
        <v>-0.87878787878787878</v>
      </c>
    </row>
    <row r="125" spans="1:11" x14ac:dyDescent="0.25">
      <c r="A125" s="7" t="s">
        <v>358</v>
      </c>
      <c r="B125" s="65">
        <v>6</v>
      </c>
      <c r="C125" s="34">
        <f>IF(B143=0, "-", B125/B143)</f>
        <v>4.195804195804196E-2</v>
      </c>
      <c r="D125" s="65">
        <v>8</v>
      </c>
      <c r="E125" s="9">
        <f>IF(D143=0, "-", D125/D143)</f>
        <v>4.878048780487805E-2</v>
      </c>
      <c r="F125" s="81">
        <v>19</v>
      </c>
      <c r="G125" s="34">
        <f>IF(F143=0, "-", F125/F143)</f>
        <v>4.2696629213483148E-2</v>
      </c>
      <c r="H125" s="65">
        <v>24</v>
      </c>
      <c r="I125" s="9">
        <f>IF(H143=0, "-", H125/H143)</f>
        <v>6.0759493670886074E-2</v>
      </c>
      <c r="J125" s="8">
        <f t="shared" si="10"/>
        <v>-0.25</v>
      </c>
      <c r="K125" s="9">
        <f t="shared" si="11"/>
        <v>-0.20833333333333334</v>
      </c>
    </row>
    <row r="126" spans="1:11" x14ac:dyDescent="0.25">
      <c r="A126" s="7" t="s">
        <v>359</v>
      </c>
      <c r="B126" s="65">
        <v>17</v>
      </c>
      <c r="C126" s="34">
        <f>IF(B143=0, "-", B126/B143)</f>
        <v>0.11888111888111888</v>
      </c>
      <c r="D126" s="65">
        <v>14</v>
      </c>
      <c r="E126" s="9">
        <f>IF(D143=0, "-", D126/D143)</f>
        <v>8.5365853658536592E-2</v>
      </c>
      <c r="F126" s="81">
        <v>32</v>
      </c>
      <c r="G126" s="34">
        <f>IF(F143=0, "-", F126/F143)</f>
        <v>7.1910112359550568E-2</v>
      </c>
      <c r="H126" s="65">
        <v>36</v>
      </c>
      <c r="I126" s="9">
        <f>IF(H143=0, "-", H126/H143)</f>
        <v>9.1139240506329114E-2</v>
      </c>
      <c r="J126" s="8">
        <f t="shared" si="10"/>
        <v>0.21428571428571427</v>
      </c>
      <c r="K126" s="9">
        <f t="shared" si="11"/>
        <v>-0.1111111111111111</v>
      </c>
    </row>
    <row r="127" spans="1:11" x14ac:dyDescent="0.25">
      <c r="A127" s="7" t="s">
        <v>360</v>
      </c>
      <c r="B127" s="65">
        <v>3</v>
      </c>
      <c r="C127" s="34">
        <f>IF(B143=0, "-", B127/B143)</f>
        <v>2.097902097902098E-2</v>
      </c>
      <c r="D127" s="65">
        <v>1</v>
      </c>
      <c r="E127" s="9">
        <f>IF(D143=0, "-", D127/D143)</f>
        <v>6.0975609756097563E-3</v>
      </c>
      <c r="F127" s="81">
        <v>6</v>
      </c>
      <c r="G127" s="34">
        <f>IF(F143=0, "-", F127/F143)</f>
        <v>1.3483146067415731E-2</v>
      </c>
      <c r="H127" s="65">
        <v>7</v>
      </c>
      <c r="I127" s="9">
        <f>IF(H143=0, "-", H127/H143)</f>
        <v>1.7721518987341773E-2</v>
      </c>
      <c r="J127" s="8">
        <f t="shared" si="10"/>
        <v>2</v>
      </c>
      <c r="K127" s="9">
        <f t="shared" si="11"/>
        <v>-0.14285714285714285</v>
      </c>
    </row>
    <row r="128" spans="1:11" x14ac:dyDescent="0.25">
      <c r="A128" s="7" t="s">
        <v>361</v>
      </c>
      <c r="B128" s="65">
        <v>16</v>
      </c>
      <c r="C128" s="34">
        <f>IF(B143=0, "-", B128/B143)</f>
        <v>0.11188811188811189</v>
      </c>
      <c r="D128" s="65">
        <v>5</v>
      </c>
      <c r="E128" s="9">
        <f>IF(D143=0, "-", D128/D143)</f>
        <v>3.048780487804878E-2</v>
      </c>
      <c r="F128" s="81">
        <v>50</v>
      </c>
      <c r="G128" s="34">
        <f>IF(F143=0, "-", F128/F143)</f>
        <v>0.11235955056179775</v>
      </c>
      <c r="H128" s="65">
        <v>19</v>
      </c>
      <c r="I128" s="9">
        <f>IF(H143=0, "-", H128/H143)</f>
        <v>4.810126582278481E-2</v>
      </c>
      <c r="J128" s="8">
        <f t="shared" si="10"/>
        <v>2.2000000000000002</v>
      </c>
      <c r="K128" s="9">
        <f t="shared" si="11"/>
        <v>1.631578947368421</v>
      </c>
    </row>
    <row r="129" spans="1:11" x14ac:dyDescent="0.25">
      <c r="A129" s="7" t="s">
        <v>362</v>
      </c>
      <c r="B129" s="65">
        <v>3</v>
      </c>
      <c r="C129" s="34">
        <f>IF(B143=0, "-", B129/B143)</f>
        <v>2.097902097902098E-2</v>
      </c>
      <c r="D129" s="65">
        <v>8</v>
      </c>
      <c r="E129" s="9">
        <f>IF(D143=0, "-", D129/D143)</f>
        <v>4.878048780487805E-2</v>
      </c>
      <c r="F129" s="81">
        <v>8</v>
      </c>
      <c r="G129" s="34">
        <f>IF(F143=0, "-", F129/F143)</f>
        <v>1.7977528089887642E-2</v>
      </c>
      <c r="H129" s="65">
        <v>12</v>
      </c>
      <c r="I129" s="9">
        <f>IF(H143=0, "-", H129/H143)</f>
        <v>3.0379746835443037E-2</v>
      </c>
      <c r="J129" s="8">
        <f t="shared" si="10"/>
        <v>-0.625</v>
      </c>
      <c r="K129" s="9">
        <f t="shared" si="11"/>
        <v>-0.33333333333333331</v>
      </c>
    </row>
    <row r="130" spans="1:11" x14ac:dyDescent="0.25">
      <c r="A130" s="7" t="s">
        <v>363</v>
      </c>
      <c r="B130" s="65">
        <v>2</v>
      </c>
      <c r="C130" s="34">
        <f>IF(B143=0, "-", B130/B143)</f>
        <v>1.3986013986013986E-2</v>
      </c>
      <c r="D130" s="65">
        <v>3</v>
      </c>
      <c r="E130" s="9">
        <f>IF(D143=0, "-", D130/D143)</f>
        <v>1.8292682926829267E-2</v>
      </c>
      <c r="F130" s="81">
        <v>18</v>
      </c>
      <c r="G130" s="34">
        <f>IF(F143=0, "-", F130/F143)</f>
        <v>4.0449438202247189E-2</v>
      </c>
      <c r="H130" s="65">
        <v>12</v>
      </c>
      <c r="I130" s="9">
        <f>IF(H143=0, "-", H130/H143)</f>
        <v>3.0379746835443037E-2</v>
      </c>
      <c r="J130" s="8">
        <f t="shared" si="10"/>
        <v>-0.33333333333333331</v>
      </c>
      <c r="K130" s="9">
        <f t="shared" si="11"/>
        <v>0.5</v>
      </c>
    </row>
    <row r="131" spans="1:11" x14ac:dyDescent="0.25">
      <c r="A131" s="7" t="s">
        <v>364</v>
      </c>
      <c r="B131" s="65">
        <v>8</v>
      </c>
      <c r="C131" s="34">
        <f>IF(B143=0, "-", B131/B143)</f>
        <v>5.5944055944055944E-2</v>
      </c>
      <c r="D131" s="65">
        <v>20</v>
      </c>
      <c r="E131" s="9">
        <f>IF(D143=0, "-", D131/D143)</f>
        <v>0.12195121951219512</v>
      </c>
      <c r="F131" s="81">
        <v>28</v>
      </c>
      <c r="G131" s="34">
        <f>IF(F143=0, "-", F131/F143)</f>
        <v>6.2921348314606745E-2</v>
      </c>
      <c r="H131" s="65">
        <v>37</v>
      </c>
      <c r="I131" s="9">
        <f>IF(H143=0, "-", H131/H143)</f>
        <v>9.3670886075949367E-2</v>
      </c>
      <c r="J131" s="8">
        <f t="shared" si="10"/>
        <v>-0.6</v>
      </c>
      <c r="K131" s="9">
        <f t="shared" si="11"/>
        <v>-0.24324324324324326</v>
      </c>
    </row>
    <row r="132" spans="1:11" x14ac:dyDescent="0.25">
      <c r="A132" s="7" t="s">
        <v>365</v>
      </c>
      <c r="B132" s="65">
        <v>6</v>
      </c>
      <c r="C132" s="34">
        <f>IF(B143=0, "-", B132/B143)</f>
        <v>4.195804195804196E-2</v>
      </c>
      <c r="D132" s="65">
        <v>15</v>
      </c>
      <c r="E132" s="9">
        <f>IF(D143=0, "-", D132/D143)</f>
        <v>9.1463414634146339E-2</v>
      </c>
      <c r="F132" s="81">
        <v>18</v>
      </c>
      <c r="G132" s="34">
        <f>IF(F143=0, "-", F132/F143)</f>
        <v>4.0449438202247189E-2</v>
      </c>
      <c r="H132" s="65">
        <v>15</v>
      </c>
      <c r="I132" s="9">
        <f>IF(H143=0, "-", H132/H143)</f>
        <v>3.7974683544303799E-2</v>
      </c>
      <c r="J132" s="8">
        <f t="shared" si="10"/>
        <v>-0.6</v>
      </c>
      <c r="K132" s="9">
        <f t="shared" si="11"/>
        <v>0.2</v>
      </c>
    </row>
    <row r="133" spans="1:11" x14ac:dyDescent="0.25">
      <c r="A133" s="7" t="s">
        <v>366</v>
      </c>
      <c r="B133" s="65">
        <v>6</v>
      </c>
      <c r="C133" s="34">
        <f>IF(B143=0, "-", B133/B143)</f>
        <v>4.195804195804196E-2</v>
      </c>
      <c r="D133" s="65">
        <v>0</v>
      </c>
      <c r="E133" s="9">
        <f>IF(D143=0, "-", D133/D143)</f>
        <v>0</v>
      </c>
      <c r="F133" s="81">
        <v>7</v>
      </c>
      <c r="G133" s="34">
        <f>IF(F143=0, "-", F133/F143)</f>
        <v>1.5730337078651686E-2</v>
      </c>
      <c r="H133" s="65">
        <v>0</v>
      </c>
      <c r="I133" s="9">
        <f>IF(H143=0, "-", H133/H143)</f>
        <v>0</v>
      </c>
      <c r="J133" s="8" t="str">
        <f t="shared" si="10"/>
        <v>-</v>
      </c>
      <c r="K133" s="9" t="str">
        <f t="shared" si="11"/>
        <v>-</v>
      </c>
    </row>
    <row r="134" spans="1:11" x14ac:dyDescent="0.25">
      <c r="A134" s="7" t="s">
        <v>367</v>
      </c>
      <c r="B134" s="65">
        <v>3</v>
      </c>
      <c r="C134" s="34">
        <f>IF(B143=0, "-", B134/B143)</f>
        <v>2.097902097902098E-2</v>
      </c>
      <c r="D134" s="65">
        <v>6</v>
      </c>
      <c r="E134" s="9">
        <f>IF(D143=0, "-", D134/D143)</f>
        <v>3.6585365853658534E-2</v>
      </c>
      <c r="F134" s="81">
        <v>10</v>
      </c>
      <c r="G134" s="34">
        <f>IF(F143=0, "-", F134/F143)</f>
        <v>2.247191011235955E-2</v>
      </c>
      <c r="H134" s="65">
        <v>8</v>
      </c>
      <c r="I134" s="9">
        <f>IF(H143=0, "-", H134/H143)</f>
        <v>2.0253164556962026E-2</v>
      </c>
      <c r="J134" s="8">
        <f t="shared" si="10"/>
        <v>-0.5</v>
      </c>
      <c r="K134" s="9">
        <f t="shared" si="11"/>
        <v>0.25</v>
      </c>
    </row>
    <row r="135" spans="1:11" x14ac:dyDescent="0.25">
      <c r="A135" s="7" t="s">
        <v>368</v>
      </c>
      <c r="B135" s="65">
        <v>2</v>
      </c>
      <c r="C135" s="34">
        <f>IF(B143=0, "-", B135/B143)</f>
        <v>1.3986013986013986E-2</v>
      </c>
      <c r="D135" s="65">
        <v>0</v>
      </c>
      <c r="E135" s="9">
        <f>IF(D143=0, "-", D135/D143)</f>
        <v>0</v>
      </c>
      <c r="F135" s="81">
        <v>3</v>
      </c>
      <c r="G135" s="34">
        <f>IF(F143=0, "-", F135/F143)</f>
        <v>6.7415730337078653E-3</v>
      </c>
      <c r="H135" s="65">
        <v>1</v>
      </c>
      <c r="I135" s="9">
        <f>IF(H143=0, "-", H135/H143)</f>
        <v>2.5316455696202532E-3</v>
      </c>
      <c r="J135" s="8" t="str">
        <f t="shared" si="10"/>
        <v>-</v>
      </c>
      <c r="K135" s="9">
        <f t="shared" si="11"/>
        <v>2</v>
      </c>
    </row>
    <row r="136" spans="1:11" x14ac:dyDescent="0.25">
      <c r="A136" s="7" t="s">
        <v>369</v>
      </c>
      <c r="B136" s="65">
        <v>26</v>
      </c>
      <c r="C136" s="34">
        <f>IF(B143=0, "-", B136/B143)</f>
        <v>0.18181818181818182</v>
      </c>
      <c r="D136" s="65">
        <v>26</v>
      </c>
      <c r="E136" s="9">
        <f>IF(D143=0, "-", D136/D143)</f>
        <v>0.15853658536585366</v>
      </c>
      <c r="F136" s="81">
        <v>71</v>
      </c>
      <c r="G136" s="34">
        <f>IF(F143=0, "-", F136/F143)</f>
        <v>0.15955056179775282</v>
      </c>
      <c r="H136" s="65">
        <v>46</v>
      </c>
      <c r="I136" s="9">
        <f>IF(H143=0, "-", H136/H143)</f>
        <v>0.11645569620253164</v>
      </c>
      <c r="J136" s="8">
        <f t="shared" si="10"/>
        <v>0</v>
      </c>
      <c r="K136" s="9">
        <f t="shared" si="11"/>
        <v>0.54347826086956519</v>
      </c>
    </row>
    <row r="137" spans="1:11" x14ac:dyDescent="0.25">
      <c r="A137" s="7" t="s">
        <v>370</v>
      </c>
      <c r="B137" s="65">
        <v>4</v>
      </c>
      <c r="C137" s="34">
        <f>IF(B143=0, "-", B137/B143)</f>
        <v>2.7972027972027972E-2</v>
      </c>
      <c r="D137" s="65">
        <v>4</v>
      </c>
      <c r="E137" s="9">
        <f>IF(D143=0, "-", D137/D143)</f>
        <v>2.4390243902439025E-2</v>
      </c>
      <c r="F137" s="81">
        <v>8</v>
      </c>
      <c r="G137" s="34">
        <f>IF(F143=0, "-", F137/F143)</f>
        <v>1.7977528089887642E-2</v>
      </c>
      <c r="H137" s="65">
        <v>15</v>
      </c>
      <c r="I137" s="9">
        <f>IF(H143=0, "-", H137/H143)</f>
        <v>3.7974683544303799E-2</v>
      </c>
      <c r="J137" s="8">
        <f t="shared" si="10"/>
        <v>0</v>
      </c>
      <c r="K137" s="9">
        <f t="shared" si="11"/>
        <v>-0.46666666666666667</v>
      </c>
    </row>
    <row r="138" spans="1:11" x14ac:dyDescent="0.25">
      <c r="A138" s="7" t="s">
        <v>371</v>
      </c>
      <c r="B138" s="65">
        <v>2</v>
      </c>
      <c r="C138" s="34">
        <f>IF(B143=0, "-", B138/B143)</f>
        <v>1.3986013986013986E-2</v>
      </c>
      <c r="D138" s="65">
        <v>18</v>
      </c>
      <c r="E138" s="9">
        <f>IF(D143=0, "-", D138/D143)</f>
        <v>0.10975609756097561</v>
      </c>
      <c r="F138" s="81">
        <v>30</v>
      </c>
      <c r="G138" s="34">
        <f>IF(F143=0, "-", F138/F143)</f>
        <v>6.741573033707865E-2</v>
      </c>
      <c r="H138" s="65">
        <v>35</v>
      </c>
      <c r="I138" s="9">
        <f>IF(H143=0, "-", H138/H143)</f>
        <v>8.8607594936708861E-2</v>
      </c>
      <c r="J138" s="8">
        <f t="shared" si="10"/>
        <v>-0.88888888888888884</v>
      </c>
      <c r="K138" s="9">
        <f t="shared" si="11"/>
        <v>-0.14285714285714285</v>
      </c>
    </row>
    <row r="139" spans="1:11" x14ac:dyDescent="0.25">
      <c r="A139" s="7" t="s">
        <v>372</v>
      </c>
      <c r="B139" s="65">
        <v>9</v>
      </c>
      <c r="C139" s="34">
        <f>IF(B143=0, "-", B139/B143)</f>
        <v>6.2937062937062943E-2</v>
      </c>
      <c r="D139" s="65">
        <v>14</v>
      </c>
      <c r="E139" s="9">
        <f>IF(D143=0, "-", D139/D143)</f>
        <v>8.5365853658536592E-2</v>
      </c>
      <c r="F139" s="81">
        <v>26</v>
      </c>
      <c r="G139" s="34">
        <f>IF(F143=0, "-", F139/F143)</f>
        <v>5.8426966292134834E-2</v>
      </c>
      <c r="H139" s="65">
        <v>61</v>
      </c>
      <c r="I139" s="9">
        <f>IF(H143=0, "-", H139/H143)</f>
        <v>0.15443037974683543</v>
      </c>
      <c r="J139" s="8">
        <f t="shared" si="10"/>
        <v>-0.35714285714285715</v>
      </c>
      <c r="K139" s="9">
        <f t="shared" si="11"/>
        <v>-0.57377049180327866</v>
      </c>
    </row>
    <row r="140" spans="1:11" x14ac:dyDescent="0.25">
      <c r="A140" s="7" t="s">
        <v>373</v>
      </c>
      <c r="B140" s="65">
        <v>1</v>
      </c>
      <c r="C140" s="34">
        <f>IF(B143=0, "-", B140/B143)</f>
        <v>6.993006993006993E-3</v>
      </c>
      <c r="D140" s="65">
        <v>0</v>
      </c>
      <c r="E140" s="9">
        <f>IF(D143=0, "-", D140/D143)</f>
        <v>0</v>
      </c>
      <c r="F140" s="81">
        <v>3</v>
      </c>
      <c r="G140" s="34">
        <f>IF(F143=0, "-", F140/F143)</f>
        <v>6.7415730337078653E-3</v>
      </c>
      <c r="H140" s="65">
        <v>1</v>
      </c>
      <c r="I140" s="9">
        <f>IF(H143=0, "-", H140/H143)</f>
        <v>2.5316455696202532E-3</v>
      </c>
      <c r="J140" s="8" t="str">
        <f t="shared" si="10"/>
        <v>-</v>
      </c>
      <c r="K140" s="9">
        <f t="shared" si="11"/>
        <v>2</v>
      </c>
    </row>
    <row r="141" spans="1:11" x14ac:dyDescent="0.25">
      <c r="A141" s="7" t="s">
        <v>374</v>
      </c>
      <c r="B141" s="65">
        <v>14</v>
      </c>
      <c r="C141" s="34">
        <f>IF(B143=0, "-", B141/B143)</f>
        <v>9.7902097902097904E-2</v>
      </c>
      <c r="D141" s="65">
        <v>0</v>
      </c>
      <c r="E141" s="9">
        <f>IF(D143=0, "-", D141/D143)</f>
        <v>0</v>
      </c>
      <c r="F141" s="81">
        <v>57</v>
      </c>
      <c r="G141" s="34">
        <f>IF(F143=0, "-", F141/F143)</f>
        <v>0.12808988764044943</v>
      </c>
      <c r="H141" s="65">
        <v>4</v>
      </c>
      <c r="I141" s="9">
        <f>IF(H143=0, "-", H141/H143)</f>
        <v>1.0126582278481013E-2</v>
      </c>
      <c r="J141" s="8" t="str">
        <f t="shared" si="10"/>
        <v>-</v>
      </c>
      <c r="K141" s="9" t="str">
        <f t="shared" si="11"/>
        <v>&gt;999%</v>
      </c>
    </row>
    <row r="142" spans="1:11" x14ac:dyDescent="0.25">
      <c r="A142" s="2"/>
      <c r="B142" s="68"/>
      <c r="C142" s="33"/>
      <c r="D142" s="68"/>
      <c r="E142" s="6"/>
      <c r="F142" s="82"/>
      <c r="G142" s="33"/>
      <c r="H142" s="68"/>
      <c r="I142" s="6"/>
      <c r="J142" s="5"/>
      <c r="K142" s="6"/>
    </row>
    <row r="143" spans="1:11" s="43" customFormat="1" x14ac:dyDescent="0.25">
      <c r="A143" s="162" t="s">
        <v>480</v>
      </c>
      <c r="B143" s="71">
        <f>SUM(B123:B142)</f>
        <v>143</v>
      </c>
      <c r="C143" s="40">
        <f>B143/1576</f>
        <v>9.073604060913705E-2</v>
      </c>
      <c r="D143" s="71">
        <f>SUM(D123:D142)</f>
        <v>164</v>
      </c>
      <c r="E143" s="41">
        <f>D143/1560</f>
        <v>0.10512820512820513</v>
      </c>
      <c r="F143" s="77">
        <f>SUM(F123:F142)</f>
        <v>445</v>
      </c>
      <c r="G143" s="42">
        <f>F143/4424</f>
        <v>0.1005877034358047</v>
      </c>
      <c r="H143" s="71">
        <f>SUM(H123:H142)</f>
        <v>395</v>
      </c>
      <c r="I143" s="41">
        <f>H143/4091</f>
        <v>9.6553409924223912E-2</v>
      </c>
      <c r="J143" s="37">
        <f>IF(D143=0, "-", IF((B143-D143)/D143&lt;10, (B143-D143)/D143, "&gt;999%"))</f>
        <v>-0.12804878048780488</v>
      </c>
      <c r="K143" s="38">
        <f>IF(H143=0, "-", IF((F143-H143)/H143&lt;10, (F143-H143)/H143, "&gt;999%"))</f>
        <v>0.12658227848101267</v>
      </c>
    </row>
    <row r="144" spans="1:11" x14ac:dyDescent="0.25">
      <c r="B144" s="83"/>
      <c r="D144" s="83"/>
      <c r="F144" s="83"/>
      <c r="H144" s="83"/>
    </row>
    <row r="145" spans="1:11" x14ac:dyDescent="0.25">
      <c r="A145" s="163" t="s">
        <v>131</v>
      </c>
      <c r="B145" s="61" t="s">
        <v>12</v>
      </c>
      <c r="C145" s="62" t="s">
        <v>13</v>
      </c>
      <c r="D145" s="61" t="s">
        <v>12</v>
      </c>
      <c r="E145" s="63" t="s">
        <v>13</v>
      </c>
      <c r="F145" s="62" t="s">
        <v>12</v>
      </c>
      <c r="G145" s="62" t="s">
        <v>13</v>
      </c>
      <c r="H145" s="61" t="s">
        <v>12</v>
      </c>
      <c r="I145" s="63" t="s">
        <v>13</v>
      </c>
      <c r="J145" s="61"/>
      <c r="K145" s="63"/>
    </row>
    <row r="146" spans="1:11" x14ac:dyDescent="0.25">
      <c r="A146" s="7" t="s">
        <v>375</v>
      </c>
      <c r="B146" s="65">
        <v>2</v>
      </c>
      <c r="C146" s="34">
        <f>IF(B165=0, "-", B146/B165)</f>
        <v>3.6363636363636362E-2</v>
      </c>
      <c r="D146" s="65">
        <v>0</v>
      </c>
      <c r="E146" s="9">
        <f>IF(D165=0, "-", D146/D165)</f>
        <v>0</v>
      </c>
      <c r="F146" s="81">
        <v>4</v>
      </c>
      <c r="G146" s="34">
        <f>IF(F165=0, "-", F146/F165)</f>
        <v>3.9603960396039604E-2</v>
      </c>
      <c r="H146" s="65">
        <v>2</v>
      </c>
      <c r="I146" s="9">
        <f>IF(H165=0, "-", H146/H165)</f>
        <v>2.4096385542168676E-2</v>
      </c>
      <c r="J146" s="8" t="str">
        <f t="shared" ref="J146:J163" si="12">IF(D146=0, "-", IF((B146-D146)/D146&lt;10, (B146-D146)/D146, "&gt;999%"))</f>
        <v>-</v>
      </c>
      <c r="K146" s="9">
        <f t="shared" ref="K146:K163" si="13">IF(H146=0, "-", IF((F146-H146)/H146&lt;10, (F146-H146)/H146, "&gt;999%"))</f>
        <v>1</v>
      </c>
    </row>
    <row r="147" spans="1:11" x14ac:dyDescent="0.25">
      <c r="A147" s="7" t="s">
        <v>376</v>
      </c>
      <c r="B147" s="65">
        <v>2</v>
      </c>
      <c r="C147" s="34">
        <f>IF(B165=0, "-", B147/B165)</f>
        <v>3.6363636363636362E-2</v>
      </c>
      <c r="D147" s="65">
        <v>0</v>
      </c>
      <c r="E147" s="9">
        <f>IF(D165=0, "-", D147/D165)</f>
        <v>0</v>
      </c>
      <c r="F147" s="81">
        <v>5</v>
      </c>
      <c r="G147" s="34">
        <f>IF(F165=0, "-", F147/F165)</f>
        <v>4.9504950495049507E-2</v>
      </c>
      <c r="H147" s="65">
        <v>1</v>
      </c>
      <c r="I147" s="9">
        <f>IF(H165=0, "-", H147/H165)</f>
        <v>1.2048192771084338E-2</v>
      </c>
      <c r="J147" s="8" t="str">
        <f t="shared" si="12"/>
        <v>-</v>
      </c>
      <c r="K147" s="9">
        <f t="shared" si="13"/>
        <v>4</v>
      </c>
    </row>
    <row r="148" spans="1:11" x14ac:dyDescent="0.25">
      <c r="A148" s="7" t="s">
        <v>377</v>
      </c>
      <c r="B148" s="65">
        <v>15</v>
      </c>
      <c r="C148" s="34">
        <f>IF(B165=0, "-", B148/B165)</f>
        <v>0.27272727272727271</v>
      </c>
      <c r="D148" s="65">
        <v>5</v>
      </c>
      <c r="E148" s="9">
        <f>IF(D165=0, "-", D148/D165)</f>
        <v>0.13157894736842105</v>
      </c>
      <c r="F148" s="81">
        <v>24</v>
      </c>
      <c r="G148" s="34">
        <f>IF(F165=0, "-", F148/F165)</f>
        <v>0.23762376237623761</v>
      </c>
      <c r="H148" s="65">
        <v>16</v>
      </c>
      <c r="I148" s="9">
        <f>IF(H165=0, "-", H148/H165)</f>
        <v>0.19277108433734941</v>
      </c>
      <c r="J148" s="8">
        <f t="shared" si="12"/>
        <v>2</v>
      </c>
      <c r="K148" s="9">
        <f t="shared" si="13"/>
        <v>0.5</v>
      </c>
    </row>
    <row r="149" spans="1:11" x14ac:dyDescent="0.25">
      <c r="A149" s="7" t="s">
        <v>378</v>
      </c>
      <c r="B149" s="65">
        <v>0</v>
      </c>
      <c r="C149" s="34">
        <f>IF(B165=0, "-", B149/B165)</f>
        <v>0</v>
      </c>
      <c r="D149" s="65">
        <v>0</v>
      </c>
      <c r="E149" s="9">
        <f>IF(D165=0, "-", D149/D165)</f>
        <v>0</v>
      </c>
      <c r="F149" s="81">
        <v>0</v>
      </c>
      <c r="G149" s="34">
        <f>IF(F165=0, "-", F149/F165)</f>
        <v>0</v>
      </c>
      <c r="H149" s="65">
        <v>1</v>
      </c>
      <c r="I149" s="9">
        <f>IF(H165=0, "-", H149/H165)</f>
        <v>1.2048192771084338E-2</v>
      </c>
      <c r="J149" s="8" t="str">
        <f t="shared" si="12"/>
        <v>-</v>
      </c>
      <c r="K149" s="9">
        <f t="shared" si="13"/>
        <v>-1</v>
      </c>
    </row>
    <row r="150" spans="1:11" x14ac:dyDescent="0.25">
      <c r="A150" s="7" t="s">
        <v>379</v>
      </c>
      <c r="B150" s="65">
        <v>3</v>
      </c>
      <c r="C150" s="34">
        <f>IF(B165=0, "-", B150/B165)</f>
        <v>5.4545454545454543E-2</v>
      </c>
      <c r="D150" s="65">
        <v>1</v>
      </c>
      <c r="E150" s="9">
        <f>IF(D165=0, "-", D150/D165)</f>
        <v>2.6315789473684209E-2</v>
      </c>
      <c r="F150" s="81">
        <v>4</v>
      </c>
      <c r="G150" s="34">
        <f>IF(F165=0, "-", F150/F165)</f>
        <v>3.9603960396039604E-2</v>
      </c>
      <c r="H150" s="65">
        <v>2</v>
      </c>
      <c r="I150" s="9">
        <f>IF(H165=0, "-", H150/H165)</f>
        <v>2.4096385542168676E-2</v>
      </c>
      <c r="J150" s="8">
        <f t="shared" si="12"/>
        <v>2</v>
      </c>
      <c r="K150" s="9">
        <f t="shared" si="13"/>
        <v>1</v>
      </c>
    </row>
    <row r="151" spans="1:11" x14ac:dyDescent="0.25">
      <c r="A151" s="7" t="s">
        <v>380</v>
      </c>
      <c r="B151" s="65">
        <v>1</v>
      </c>
      <c r="C151" s="34">
        <f>IF(B165=0, "-", B151/B165)</f>
        <v>1.8181818181818181E-2</v>
      </c>
      <c r="D151" s="65">
        <v>0</v>
      </c>
      <c r="E151" s="9">
        <f>IF(D165=0, "-", D151/D165)</f>
        <v>0</v>
      </c>
      <c r="F151" s="81">
        <v>1</v>
      </c>
      <c r="G151" s="34">
        <f>IF(F165=0, "-", F151/F165)</f>
        <v>9.9009900990099011E-3</v>
      </c>
      <c r="H151" s="65">
        <v>0</v>
      </c>
      <c r="I151" s="9">
        <f>IF(H165=0, "-", H151/H165)</f>
        <v>0</v>
      </c>
      <c r="J151" s="8" t="str">
        <f t="shared" si="12"/>
        <v>-</v>
      </c>
      <c r="K151" s="9" t="str">
        <f t="shared" si="13"/>
        <v>-</v>
      </c>
    </row>
    <row r="152" spans="1:11" x14ac:dyDescent="0.25">
      <c r="A152" s="7" t="s">
        <v>381</v>
      </c>
      <c r="B152" s="65">
        <v>5</v>
      </c>
      <c r="C152" s="34">
        <f>IF(B165=0, "-", B152/B165)</f>
        <v>9.0909090909090912E-2</v>
      </c>
      <c r="D152" s="65">
        <v>6</v>
      </c>
      <c r="E152" s="9">
        <f>IF(D165=0, "-", D152/D165)</f>
        <v>0.15789473684210525</v>
      </c>
      <c r="F152" s="81">
        <v>6</v>
      </c>
      <c r="G152" s="34">
        <f>IF(F165=0, "-", F152/F165)</f>
        <v>5.9405940594059403E-2</v>
      </c>
      <c r="H152" s="65">
        <v>10</v>
      </c>
      <c r="I152" s="9">
        <f>IF(H165=0, "-", H152/H165)</f>
        <v>0.12048192771084337</v>
      </c>
      <c r="J152" s="8">
        <f t="shared" si="12"/>
        <v>-0.16666666666666666</v>
      </c>
      <c r="K152" s="9">
        <f t="shared" si="13"/>
        <v>-0.4</v>
      </c>
    </row>
    <row r="153" spans="1:11" x14ac:dyDescent="0.25">
      <c r="A153" s="7" t="s">
        <v>382</v>
      </c>
      <c r="B153" s="65">
        <v>1</v>
      </c>
      <c r="C153" s="34">
        <f>IF(B165=0, "-", B153/B165)</f>
        <v>1.8181818181818181E-2</v>
      </c>
      <c r="D153" s="65">
        <v>1</v>
      </c>
      <c r="E153" s="9">
        <f>IF(D165=0, "-", D153/D165)</f>
        <v>2.6315789473684209E-2</v>
      </c>
      <c r="F153" s="81">
        <v>3</v>
      </c>
      <c r="G153" s="34">
        <f>IF(F165=0, "-", F153/F165)</f>
        <v>2.9702970297029702E-2</v>
      </c>
      <c r="H153" s="65">
        <v>2</v>
      </c>
      <c r="I153" s="9">
        <f>IF(H165=0, "-", H153/H165)</f>
        <v>2.4096385542168676E-2</v>
      </c>
      <c r="J153" s="8">
        <f t="shared" si="12"/>
        <v>0</v>
      </c>
      <c r="K153" s="9">
        <f t="shared" si="13"/>
        <v>0.5</v>
      </c>
    </row>
    <row r="154" spans="1:11" x14ac:dyDescent="0.25">
      <c r="A154" s="7" t="s">
        <v>383</v>
      </c>
      <c r="B154" s="65">
        <v>4</v>
      </c>
      <c r="C154" s="34">
        <f>IF(B165=0, "-", B154/B165)</f>
        <v>7.2727272727272724E-2</v>
      </c>
      <c r="D154" s="65">
        <v>5</v>
      </c>
      <c r="E154" s="9">
        <f>IF(D165=0, "-", D154/D165)</f>
        <v>0.13157894736842105</v>
      </c>
      <c r="F154" s="81">
        <v>5</v>
      </c>
      <c r="G154" s="34">
        <f>IF(F165=0, "-", F154/F165)</f>
        <v>4.9504950495049507E-2</v>
      </c>
      <c r="H154" s="65">
        <v>9</v>
      </c>
      <c r="I154" s="9">
        <f>IF(H165=0, "-", H154/H165)</f>
        <v>0.10843373493975904</v>
      </c>
      <c r="J154" s="8">
        <f t="shared" si="12"/>
        <v>-0.2</v>
      </c>
      <c r="K154" s="9">
        <f t="shared" si="13"/>
        <v>-0.44444444444444442</v>
      </c>
    </row>
    <row r="155" spans="1:11" x14ac:dyDescent="0.25">
      <c r="A155" s="7" t="s">
        <v>384</v>
      </c>
      <c r="B155" s="65">
        <v>3</v>
      </c>
      <c r="C155" s="34">
        <f>IF(B165=0, "-", B155/B165)</f>
        <v>5.4545454545454543E-2</v>
      </c>
      <c r="D155" s="65">
        <v>4</v>
      </c>
      <c r="E155" s="9">
        <f>IF(D165=0, "-", D155/D165)</f>
        <v>0.10526315789473684</v>
      </c>
      <c r="F155" s="81">
        <v>4</v>
      </c>
      <c r="G155" s="34">
        <f>IF(F165=0, "-", F155/F165)</f>
        <v>3.9603960396039604E-2</v>
      </c>
      <c r="H155" s="65">
        <v>5</v>
      </c>
      <c r="I155" s="9">
        <f>IF(H165=0, "-", H155/H165)</f>
        <v>6.0240963855421686E-2</v>
      </c>
      <c r="J155" s="8">
        <f t="shared" si="12"/>
        <v>-0.25</v>
      </c>
      <c r="K155" s="9">
        <f t="shared" si="13"/>
        <v>-0.2</v>
      </c>
    </row>
    <row r="156" spans="1:11" x14ac:dyDescent="0.25">
      <c r="A156" s="7" t="s">
        <v>385</v>
      </c>
      <c r="B156" s="65">
        <v>0</v>
      </c>
      <c r="C156" s="34">
        <f>IF(B165=0, "-", B156/B165)</f>
        <v>0</v>
      </c>
      <c r="D156" s="65">
        <v>1</v>
      </c>
      <c r="E156" s="9">
        <f>IF(D165=0, "-", D156/D165)</f>
        <v>2.6315789473684209E-2</v>
      </c>
      <c r="F156" s="81">
        <v>0</v>
      </c>
      <c r="G156" s="34">
        <f>IF(F165=0, "-", F156/F165)</f>
        <v>0</v>
      </c>
      <c r="H156" s="65">
        <v>2</v>
      </c>
      <c r="I156" s="9">
        <f>IF(H165=0, "-", H156/H165)</f>
        <v>2.4096385542168676E-2</v>
      </c>
      <c r="J156" s="8">
        <f t="shared" si="12"/>
        <v>-1</v>
      </c>
      <c r="K156" s="9">
        <f t="shared" si="13"/>
        <v>-1</v>
      </c>
    </row>
    <row r="157" spans="1:11" x14ac:dyDescent="0.25">
      <c r="A157" s="7" t="s">
        <v>386</v>
      </c>
      <c r="B157" s="65">
        <v>3</v>
      </c>
      <c r="C157" s="34">
        <f>IF(B165=0, "-", B157/B165)</f>
        <v>5.4545454545454543E-2</v>
      </c>
      <c r="D157" s="65">
        <v>7</v>
      </c>
      <c r="E157" s="9">
        <f>IF(D165=0, "-", D157/D165)</f>
        <v>0.18421052631578946</v>
      </c>
      <c r="F157" s="81">
        <v>6</v>
      </c>
      <c r="G157" s="34">
        <f>IF(F165=0, "-", F157/F165)</f>
        <v>5.9405940594059403E-2</v>
      </c>
      <c r="H157" s="65">
        <v>9</v>
      </c>
      <c r="I157" s="9">
        <f>IF(H165=0, "-", H157/H165)</f>
        <v>0.10843373493975904</v>
      </c>
      <c r="J157" s="8">
        <f t="shared" si="12"/>
        <v>-0.5714285714285714</v>
      </c>
      <c r="K157" s="9">
        <f t="shared" si="13"/>
        <v>-0.33333333333333331</v>
      </c>
    </row>
    <row r="158" spans="1:11" x14ac:dyDescent="0.25">
      <c r="A158" s="7" t="s">
        <v>387</v>
      </c>
      <c r="B158" s="65">
        <v>0</v>
      </c>
      <c r="C158" s="34">
        <f>IF(B165=0, "-", B158/B165)</f>
        <v>0</v>
      </c>
      <c r="D158" s="65">
        <v>1</v>
      </c>
      <c r="E158" s="9">
        <f>IF(D165=0, "-", D158/D165)</f>
        <v>2.6315789473684209E-2</v>
      </c>
      <c r="F158" s="81">
        <v>1</v>
      </c>
      <c r="G158" s="34">
        <f>IF(F165=0, "-", F158/F165)</f>
        <v>9.9009900990099011E-3</v>
      </c>
      <c r="H158" s="65">
        <v>1</v>
      </c>
      <c r="I158" s="9">
        <f>IF(H165=0, "-", H158/H165)</f>
        <v>1.2048192771084338E-2</v>
      </c>
      <c r="J158" s="8">
        <f t="shared" si="12"/>
        <v>-1</v>
      </c>
      <c r="K158" s="9">
        <f t="shared" si="13"/>
        <v>0</v>
      </c>
    </row>
    <row r="159" spans="1:11" x14ac:dyDescent="0.25">
      <c r="A159" s="7" t="s">
        <v>388</v>
      </c>
      <c r="B159" s="65">
        <v>7</v>
      </c>
      <c r="C159" s="34">
        <f>IF(B165=0, "-", B159/B165)</f>
        <v>0.12727272727272726</v>
      </c>
      <c r="D159" s="65">
        <v>1</v>
      </c>
      <c r="E159" s="9">
        <f>IF(D165=0, "-", D159/D165)</f>
        <v>2.6315789473684209E-2</v>
      </c>
      <c r="F159" s="81">
        <v>13</v>
      </c>
      <c r="G159" s="34">
        <f>IF(F165=0, "-", F159/F165)</f>
        <v>0.12871287128712872</v>
      </c>
      <c r="H159" s="65">
        <v>6</v>
      </c>
      <c r="I159" s="9">
        <f>IF(H165=0, "-", H159/H165)</f>
        <v>7.2289156626506021E-2</v>
      </c>
      <c r="J159" s="8">
        <f t="shared" si="12"/>
        <v>6</v>
      </c>
      <c r="K159" s="9">
        <f t="shared" si="13"/>
        <v>1.1666666666666667</v>
      </c>
    </row>
    <row r="160" spans="1:11" x14ac:dyDescent="0.25">
      <c r="A160" s="7" t="s">
        <v>389</v>
      </c>
      <c r="B160" s="65">
        <v>2</v>
      </c>
      <c r="C160" s="34">
        <f>IF(B165=0, "-", B160/B165)</f>
        <v>3.6363636363636362E-2</v>
      </c>
      <c r="D160" s="65">
        <v>1</v>
      </c>
      <c r="E160" s="9">
        <f>IF(D165=0, "-", D160/D165)</f>
        <v>2.6315789473684209E-2</v>
      </c>
      <c r="F160" s="81">
        <v>7</v>
      </c>
      <c r="G160" s="34">
        <f>IF(F165=0, "-", F160/F165)</f>
        <v>6.9306930693069313E-2</v>
      </c>
      <c r="H160" s="65">
        <v>1</v>
      </c>
      <c r="I160" s="9">
        <f>IF(H165=0, "-", H160/H165)</f>
        <v>1.2048192771084338E-2</v>
      </c>
      <c r="J160" s="8">
        <f t="shared" si="12"/>
        <v>1</v>
      </c>
      <c r="K160" s="9">
        <f t="shared" si="13"/>
        <v>6</v>
      </c>
    </row>
    <row r="161" spans="1:11" x14ac:dyDescent="0.25">
      <c r="A161" s="7" t="s">
        <v>390</v>
      </c>
      <c r="B161" s="65">
        <v>0</v>
      </c>
      <c r="C161" s="34">
        <f>IF(B165=0, "-", B161/B165)</f>
        <v>0</v>
      </c>
      <c r="D161" s="65">
        <v>1</v>
      </c>
      <c r="E161" s="9">
        <f>IF(D165=0, "-", D161/D165)</f>
        <v>2.6315789473684209E-2</v>
      </c>
      <c r="F161" s="81">
        <v>2</v>
      </c>
      <c r="G161" s="34">
        <f>IF(F165=0, "-", F161/F165)</f>
        <v>1.9801980198019802E-2</v>
      </c>
      <c r="H161" s="65">
        <v>5</v>
      </c>
      <c r="I161" s="9">
        <f>IF(H165=0, "-", H161/H165)</f>
        <v>6.0240963855421686E-2</v>
      </c>
      <c r="J161" s="8">
        <f t="shared" si="12"/>
        <v>-1</v>
      </c>
      <c r="K161" s="9">
        <f t="shared" si="13"/>
        <v>-0.6</v>
      </c>
    </row>
    <row r="162" spans="1:11" x14ac:dyDescent="0.25">
      <c r="A162" s="7" t="s">
        <v>391</v>
      </c>
      <c r="B162" s="65">
        <v>5</v>
      </c>
      <c r="C162" s="34">
        <f>IF(B165=0, "-", B162/B165)</f>
        <v>9.0909090909090912E-2</v>
      </c>
      <c r="D162" s="65">
        <v>4</v>
      </c>
      <c r="E162" s="9">
        <f>IF(D165=0, "-", D162/D165)</f>
        <v>0.10526315789473684</v>
      </c>
      <c r="F162" s="81">
        <v>9</v>
      </c>
      <c r="G162" s="34">
        <f>IF(F165=0, "-", F162/F165)</f>
        <v>8.9108910891089105E-2</v>
      </c>
      <c r="H162" s="65">
        <v>7</v>
      </c>
      <c r="I162" s="9">
        <f>IF(H165=0, "-", H162/H165)</f>
        <v>8.4337349397590355E-2</v>
      </c>
      <c r="J162" s="8">
        <f t="shared" si="12"/>
        <v>0.25</v>
      </c>
      <c r="K162" s="9">
        <f t="shared" si="13"/>
        <v>0.2857142857142857</v>
      </c>
    </row>
    <row r="163" spans="1:11" x14ac:dyDescent="0.25">
      <c r="A163" s="7" t="s">
        <v>392</v>
      </c>
      <c r="B163" s="65">
        <v>2</v>
      </c>
      <c r="C163" s="34">
        <f>IF(B165=0, "-", B163/B165)</f>
        <v>3.6363636363636362E-2</v>
      </c>
      <c r="D163" s="65">
        <v>0</v>
      </c>
      <c r="E163" s="9">
        <f>IF(D165=0, "-", D163/D165)</f>
        <v>0</v>
      </c>
      <c r="F163" s="81">
        <v>7</v>
      </c>
      <c r="G163" s="34">
        <f>IF(F165=0, "-", F163/F165)</f>
        <v>6.9306930693069313E-2</v>
      </c>
      <c r="H163" s="65">
        <v>4</v>
      </c>
      <c r="I163" s="9">
        <f>IF(H165=0, "-", H163/H165)</f>
        <v>4.8192771084337352E-2</v>
      </c>
      <c r="J163" s="8" t="str">
        <f t="shared" si="12"/>
        <v>-</v>
      </c>
      <c r="K163" s="9">
        <f t="shared" si="13"/>
        <v>0.75</v>
      </c>
    </row>
    <row r="164" spans="1:11" x14ac:dyDescent="0.25">
      <c r="A164" s="2"/>
      <c r="B164" s="68"/>
      <c r="C164" s="33"/>
      <c r="D164" s="68"/>
      <c r="E164" s="6"/>
      <c r="F164" s="82"/>
      <c r="G164" s="33"/>
      <c r="H164" s="68"/>
      <c r="I164" s="6"/>
      <c r="J164" s="5"/>
      <c r="K164" s="6"/>
    </row>
    <row r="165" spans="1:11" s="43" customFormat="1" x14ac:dyDescent="0.25">
      <c r="A165" s="162" t="s">
        <v>479</v>
      </c>
      <c r="B165" s="71">
        <f>SUM(B146:B164)</f>
        <v>55</v>
      </c>
      <c r="C165" s="40">
        <f>B165/1576</f>
        <v>3.4898477157360407E-2</v>
      </c>
      <c r="D165" s="71">
        <f>SUM(D146:D164)</f>
        <v>38</v>
      </c>
      <c r="E165" s="41">
        <f>D165/1560</f>
        <v>2.4358974358974359E-2</v>
      </c>
      <c r="F165" s="77">
        <f>SUM(F146:F164)</f>
        <v>101</v>
      </c>
      <c r="G165" s="42">
        <f>F165/4424</f>
        <v>2.2830018083182642E-2</v>
      </c>
      <c r="H165" s="71">
        <f>SUM(H146:H164)</f>
        <v>83</v>
      </c>
      <c r="I165" s="41">
        <f>H165/4091</f>
        <v>2.0288438034710341E-2</v>
      </c>
      <c r="J165" s="37">
        <f>IF(D165=0, "-", IF((B165-D165)/D165&lt;10, (B165-D165)/D165, "&gt;999%"))</f>
        <v>0.44736842105263158</v>
      </c>
      <c r="K165" s="38">
        <f>IF(H165=0, "-", IF((F165-H165)/H165&lt;10, (F165-H165)/H165, "&gt;999%"))</f>
        <v>0.21686746987951808</v>
      </c>
    </row>
    <row r="166" spans="1:11" x14ac:dyDescent="0.25">
      <c r="B166" s="83"/>
      <c r="D166" s="83"/>
      <c r="F166" s="83"/>
      <c r="H166" s="83"/>
    </row>
    <row r="167" spans="1:11" s="43" customFormat="1" x14ac:dyDescent="0.25">
      <c r="A167" s="162" t="s">
        <v>478</v>
      </c>
      <c r="B167" s="71">
        <v>198</v>
      </c>
      <c r="C167" s="40">
        <f>B167/1576</f>
        <v>0.12563451776649745</v>
      </c>
      <c r="D167" s="71">
        <v>202</v>
      </c>
      <c r="E167" s="41">
        <f>D167/1560</f>
        <v>0.1294871794871795</v>
      </c>
      <c r="F167" s="77">
        <v>546</v>
      </c>
      <c r="G167" s="42">
        <f>F167/4424</f>
        <v>0.12341772151898735</v>
      </c>
      <c r="H167" s="71">
        <v>478</v>
      </c>
      <c r="I167" s="41">
        <f>H167/4091</f>
        <v>0.11684184795893425</v>
      </c>
      <c r="J167" s="37">
        <f>IF(D167=0, "-", IF((B167-D167)/D167&lt;10, (B167-D167)/D167, "&gt;999%"))</f>
        <v>-1.9801980198019802E-2</v>
      </c>
      <c r="K167" s="38">
        <f>IF(H167=0, "-", IF((F167-H167)/H167&lt;10, (F167-H167)/H167, "&gt;999%"))</f>
        <v>0.14225941422594143</v>
      </c>
    </row>
    <row r="168" spans="1:11" x14ac:dyDescent="0.25">
      <c r="B168" s="83"/>
      <c r="D168" s="83"/>
      <c r="F168" s="83"/>
      <c r="H168" s="83"/>
    </row>
    <row r="169" spans="1:11" ht="15.6" x14ac:dyDescent="0.3">
      <c r="A169" s="164" t="s">
        <v>102</v>
      </c>
      <c r="B169" s="196" t="s">
        <v>1</v>
      </c>
      <c r="C169" s="200"/>
      <c r="D169" s="200"/>
      <c r="E169" s="197"/>
      <c r="F169" s="196" t="s">
        <v>14</v>
      </c>
      <c r="G169" s="200"/>
      <c r="H169" s="200"/>
      <c r="I169" s="197"/>
      <c r="J169" s="196" t="s">
        <v>15</v>
      </c>
      <c r="K169" s="197"/>
    </row>
    <row r="170" spans="1:11" x14ac:dyDescent="0.25">
      <c r="A170" s="22"/>
      <c r="B170" s="196">
        <f>VALUE(RIGHT($B$2, 4))</f>
        <v>2023</v>
      </c>
      <c r="C170" s="197"/>
      <c r="D170" s="196">
        <f>B170-1</f>
        <v>2022</v>
      </c>
      <c r="E170" s="204"/>
      <c r="F170" s="196">
        <f>B170</f>
        <v>2023</v>
      </c>
      <c r="G170" s="204"/>
      <c r="H170" s="196">
        <f>D170</f>
        <v>2022</v>
      </c>
      <c r="I170" s="204"/>
      <c r="J170" s="140" t="s">
        <v>4</v>
      </c>
      <c r="K170" s="141" t="s">
        <v>2</v>
      </c>
    </row>
    <row r="171" spans="1:11" x14ac:dyDescent="0.25">
      <c r="A171" s="163" t="s">
        <v>132</v>
      </c>
      <c r="B171" s="61" t="s">
        <v>12</v>
      </c>
      <c r="C171" s="62" t="s">
        <v>13</v>
      </c>
      <c r="D171" s="61" t="s">
        <v>12</v>
      </c>
      <c r="E171" s="63" t="s">
        <v>13</v>
      </c>
      <c r="F171" s="62" t="s">
        <v>12</v>
      </c>
      <c r="G171" s="62" t="s">
        <v>13</v>
      </c>
      <c r="H171" s="61" t="s">
        <v>12</v>
      </c>
      <c r="I171" s="63" t="s">
        <v>13</v>
      </c>
      <c r="J171" s="61"/>
      <c r="K171" s="63"/>
    </row>
    <row r="172" spans="1:11" x14ac:dyDescent="0.25">
      <c r="A172" s="7" t="s">
        <v>393</v>
      </c>
      <c r="B172" s="65">
        <v>1</v>
      </c>
      <c r="C172" s="34">
        <f>IF(B176=0, "-", B172/B176)</f>
        <v>0.1</v>
      </c>
      <c r="D172" s="65">
        <v>0</v>
      </c>
      <c r="E172" s="9">
        <f>IF(D176=0, "-", D172/D176)</f>
        <v>0</v>
      </c>
      <c r="F172" s="81">
        <v>1</v>
      </c>
      <c r="G172" s="34">
        <f>IF(F176=0, "-", F172/F176)</f>
        <v>2.8571428571428571E-2</v>
      </c>
      <c r="H172" s="65">
        <v>0</v>
      </c>
      <c r="I172" s="9">
        <f>IF(H176=0, "-", H172/H176)</f>
        <v>0</v>
      </c>
      <c r="J172" s="8" t="str">
        <f>IF(D172=0, "-", IF((B172-D172)/D172&lt;10, (B172-D172)/D172, "&gt;999%"))</f>
        <v>-</v>
      </c>
      <c r="K172" s="9" t="str">
        <f>IF(H172=0, "-", IF((F172-H172)/H172&lt;10, (F172-H172)/H172, "&gt;999%"))</f>
        <v>-</v>
      </c>
    </row>
    <row r="173" spans="1:11" x14ac:dyDescent="0.25">
      <c r="A173" s="7" t="s">
        <v>394</v>
      </c>
      <c r="B173" s="65">
        <v>5</v>
      </c>
      <c r="C173" s="34">
        <f>IF(B176=0, "-", B173/B176)</f>
        <v>0.5</v>
      </c>
      <c r="D173" s="65">
        <v>6</v>
      </c>
      <c r="E173" s="9">
        <f>IF(D176=0, "-", D173/D176)</f>
        <v>0.54545454545454541</v>
      </c>
      <c r="F173" s="81">
        <v>12</v>
      </c>
      <c r="G173" s="34">
        <f>IF(F176=0, "-", F173/F176)</f>
        <v>0.34285714285714286</v>
      </c>
      <c r="H173" s="65">
        <v>15</v>
      </c>
      <c r="I173" s="9">
        <f>IF(H176=0, "-", H173/H176)</f>
        <v>0.44117647058823528</v>
      </c>
      <c r="J173" s="8">
        <f>IF(D173=0, "-", IF((B173-D173)/D173&lt;10, (B173-D173)/D173, "&gt;999%"))</f>
        <v>-0.16666666666666666</v>
      </c>
      <c r="K173" s="9">
        <f>IF(H173=0, "-", IF((F173-H173)/H173&lt;10, (F173-H173)/H173, "&gt;999%"))</f>
        <v>-0.2</v>
      </c>
    </row>
    <row r="174" spans="1:11" x14ac:dyDescent="0.25">
      <c r="A174" s="7" t="s">
        <v>395</v>
      </c>
      <c r="B174" s="65">
        <v>4</v>
      </c>
      <c r="C174" s="34">
        <f>IF(B176=0, "-", B174/B176)</f>
        <v>0.4</v>
      </c>
      <c r="D174" s="65">
        <v>5</v>
      </c>
      <c r="E174" s="9">
        <f>IF(D176=0, "-", D174/D176)</f>
        <v>0.45454545454545453</v>
      </c>
      <c r="F174" s="81">
        <v>22</v>
      </c>
      <c r="G174" s="34">
        <f>IF(F176=0, "-", F174/F176)</f>
        <v>0.62857142857142856</v>
      </c>
      <c r="H174" s="65">
        <v>19</v>
      </c>
      <c r="I174" s="9">
        <f>IF(H176=0, "-", H174/H176)</f>
        <v>0.55882352941176472</v>
      </c>
      <c r="J174" s="8">
        <f>IF(D174=0, "-", IF((B174-D174)/D174&lt;10, (B174-D174)/D174, "&gt;999%"))</f>
        <v>-0.2</v>
      </c>
      <c r="K174" s="9">
        <f>IF(H174=0, "-", IF((F174-H174)/H174&lt;10, (F174-H174)/H174, "&gt;999%"))</f>
        <v>0.15789473684210525</v>
      </c>
    </row>
    <row r="175" spans="1:11" x14ac:dyDescent="0.25">
      <c r="A175" s="2"/>
      <c r="B175" s="68"/>
      <c r="C175" s="33"/>
      <c r="D175" s="68"/>
      <c r="E175" s="6"/>
      <c r="F175" s="82"/>
      <c r="G175" s="33"/>
      <c r="H175" s="68"/>
      <c r="I175" s="6"/>
      <c r="J175" s="5"/>
      <c r="K175" s="6"/>
    </row>
    <row r="176" spans="1:11" s="43" customFormat="1" x14ac:dyDescent="0.25">
      <c r="A176" s="162" t="s">
        <v>477</v>
      </c>
      <c r="B176" s="71">
        <f>SUM(B172:B175)</f>
        <v>10</v>
      </c>
      <c r="C176" s="40">
        <f>B176/1576</f>
        <v>6.3451776649746192E-3</v>
      </c>
      <c r="D176" s="71">
        <f>SUM(D172:D175)</f>
        <v>11</v>
      </c>
      <c r="E176" s="41">
        <f>D176/1560</f>
        <v>7.0512820512820514E-3</v>
      </c>
      <c r="F176" s="77">
        <f>SUM(F172:F175)</f>
        <v>35</v>
      </c>
      <c r="G176" s="42">
        <f>F176/4424</f>
        <v>7.9113924050632917E-3</v>
      </c>
      <c r="H176" s="71">
        <f>SUM(H172:H175)</f>
        <v>34</v>
      </c>
      <c r="I176" s="41">
        <f>H176/4091</f>
        <v>8.3109264238572476E-3</v>
      </c>
      <c r="J176" s="37">
        <f>IF(D176=0, "-", IF((B176-D176)/D176&lt;10, (B176-D176)/D176, "&gt;999%"))</f>
        <v>-9.0909090909090912E-2</v>
      </c>
      <c r="K176" s="38">
        <f>IF(H176=0, "-", IF((F176-H176)/H176&lt;10, (F176-H176)/H176, "&gt;999%"))</f>
        <v>2.9411764705882353E-2</v>
      </c>
    </row>
    <row r="177" spans="1:11" x14ac:dyDescent="0.25">
      <c r="B177" s="83"/>
      <c r="D177" s="83"/>
      <c r="F177" s="83"/>
      <c r="H177" s="83"/>
    </row>
    <row r="178" spans="1:11" x14ac:dyDescent="0.25">
      <c r="A178" s="163" t="s">
        <v>133</v>
      </c>
      <c r="B178" s="61" t="s">
        <v>12</v>
      </c>
      <c r="C178" s="62" t="s">
        <v>13</v>
      </c>
      <c r="D178" s="61" t="s">
        <v>12</v>
      </c>
      <c r="E178" s="63" t="s">
        <v>13</v>
      </c>
      <c r="F178" s="62" t="s">
        <v>12</v>
      </c>
      <c r="G178" s="62" t="s">
        <v>13</v>
      </c>
      <c r="H178" s="61" t="s">
        <v>12</v>
      </c>
      <c r="I178" s="63" t="s">
        <v>13</v>
      </c>
      <c r="J178" s="61"/>
      <c r="K178" s="63"/>
    </row>
    <row r="179" spans="1:11" x14ac:dyDescent="0.25">
      <c r="A179" s="7" t="s">
        <v>396</v>
      </c>
      <c r="B179" s="65">
        <v>2</v>
      </c>
      <c r="C179" s="34">
        <f>IF(B183=0, "-", B179/B183)</f>
        <v>0.4</v>
      </c>
      <c r="D179" s="65">
        <v>2</v>
      </c>
      <c r="E179" s="9">
        <f>IF(D183=0, "-", D179/D183)</f>
        <v>1</v>
      </c>
      <c r="F179" s="81">
        <v>3</v>
      </c>
      <c r="G179" s="34">
        <f>IF(F183=0, "-", F179/F183)</f>
        <v>0.33333333333333331</v>
      </c>
      <c r="H179" s="65">
        <v>5</v>
      </c>
      <c r="I179" s="9">
        <f>IF(H183=0, "-", H179/H183)</f>
        <v>0.83333333333333337</v>
      </c>
      <c r="J179" s="8">
        <f>IF(D179=0, "-", IF((B179-D179)/D179&lt;10, (B179-D179)/D179, "&gt;999%"))</f>
        <v>0</v>
      </c>
      <c r="K179" s="9">
        <f>IF(H179=0, "-", IF((F179-H179)/H179&lt;10, (F179-H179)/H179, "&gt;999%"))</f>
        <v>-0.4</v>
      </c>
    </row>
    <row r="180" spans="1:11" x14ac:dyDescent="0.25">
      <c r="A180" s="7" t="s">
        <v>397</v>
      </c>
      <c r="B180" s="65">
        <v>1</v>
      </c>
      <c r="C180" s="34">
        <f>IF(B183=0, "-", B180/B183)</f>
        <v>0.2</v>
      </c>
      <c r="D180" s="65">
        <v>0</v>
      </c>
      <c r="E180" s="9">
        <f>IF(D183=0, "-", D180/D183)</f>
        <v>0</v>
      </c>
      <c r="F180" s="81">
        <v>4</v>
      </c>
      <c r="G180" s="34">
        <f>IF(F183=0, "-", F180/F183)</f>
        <v>0.44444444444444442</v>
      </c>
      <c r="H180" s="65">
        <v>0</v>
      </c>
      <c r="I180" s="9">
        <f>IF(H183=0, "-", H180/H183)</f>
        <v>0</v>
      </c>
      <c r="J180" s="8" t="str">
        <f>IF(D180=0, "-", IF((B180-D180)/D180&lt;10, (B180-D180)/D180, "&gt;999%"))</f>
        <v>-</v>
      </c>
      <c r="K180" s="9" t="str">
        <f>IF(H180=0, "-", IF((F180-H180)/H180&lt;10, (F180-H180)/H180, "&gt;999%"))</f>
        <v>-</v>
      </c>
    </row>
    <row r="181" spans="1:11" x14ac:dyDescent="0.25">
      <c r="A181" s="7" t="s">
        <v>398</v>
      </c>
      <c r="B181" s="65">
        <v>2</v>
      </c>
      <c r="C181" s="34">
        <f>IF(B183=0, "-", B181/B183)</f>
        <v>0.4</v>
      </c>
      <c r="D181" s="65">
        <v>0</v>
      </c>
      <c r="E181" s="9">
        <f>IF(D183=0, "-", D181/D183)</f>
        <v>0</v>
      </c>
      <c r="F181" s="81">
        <v>2</v>
      </c>
      <c r="G181" s="34">
        <f>IF(F183=0, "-", F181/F183)</f>
        <v>0.22222222222222221</v>
      </c>
      <c r="H181" s="65">
        <v>1</v>
      </c>
      <c r="I181" s="9">
        <f>IF(H183=0, "-", H181/H183)</f>
        <v>0.16666666666666666</v>
      </c>
      <c r="J181" s="8" t="str">
        <f>IF(D181=0, "-", IF((B181-D181)/D181&lt;10, (B181-D181)/D181, "&gt;999%"))</f>
        <v>-</v>
      </c>
      <c r="K181" s="9">
        <f>IF(H181=0, "-", IF((F181-H181)/H181&lt;10, (F181-H181)/H181, "&gt;999%"))</f>
        <v>1</v>
      </c>
    </row>
    <row r="182" spans="1:11" x14ac:dyDescent="0.25">
      <c r="A182" s="2"/>
      <c r="B182" s="68"/>
      <c r="C182" s="33"/>
      <c r="D182" s="68"/>
      <c r="E182" s="6"/>
      <c r="F182" s="82"/>
      <c r="G182" s="33"/>
      <c r="H182" s="68"/>
      <c r="I182" s="6"/>
      <c r="J182" s="5"/>
      <c r="K182" s="6"/>
    </row>
    <row r="183" spans="1:11" s="43" customFormat="1" x14ac:dyDescent="0.25">
      <c r="A183" s="162" t="s">
        <v>476</v>
      </c>
      <c r="B183" s="71">
        <f>SUM(B179:B182)</f>
        <v>5</v>
      </c>
      <c r="C183" s="40">
        <f>B183/1576</f>
        <v>3.1725888324873096E-3</v>
      </c>
      <c r="D183" s="71">
        <f>SUM(D179:D182)</f>
        <v>2</v>
      </c>
      <c r="E183" s="41">
        <f>D183/1560</f>
        <v>1.2820512820512821E-3</v>
      </c>
      <c r="F183" s="77">
        <f>SUM(F179:F182)</f>
        <v>9</v>
      </c>
      <c r="G183" s="42">
        <f>F183/4424</f>
        <v>2.034358047016275E-3</v>
      </c>
      <c r="H183" s="71">
        <f>SUM(H179:H182)</f>
        <v>6</v>
      </c>
      <c r="I183" s="41">
        <f>H183/4091</f>
        <v>1.4666340747983377E-3</v>
      </c>
      <c r="J183" s="37">
        <f>IF(D183=0, "-", IF((B183-D183)/D183&lt;10, (B183-D183)/D183, "&gt;999%"))</f>
        <v>1.5</v>
      </c>
      <c r="K183" s="38">
        <f>IF(H183=0, "-", IF((F183-H183)/H183&lt;10, (F183-H183)/H183, "&gt;999%"))</f>
        <v>0.5</v>
      </c>
    </row>
    <row r="184" spans="1:11" x14ac:dyDescent="0.25">
      <c r="B184" s="83"/>
      <c r="D184" s="83"/>
      <c r="F184" s="83"/>
      <c r="H184" s="83"/>
    </row>
    <row r="185" spans="1:11" s="43" customFormat="1" x14ac:dyDescent="0.25">
      <c r="A185" s="162" t="s">
        <v>475</v>
      </c>
      <c r="B185" s="71">
        <v>15</v>
      </c>
      <c r="C185" s="40">
        <f>B185/1576</f>
        <v>9.5177664974619297E-3</v>
      </c>
      <c r="D185" s="71">
        <v>13</v>
      </c>
      <c r="E185" s="41">
        <f>D185/1560</f>
        <v>8.3333333333333332E-3</v>
      </c>
      <c r="F185" s="77">
        <v>44</v>
      </c>
      <c r="G185" s="42">
        <f>F185/4424</f>
        <v>9.9457504520795662E-3</v>
      </c>
      <c r="H185" s="71">
        <v>40</v>
      </c>
      <c r="I185" s="41">
        <f>H185/4091</f>
        <v>9.777560498655585E-3</v>
      </c>
      <c r="J185" s="37">
        <f>IF(D185=0, "-", IF((B185-D185)/D185&lt;10, (B185-D185)/D185, "&gt;999%"))</f>
        <v>0.15384615384615385</v>
      </c>
      <c r="K185" s="38">
        <f>IF(H185=0, "-", IF((F185-H185)/H185&lt;10, (F185-H185)/H185, "&gt;999%"))</f>
        <v>0.1</v>
      </c>
    </row>
    <row r="186" spans="1:11" x14ac:dyDescent="0.25">
      <c r="B186" s="83"/>
      <c r="D186" s="83"/>
      <c r="F186" s="83"/>
      <c r="H186" s="83"/>
    </row>
    <row r="187" spans="1:11" x14ac:dyDescent="0.25">
      <c r="A187" s="27" t="s">
        <v>473</v>
      </c>
      <c r="B187" s="71">
        <f>B191-B189</f>
        <v>672</v>
      </c>
      <c r="C187" s="40">
        <f>B187/1576</f>
        <v>0.42639593908629442</v>
      </c>
      <c r="D187" s="71">
        <f>D191-D189</f>
        <v>690</v>
      </c>
      <c r="E187" s="41">
        <f>D187/1560</f>
        <v>0.44230769230769229</v>
      </c>
      <c r="F187" s="77">
        <f>F191-F189</f>
        <v>2024</v>
      </c>
      <c r="G187" s="42">
        <f>F187/4424</f>
        <v>0.45750452079566006</v>
      </c>
      <c r="H187" s="71">
        <f>H191-H189</f>
        <v>1850</v>
      </c>
      <c r="I187" s="41">
        <f>H187/4091</f>
        <v>0.4522121730628208</v>
      </c>
      <c r="J187" s="37">
        <f>IF(D187=0, "-", IF((B187-D187)/D187&lt;10, (B187-D187)/D187, "&gt;999%"))</f>
        <v>-2.6086956521739129E-2</v>
      </c>
      <c r="K187" s="38">
        <f>IF(H187=0, "-", IF((F187-H187)/H187&lt;10, (F187-H187)/H187, "&gt;999%"))</f>
        <v>9.4054054054054051E-2</v>
      </c>
    </row>
    <row r="188" spans="1:11" x14ac:dyDescent="0.25">
      <c r="A188" s="27"/>
      <c r="B188" s="71"/>
      <c r="C188" s="40"/>
      <c r="D188" s="71"/>
      <c r="E188" s="41"/>
      <c r="F188" s="77"/>
      <c r="G188" s="42"/>
      <c r="H188" s="71"/>
      <c r="I188" s="41"/>
      <c r="J188" s="37"/>
      <c r="K188" s="38"/>
    </row>
    <row r="189" spans="1:11" x14ac:dyDescent="0.25">
      <c r="A189" s="27" t="s">
        <v>474</v>
      </c>
      <c r="B189" s="71">
        <v>286</v>
      </c>
      <c r="C189" s="40">
        <f>B189/1576</f>
        <v>0.1814720812182741</v>
      </c>
      <c r="D189" s="71">
        <v>124</v>
      </c>
      <c r="E189" s="41">
        <f>D189/1560</f>
        <v>7.9487179487179482E-2</v>
      </c>
      <c r="F189" s="77">
        <v>538</v>
      </c>
      <c r="G189" s="42">
        <f>F189/4424</f>
        <v>0.12160940325497288</v>
      </c>
      <c r="H189" s="71">
        <v>348</v>
      </c>
      <c r="I189" s="41">
        <f>H189/4091</f>
        <v>8.5064776338303588E-2</v>
      </c>
      <c r="J189" s="37">
        <f>IF(D189=0, "-", IF((B189-D189)/D189&lt;10, (B189-D189)/D189, "&gt;999%"))</f>
        <v>1.3064516129032258</v>
      </c>
      <c r="K189" s="38">
        <f>IF(H189=0, "-", IF((F189-H189)/H189&lt;10, (F189-H189)/H189, "&gt;999%"))</f>
        <v>0.54597701149425293</v>
      </c>
    </row>
    <row r="190" spans="1:11" x14ac:dyDescent="0.25">
      <c r="A190" s="27"/>
      <c r="B190" s="71"/>
      <c r="C190" s="40"/>
      <c r="D190" s="71"/>
      <c r="E190" s="41"/>
      <c r="F190" s="77"/>
      <c r="G190" s="42"/>
      <c r="H190" s="71"/>
      <c r="I190" s="41"/>
      <c r="J190" s="37"/>
      <c r="K190" s="38"/>
    </row>
    <row r="191" spans="1:11" x14ac:dyDescent="0.25">
      <c r="A191" s="27" t="s">
        <v>472</v>
      </c>
      <c r="B191" s="71">
        <v>958</v>
      </c>
      <c r="C191" s="40">
        <f>B191/1576</f>
        <v>0.60786802030456855</v>
      </c>
      <c r="D191" s="71">
        <v>814</v>
      </c>
      <c r="E191" s="41">
        <f>D191/1560</f>
        <v>0.52179487179487183</v>
      </c>
      <c r="F191" s="77">
        <v>2562</v>
      </c>
      <c r="G191" s="42">
        <f>F191/4424</f>
        <v>0.57911392405063289</v>
      </c>
      <c r="H191" s="71">
        <v>2198</v>
      </c>
      <c r="I191" s="41">
        <f>H191/4091</f>
        <v>0.53727694940112447</v>
      </c>
      <c r="J191" s="37">
        <f>IF(D191=0, "-", IF((B191-D191)/D191&lt;10, (B191-D191)/D191, "&gt;999%"))</f>
        <v>0.1769041769041769</v>
      </c>
      <c r="K191" s="38">
        <f>IF(H191=0, "-", IF((F191-H191)/H191&lt;10, (F191-H191)/H191, "&gt;999%"))</f>
        <v>0.16560509554140126</v>
      </c>
    </row>
  </sheetData>
  <mergeCells count="37">
    <mergeCell ref="B1:K1"/>
    <mergeCell ref="B2:K2"/>
    <mergeCell ref="B169:E169"/>
    <mergeCell ref="F169:I169"/>
    <mergeCell ref="J169:K169"/>
    <mergeCell ref="B170:C170"/>
    <mergeCell ref="D170:E170"/>
    <mergeCell ref="F170:G170"/>
    <mergeCell ref="H170:I170"/>
    <mergeCell ref="B120:E120"/>
    <mergeCell ref="F120:I120"/>
    <mergeCell ref="J120:K120"/>
    <mergeCell ref="B121:C121"/>
    <mergeCell ref="D121:E121"/>
    <mergeCell ref="F121:G121"/>
    <mergeCell ref="H121:I121"/>
    <mergeCell ref="B68:E68"/>
    <mergeCell ref="F68:I68"/>
    <mergeCell ref="J68:K68"/>
    <mergeCell ref="B69:C69"/>
    <mergeCell ref="D69:E69"/>
    <mergeCell ref="F69:G69"/>
    <mergeCell ref="H69:I69"/>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9" max="16383" man="1"/>
    <brk id="16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3"/>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498</v>
      </c>
      <c r="C1" s="198"/>
      <c r="D1" s="198"/>
      <c r="E1" s="199"/>
      <c r="F1" s="199"/>
      <c r="G1" s="199"/>
      <c r="H1" s="199"/>
      <c r="I1" s="199"/>
      <c r="J1" s="199"/>
      <c r="K1" s="199"/>
    </row>
    <row r="2" spans="1:11" s="52" customFormat="1" ht="20.399999999999999" x14ac:dyDescent="0.35">
      <c r="A2" s="4" t="s">
        <v>87</v>
      </c>
      <c r="B2" s="202" t="s">
        <v>78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3</v>
      </c>
      <c r="C7" s="39">
        <f>IF(B43=0, "-", B7/B43)</f>
        <v>3.1315240083507308E-3</v>
      </c>
      <c r="D7" s="65">
        <v>1</v>
      </c>
      <c r="E7" s="21">
        <f>IF(D43=0, "-", D7/D43)</f>
        <v>1.2285012285012285E-3</v>
      </c>
      <c r="F7" s="81">
        <v>3</v>
      </c>
      <c r="G7" s="39">
        <f>IF(F43=0, "-", F7/F43)</f>
        <v>1.17096018735363E-3</v>
      </c>
      <c r="H7" s="65">
        <v>6</v>
      </c>
      <c r="I7" s="21">
        <f>IF(H43=0, "-", H7/H43)</f>
        <v>2.7297543221110102E-3</v>
      </c>
      <c r="J7" s="20">
        <f t="shared" ref="J7:J41" si="0">IF(D7=0, "-", IF((B7-D7)/D7&lt;10, (B7-D7)/D7, "&gt;999%"))</f>
        <v>2</v>
      </c>
      <c r="K7" s="21">
        <f t="shared" ref="K7:K41" si="1">IF(H7=0, "-", IF((F7-H7)/H7&lt;10, (F7-H7)/H7, "&gt;999%"))</f>
        <v>-0.5</v>
      </c>
    </row>
    <row r="8" spans="1:11" x14ac:dyDescent="0.25">
      <c r="A8" s="7" t="s">
        <v>32</v>
      </c>
      <c r="B8" s="65">
        <v>20</v>
      </c>
      <c r="C8" s="39">
        <f>IF(B43=0, "-", B8/B43)</f>
        <v>2.0876826722338204E-2</v>
      </c>
      <c r="D8" s="65">
        <v>12</v>
      </c>
      <c r="E8" s="21">
        <f>IF(D43=0, "-", D8/D43)</f>
        <v>1.4742014742014743E-2</v>
      </c>
      <c r="F8" s="81">
        <v>57</v>
      </c>
      <c r="G8" s="39">
        <f>IF(F43=0, "-", F8/F43)</f>
        <v>2.224824355971897E-2</v>
      </c>
      <c r="H8" s="65">
        <v>43</v>
      </c>
      <c r="I8" s="21">
        <f>IF(H43=0, "-", H8/H43)</f>
        <v>1.9563239308462238E-2</v>
      </c>
      <c r="J8" s="20">
        <f t="shared" si="0"/>
        <v>0.66666666666666663</v>
      </c>
      <c r="K8" s="21">
        <f t="shared" si="1"/>
        <v>0.32558139534883723</v>
      </c>
    </row>
    <row r="9" spans="1:11" x14ac:dyDescent="0.25">
      <c r="A9" s="7" t="s">
        <v>33</v>
      </c>
      <c r="B9" s="65">
        <v>30</v>
      </c>
      <c r="C9" s="39">
        <f>IF(B43=0, "-", B9/B43)</f>
        <v>3.1315240083507306E-2</v>
      </c>
      <c r="D9" s="65">
        <v>15</v>
      </c>
      <c r="E9" s="21">
        <f>IF(D43=0, "-", D9/D43)</f>
        <v>1.8427518427518427E-2</v>
      </c>
      <c r="F9" s="81">
        <v>55</v>
      </c>
      <c r="G9" s="39">
        <f>IF(F43=0, "-", F9/F43)</f>
        <v>2.1467603434816549E-2</v>
      </c>
      <c r="H9" s="65">
        <v>56</v>
      </c>
      <c r="I9" s="21">
        <f>IF(H43=0, "-", H9/H43)</f>
        <v>2.5477707006369428E-2</v>
      </c>
      <c r="J9" s="20">
        <f t="shared" si="0"/>
        <v>1</v>
      </c>
      <c r="K9" s="21">
        <f t="shared" si="1"/>
        <v>-1.7857142857142856E-2</v>
      </c>
    </row>
    <row r="10" spans="1:11" x14ac:dyDescent="0.25">
      <c r="A10" s="7" t="s">
        <v>34</v>
      </c>
      <c r="B10" s="65">
        <v>27</v>
      </c>
      <c r="C10" s="39">
        <f>IF(B43=0, "-", B10/B43)</f>
        <v>2.8183716075156576E-2</v>
      </c>
      <c r="D10" s="65">
        <v>0</v>
      </c>
      <c r="E10" s="21">
        <f>IF(D43=0, "-", D10/D43)</f>
        <v>0</v>
      </c>
      <c r="F10" s="81">
        <v>62</v>
      </c>
      <c r="G10" s="39">
        <f>IF(F43=0, "-", F10/F43)</f>
        <v>2.4199843871975019E-2</v>
      </c>
      <c r="H10" s="65">
        <v>0</v>
      </c>
      <c r="I10" s="21">
        <f>IF(H43=0, "-", H10/H43)</f>
        <v>0</v>
      </c>
      <c r="J10" s="20" t="str">
        <f t="shared" si="0"/>
        <v>-</v>
      </c>
      <c r="K10" s="21" t="str">
        <f t="shared" si="1"/>
        <v>-</v>
      </c>
    </row>
    <row r="11" spans="1:11" x14ac:dyDescent="0.25">
      <c r="A11" s="7" t="s">
        <v>36</v>
      </c>
      <c r="B11" s="65">
        <v>0</v>
      </c>
      <c r="C11" s="39">
        <f>IF(B43=0, "-", B11/B43)</f>
        <v>0</v>
      </c>
      <c r="D11" s="65">
        <v>0</v>
      </c>
      <c r="E11" s="21">
        <f>IF(D43=0, "-", D11/D43)</f>
        <v>0</v>
      </c>
      <c r="F11" s="81">
        <v>0</v>
      </c>
      <c r="G11" s="39">
        <f>IF(F43=0, "-", F11/F43)</f>
        <v>0</v>
      </c>
      <c r="H11" s="65">
        <v>4</v>
      </c>
      <c r="I11" s="21">
        <f>IF(H43=0, "-", H11/H43)</f>
        <v>1.8198362147406734E-3</v>
      </c>
      <c r="J11" s="20" t="str">
        <f t="shared" si="0"/>
        <v>-</v>
      </c>
      <c r="K11" s="21">
        <f t="shared" si="1"/>
        <v>-1</v>
      </c>
    </row>
    <row r="12" spans="1:11" x14ac:dyDescent="0.25">
      <c r="A12" s="7" t="s">
        <v>37</v>
      </c>
      <c r="B12" s="65">
        <v>8</v>
      </c>
      <c r="C12" s="39">
        <f>IF(B43=0, "-", B12/B43)</f>
        <v>8.350730688935281E-3</v>
      </c>
      <c r="D12" s="65">
        <v>0</v>
      </c>
      <c r="E12" s="21">
        <f>IF(D43=0, "-", D12/D43)</f>
        <v>0</v>
      </c>
      <c r="F12" s="81">
        <v>27</v>
      </c>
      <c r="G12" s="39">
        <f>IF(F43=0, "-", F12/F43)</f>
        <v>1.0538641686182669E-2</v>
      </c>
      <c r="H12" s="65">
        <v>0</v>
      </c>
      <c r="I12" s="21">
        <f>IF(H43=0, "-", H12/H43)</f>
        <v>0</v>
      </c>
      <c r="J12" s="20" t="str">
        <f t="shared" si="0"/>
        <v>-</v>
      </c>
      <c r="K12" s="21" t="str">
        <f t="shared" si="1"/>
        <v>-</v>
      </c>
    </row>
    <row r="13" spans="1:11" x14ac:dyDescent="0.25">
      <c r="A13" s="7" t="s">
        <v>40</v>
      </c>
      <c r="B13" s="65">
        <v>19</v>
      </c>
      <c r="C13" s="39">
        <f>IF(B43=0, "-", B13/B43)</f>
        <v>1.9832985386221295E-2</v>
      </c>
      <c r="D13" s="65">
        <v>8</v>
      </c>
      <c r="E13" s="21">
        <f>IF(D43=0, "-", D13/D43)</f>
        <v>9.8280098280098278E-3</v>
      </c>
      <c r="F13" s="81">
        <v>66</v>
      </c>
      <c r="G13" s="39">
        <f>IF(F43=0, "-", F13/F43)</f>
        <v>2.576112412177986E-2</v>
      </c>
      <c r="H13" s="65">
        <v>31</v>
      </c>
      <c r="I13" s="21">
        <f>IF(H43=0, "-", H13/H43)</f>
        <v>1.4103730664240218E-2</v>
      </c>
      <c r="J13" s="20">
        <f t="shared" si="0"/>
        <v>1.375</v>
      </c>
      <c r="K13" s="21">
        <f t="shared" si="1"/>
        <v>1.1290322580645162</v>
      </c>
    </row>
    <row r="14" spans="1:11" x14ac:dyDescent="0.25">
      <c r="A14" s="7" t="s">
        <v>42</v>
      </c>
      <c r="B14" s="65">
        <v>0</v>
      </c>
      <c r="C14" s="39">
        <f>IF(B43=0, "-", B14/B43)</f>
        <v>0</v>
      </c>
      <c r="D14" s="65">
        <v>0</v>
      </c>
      <c r="E14" s="21">
        <f>IF(D43=0, "-", D14/D43)</f>
        <v>0</v>
      </c>
      <c r="F14" s="81">
        <v>7</v>
      </c>
      <c r="G14" s="39">
        <f>IF(F43=0, "-", F14/F43)</f>
        <v>2.7322404371584699E-3</v>
      </c>
      <c r="H14" s="65">
        <v>2</v>
      </c>
      <c r="I14" s="21">
        <f>IF(H43=0, "-", H14/H43)</f>
        <v>9.099181073703367E-4</v>
      </c>
      <c r="J14" s="20" t="str">
        <f t="shared" si="0"/>
        <v>-</v>
      </c>
      <c r="K14" s="21">
        <f t="shared" si="1"/>
        <v>2.5</v>
      </c>
    </row>
    <row r="15" spans="1:11" x14ac:dyDescent="0.25">
      <c r="A15" s="7" t="s">
        <v>43</v>
      </c>
      <c r="B15" s="65">
        <v>33</v>
      </c>
      <c r="C15" s="39">
        <f>IF(B43=0, "-", B15/B43)</f>
        <v>3.444676409185804E-2</v>
      </c>
      <c r="D15" s="65">
        <v>17</v>
      </c>
      <c r="E15" s="21">
        <f>IF(D43=0, "-", D15/D43)</f>
        <v>2.0884520884520884E-2</v>
      </c>
      <c r="F15" s="81">
        <v>91</v>
      </c>
      <c r="G15" s="39">
        <f>IF(F43=0, "-", F15/F43)</f>
        <v>3.5519125683060107E-2</v>
      </c>
      <c r="H15" s="65">
        <v>36</v>
      </c>
      <c r="I15" s="21">
        <f>IF(H43=0, "-", H15/H43)</f>
        <v>1.637852593266606E-2</v>
      </c>
      <c r="J15" s="20">
        <f t="shared" si="0"/>
        <v>0.94117647058823528</v>
      </c>
      <c r="K15" s="21">
        <f t="shared" si="1"/>
        <v>1.5277777777777777</v>
      </c>
    </row>
    <row r="16" spans="1:11" x14ac:dyDescent="0.25">
      <c r="A16" s="7" t="s">
        <v>45</v>
      </c>
      <c r="B16" s="65">
        <v>32</v>
      </c>
      <c r="C16" s="39">
        <f>IF(B43=0, "-", B16/B43)</f>
        <v>3.3402922755741124E-2</v>
      </c>
      <c r="D16" s="65">
        <v>14</v>
      </c>
      <c r="E16" s="21">
        <f>IF(D43=0, "-", D16/D43)</f>
        <v>1.7199017199017199E-2</v>
      </c>
      <c r="F16" s="81">
        <v>66</v>
      </c>
      <c r="G16" s="39">
        <f>IF(F43=0, "-", F16/F43)</f>
        <v>2.576112412177986E-2</v>
      </c>
      <c r="H16" s="65">
        <v>43</v>
      </c>
      <c r="I16" s="21">
        <f>IF(H43=0, "-", H16/H43)</f>
        <v>1.9563239308462238E-2</v>
      </c>
      <c r="J16" s="20">
        <f t="shared" si="0"/>
        <v>1.2857142857142858</v>
      </c>
      <c r="K16" s="21">
        <f t="shared" si="1"/>
        <v>0.53488372093023251</v>
      </c>
    </row>
    <row r="17" spans="1:11" x14ac:dyDescent="0.25">
      <c r="A17" s="7" t="s">
        <v>46</v>
      </c>
      <c r="B17" s="65">
        <v>52</v>
      </c>
      <c r="C17" s="39">
        <f>IF(B43=0, "-", B17/B43)</f>
        <v>5.4279749478079335E-2</v>
      </c>
      <c r="D17" s="65">
        <v>60</v>
      </c>
      <c r="E17" s="21">
        <f>IF(D43=0, "-", D17/D43)</f>
        <v>7.3710073710073709E-2</v>
      </c>
      <c r="F17" s="81">
        <v>157</v>
      </c>
      <c r="G17" s="39">
        <f>IF(F43=0, "-", F17/F43)</f>
        <v>6.1280249804839967E-2</v>
      </c>
      <c r="H17" s="65">
        <v>178</v>
      </c>
      <c r="I17" s="21">
        <f>IF(H43=0, "-", H17/H43)</f>
        <v>8.0982711555959958E-2</v>
      </c>
      <c r="J17" s="20">
        <f t="shared" si="0"/>
        <v>-0.13333333333333333</v>
      </c>
      <c r="K17" s="21">
        <f t="shared" si="1"/>
        <v>-0.11797752808988764</v>
      </c>
    </row>
    <row r="18" spans="1:11" x14ac:dyDescent="0.25">
      <c r="A18" s="7" t="s">
        <v>48</v>
      </c>
      <c r="B18" s="65">
        <v>17</v>
      </c>
      <c r="C18" s="39">
        <f>IF(B43=0, "-", B18/B43)</f>
        <v>1.7745302713987474E-2</v>
      </c>
      <c r="D18" s="65">
        <v>14</v>
      </c>
      <c r="E18" s="21">
        <f>IF(D43=0, "-", D18/D43)</f>
        <v>1.7199017199017199E-2</v>
      </c>
      <c r="F18" s="81">
        <v>32</v>
      </c>
      <c r="G18" s="39">
        <f>IF(F43=0, "-", F18/F43)</f>
        <v>1.249024199843872E-2</v>
      </c>
      <c r="H18" s="65">
        <v>36</v>
      </c>
      <c r="I18" s="21">
        <f>IF(H43=0, "-", H18/H43)</f>
        <v>1.637852593266606E-2</v>
      </c>
      <c r="J18" s="20">
        <f t="shared" si="0"/>
        <v>0.21428571428571427</v>
      </c>
      <c r="K18" s="21">
        <f t="shared" si="1"/>
        <v>-0.1111111111111111</v>
      </c>
    </row>
    <row r="19" spans="1:11" x14ac:dyDescent="0.25">
      <c r="A19" s="7" t="s">
        <v>49</v>
      </c>
      <c r="B19" s="65">
        <v>4</v>
      </c>
      <c r="C19" s="39">
        <f>IF(B43=0, "-", B19/B43)</f>
        <v>4.1753653444676405E-3</v>
      </c>
      <c r="D19" s="65">
        <v>1</v>
      </c>
      <c r="E19" s="21">
        <f>IF(D43=0, "-", D19/D43)</f>
        <v>1.2285012285012285E-3</v>
      </c>
      <c r="F19" s="81">
        <v>5</v>
      </c>
      <c r="G19" s="39">
        <f>IF(F43=0, "-", F19/F43)</f>
        <v>1.95160031225605E-3</v>
      </c>
      <c r="H19" s="65">
        <v>3</v>
      </c>
      <c r="I19" s="21">
        <f>IF(H43=0, "-", H19/H43)</f>
        <v>1.3648771610555051E-3</v>
      </c>
      <c r="J19" s="20">
        <f t="shared" si="0"/>
        <v>3</v>
      </c>
      <c r="K19" s="21">
        <f t="shared" si="1"/>
        <v>0.66666666666666663</v>
      </c>
    </row>
    <row r="20" spans="1:11" x14ac:dyDescent="0.25">
      <c r="A20" s="7" t="s">
        <v>50</v>
      </c>
      <c r="B20" s="65">
        <v>9</v>
      </c>
      <c r="C20" s="39">
        <f>IF(B43=0, "-", B20/B43)</f>
        <v>9.3945720250521916E-3</v>
      </c>
      <c r="D20" s="65">
        <v>9</v>
      </c>
      <c r="E20" s="21">
        <f>IF(D43=0, "-", D20/D43)</f>
        <v>1.1056511056511056E-2</v>
      </c>
      <c r="F20" s="81">
        <v>17</v>
      </c>
      <c r="G20" s="39">
        <f>IF(F43=0, "-", F20/F43)</f>
        <v>6.6354410616705703E-3</v>
      </c>
      <c r="H20" s="65">
        <v>22</v>
      </c>
      <c r="I20" s="21">
        <f>IF(H43=0, "-", H20/H43)</f>
        <v>1.0009099181073703E-2</v>
      </c>
      <c r="J20" s="20">
        <f t="shared" si="0"/>
        <v>0</v>
      </c>
      <c r="K20" s="21">
        <f t="shared" si="1"/>
        <v>-0.22727272727272727</v>
      </c>
    </row>
    <row r="21" spans="1:11" x14ac:dyDescent="0.25">
      <c r="A21" s="7" t="s">
        <v>51</v>
      </c>
      <c r="B21" s="65">
        <v>65</v>
      </c>
      <c r="C21" s="39">
        <f>IF(B43=0, "-", B21/B43)</f>
        <v>6.7849686847599164E-2</v>
      </c>
      <c r="D21" s="65">
        <v>49</v>
      </c>
      <c r="E21" s="21">
        <f>IF(D43=0, "-", D21/D43)</f>
        <v>6.0196560196560195E-2</v>
      </c>
      <c r="F21" s="81">
        <v>188</v>
      </c>
      <c r="G21" s="39">
        <f>IF(F43=0, "-", F21/F43)</f>
        <v>7.3380171740827477E-2</v>
      </c>
      <c r="H21" s="65">
        <v>163</v>
      </c>
      <c r="I21" s="21">
        <f>IF(H43=0, "-", H21/H43)</f>
        <v>7.4158325750682444E-2</v>
      </c>
      <c r="J21" s="20">
        <f t="shared" si="0"/>
        <v>0.32653061224489793</v>
      </c>
      <c r="K21" s="21">
        <f t="shared" si="1"/>
        <v>0.15337423312883436</v>
      </c>
    </row>
    <row r="22" spans="1:11" x14ac:dyDescent="0.25">
      <c r="A22" s="7" t="s">
        <v>52</v>
      </c>
      <c r="B22" s="65">
        <v>10</v>
      </c>
      <c r="C22" s="39">
        <f>IF(B43=0, "-", B22/B43)</f>
        <v>1.0438413361169102E-2</v>
      </c>
      <c r="D22" s="65">
        <v>16</v>
      </c>
      <c r="E22" s="21">
        <f>IF(D43=0, "-", D22/D43)</f>
        <v>1.9656019656019656E-2</v>
      </c>
      <c r="F22" s="81">
        <v>13</v>
      </c>
      <c r="G22" s="39">
        <f>IF(F43=0, "-", F22/F43)</f>
        <v>5.0741608118657303E-3</v>
      </c>
      <c r="H22" s="65">
        <v>25</v>
      </c>
      <c r="I22" s="21">
        <f>IF(H43=0, "-", H22/H43)</f>
        <v>1.1373976342129208E-2</v>
      </c>
      <c r="J22" s="20">
        <f t="shared" si="0"/>
        <v>-0.375</v>
      </c>
      <c r="K22" s="21">
        <f t="shared" si="1"/>
        <v>-0.48</v>
      </c>
    </row>
    <row r="23" spans="1:11" x14ac:dyDescent="0.25">
      <c r="A23" s="7" t="s">
        <v>53</v>
      </c>
      <c r="B23" s="65">
        <v>3</v>
      </c>
      <c r="C23" s="39">
        <f>IF(B43=0, "-", B23/B43)</f>
        <v>3.1315240083507308E-3</v>
      </c>
      <c r="D23" s="65">
        <v>8</v>
      </c>
      <c r="E23" s="21">
        <f>IF(D43=0, "-", D23/D43)</f>
        <v>9.8280098280098278E-3</v>
      </c>
      <c r="F23" s="81">
        <v>8</v>
      </c>
      <c r="G23" s="39">
        <f>IF(F43=0, "-", F23/F43)</f>
        <v>3.1225604996096799E-3</v>
      </c>
      <c r="H23" s="65">
        <v>12</v>
      </c>
      <c r="I23" s="21">
        <f>IF(H43=0, "-", H23/H43)</f>
        <v>5.4595086442220204E-3</v>
      </c>
      <c r="J23" s="20">
        <f t="shared" si="0"/>
        <v>-0.625</v>
      </c>
      <c r="K23" s="21">
        <f t="shared" si="1"/>
        <v>-0.33333333333333331</v>
      </c>
    </row>
    <row r="24" spans="1:11" x14ac:dyDescent="0.25">
      <c r="A24" s="7" t="s">
        <v>54</v>
      </c>
      <c r="B24" s="65">
        <v>9</v>
      </c>
      <c r="C24" s="39">
        <f>IF(B43=0, "-", B24/B43)</f>
        <v>9.3945720250521916E-3</v>
      </c>
      <c r="D24" s="65">
        <v>19</v>
      </c>
      <c r="E24" s="21">
        <f>IF(D43=0, "-", D24/D43)</f>
        <v>2.334152334152334E-2</v>
      </c>
      <c r="F24" s="81">
        <v>28</v>
      </c>
      <c r="G24" s="39">
        <f>IF(F43=0, "-", F24/F43)</f>
        <v>1.092896174863388E-2</v>
      </c>
      <c r="H24" s="65">
        <v>38</v>
      </c>
      <c r="I24" s="21">
        <f>IF(H43=0, "-", H24/H43)</f>
        <v>1.7288444040036398E-2</v>
      </c>
      <c r="J24" s="20">
        <f t="shared" si="0"/>
        <v>-0.52631578947368418</v>
      </c>
      <c r="K24" s="21">
        <f t="shared" si="1"/>
        <v>-0.26315789473684209</v>
      </c>
    </row>
    <row r="25" spans="1:11" x14ac:dyDescent="0.25">
      <c r="A25" s="7" t="s">
        <v>57</v>
      </c>
      <c r="B25" s="65">
        <v>95</v>
      </c>
      <c r="C25" s="39">
        <f>IF(B43=0, "-", B25/B43)</f>
        <v>9.916492693110647E-2</v>
      </c>
      <c r="D25" s="65">
        <v>167</v>
      </c>
      <c r="E25" s="21">
        <f>IF(D43=0, "-", D25/D43)</f>
        <v>0.20515970515970516</v>
      </c>
      <c r="F25" s="81">
        <v>269</v>
      </c>
      <c r="G25" s="39">
        <f>IF(F43=0, "-", F25/F43)</f>
        <v>0.10499609679937549</v>
      </c>
      <c r="H25" s="65">
        <v>390</v>
      </c>
      <c r="I25" s="21">
        <f>IF(H43=0, "-", H25/H43)</f>
        <v>0.17743403093721566</v>
      </c>
      <c r="J25" s="20">
        <f t="shared" si="0"/>
        <v>-0.43113772455089822</v>
      </c>
      <c r="K25" s="21">
        <f t="shared" si="1"/>
        <v>-0.31025641025641026</v>
      </c>
    </row>
    <row r="26" spans="1:11" x14ac:dyDescent="0.25">
      <c r="A26" s="7" t="s">
        <v>58</v>
      </c>
      <c r="B26" s="65">
        <v>20</v>
      </c>
      <c r="C26" s="39">
        <f>IF(B43=0, "-", B26/B43)</f>
        <v>2.0876826722338204E-2</v>
      </c>
      <c r="D26" s="65">
        <v>15</v>
      </c>
      <c r="E26" s="21">
        <f>IF(D43=0, "-", D26/D43)</f>
        <v>1.8427518427518427E-2</v>
      </c>
      <c r="F26" s="81">
        <v>34</v>
      </c>
      <c r="G26" s="39">
        <f>IF(F43=0, "-", F26/F43)</f>
        <v>1.3270882123341141E-2</v>
      </c>
      <c r="H26" s="65">
        <v>44</v>
      </c>
      <c r="I26" s="21">
        <f>IF(H43=0, "-", H26/H43)</f>
        <v>2.0018198362147407E-2</v>
      </c>
      <c r="J26" s="20">
        <f t="shared" si="0"/>
        <v>0.33333333333333331</v>
      </c>
      <c r="K26" s="21">
        <f t="shared" si="1"/>
        <v>-0.22727272727272727</v>
      </c>
    </row>
    <row r="27" spans="1:11" x14ac:dyDescent="0.25">
      <c r="A27" s="7" t="s">
        <v>60</v>
      </c>
      <c r="B27" s="65">
        <v>39</v>
      </c>
      <c r="C27" s="39">
        <f>IF(B43=0, "-", B27/B43)</f>
        <v>4.07098121085595E-2</v>
      </c>
      <c r="D27" s="65">
        <v>18</v>
      </c>
      <c r="E27" s="21">
        <f>IF(D43=0, "-", D27/D43)</f>
        <v>2.2113022113022112E-2</v>
      </c>
      <c r="F27" s="81">
        <v>117</v>
      </c>
      <c r="G27" s="39">
        <f>IF(F43=0, "-", F27/F43)</f>
        <v>4.5667447306791571E-2</v>
      </c>
      <c r="H27" s="65">
        <v>74</v>
      </c>
      <c r="I27" s="21">
        <f>IF(H43=0, "-", H27/H43)</f>
        <v>3.3666969972702458E-2</v>
      </c>
      <c r="J27" s="20">
        <f t="shared" si="0"/>
        <v>1.1666666666666667</v>
      </c>
      <c r="K27" s="21">
        <f t="shared" si="1"/>
        <v>0.58108108108108103</v>
      </c>
    </row>
    <row r="28" spans="1:11" x14ac:dyDescent="0.25">
      <c r="A28" s="7" t="s">
        <v>61</v>
      </c>
      <c r="B28" s="65">
        <v>1</v>
      </c>
      <c r="C28" s="39">
        <f>IF(B43=0, "-", B28/B43)</f>
        <v>1.0438413361169101E-3</v>
      </c>
      <c r="D28" s="65">
        <v>0</v>
      </c>
      <c r="E28" s="21">
        <f>IF(D43=0, "-", D28/D43)</f>
        <v>0</v>
      </c>
      <c r="F28" s="81">
        <v>7</v>
      </c>
      <c r="G28" s="39">
        <f>IF(F43=0, "-", F28/F43)</f>
        <v>2.7322404371584699E-3</v>
      </c>
      <c r="H28" s="65">
        <v>3</v>
      </c>
      <c r="I28" s="21">
        <f>IF(H43=0, "-", H28/H43)</f>
        <v>1.3648771610555051E-3</v>
      </c>
      <c r="J28" s="20" t="str">
        <f t="shared" si="0"/>
        <v>-</v>
      </c>
      <c r="K28" s="21">
        <f t="shared" si="1"/>
        <v>1.3333333333333333</v>
      </c>
    </row>
    <row r="29" spans="1:11" x14ac:dyDescent="0.25">
      <c r="A29" s="7" t="s">
        <v>62</v>
      </c>
      <c r="B29" s="65">
        <v>41</v>
      </c>
      <c r="C29" s="39">
        <f>IF(B43=0, "-", B29/B43)</f>
        <v>4.2797494780793317E-2</v>
      </c>
      <c r="D29" s="65">
        <v>63</v>
      </c>
      <c r="E29" s="21">
        <f>IF(D43=0, "-", D29/D43)</f>
        <v>7.7395577395577397E-2</v>
      </c>
      <c r="F29" s="81">
        <v>147</v>
      </c>
      <c r="G29" s="39">
        <f>IF(F43=0, "-", F29/F43)</f>
        <v>5.737704918032787E-2</v>
      </c>
      <c r="H29" s="65">
        <v>146</v>
      </c>
      <c r="I29" s="21">
        <f>IF(H43=0, "-", H29/H43)</f>
        <v>6.6424021838034572E-2</v>
      </c>
      <c r="J29" s="20">
        <f t="shared" si="0"/>
        <v>-0.34920634920634919</v>
      </c>
      <c r="K29" s="21">
        <f t="shared" si="1"/>
        <v>6.8493150684931503E-3</v>
      </c>
    </row>
    <row r="30" spans="1:11" x14ac:dyDescent="0.25">
      <c r="A30" s="7" t="s">
        <v>63</v>
      </c>
      <c r="B30" s="65">
        <v>31</v>
      </c>
      <c r="C30" s="39">
        <f>IF(B43=0, "-", B30/B43)</f>
        <v>3.2359081419624215E-2</v>
      </c>
      <c r="D30" s="65">
        <v>17</v>
      </c>
      <c r="E30" s="21">
        <f>IF(D43=0, "-", D30/D43)</f>
        <v>2.0884520884520884E-2</v>
      </c>
      <c r="F30" s="81">
        <v>77</v>
      </c>
      <c r="G30" s="39">
        <f>IF(F43=0, "-", F30/F43)</f>
        <v>3.0054644808743168E-2</v>
      </c>
      <c r="H30" s="65">
        <v>58</v>
      </c>
      <c r="I30" s="21">
        <f>IF(H43=0, "-", H30/H43)</f>
        <v>2.6387625113739762E-2</v>
      </c>
      <c r="J30" s="20">
        <f t="shared" si="0"/>
        <v>0.82352941176470584</v>
      </c>
      <c r="K30" s="21">
        <f t="shared" si="1"/>
        <v>0.32758620689655171</v>
      </c>
    </row>
    <row r="31" spans="1:11" x14ac:dyDescent="0.25">
      <c r="A31" s="7" t="s">
        <v>64</v>
      </c>
      <c r="B31" s="65">
        <v>2</v>
      </c>
      <c r="C31" s="39">
        <f>IF(B43=0, "-", B31/B43)</f>
        <v>2.0876826722338203E-3</v>
      </c>
      <c r="D31" s="65">
        <v>2</v>
      </c>
      <c r="E31" s="21">
        <f>IF(D43=0, "-", D31/D43)</f>
        <v>2.4570024570024569E-3</v>
      </c>
      <c r="F31" s="81">
        <v>4</v>
      </c>
      <c r="G31" s="39">
        <f>IF(F43=0, "-", F31/F43)</f>
        <v>1.56128024980484E-3</v>
      </c>
      <c r="H31" s="65">
        <v>8</v>
      </c>
      <c r="I31" s="21">
        <f>IF(H43=0, "-", H31/H43)</f>
        <v>3.6396724294813468E-3</v>
      </c>
      <c r="J31" s="20">
        <f t="shared" si="0"/>
        <v>0</v>
      </c>
      <c r="K31" s="21">
        <f t="shared" si="1"/>
        <v>-0.5</v>
      </c>
    </row>
    <row r="32" spans="1:11" x14ac:dyDescent="0.25">
      <c r="A32" s="7" t="s">
        <v>66</v>
      </c>
      <c r="B32" s="65">
        <v>8</v>
      </c>
      <c r="C32" s="39">
        <f>IF(B43=0, "-", B32/B43)</f>
        <v>8.350730688935281E-3</v>
      </c>
      <c r="D32" s="65">
        <v>9</v>
      </c>
      <c r="E32" s="21">
        <f>IF(D43=0, "-", D32/D43)</f>
        <v>1.1056511056511056E-2</v>
      </c>
      <c r="F32" s="81">
        <v>23</v>
      </c>
      <c r="G32" s="39">
        <f>IF(F43=0, "-", F32/F43)</f>
        <v>8.9773614363778294E-3</v>
      </c>
      <c r="H32" s="65">
        <v>20</v>
      </c>
      <c r="I32" s="21">
        <f>IF(H43=0, "-", H32/H43)</f>
        <v>9.0991810737033659E-3</v>
      </c>
      <c r="J32" s="20">
        <f t="shared" si="0"/>
        <v>-0.1111111111111111</v>
      </c>
      <c r="K32" s="21">
        <f t="shared" si="1"/>
        <v>0.15</v>
      </c>
    </row>
    <row r="33" spans="1:11" x14ac:dyDescent="0.25">
      <c r="A33" s="7" t="s">
        <v>68</v>
      </c>
      <c r="B33" s="65">
        <v>2</v>
      </c>
      <c r="C33" s="39">
        <f>IF(B43=0, "-", B33/B43)</f>
        <v>2.0876826722338203E-3</v>
      </c>
      <c r="D33" s="65">
        <v>1</v>
      </c>
      <c r="E33" s="21">
        <f>IF(D43=0, "-", D33/D43)</f>
        <v>1.2285012285012285E-3</v>
      </c>
      <c r="F33" s="81">
        <v>5</v>
      </c>
      <c r="G33" s="39">
        <f>IF(F43=0, "-", F33/F43)</f>
        <v>1.95160031225605E-3</v>
      </c>
      <c r="H33" s="65">
        <v>8</v>
      </c>
      <c r="I33" s="21">
        <f>IF(H43=0, "-", H33/H43)</f>
        <v>3.6396724294813468E-3</v>
      </c>
      <c r="J33" s="20">
        <f t="shared" si="0"/>
        <v>1</v>
      </c>
      <c r="K33" s="21">
        <f t="shared" si="1"/>
        <v>-0.375</v>
      </c>
    </row>
    <row r="34" spans="1:11" x14ac:dyDescent="0.25">
      <c r="A34" s="7" t="s">
        <v>69</v>
      </c>
      <c r="B34" s="65">
        <v>18</v>
      </c>
      <c r="C34" s="39">
        <f>IF(B43=0, "-", B34/B43)</f>
        <v>1.8789144050104383E-2</v>
      </c>
      <c r="D34" s="65">
        <v>10</v>
      </c>
      <c r="E34" s="21">
        <f>IF(D43=0, "-", D34/D43)</f>
        <v>1.2285012285012284E-2</v>
      </c>
      <c r="F34" s="81">
        <v>51</v>
      </c>
      <c r="G34" s="39">
        <f>IF(F43=0, "-", F34/F43)</f>
        <v>1.9906323185011711E-2</v>
      </c>
      <c r="H34" s="65">
        <v>23</v>
      </c>
      <c r="I34" s="21">
        <f>IF(H43=0, "-", H34/H43)</f>
        <v>1.0464058234758872E-2</v>
      </c>
      <c r="J34" s="20">
        <f t="shared" si="0"/>
        <v>0.8</v>
      </c>
      <c r="K34" s="21">
        <f t="shared" si="1"/>
        <v>1.2173913043478262</v>
      </c>
    </row>
    <row r="35" spans="1:11" x14ac:dyDescent="0.25">
      <c r="A35" s="7" t="s">
        <v>70</v>
      </c>
      <c r="B35" s="65">
        <v>2</v>
      </c>
      <c r="C35" s="39">
        <f>IF(B43=0, "-", B35/B43)</f>
        <v>2.0876826722338203E-3</v>
      </c>
      <c r="D35" s="65">
        <v>0</v>
      </c>
      <c r="E35" s="21">
        <f>IF(D43=0, "-", D35/D43)</f>
        <v>0</v>
      </c>
      <c r="F35" s="81">
        <v>4</v>
      </c>
      <c r="G35" s="39">
        <f>IF(F43=0, "-", F35/F43)</f>
        <v>1.56128024980484E-3</v>
      </c>
      <c r="H35" s="65">
        <v>1</v>
      </c>
      <c r="I35" s="21">
        <f>IF(H43=0, "-", H35/H43)</f>
        <v>4.5495905368516835E-4</v>
      </c>
      <c r="J35" s="20" t="str">
        <f t="shared" si="0"/>
        <v>-</v>
      </c>
      <c r="K35" s="21">
        <f t="shared" si="1"/>
        <v>3</v>
      </c>
    </row>
    <row r="36" spans="1:11" x14ac:dyDescent="0.25">
      <c r="A36" s="7" t="s">
        <v>71</v>
      </c>
      <c r="B36" s="65">
        <v>71</v>
      </c>
      <c r="C36" s="39">
        <f>IF(B43=0, "-", B36/B43)</f>
        <v>7.4112734864300631E-2</v>
      </c>
      <c r="D36" s="65">
        <v>35</v>
      </c>
      <c r="E36" s="21">
        <f>IF(D43=0, "-", D36/D43)</f>
        <v>4.2997542997542999E-2</v>
      </c>
      <c r="F36" s="81">
        <v>215</v>
      </c>
      <c r="G36" s="39">
        <f>IF(F43=0, "-", F36/F43)</f>
        <v>8.3918813427010144E-2</v>
      </c>
      <c r="H36" s="65">
        <v>131</v>
      </c>
      <c r="I36" s="21">
        <f>IF(H43=0, "-", H36/H43)</f>
        <v>5.9599636032757052E-2</v>
      </c>
      <c r="J36" s="20">
        <f t="shared" si="0"/>
        <v>1.0285714285714285</v>
      </c>
      <c r="K36" s="21">
        <f t="shared" si="1"/>
        <v>0.64122137404580148</v>
      </c>
    </row>
    <row r="37" spans="1:11" x14ac:dyDescent="0.25">
      <c r="A37" s="7" t="s">
        <v>72</v>
      </c>
      <c r="B37" s="65">
        <v>14</v>
      </c>
      <c r="C37" s="39">
        <f>IF(B43=0, "-", B37/B43)</f>
        <v>1.4613778705636743E-2</v>
      </c>
      <c r="D37" s="65">
        <v>20</v>
      </c>
      <c r="E37" s="21">
        <f>IF(D43=0, "-", D37/D43)</f>
        <v>2.4570024570024569E-2</v>
      </c>
      <c r="F37" s="81">
        <v>36</v>
      </c>
      <c r="G37" s="39">
        <f>IF(F43=0, "-", F37/F43)</f>
        <v>1.405152224824356E-2</v>
      </c>
      <c r="H37" s="65">
        <v>47</v>
      </c>
      <c r="I37" s="21">
        <f>IF(H43=0, "-", H37/H43)</f>
        <v>2.1383075523202913E-2</v>
      </c>
      <c r="J37" s="20">
        <f t="shared" si="0"/>
        <v>-0.3</v>
      </c>
      <c r="K37" s="21">
        <f t="shared" si="1"/>
        <v>-0.23404255319148937</v>
      </c>
    </row>
    <row r="38" spans="1:11" x14ac:dyDescent="0.25">
      <c r="A38" s="7" t="s">
        <v>73</v>
      </c>
      <c r="B38" s="65">
        <v>121</v>
      </c>
      <c r="C38" s="39">
        <f>IF(B43=0, "-", B38/B43)</f>
        <v>0.12630480167014613</v>
      </c>
      <c r="D38" s="65">
        <v>0</v>
      </c>
      <c r="E38" s="21">
        <f>IF(D43=0, "-", D38/D43)</f>
        <v>0</v>
      </c>
      <c r="F38" s="81">
        <v>169</v>
      </c>
      <c r="G38" s="39">
        <f>IF(F43=0, "-", F38/F43)</f>
        <v>6.5964090554254493E-2</v>
      </c>
      <c r="H38" s="65">
        <v>0</v>
      </c>
      <c r="I38" s="21">
        <f>IF(H43=0, "-", H38/H43)</f>
        <v>0</v>
      </c>
      <c r="J38" s="20" t="str">
        <f t="shared" si="0"/>
        <v>-</v>
      </c>
      <c r="K38" s="21" t="str">
        <f t="shared" si="1"/>
        <v>-</v>
      </c>
    </row>
    <row r="39" spans="1:11" x14ac:dyDescent="0.25">
      <c r="A39" s="7" t="s">
        <v>74</v>
      </c>
      <c r="B39" s="65">
        <v>59</v>
      </c>
      <c r="C39" s="39">
        <f>IF(B43=0, "-", B39/B43)</f>
        <v>6.1586638830897704E-2</v>
      </c>
      <c r="D39" s="65">
        <v>152</v>
      </c>
      <c r="E39" s="21">
        <f>IF(D43=0, "-", D39/D43)</f>
        <v>0.18673218673218672</v>
      </c>
      <c r="F39" s="81">
        <v>237</v>
      </c>
      <c r="G39" s="39">
        <f>IF(F43=0, "-", F39/F43)</f>
        <v>9.2505854800936774E-2</v>
      </c>
      <c r="H39" s="65">
        <v>394</v>
      </c>
      <c r="I39" s="21">
        <f>IF(H43=0, "-", H39/H43)</f>
        <v>0.17925386715195632</v>
      </c>
      <c r="J39" s="20">
        <f t="shared" si="0"/>
        <v>-0.61184210526315785</v>
      </c>
      <c r="K39" s="21">
        <f t="shared" si="1"/>
        <v>-0.39847715736040606</v>
      </c>
    </row>
    <row r="40" spans="1:11" x14ac:dyDescent="0.25">
      <c r="A40" s="7" t="s">
        <v>75</v>
      </c>
      <c r="B40" s="65">
        <v>56</v>
      </c>
      <c r="C40" s="39">
        <f>IF(B43=0, "-", B40/B43)</f>
        <v>5.845511482254697E-2</v>
      </c>
      <c r="D40" s="65">
        <v>42</v>
      </c>
      <c r="E40" s="21">
        <f>IF(D43=0, "-", D40/D43)</f>
        <v>5.1597051597051594E-2</v>
      </c>
      <c r="F40" s="81">
        <v>190</v>
      </c>
      <c r="G40" s="39">
        <f>IF(F43=0, "-", F40/F43)</f>
        <v>7.4160811865729898E-2</v>
      </c>
      <c r="H40" s="65">
        <v>84</v>
      </c>
      <c r="I40" s="21">
        <f>IF(H43=0, "-", H40/H43)</f>
        <v>3.8216560509554139E-2</v>
      </c>
      <c r="J40" s="20">
        <f t="shared" si="0"/>
        <v>0.33333333333333331</v>
      </c>
      <c r="K40" s="21">
        <f t="shared" si="1"/>
        <v>1.2619047619047619</v>
      </c>
    </row>
    <row r="41" spans="1:11" x14ac:dyDescent="0.25">
      <c r="A41" s="7" t="s">
        <v>76</v>
      </c>
      <c r="B41" s="65">
        <v>37</v>
      </c>
      <c r="C41" s="39">
        <f>IF(B43=0, "-", B41/B43)</f>
        <v>3.8622129436325675E-2</v>
      </c>
      <c r="D41" s="65">
        <v>20</v>
      </c>
      <c r="E41" s="21">
        <f>IF(D43=0, "-", D41/D43)</f>
        <v>2.4570024570024569E-2</v>
      </c>
      <c r="F41" s="81">
        <v>95</v>
      </c>
      <c r="G41" s="39">
        <f>IF(F43=0, "-", F41/F43)</f>
        <v>3.7080405932864949E-2</v>
      </c>
      <c r="H41" s="65">
        <v>69</v>
      </c>
      <c r="I41" s="21">
        <f>IF(H43=0, "-", H41/H43)</f>
        <v>3.1392174704276618E-2</v>
      </c>
      <c r="J41" s="20">
        <f t="shared" si="0"/>
        <v>0.85</v>
      </c>
      <c r="K41" s="21">
        <f t="shared" si="1"/>
        <v>0.37681159420289856</v>
      </c>
    </row>
    <row r="42" spans="1:11" x14ac:dyDescent="0.25">
      <c r="A42" s="2"/>
      <c r="B42" s="68"/>
      <c r="C42" s="33"/>
      <c r="D42" s="68"/>
      <c r="E42" s="6"/>
      <c r="F42" s="82"/>
      <c r="G42" s="33"/>
      <c r="H42" s="68"/>
      <c r="I42" s="6"/>
      <c r="J42" s="5"/>
      <c r="K42" s="6"/>
    </row>
    <row r="43" spans="1:11" s="43" customFormat="1" x14ac:dyDescent="0.25">
      <c r="A43" s="162" t="s">
        <v>472</v>
      </c>
      <c r="B43" s="71">
        <f>SUM(B7:B42)</f>
        <v>958</v>
      </c>
      <c r="C43" s="40">
        <v>1</v>
      </c>
      <c r="D43" s="71">
        <f>SUM(D7:D42)</f>
        <v>814</v>
      </c>
      <c r="E43" s="41">
        <v>1</v>
      </c>
      <c r="F43" s="77">
        <f>SUM(F7:F42)</f>
        <v>2562</v>
      </c>
      <c r="G43" s="42">
        <v>1</v>
      </c>
      <c r="H43" s="71">
        <f>SUM(H7:H42)</f>
        <v>2198</v>
      </c>
      <c r="I43" s="41">
        <v>1</v>
      </c>
      <c r="J43" s="37">
        <f>IF(D43=0, "-", (B43-D43)/D43)</f>
        <v>0.1769041769041769</v>
      </c>
      <c r="K43" s="38">
        <f>IF(H43=0, "-", (F43-H43)/H43)</f>
        <v>0.16560509554140126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68"/>
  <sheetViews>
    <sheetView tabSelected="1" zoomScaleNormal="100"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87</v>
      </c>
      <c r="B2" s="202" t="s">
        <v>78</v>
      </c>
      <c r="C2" s="198"/>
      <c r="D2" s="198"/>
      <c r="E2" s="203"/>
      <c r="F2" s="203"/>
      <c r="G2" s="203"/>
      <c r="H2" s="203"/>
      <c r="I2" s="203"/>
      <c r="J2" s="203"/>
      <c r="K2" s="203"/>
    </row>
    <row r="4" spans="1:11" ht="15.6" x14ac:dyDescent="0.3">
      <c r="A4" s="164" t="s">
        <v>103</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105</v>
      </c>
      <c r="B6" s="61" t="s">
        <v>12</v>
      </c>
      <c r="C6" s="62" t="s">
        <v>13</v>
      </c>
      <c r="D6" s="61" t="s">
        <v>12</v>
      </c>
      <c r="E6" s="63" t="s">
        <v>13</v>
      </c>
      <c r="F6" s="62" t="s">
        <v>12</v>
      </c>
      <c r="G6" s="62" t="s">
        <v>13</v>
      </c>
      <c r="H6" s="61" t="s">
        <v>12</v>
      </c>
      <c r="I6" s="63" t="s">
        <v>13</v>
      </c>
      <c r="J6" s="61"/>
      <c r="K6" s="63"/>
    </row>
    <row r="7" spans="1:11" x14ac:dyDescent="0.25">
      <c r="A7" s="7" t="s">
        <v>399</v>
      </c>
      <c r="B7" s="65">
        <v>0</v>
      </c>
      <c r="C7" s="34" t="str">
        <f>IF(B12=0, "-", B7/B12)</f>
        <v>-</v>
      </c>
      <c r="D7" s="65">
        <v>0</v>
      </c>
      <c r="E7" s="9">
        <f>IF(D12=0, "-", D7/D12)</f>
        <v>0</v>
      </c>
      <c r="F7" s="81">
        <v>1</v>
      </c>
      <c r="G7" s="34">
        <f>IF(F12=0, "-", F7/F12)</f>
        <v>0.5</v>
      </c>
      <c r="H7" s="65">
        <v>0</v>
      </c>
      <c r="I7" s="9">
        <f>IF(H12=0, "-", H7/H12)</f>
        <v>0</v>
      </c>
      <c r="J7" s="8" t="str">
        <f>IF(D7=0, "-", IF((B7-D7)/D7&lt;10, (B7-D7)/D7, "&gt;999%"))</f>
        <v>-</v>
      </c>
      <c r="K7" s="9" t="str">
        <f>IF(H7=0, "-", IF((F7-H7)/H7&lt;10, (F7-H7)/H7, "&gt;999%"))</f>
        <v>-</v>
      </c>
    </row>
    <row r="8" spans="1:11" x14ac:dyDescent="0.25">
      <c r="A8" s="7" t="s">
        <v>400</v>
      </c>
      <c r="B8" s="65">
        <v>0</v>
      </c>
      <c r="C8" s="34" t="str">
        <f>IF(B12=0, "-", B8/B12)</f>
        <v>-</v>
      </c>
      <c r="D8" s="65">
        <v>0</v>
      </c>
      <c r="E8" s="9">
        <f>IF(D12=0, "-", D8/D12)</f>
        <v>0</v>
      </c>
      <c r="F8" s="81">
        <v>0</v>
      </c>
      <c r="G8" s="34">
        <f>IF(F12=0, "-", F8/F12)</f>
        <v>0</v>
      </c>
      <c r="H8" s="65">
        <v>1</v>
      </c>
      <c r="I8" s="9">
        <f>IF(H12=0, "-", H8/H12)</f>
        <v>0.14285714285714285</v>
      </c>
      <c r="J8" s="8" t="str">
        <f>IF(D8=0, "-", IF((B8-D8)/D8&lt;10, (B8-D8)/D8, "&gt;999%"))</f>
        <v>-</v>
      </c>
      <c r="K8" s="9">
        <f>IF(H8=0, "-", IF((F8-H8)/H8&lt;10, (F8-H8)/H8, "&gt;999%"))</f>
        <v>-1</v>
      </c>
    </row>
    <row r="9" spans="1:11" x14ac:dyDescent="0.25">
      <c r="A9" s="7" t="s">
        <v>401</v>
      </c>
      <c r="B9" s="65">
        <v>0</v>
      </c>
      <c r="C9" s="34" t="str">
        <f>IF(B12=0, "-", B9/B12)</f>
        <v>-</v>
      </c>
      <c r="D9" s="65">
        <v>1</v>
      </c>
      <c r="E9" s="9">
        <f>IF(D12=0, "-", D9/D12)</f>
        <v>0.33333333333333331</v>
      </c>
      <c r="F9" s="81">
        <v>1</v>
      </c>
      <c r="G9" s="34">
        <f>IF(F12=0, "-", F9/F12)</f>
        <v>0.5</v>
      </c>
      <c r="H9" s="65">
        <v>3</v>
      </c>
      <c r="I9" s="9">
        <f>IF(H12=0, "-", H9/H12)</f>
        <v>0.42857142857142855</v>
      </c>
      <c r="J9" s="8">
        <f>IF(D9=0, "-", IF((B9-D9)/D9&lt;10, (B9-D9)/D9, "&gt;999%"))</f>
        <v>-1</v>
      </c>
      <c r="K9" s="9">
        <f>IF(H9=0, "-", IF((F9-H9)/H9&lt;10, (F9-H9)/H9, "&gt;999%"))</f>
        <v>-0.66666666666666663</v>
      </c>
    </row>
    <row r="10" spans="1:11" x14ac:dyDescent="0.25">
      <c r="A10" s="7" t="s">
        <v>402</v>
      </c>
      <c r="B10" s="65">
        <v>0</v>
      </c>
      <c r="C10" s="34" t="str">
        <f>IF(B12=0, "-", B10/B12)</f>
        <v>-</v>
      </c>
      <c r="D10" s="65">
        <v>2</v>
      </c>
      <c r="E10" s="9">
        <f>IF(D12=0, "-", D10/D12)</f>
        <v>0.66666666666666663</v>
      </c>
      <c r="F10" s="81">
        <v>0</v>
      </c>
      <c r="G10" s="34">
        <f>IF(F12=0, "-", F10/F12)</f>
        <v>0</v>
      </c>
      <c r="H10" s="65">
        <v>3</v>
      </c>
      <c r="I10" s="9">
        <f>IF(H12=0, "-", H10/H12)</f>
        <v>0.42857142857142855</v>
      </c>
      <c r="J10" s="8">
        <f>IF(D10=0, "-", IF((B10-D10)/D10&lt;10, (B10-D10)/D10, "&gt;999%"))</f>
        <v>-1</v>
      </c>
      <c r="K10" s="9">
        <f>IF(H10=0, "-", IF((F10-H10)/H10&lt;10, (F10-H10)/H10, "&gt;999%"))</f>
        <v>-1</v>
      </c>
    </row>
    <row r="11" spans="1:11" x14ac:dyDescent="0.25">
      <c r="A11" s="2"/>
      <c r="B11" s="68"/>
      <c r="C11" s="33"/>
      <c r="D11" s="68"/>
      <c r="E11" s="6"/>
      <c r="F11" s="82"/>
      <c r="G11" s="33"/>
      <c r="H11" s="68"/>
      <c r="I11" s="6"/>
      <c r="J11" s="5"/>
      <c r="K11" s="6"/>
    </row>
    <row r="12" spans="1:11" s="43" customFormat="1" x14ac:dyDescent="0.25">
      <c r="A12" s="162" t="s">
        <v>494</v>
      </c>
      <c r="B12" s="71">
        <f>SUM(B7:B11)</f>
        <v>0</v>
      </c>
      <c r="C12" s="40">
        <f>B12/1576</f>
        <v>0</v>
      </c>
      <c r="D12" s="71">
        <f>SUM(D7:D11)</f>
        <v>3</v>
      </c>
      <c r="E12" s="41">
        <f>D12/1560</f>
        <v>1.9230769230769232E-3</v>
      </c>
      <c r="F12" s="77">
        <f>SUM(F7:F11)</f>
        <v>2</v>
      </c>
      <c r="G12" s="42">
        <f>F12/4424</f>
        <v>4.5207956600361662E-4</v>
      </c>
      <c r="H12" s="71">
        <f>SUM(H7:H11)</f>
        <v>7</v>
      </c>
      <c r="I12" s="41">
        <f>H12/4091</f>
        <v>1.7110730872647274E-3</v>
      </c>
      <c r="J12" s="37">
        <f>IF(D12=0, "-", IF((B12-D12)/D12&lt;10, (B12-D12)/D12, "&gt;999%"))</f>
        <v>-1</v>
      </c>
      <c r="K12" s="38">
        <f>IF(H12=0, "-", IF((F12-H12)/H12&lt;10, (F12-H12)/H12, "&gt;999%"))</f>
        <v>-0.7142857142857143</v>
      </c>
    </row>
    <row r="13" spans="1:11" x14ac:dyDescent="0.25">
      <c r="B13" s="83"/>
      <c r="D13" s="83"/>
      <c r="F13" s="83"/>
      <c r="H13" s="83"/>
    </row>
    <row r="14" spans="1:11" x14ac:dyDescent="0.25">
      <c r="A14" s="163" t="s">
        <v>106</v>
      </c>
      <c r="B14" s="61" t="s">
        <v>12</v>
      </c>
      <c r="C14" s="62" t="s">
        <v>13</v>
      </c>
      <c r="D14" s="61" t="s">
        <v>12</v>
      </c>
      <c r="E14" s="63" t="s">
        <v>13</v>
      </c>
      <c r="F14" s="62" t="s">
        <v>12</v>
      </c>
      <c r="G14" s="62" t="s">
        <v>13</v>
      </c>
      <c r="H14" s="61" t="s">
        <v>12</v>
      </c>
      <c r="I14" s="63" t="s">
        <v>13</v>
      </c>
      <c r="J14" s="61"/>
      <c r="K14" s="63"/>
    </row>
    <row r="15" spans="1:11" x14ac:dyDescent="0.25">
      <c r="A15" s="7" t="s">
        <v>403</v>
      </c>
      <c r="B15" s="65">
        <v>0</v>
      </c>
      <c r="C15" s="34">
        <f>IF(B19=0, "-", B15/B19)</f>
        <v>0</v>
      </c>
      <c r="D15" s="65">
        <v>1</v>
      </c>
      <c r="E15" s="9">
        <f>IF(D19=0, "-", D15/D19)</f>
        <v>0.16666666666666666</v>
      </c>
      <c r="F15" s="81">
        <v>0</v>
      </c>
      <c r="G15" s="34">
        <f>IF(F19=0, "-", F15/F19)</f>
        <v>0</v>
      </c>
      <c r="H15" s="65">
        <v>1</v>
      </c>
      <c r="I15" s="9">
        <f>IF(H19=0, "-", H15/H19)</f>
        <v>0.125</v>
      </c>
      <c r="J15" s="8">
        <f>IF(D15=0, "-", IF((B15-D15)/D15&lt;10, (B15-D15)/D15, "&gt;999%"))</f>
        <v>-1</v>
      </c>
      <c r="K15" s="9">
        <f>IF(H15=0, "-", IF((F15-H15)/H15&lt;10, (F15-H15)/H15, "&gt;999%"))</f>
        <v>-1</v>
      </c>
    </row>
    <row r="16" spans="1:11" x14ac:dyDescent="0.25">
      <c r="A16" s="7" t="s">
        <v>404</v>
      </c>
      <c r="B16" s="65">
        <v>0</v>
      </c>
      <c r="C16" s="34">
        <f>IF(B19=0, "-", B16/B19)</f>
        <v>0</v>
      </c>
      <c r="D16" s="65">
        <v>2</v>
      </c>
      <c r="E16" s="9">
        <f>IF(D19=0, "-", D16/D19)</f>
        <v>0.33333333333333331</v>
      </c>
      <c r="F16" s="81">
        <v>0</v>
      </c>
      <c r="G16" s="34">
        <f>IF(F19=0, "-", F16/F19)</f>
        <v>0</v>
      </c>
      <c r="H16" s="65">
        <v>3</v>
      </c>
      <c r="I16" s="9">
        <f>IF(H19=0, "-", H16/H19)</f>
        <v>0.375</v>
      </c>
      <c r="J16" s="8">
        <f>IF(D16=0, "-", IF((B16-D16)/D16&lt;10, (B16-D16)/D16, "&gt;999%"))</f>
        <v>-1</v>
      </c>
      <c r="K16" s="9">
        <f>IF(H16=0, "-", IF((F16-H16)/H16&lt;10, (F16-H16)/H16, "&gt;999%"))</f>
        <v>-1</v>
      </c>
    </row>
    <row r="17" spans="1:11" x14ac:dyDescent="0.25">
      <c r="A17" s="7" t="s">
        <v>405</v>
      </c>
      <c r="B17" s="65">
        <v>2</v>
      </c>
      <c r="C17" s="34">
        <f>IF(B19=0, "-", B17/B19)</f>
        <v>1</v>
      </c>
      <c r="D17" s="65">
        <v>3</v>
      </c>
      <c r="E17" s="9">
        <f>IF(D19=0, "-", D17/D19)</f>
        <v>0.5</v>
      </c>
      <c r="F17" s="81">
        <v>2</v>
      </c>
      <c r="G17" s="34">
        <f>IF(F19=0, "-", F17/F19)</f>
        <v>1</v>
      </c>
      <c r="H17" s="65">
        <v>4</v>
      </c>
      <c r="I17" s="9">
        <f>IF(H19=0, "-", H17/H19)</f>
        <v>0.5</v>
      </c>
      <c r="J17" s="8">
        <f>IF(D17=0, "-", IF((B17-D17)/D17&lt;10, (B17-D17)/D17, "&gt;999%"))</f>
        <v>-0.33333333333333331</v>
      </c>
      <c r="K17" s="9">
        <f>IF(H17=0, "-", IF((F17-H17)/H17&lt;10, (F17-H17)/H17, "&gt;999%"))</f>
        <v>-0.5</v>
      </c>
    </row>
    <row r="18" spans="1:11" x14ac:dyDescent="0.25">
      <c r="A18" s="2"/>
      <c r="B18" s="68"/>
      <c r="C18" s="33"/>
      <c r="D18" s="68"/>
      <c r="E18" s="6"/>
      <c r="F18" s="82"/>
      <c r="G18" s="33"/>
      <c r="H18" s="68"/>
      <c r="I18" s="6"/>
      <c r="J18" s="5"/>
      <c r="K18" s="6"/>
    </row>
    <row r="19" spans="1:11" s="43" customFormat="1" x14ac:dyDescent="0.25">
      <c r="A19" s="162" t="s">
        <v>493</v>
      </c>
      <c r="B19" s="71">
        <f>SUM(B15:B18)</f>
        <v>2</v>
      </c>
      <c r="C19" s="40">
        <f>B19/1576</f>
        <v>1.2690355329949238E-3</v>
      </c>
      <c r="D19" s="71">
        <f>SUM(D15:D18)</f>
        <v>6</v>
      </c>
      <c r="E19" s="41">
        <f>D19/1560</f>
        <v>3.8461538461538464E-3</v>
      </c>
      <c r="F19" s="77">
        <f>SUM(F15:F18)</f>
        <v>2</v>
      </c>
      <c r="G19" s="42">
        <f>F19/4424</f>
        <v>4.5207956600361662E-4</v>
      </c>
      <c r="H19" s="71">
        <f>SUM(H15:H18)</f>
        <v>8</v>
      </c>
      <c r="I19" s="41">
        <f>H19/4091</f>
        <v>1.955512099731117E-3</v>
      </c>
      <c r="J19" s="37">
        <f>IF(D19=0, "-", IF((B19-D19)/D19&lt;10, (B19-D19)/D19, "&gt;999%"))</f>
        <v>-0.66666666666666663</v>
      </c>
      <c r="K19" s="38">
        <f>IF(H19=0, "-", IF((F19-H19)/H19&lt;10, (F19-H19)/H19, "&gt;999%"))</f>
        <v>-0.75</v>
      </c>
    </row>
    <row r="20" spans="1:11" x14ac:dyDescent="0.25">
      <c r="B20" s="83"/>
      <c r="D20" s="83"/>
      <c r="F20" s="83"/>
      <c r="H20" s="83"/>
    </row>
    <row r="21" spans="1:11" x14ac:dyDescent="0.25">
      <c r="A21" s="163" t="s">
        <v>107</v>
      </c>
      <c r="B21" s="61" t="s">
        <v>12</v>
      </c>
      <c r="C21" s="62" t="s">
        <v>13</v>
      </c>
      <c r="D21" s="61" t="s">
        <v>12</v>
      </c>
      <c r="E21" s="63" t="s">
        <v>13</v>
      </c>
      <c r="F21" s="62" t="s">
        <v>12</v>
      </c>
      <c r="G21" s="62" t="s">
        <v>13</v>
      </c>
      <c r="H21" s="61" t="s">
        <v>12</v>
      </c>
      <c r="I21" s="63" t="s">
        <v>13</v>
      </c>
      <c r="J21" s="61"/>
      <c r="K21" s="63"/>
    </row>
    <row r="22" spans="1:11" x14ac:dyDescent="0.25">
      <c r="A22" s="7" t="s">
        <v>406</v>
      </c>
      <c r="B22" s="65">
        <v>4</v>
      </c>
      <c r="C22" s="34">
        <f>IF(B32=0, "-", B22/B32)</f>
        <v>0.12903225806451613</v>
      </c>
      <c r="D22" s="65">
        <v>5</v>
      </c>
      <c r="E22" s="9">
        <f>IF(D32=0, "-", D22/D32)</f>
        <v>0.14285714285714285</v>
      </c>
      <c r="F22" s="81">
        <v>9</v>
      </c>
      <c r="G22" s="34">
        <f>IF(F32=0, "-", F22/F32)</f>
        <v>0.15789473684210525</v>
      </c>
      <c r="H22" s="65">
        <v>6</v>
      </c>
      <c r="I22" s="9">
        <f>IF(H32=0, "-", H22/H32)</f>
        <v>6.4516129032258063E-2</v>
      </c>
      <c r="J22" s="8">
        <f t="shared" ref="J22:J30" si="0">IF(D22=0, "-", IF((B22-D22)/D22&lt;10, (B22-D22)/D22, "&gt;999%"))</f>
        <v>-0.2</v>
      </c>
      <c r="K22" s="9">
        <f t="shared" ref="K22:K30" si="1">IF(H22=0, "-", IF((F22-H22)/H22&lt;10, (F22-H22)/H22, "&gt;999%"))</f>
        <v>0.5</v>
      </c>
    </row>
    <row r="23" spans="1:11" x14ac:dyDescent="0.25">
      <c r="A23" s="7" t="s">
        <v>407</v>
      </c>
      <c r="B23" s="65">
        <v>5</v>
      </c>
      <c r="C23" s="34">
        <f>IF(B32=0, "-", B23/B32)</f>
        <v>0.16129032258064516</v>
      </c>
      <c r="D23" s="65">
        <v>5</v>
      </c>
      <c r="E23" s="9">
        <f>IF(D32=0, "-", D23/D32)</f>
        <v>0.14285714285714285</v>
      </c>
      <c r="F23" s="81">
        <v>11</v>
      </c>
      <c r="G23" s="34">
        <f>IF(F32=0, "-", F23/F32)</f>
        <v>0.19298245614035087</v>
      </c>
      <c r="H23" s="65">
        <v>10</v>
      </c>
      <c r="I23" s="9">
        <f>IF(H32=0, "-", H23/H32)</f>
        <v>0.10752688172043011</v>
      </c>
      <c r="J23" s="8">
        <f t="shared" si="0"/>
        <v>0</v>
      </c>
      <c r="K23" s="9">
        <f t="shared" si="1"/>
        <v>0.1</v>
      </c>
    </row>
    <row r="24" spans="1:11" x14ac:dyDescent="0.25">
      <c r="A24" s="7" t="s">
        <v>408</v>
      </c>
      <c r="B24" s="65">
        <v>6</v>
      </c>
      <c r="C24" s="34">
        <f>IF(B32=0, "-", B24/B32)</f>
        <v>0.19354838709677419</v>
      </c>
      <c r="D24" s="65">
        <v>7</v>
      </c>
      <c r="E24" s="9">
        <f>IF(D32=0, "-", D24/D32)</f>
        <v>0.2</v>
      </c>
      <c r="F24" s="81">
        <v>9</v>
      </c>
      <c r="G24" s="34">
        <f>IF(F32=0, "-", F24/F32)</f>
        <v>0.15789473684210525</v>
      </c>
      <c r="H24" s="65">
        <v>8</v>
      </c>
      <c r="I24" s="9">
        <f>IF(H32=0, "-", H24/H32)</f>
        <v>8.6021505376344093E-2</v>
      </c>
      <c r="J24" s="8">
        <f t="shared" si="0"/>
        <v>-0.14285714285714285</v>
      </c>
      <c r="K24" s="9">
        <f t="shared" si="1"/>
        <v>0.125</v>
      </c>
    </row>
    <row r="25" spans="1:11" x14ac:dyDescent="0.25">
      <c r="A25" s="7" t="s">
        <v>409</v>
      </c>
      <c r="B25" s="65">
        <v>0</v>
      </c>
      <c r="C25" s="34">
        <f>IF(B32=0, "-", B25/B32)</f>
        <v>0</v>
      </c>
      <c r="D25" s="65">
        <v>1</v>
      </c>
      <c r="E25" s="9">
        <f>IF(D32=0, "-", D25/D32)</f>
        <v>2.8571428571428571E-2</v>
      </c>
      <c r="F25" s="81">
        <v>1</v>
      </c>
      <c r="G25" s="34">
        <f>IF(F32=0, "-", F25/F32)</f>
        <v>1.7543859649122806E-2</v>
      </c>
      <c r="H25" s="65">
        <v>3</v>
      </c>
      <c r="I25" s="9">
        <f>IF(H32=0, "-", H25/H32)</f>
        <v>3.2258064516129031E-2</v>
      </c>
      <c r="J25" s="8">
        <f t="shared" si="0"/>
        <v>-1</v>
      </c>
      <c r="K25" s="9">
        <f t="shared" si="1"/>
        <v>-0.66666666666666663</v>
      </c>
    </row>
    <row r="26" spans="1:11" x14ac:dyDescent="0.25">
      <c r="A26" s="7" t="s">
        <v>410</v>
      </c>
      <c r="B26" s="65">
        <v>0</v>
      </c>
      <c r="C26" s="34">
        <f>IF(B32=0, "-", B26/B32)</f>
        <v>0</v>
      </c>
      <c r="D26" s="65">
        <v>1</v>
      </c>
      <c r="E26" s="9">
        <f>IF(D32=0, "-", D26/D32)</f>
        <v>2.8571428571428571E-2</v>
      </c>
      <c r="F26" s="81">
        <v>0</v>
      </c>
      <c r="G26" s="34">
        <f>IF(F32=0, "-", F26/F32)</f>
        <v>0</v>
      </c>
      <c r="H26" s="65">
        <v>2</v>
      </c>
      <c r="I26" s="9">
        <f>IF(H32=0, "-", H26/H32)</f>
        <v>2.1505376344086023E-2</v>
      </c>
      <c r="J26" s="8">
        <f t="shared" si="0"/>
        <v>-1</v>
      </c>
      <c r="K26" s="9">
        <f t="shared" si="1"/>
        <v>-1</v>
      </c>
    </row>
    <row r="27" spans="1:11" x14ac:dyDescent="0.25">
      <c r="A27" s="7" t="s">
        <v>411</v>
      </c>
      <c r="B27" s="65">
        <v>0</v>
      </c>
      <c r="C27" s="34">
        <f>IF(B32=0, "-", B27/B32)</f>
        <v>0</v>
      </c>
      <c r="D27" s="65">
        <v>1</v>
      </c>
      <c r="E27" s="9">
        <f>IF(D32=0, "-", D27/D32)</f>
        <v>2.8571428571428571E-2</v>
      </c>
      <c r="F27" s="81">
        <v>1</v>
      </c>
      <c r="G27" s="34">
        <f>IF(F32=0, "-", F27/F32)</f>
        <v>1.7543859649122806E-2</v>
      </c>
      <c r="H27" s="65">
        <v>3</v>
      </c>
      <c r="I27" s="9">
        <f>IF(H32=0, "-", H27/H32)</f>
        <v>3.2258064516129031E-2</v>
      </c>
      <c r="J27" s="8">
        <f t="shared" si="0"/>
        <v>-1</v>
      </c>
      <c r="K27" s="9">
        <f t="shared" si="1"/>
        <v>-0.66666666666666663</v>
      </c>
    </row>
    <row r="28" spans="1:11" x14ac:dyDescent="0.25">
      <c r="A28" s="7" t="s">
        <v>412</v>
      </c>
      <c r="B28" s="65">
        <v>2</v>
      </c>
      <c r="C28" s="34">
        <f>IF(B32=0, "-", B28/B32)</f>
        <v>6.4516129032258063E-2</v>
      </c>
      <c r="D28" s="65">
        <v>1</v>
      </c>
      <c r="E28" s="9">
        <f>IF(D32=0, "-", D28/D32)</f>
        <v>2.8571428571428571E-2</v>
      </c>
      <c r="F28" s="81">
        <v>4</v>
      </c>
      <c r="G28" s="34">
        <f>IF(F32=0, "-", F28/F32)</f>
        <v>7.0175438596491224E-2</v>
      </c>
      <c r="H28" s="65">
        <v>7</v>
      </c>
      <c r="I28" s="9">
        <f>IF(H32=0, "-", H28/H32)</f>
        <v>7.5268817204301078E-2</v>
      </c>
      <c r="J28" s="8">
        <f t="shared" si="0"/>
        <v>1</v>
      </c>
      <c r="K28" s="9">
        <f t="shared" si="1"/>
        <v>-0.42857142857142855</v>
      </c>
    </row>
    <row r="29" spans="1:11" x14ac:dyDescent="0.25">
      <c r="A29" s="7" t="s">
        <v>413</v>
      </c>
      <c r="B29" s="65">
        <v>12</v>
      </c>
      <c r="C29" s="34">
        <f>IF(B32=0, "-", B29/B32)</f>
        <v>0.38709677419354838</v>
      </c>
      <c r="D29" s="65">
        <v>9</v>
      </c>
      <c r="E29" s="9">
        <f>IF(D32=0, "-", D29/D32)</f>
        <v>0.25714285714285712</v>
      </c>
      <c r="F29" s="81">
        <v>20</v>
      </c>
      <c r="G29" s="34">
        <f>IF(F32=0, "-", F29/F32)</f>
        <v>0.35087719298245612</v>
      </c>
      <c r="H29" s="65">
        <v>47</v>
      </c>
      <c r="I29" s="9">
        <f>IF(H32=0, "-", H29/H32)</f>
        <v>0.5053763440860215</v>
      </c>
      <c r="J29" s="8">
        <f t="shared" si="0"/>
        <v>0.33333333333333331</v>
      </c>
      <c r="K29" s="9">
        <f t="shared" si="1"/>
        <v>-0.57446808510638303</v>
      </c>
    </row>
    <row r="30" spans="1:11" x14ac:dyDescent="0.25">
      <c r="A30" s="7" t="s">
        <v>414</v>
      </c>
      <c r="B30" s="65">
        <v>2</v>
      </c>
      <c r="C30" s="34">
        <f>IF(B32=0, "-", B30/B32)</f>
        <v>6.4516129032258063E-2</v>
      </c>
      <c r="D30" s="65">
        <v>5</v>
      </c>
      <c r="E30" s="9">
        <f>IF(D32=0, "-", D30/D32)</f>
        <v>0.14285714285714285</v>
      </c>
      <c r="F30" s="81">
        <v>2</v>
      </c>
      <c r="G30" s="34">
        <f>IF(F32=0, "-", F30/F32)</f>
        <v>3.5087719298245612E-2</v>
      </c>
      <c r="H30" s="65">
        <v>7</v>
      </c>
      <c r="I30" s="9">
        <f>IF(H32=0, "-", H30/H32)</f>
        <v>7.5268817204301078E-2</v>
      </c>
      <c r="J30" s="8">
        <f t="shared" si="0"/>
        <v>-0.6</v>
      </c>
      <c r="K30" s="9">
        <f t="shared" si="1"/>
        <v>-0.7142857142857143</v>
      </c>
    </row>
    <row r="31" spans="1:11" x14ac:dyDescent="0.25">
      <c r="A31" s="2"/>
      <c r="B31" s="68"/>
      <c r="C31" s="33"/>
      <c r="D31" s="68"/>
      <c r="E31" s="6"/>
      <c r="F31" s="82"/>
      <c r="G31" s="33"/>
      <c r="H31" s="68"/>
      <c r="I31" s="6"/>
      <c r="J31" s="5"/>
      <c r="K31" s="6"/>
    </row>
    <row r="32" spans="1:11" s="43" customFormat="1" x14ac:dyDescent="0.25">
      <c r="A32" s="162" t="s">
        <v>492</v>
      </c>
      <c r="B32" s="71">
        <f>SUM(B22:B31)</f>
        <v>31</v>
      </c>
      <c r="C32" s="40">
        <f>B32/1576</f>
        <v>1.967005076142132E-2</v>
      </c>
      <c r="D32" s="71">
        <f>SUM(D22:D31)</f>
        <v>35</v>
      </c>
      <c r="E32" s="41">
        <f>D32/1560</f>
        <v>2.2435897435897436E-2</v>
      </c>
      <c r="F32" s="77">
        <f>SUM(F22:F31)</f>
        <v>57</v>
      </c>
      <c r="G32" s="42">
        <f>F32/4424</f>
        <v>1.2884267631103074E-2</v>
      </c>
      <c r="H32" s="71">
        <f>SUM(H22:H31)</f>
        <v>93</v>
      </c>
      <c r="I32" s="41">
        <f>H32/4091</f>
        <v>2.2732828159374236E-2</v>
      </c>
      <c r="J32" s="37">
        <f>IF(D32=0, "-", IF((B32-D32)/D32&lt;10, (B32-D32)/D32, "&gt;999%"))</f>
        <v>-0.11428571428571428</v>
      </c>
      <c r="K32" s="38">
        <f>IF(H32=0, "-", IF((F32-H32)/H32&lt;10, (F32-H32)/H32, "&gt;999%"))</f>
        <v>-0.38709677419354838</v>
      </c>
    </row>
    <row r="33" spans="1:11" x14ac:dyDescent="0.25">
      <c r="B33" s="83"/>
      <c r="D33" s="83"/>
      <c r="F33" s="83"/>
      <c r="H33" s="83"/>
    </row>
    <row r="34" spans="1:11" x14ac:dyDescent="0.25">
      <c r="A34" s="163" t="s">
        <v>108</v>
      </c>
      <c r="B34" s="61" t="s">
        <v>12</v>
      </c>
      <c r="C34" s="62" t="s">
        <v>13</v>
      </c>
      <c r="D34" s="61" t="s">
        <v>12</v>
      </c>
      <c r="E34" s="63" t="s">
        <v>13</v>
      </c>
      <c r="F34" s="62" t="s">
        <v>12</v>
      </c>
      <c r="G34" s="62" t="s">
        <v>13</v>
      </c>
      <c r="H34" s="61" t="s">
        <v>12</v>
      </c>
      <c r="I34" s="63" t="s">
        <v>13</v>
      </c>
      <c r="J34" s="61"/>
      <c r="K34" s="63"/>
    </row>
    <row r="35" spans="1:11" x14ac:dyDescent="0.25">
      <c r="A35" s="7" t="s">
        <v>415</v>
      </c>
      <c r="B35" s="65">
        <v>4</v>
      </c>
      <c r="C35" s="34">
        <f>IF(B42=0, "-", B35/B42)</f>
        <v>0.30769230769230771</v>
      </c>
      <c r="D35" s="65">
        <v>6</v>
      </c>
      <c r="E35" s="9">
        <f>IF(D42=0, "-", D35/D42)</f>
        <v>0.14285714285714285</v>
      </c>
      <c r="F35" s="81">
        <v>24</v>
      </c>
      <c r="G35" s="34">
        <f>IF(F42=0, "-", F35/F42)</f>
        <v>0.48979591836734693</v>
      </c>
      <c r="H35" s="65">
        <v>10</v>
      </c>
      <c r="I35" s="9">
        <f>IF(H42=0, "-", H35/H42)</f>
        <v>9.3457943925233641E-2</v>
      </c>
      <c r="J35" s="8">
        <f t="shared" ref="J35:J40" si="2">IF(D35=0, "-", IF((B35-D35)/D35&lt;10, (B35-D35)/D35, "&gt;999%"))</f>
        <v>-0.33333333333333331</v>
      </c>
      <c r="K35" s="9">
        <f t="shared" ref="K35:K40" si="3">IF(H35=0, "-", IF((F35-H35)/H35&lt;10, (F35-H35)/H35, "&gt;999%"))</f>
        <v>1.4</v>
      </c>
    </row>
    <row r="36" spans="1:11" x14ac:dyDescent="0.25">
      <c r="A36" s="7" t="s">
        <v>416</v>
      </c>
      <c r="B36" s="65">
        <v>1</v>
      </c>
      <c r="C36" s="34">
        <f>IF(B42=0, "-", B36/B42)</f>
        <v>7.6923076923076927E-2</v>
      </c>
      <c r="D36" s="65">
        <v>4</v>
      </c>
      <c r="E36" s="9">
        <f>IF(D42=0, "-", D36/D42)</f>
        <v>9.5238095238095233E-2</v>
      </c>
      <c r="F36" s="81">
        <v>4</v>
      </c>
      <c r="G36" s="34">
        <f>IF(F42=0, "-", F36/F42)</f>
        <v>8.1632653061224483E-2</v>
      </c>
      <c r="H36" s="65">
        <v>10</v>
      </c>
      <c r="I36" s="9">
        <f>IF(H42=0, "-", H36/H42)</f>
        <v>9.3457943925233641E-2</v>
      </c>
      <c r="J36" s="8">
        <f t="shared" si="2"/>
        <v>-0.75</v>
      </c>
      <c r="K36" s="9">
        <f t="shared" si="3"/>
        <v>-0.6</v>
      </c>
    </row>
    <row r="37" spans="1:11" x14ac:dyDescent="0.25">
      <c r="A37" s="7" t="s">
        <v>417</v>
      </c>
      <c r="B37" s="65">
        <v>1</v>
      </c>
      <c r="C37" s="34">
        <f>IF(B42=0, "-", B37/B42)</f>
        <v>7.6923076923076927E-2</v>
      </c>
      <c r="D37" s="65">
        <v>3</v>
      </c>
      <c r="E37" s="9">
        <f>IF(D42=0, "-", D37/D42)</f>
        <v>7.1428571428571425E-2</v>
      </c>
      <c r="F37" s="81">
        <v>1</v>
      </c>
      <c r="G37" s="34">
        <f>IF(F42=0, "-", F37/F42)</f>
        <v>2.0408163265306121E-2</v>
      </c>
      <c r="H37" s="65">
        <v>6</v>
      </c>
      <c r="I37" s="9">
        <f>IF(H42=0, "-", H37/H42)</f>
        <v>5.6074766355140186E-2</v>
      </c>
      <c r="J37" s="8">
        <f t="shared" si="2"/>
        <v>-0.66666666666666663</v>
      </c>
      <c r="K37" s="9">
        <f t="shared" si="3"/>
        <v>-0.83333333333333337</v>
      </c>
    </row>
    <row r="38" spans="1:11" x14ac:dyDescent="0.25">
      <c r="A38" s="7" t="s">
        <v>418</v>
      </c>
      <c r="B38" s="65">
        <v>0</v>
      </c>
      <c r="C38" s="34">
        <f>IF(B42=0, "-", B38/B42)</f>
        <v>0</v>
      </c>
      <c r="D38" s="65">
        <v>5</v>
      </c>
      <c r="E38" s="9">
        <f>IF(D42=0, "-", D38/D42)</f>
        <v>0.11904761904761904</v>
      </c>
      <c r="F38" s="81">
        <v>4</v>
      </c>
      <c r="G38" s="34">
        <f>IF(F42=0, "-", F38/F42)</f>
        <v>8.1632653061224483E-2</v>
      </c>
      <c r="H38" s="65">
        <v>12</v>
      </c>
      <c r="I38" s="9">
        <f>IF(H42=0, "-", H38/H42)</f>
        <v>0.11214953271028037</v>
      </c>
      <c r="J38" s="8">
        <f t="shared" si="2"/>
        <v>-1</v>
      </c>
      <c r="K38" s="9">
        <f t="shared" si="3"/>
        <v>-0.66666666666666663</v>
      </c>
    </row>
    <row r="39" spans="1:11" x14ac:dyDescent="0.25">
      <c r="A39" s="7" t="s">
        <v>419</v>
      </c>
      <c r="B39" s="65">
        <v>0</v>
      </c>
      <c r="C39" s="34">
        <f>IF(B42=0, "-", B39/B42)</f>
        <v>0</v>
      </c>
      <c r="D39" s="65">
        <v>3</v>
      </c>
      <c r="E39" s="9">
        <f>IF(D42=0, "-", D39/D42)</f>
        <v>7.1428571428571425E-2</v>
      </c>
      <c r="F39" s="81">
        <v>0</v>
      </c>
      <c r="G39" s="34">
        <f>IF(F42=0, "-", F39/F42)</f>
        <v>0</v>
      </c>
      <c r="H39" s="65">
        <v>4</v>
      </c>
      <c r="I39" s="9">
        <f>IF(H42=0, "-", H39/H42)</f>
        <v>3.7383177570093455E-2</v>
      </c>
      <c r="J39" s="8">
        <f t="shared" si="2"/>
        <v>-1</v>
      </c>
      <c r="K39" s="9">
        <f t="shared" si="3"/>
        <v>-1</v>
      </c>
    </row>
    <row r="40" spans="1:11" x14ac:dyDescent="0.25">
      <c r="A40" s="7" t="s">
        <v>420</v>
      </c>
      <c r="B40" s="65">
        <v>7</v>
      </c>
      <c r="C40" s="34">
        <f>IF(B42=0, "-", B40/B42)</f>
        <v>0.53846153846153844</v>
      </c>
      <c r="D40" s="65">
        <v>21</v>
      </c>
      <c r="E40" s="9">
        <f>IF(D42=0, "-", D40/D42)</f>
        <v>0.5</v>
      </c>
      <c r="F40" s="81">
        <v>16</v>
      </c>
      <c r="G40" s="34">
        <f>IF(F42=0, "-", F40/F42)</f>
        <v>0.32653061224489793</v>
      </c>
      <c r="H40" s="65">
        <v>65</v>
      </c>
      <c r="I40" s="9">
        <f>IF(H42=0, "-", H40/H42)</f>
        <v>0.60747663551401865</v>
      </c>
      <c r="J40" s="8">
        <f t="shared" si="2"/>
        <v>-0.66666666666666663</v>
      </c>
      <c r="K40" s="9">
        <f t="shared" si="3"/>
        <v>-0.75384615384615383</v>
      </c>
    </row>
    <row r="41" spans="1:11" x14ac:dyDescent="0.25">
      <c r="A41" s="2"/>
      <c r="B41" s="68"/>
      <c r="C41" s="33"/>
      <c r="D41" s="68"/>
      <c r="E41" s="6"/>
      <c r="F41" s="82"/>
      <c r="G41" s="33"/>
      <c r="H41" s="68"/>
      <c r="I41" s="6"/>
      <c r="J41" s="5"/>
      <c r="K41" s="6"/>
    </row>
    <row r="42" spans="1:11" s="43" customFormat="1" x14ac:dyDescent="0.25">
      <c r="A42" s="162" t="s">
        <v>491</v>
      </c>
      <c r="B42" s="71">
        <f>SUM(B35:B41)</f>
        <v>13</v>
      </c>
      <c r="C42" s="40">
        <f>B42/1576</f>
        <v>8.2487309644670055E-3</v>
      </c>
      <c r="D42" s="71">
        <f>SUM(D35:D41)</f>
        <v>42</v>
      </c>
      <c r="E42" s="41">
        <f>D42/1560</f>
        <v>2.6923076923076925E-2</v>
      </c>
      <c r="F42" s="77">
        <f>SUM(F35:F41)</f>
        <v>49</v>
      </c>
      <c r="G42" s="42">
        <f>F42/4424</f>
        <v>1.1075949367088608E-2</v>
      </c>
      <c r="H42" s="71">
        <f>SUM(H35:H41)</f>
        <v>107</v>
      </c>
      <c r="I42" s="41">
        <f>H42/4091</f>
        <v>2.615497433390369E-2</v>
      </c>
      <c r="J42" s="37">
        <f>IF(D42=0, "-", IF((B42-D42)/D42&lt;10, (B42-D42)/D42, "&gt;999%"))</f>
        <v>-0.69047619047619047</v>
      </c>
      <c r="K42" s="38">
        <f>IF(H42=0, "-", IF((F42-H42)/H42&lt;10, (F42-H42)/H42, "&gt;999%"))</f>
        <v>-0.54205607476635509</v>
      </c>
    </row>
    <row r="43" spans="1:11" x14ac:dyDescent="0.25">
      <c r="B43" s="83"/>
      <c r="D43" s="83"/>
      <c r="F43" s="83"/>
      <c r="H43" s="83"/>
    </row>
    <row r="44" spans="1:11" x14ac:dyDescent="0.25">
      <c r="A44" s="163" t="s">
        <v>109</v>
      </c>
      <c r="B44" s="61" t="s">
        <v>12</v>
      </c>
      <c r="C44" s="62" t="s">
        <v>13</v>
      </c>
      <c r="D44" s="61" t="s">
        <v>12</v>
      </c>
      <c r="E44" s="63" t="s">
        <v>13</v>
      </c>
      <c r="F44" s="62" t="s">
        <v>12</v>
      </c>
      <c r="G44" s="62" t="s">
        <v>13</v>
      </c>
      <c r="H44" s="61" t="s">
        <v>12</v>
      </c>
      <c r="I44" s="63" t="s">
        <v>13</v>
      </c>
      <c r="J44" s="61"/>
      <c r="K44" s="63"/>
    </row>
    <row r="45" spans="1:11" x14ac:dyDescent="0.25">
      <c r="A45" s="7" t="s">
        <v>421</v>
      </c>
      <c r="B45" s="65">
        <v>47</v>
      </c>
      <c r="C45" s="34">
        <f>IF(B58=0, "-", B45/B58)</f>
        <v>0.3263888888888889</v>
      </c>
      <c r="D45" s="65">
        <v>31</v>
      </c>
      <c r="E45" s="9">
        <f>IF(D58=0, "-", D45/D58)</f>
        <v>0.16489361702127658</v>
      </c>
      <c r="F45" s="81">
        <v>145</v>
      </c>
      <c r="G45" s="34">
        <f>IF(F58=0, "-", F45/F58)</f>
        <v>0.36616161616161619</v>
      </c>
      <c r="H45" s="65">
        <v>119</v>
      </c>
      <c r="I45" s="9">
        <f>IF(H58=0, "-", H45/H58)</f>
        <v>0.2337917485265226</v>
      </c>
      <c r="J45" s="8">
        <f t="shared" ref="J45:J56" si="4">IF(D45=0, "-", IF((B45-D45)/D45&lt;10, (B45-D45)/D45, "&gt;999%"))</f>
        <v>0.5161290322580645</v>
      </c>
      <c r="K45" s="9">
        <f t="shared" ref="K45:K56" si="5">IF(H45=0, "-", IF((F45-H45)/H45&lt;10, (F45-H45)/H45, "&gt;999%"))</f>
        <v>0.21848739495798319</v>
      </c>
    </row>
    <row r="46" spans="1:11" x14ac:dyDescent="0.25">
      <c r="A46" s="7" t="s">
        <v>422</v>
      </c>
      <c r="B46" s="65">
        <v>17</v>
      </c>
      <c r="C46" s="34">
        <f>IF(B58=0, "-", B46/B58)</f>
        <v>0.11805555555555555</v>
      </c>
      <c r="D46" s="65">
        <v>5</v>
      </c>
      <c r="E46" s="9">
        <f>IF(D58=0, "-", D46/D58)</f>
        <v>2.6595744680851064E-2</v>
      </c>
      <c r="F46" s="81">
        <v>26</v>
      </c>
      <c r="G46" s="34">
        <f>IF(F58=0, "-", F46/F58)</f>
        <v>6.5656565656565663E-2</v>
      </c>
      <c r="H46" s="65">
        <v>7</v>
      </c>
      <c r="I46" s="9">
        <f>IF(H58=0, "-", H46/H58)</f>
        <v>1.37524557956778E-2</v>
      </c>
      <c r="J46" s="8">
        <f t="shared" si="4"/>
        <v>2.4</v>
      </c>
      <c r="K46" s="9">
        <f t="shared" si="5"/>
        <v>2.7142857142857144</v>
      </c>
    </row>
    <row r="47" spans="1:11" x14ac:dyDescent="0.25">
      <c r="A47" s="7" t="s">
        <v>423</v>
      </c>
      <c r="B47" s="65">
        <v>13</v>
      </c>
      <c r="C47" s="34">
        <f>IF(B58=0, "-", B47/B58)</f>
        <v>9.0277777777777776E-2</v>
      </c>
      <c r="D47" s="65">
        <v>22</v>
      </c>
      <c r="E47" s="9">
        <f>IF(D58=0, "-", D47/D58)</f>
        <v>0.11702127659574468</v>
      </c>
      <c r="F47" s="81">
        <v>40</v>
      </c>
      <c r="G47" s="34">
        <f>IF(F58=0, "-", F47/F58)</f>
        <v>0.10101010101010101</v>
      </c>
      <c r="H47" s="65">
        <v>56</v>
      </c>
      <c r="I47" s="9">
        <f>IF(H58=0, "-", H47/H58)</f>
        <v>0.1100196463654224</v>
      </c>
      <c r="J47" s="8">
        <f t="shared" si="4"/>
        <v>-0.40909090909090912</v>
      </c>
      <c r="K47" s="9">
        <f t="shared" si="5"/>
        <v>-0.2857142857142857</v>
      </c>
    </row>
    <row r="48" spans="1:11" x14ac:dyDescent="0.25">
      <c r="A48" s="7" t="s">
        <v>424</v>
      </c>
      <c r="B48" s="65">
        <v>6</v>
      </c>
      <c r="C48" s="34">
        <f>IF(B58=0, "-", B48/B58)</f>
        <v>4.1666666666666664E-2</v>
      </c>
      <c r="D48" s="65">
        <v>0</v>
      </c>
      <c r="E48" s="9">
        <f>IF(D58=0, "-", D48/D58)</f>
        <v>0</v>
      </c>
      <c r="F48" s="81">
        <v>9</v>
      </c>
      <c r="G48" s="34">
        <f>IF(F58=0, "-", F48/F58)</f>
        <v>2.2727272727272728E-2</v>
      </c>
      <c r="H48" s="65">
        <v>7</v>
      </c>
      <c r="I48" s="9">
        <f>IF(H58=0, "-", H48/H58)</f>
        <v>1.37524557956778E-2</v>
      </c>
      <c r="J48" s="8" t="str">
        <f t="shared" si="4"/>
        <v>-</v>
      </c>
      <c r="K48" s="9">
        <f t="shared" si="5"/>
        <v>0.2857142857142857</v>
      </c>
    </row>
    <row r="49" spans="1:11" x14ac:dyDescent="0.25">
      <c r="A49" s="7" t="s">
        <v>425</v>
      </c>
      <c r="B49" s="65">
        <v>11</v>
      </c>
      <c r="C49" s="34">
        <f>IF(B58=0, "-", B49/B58)</f>
        <v>7.6388888888888895E-2</v>
      </c>
      <c r="D49" s="65">
        <v>0</v>
      </c>
      <c r="E49" s="9">
        <f>IF(D58=0, "-", D49/D58)</f>
        <v>0</v>
      </c>
      <c r="F49" s="81">
        <v>20</v>
      </c>
      <c r="G49" s="34">
        <f>IF(F58=0, "-", F49/F58)</f>
        <v>5.0505050505050504E-2</v>
      </c>
      <c r="H49" s="65">
        <v>4</v>
      </c>
      <c r="I49" s="9">
        <f>IF(H58=0, "-", H49/H58)</f>
        <v>7.8585461689587421E-3</v>
      </c>
      <c r="J49" s="8" t="str">
        <f t="shared" si="4"/>
        <v>-</v>
      </c>
      <c r="K49" s="9">
        <f t="shared" si="5"/>
        <v>4</v>
      </c>
    </row>
    <row r="50" spans="1:11" x14ac:dyDescent="0.25">
      <c r="A50" s="7" t="s">
        <v>426</v>
      </c>
      <c r="B50" s="65">
        <v>7</v>
      </c>
      <c r="C50" s="34">
        <f>IF(B58=0, "-", B50/B58)</f>
        <v>4.8611111111111112E-2</v>
      </c>
      <c r="D50" s="65">
        <v>8</v>
      </c>
      <c r="E50" s="9">
        <f>IF(D58=0, "-", D50/D58)</f>
        <v>4.2553191489361701E-2</v>
      </c>
      <c r="F50" s="81">
        <v>24</v>
      </c>
      <c r="G50" s="34">
        <f>IF(F58=0, "-", F50/F58)</f>
        <v>6.0606060606060608E-2</v>
      </c>
      <c r="H50" s="65">
        <v>22</v>
      </c>
      <c r="I50" s="9">
        <f>IF(H58=0, "-", H50/H58)</f>
        <v>4.3222003929273084E-2</v>
      </c>
      <c r="J50" s="8">
        <f t="shared" si="4"/>
        <v>-0.125</v>
      </c>
      <c r="K50" s="9">
        <f t="shared" si="5"/>
        <v>9.0909090909090912E-2</v>
      </c>
    </row>
    <row r="51" spans="1:11" x14ac:dyDescent="0.25">
      <c r="A51" s="7" t="s">
        <v>427</v>
      </c>
      <c r="B51" s="65">
        <v>13</v>
      </c>
      <c r="C51" s="34">
        <f>IF(B58=0, "-", B51/B58)</f>
        <v>9.0277777777777776E-2</v>
      </c>
      <c r="D51" s="65">
        <v>46</v>
      </c>
      <c r="E51" s="9">
        <f>IF(D58=0, "-", D51/D58)</f>
        <v>0.24468085106382978</v>
      </c>
      <c r="F51" s="81">
        <v>48</v>
      </c>
      <c r="G51" s="34">
        <f>IF(F58=0, "-", F51/F58)</f>
        <v>0.12121212121212122</v>
      </c>
      <c r="H51" s="65">
        <v>110</v>
      </c>
      <c r="I51" s="9">
        <f>IF(H58=0, "-", H51/H58)</f>
        <v>0.21611001964636542</v>
      </c>
      <c r="J51" s="8">
        <f t="shared" si="4"/>
        <v>-0.71739130434782605</v>
      </c>
      <c r="K51" s="9">
        <f t="shared" si="5"/>
        <v>-0.5636363636363636</v>
      </c>
    </row>
    <row r="52" spans="1:11" x14ac:dyDescent="0.25">
      <c r="A52" s="7" t="s">
        <v>428</v>
      </c>
      <c r="B52" s="65">
        <v>5</v>
      </c>
      <c r="C52" s="34">
        <f>IF(B58=0, "-", B52/B58)</f>
        <v>3.4722222222222224E-2</v>
      </c>
      <c r="D52" s="65">
        <v>21</v>
      </c>
      <c r="E52" s="9">
        <f>IF(D58=0, "-", D52/D58)</f>
        <v>0.11170212765957446</v>
      </c>
      <c r="F52" s="81">
        <v>12</v>
      </c>
      <c r="G52" s="34">
        <f>IF(F58=0, "-", F52/F58)</f>
        <v>3.0303030303030304E-2</v>
      </c>
      <c r="H52" s="65">
        <v>48</v>
      </c>
      <c r="I52" s="9">
        <f>IF(H58=0, "-", H52/H58)</f>
        <v>9.4302554027504912E-2</v>
      </c>
      <c r="J52" s="8">
        <f t="shared" si="4"/>
        <v>-0.76190476190476186</v>
      </c>
      <c r="K52" s="9">
        <f t="shared" si="5"/>
        <v>-0.75</v>
      </c>
    </row>
    <row r="53" spans="1:11" x14ac:dyDescent="0.25">
      <c r="A53" s="7" t="s">
        <v>429</v>
      </c>
      <c r="B53" s="65">
        <v>1</v>
      </c>
      <c r="C53" s="34">
        <f>IF(B58=0, "-", B53/B58)</f>
        <v>6.9444444444444441E-3</v>
      </c>
      <c r="D53" s="65">
        <v>0</v>
      </c>
      <c r="E53" s="9">
        <f>IF(D58=0, "-", D53/D58)</f>
        <v>0</v>
      </c>
      <c r="F53" s="81">
        <v>7</v>
      </c>
      <c r="G53" s="34">
        <f>IF(F58=0, "-", F53/F58)</f>
        <v>1.7676767676767676E-2</v>
      </c>
      <c r="H53" s="65">
        <v>0</v>
      </c>
      <c r="I53" s="9">
        <f>IF(H58=0, "-", H53/H58)</f>
        <v>0</v>
      </c>
      <c r="J53" s="8" t="str">
        <f t="shared" si="4"/>
        <v>-</v>
      </c>
      <c r="K53" s="9" t="str">
        <f t="shared" si="5"/>
        <v>-</v>
      </c>
    </row>
    <row r="54" spans="1:11" x14ac:dyDescent="0.25">
      <c r="A54" s="7" t="s">
        <v>430</v>
      </c>
      <c r="B54" s="65">
        <v>22</v>
      </c>
      <c r="C54" s="34">
        <f>IF(B58=0, "-", B54/B58)</f>
        <v>0.15277777777777779</v>
      </c>
      <c r="D54" s="65">
        <v>48</v>
      </c>
      <c r="E54" s="9">
        <f>IF(D58=0, "-", D54/D58)</f>
        <v>0.25531914893617019</v>
      </c>
      <c r="F54" s="81">
        <v>55</v>
      </c>
      <c r="G54" s="34">
        <f>IF(F58=0, "-", F54/F58)</f>
        <v>0.1388888888888889</v>
      </c>
      <c r="H54" s="65">
        <v>97</v>
      </c>
      <c r="I54" s="9">
        <f>IF(H58=0, "-", H54/H58)</f>
        <v>0.19056974459724951</v>
      </c>
      <c r="J54" s="8">
        <f t="shared" si="4"/>
        <v>-0.54166666666666663</v>
      </c>
      <c r="K54" s="9">
        <f t="shared" si="5"/>
        <v>-0.4329896907216495</v>
      </c>
    </row>
    <row r="55" spans="1:11" x14ac:dyDescent="0.25">
      <c r="A55" s="7" t="s">
        <v>431</v>
      </c>
      <c r="B55" s="65">
        <v>1</v>
      </c>
      <c r="C55" s="34">
        <f>IF(B58=0, "-", B55/B58)</f>
        <v>6.9444444444444441E-3</v>
      </c>
      <c r="D55" s="65">
        <v>3</v>
      </c>
      <c r="E55" s="9">
        <f>IF(D58=0, "-", D55/D58)</f>
        <v>1.5957446808510637E-2</v>
      </c>
      <c r="F55" s="81">
        <v>6</v>
      </c>
      <c r="G55" s="34">
        <f>IF(F58=0, "-", F55/F58)</f>
        <v>1.5151515151515152E-2</v>
      </c>
      <c r="H55" s="65">
        <v>13</v>
      </c>
      <c r="I55" s="9">
        <f>IF(H58=0, "-", H55/H58)</f>
        <v>2.5540275049115914E-2</v>
      </c>
      <c r="J55" s="8">
        <f t="shared" si="4"/>
        <v>-0.66666666666666663</v>
      </c>
      <c r="K55" s="9">
        <f t="shared" si="5"/>
        <v>-0.53846153846153844</v>
      </c>
    </row>
    <row r="56" spans="1:11" x14ac:dyDescent="0.25">
      <c r="A56" s="7" t="s">
        <v>432</v>
      </c>
      <c r="B56" s="65">
        <v>1</v>
      </c>
      <c r="C56" s="34">
        <f>IF(B58=0, "-", B56/B58)</f>
        <v>6.9444444444444441E-3</v>
      </c>
      <c r="D56" s="65">
        <v>4</v>
      </c>
      <c r="E56" s="9">
        <f>IF(D58=0, "-", D56/D58)</f>
        <v>2.1276595744680851E-2</v>
      </c>
      <c r="F56" s="81">
        <v>4</v>
      </c>
      <c r="G56" s="34">
        <f>IF(F58=0, "-", F56/F58)</f>
        <v>1.0101010101010102E-2</v>
      </c>
      <c r="H56" s="65">
        <v>26</v>
      </c>
      <c r="I56" s="9">
        <f>IF(H58=0, "-", H56/H58)</f>
        <v>5.1080550098231828E-2</v>
      </c>
      <c r="J56" s="8">
        <f t="shared" si="4"/>
        <v>-0.75</v>
      </c>
      <c r="K56" s="9">
        <f t="shared" si="5"/>
        <v>-0.84615384615384615</v>
      </c>
    </row>
    <row r="57" spans="1:11" x14ac:dyDescent="0.25">
      <c r="A57" s="2"/>
      <c r="B57" s="68"/>
      <c r="C57" s="33"/>
      <c r="D57" s="68"/>
      <c r="E57" s="6"/>
      <c r="F57" s="82"/>
      <c r="G57" s="33"/>
      <c r="H57" s="68"/>
      <c r="I57" s="6"/>
      <c r="J57" s="5"/>
      <c r="K57" s="6"/>
    </row>
    <row r="58" spans="1:11" s="43" customFormat="1" x14ac:dyDescent="0.25">
      <c r="A58" s="162" t="s">
        <v>490</v>
      </c>
      <c r="B58" s="71">
        <f>SUM(B45:B57)</f>
        <v>144</v>
      </c>
      <c r="C58" s="40">
        <f>B58/1576</f>
        <v>9.1370558375634514E-2</v>
      </c>
      <c r="D58" s="71">
        <f>SUM(D45:D57)</f>
        <v>188</v>
      </c>
      <c r="E58" s="41">
        <f>D58/1560</f>
        <v>0.12051282051282051</v>
      </c>
      <c r="F58" s="77">
        <f>SUM(F45:F57)</f>
        <v>396</v>
      </c>
      <c r="G58" s="42">
        <f>F58/4424</f>
        <v>8.9511754068716087E-2</v>
      </c>
      <c r="H58" s="71">
        <f>SUM(H45:H57)</f>
        <v>509</v>
      </c>
      <c r="I58" s="41">
        <f>H58/4091</f>
        <v>0.12441945734539232</v>
      </c>
      <c r="J58" s="37">
        <f>IF(D58=0, "-", IF((B58-D58)/D58&lt;10, (B58-D58)/D58, "&gt;999%"))</f>
        <v>-0.23404255319148937</v>
      </c>
      <c r="K58" s="38">
        <f>IF(H58=0, "-", IF((F58-H58)/H58&lt;10, (F58-H58)/H58, "&gt;999%"))</f>
        <v>-0.22200392927308449</v>
      </c>
    </row>
    <row r="59" spans="1:11" x14ac:dyDescent="0.25">
      <c r="B59" s="83"/>
      <c r="D59" s="83"/>
      <c r="F59" s="83"/>
      <c r="H59" s="83"/>
    </row>
    <row r="60" spans="1:11" x14ac:dyDescent="0.25">
      <c r="A60" s="163" t="s">
        <v>110</v>
      </c>
      <c r="B60" s="61" t="s">
        <v>12</v>
      </c>
      <c r="C60" s="62" t="s">
        <v>13</v>
      </c>
      <c r="D60" s="61" t="s">
        <v>12</v>
      </c>
      <c r="E60" s="63" t="s">
        <v>13</v>
      </c>
      <c r="F60" s="62" t="s">
        <v>12</v>
      </c>
      <c r="G60" s="62" t="s">
        <v>13</v>
      </c>
      <c r="H60" s="61" t="s">
        <v>12</v>
      </c>
      <c r="I60" s="63" t="s">
        <v>13</v>
      </c>
      <c r="J60" s="61"/>
      <c r="K60" s="63"/>
    </row>
    <row r="61" spans="1:11" x14ac:dyDescent="0.25">
      <c r="A61" s="7" t="s">
        <v>433</v>
      </c>
      <c r="B61" s="65">
        <v>1</v>
      </c>
      <c r="C61" s="34">
        <f>IF(B66=0, "-", B61/B66)</f>
        <v>0.125</v>
      </c>
      <c r="D61" s="65">
        <v>0</v>
      </c>
      <c r="E61" s="9">
        <f>IF(D66=0, "-", D61/D66)</f>
        <v>0</v>
      </c>
      <c r="F61" s="81">
        <v>6</v>
      </c>
      <c r="G61" s="34">
        <f>IF(F66=0, "-", F61/F66)</f>
        <v>0.2608695652173913</v>
      </c>
      <c r="H61" s="65">
        <v>4</v>
      </c>
      <c r="I61" s="9">
        <f>IF(H66=0, "-", H61/H66)</f>
        <v>0.26666666666666666</v>
      </c>
      <c r="J61" s="8" t="str">
        <f>IF(D61=0, "-", IF((B61-D61)/D61&lt;10, (B61-D61)/D61, "&gt;999%"))</f>
        <v>-</v>
      </c>
      <c r="K61" s="9">
        <f>IF(H61=0, "-", IF((F61-H61)/H61&lt;10, (F61-H61)/H61, "&gt;999%"))</f>
        <v>0.5</v>
      </c>
    </row>
    <row r="62" spans="1:11" x14ac:dyDescent="0.25">
      <c r="A62" s="7" t="s">
        <v>434</v>
      </c>
      <c r="B62" s="65">
        <v>0</v>
      </c>
      <c r="C62" s="34">
        <f>IF(B66=0, "-", B62/B66)</f>
        <v>0</v>
      </c>
      <c r="D62" s="65">
        <v>0</v>
      </c>
      <c r="E62" s="9">
        <f>IF(D66=0, "-", D62/D66)</f>
        <v>0</v>
      </c>
      <c r="F62" s="81">
        <v>1</v>
      </c>
      <c r="G62" s="34">
        <f>IF(F66=0, "-", F62/F66)</f>
        <v>4.3478260869565216E-2</v>
      </c>
      <c r="H62" s="65">
        <v>0</v>
      </c>
      <c r="I62" s="9">
        <f>IF(H66=0, "-", H62/H66)</f>
        <v>0</v>
      </c>
      <c r="J62" s="8" t="str">
        <f>IF(D62=0, "-", IF((B62-D62)/D62&lt;10, (B62-D62)/D62, "&gt;999%"))</f>
        <v>-</v>
      </c>
      <c r="K62" s="9" t="str">
        <f>IF(H62=0, "-", IF((F62-H62)/H62&lt;10, (F62-H62)/H62, "&gt;999%"))</f>
        <v>-</v>
      </c>
    </row>
    <row r="63" spans="1:11" x14ac:dyDescent="0.25">
      <c r="A63" s="7" t="s">
        <v>435</v>
      </c>
      <c r="B63" s="65">
        <v>5</v>
      </c>
      <c r="C63" s="34">
        <f>IF(B66=0, "-", B63/B66)</f>
        <v>0.625</v>
      </c>
      <c r="D63" s="65">
        <v>3</v>
      </c>
      <c r="E63" s="9">
        <f>IF(D66=0, "-", D63/D66)</f>
        <v>1</v>
      </c>
      <c r="F63" s="81">
        <v>12</v>
      </c>
      <c r="G63" s="34">
        <f>IF(F66=0, "-", F63/F66)</f>
        <v>0.52173913043478259</v>
      </c>
      <c r="H63" s="65">
        <v>9</v>
      </c>
      <c r="I63" s="9">
        <f>IF(H66=0, "-", H63/H66)</f>
        <v>0.6</v>
      </c>
      <c r="J63" s="8">
        <f>IF(D63=0, "-", IF((B63-D63)/D63&lt;10, (B63-D63)/D63, "&gt;999%"))</f>
        <v>0.66666666666666663</v>
      </c>
      <c r="K63" s="9">
        <f>IF(H63=0, "-", IF((F63-H63)/H63&lt;10, (F63-H63)/H63, "&gt;999%"))</f>
        <v>0.33333333333333331</v>
      </c>
    </row>
    <row r="64" spans="1:11" x14ac:dyDescent="0.25">
      <c r="A64" s="7" t="s">
        <v>436</v>
      </c>
      <c r="B64" s="65">
        <v>2</v>
      </c>
      <c r="C64" s="34">
        <f>IF(B66=0, "-", B64/B66)</f>
        <v>0.25</v>
      </c>
      <c r="D64" s="65">
        <v>0</v>
      </c>
      <c r="E64" s="9">
        <f>IF(D66=0, "-", D64/D66)</f>
        <v>0</v>
      </c>
      <c r="F64" s="81">
        <v>4</v>
      </c>
      <c r="G64" s="34">
        <f>IF(F66=0, "-", F64/F66)</f>
        <v>0.17391304347826086</v>
      </c>
      <c r="H64" s="65">
        <v>2</v>
      </c>
      <c r="I64" s="9">
        <f>IF(H66=0, "-", H64/H66)</f>
        <v>0.13333333333333333</v>
      </c>
      <c r="J64" s="8" t="str">
        <f>IF(D64=0, "-", IF((B64-D64)/D64&lt;10, (B64-D64)/D64, "&gt;999%"))</f>
        <v>-</v>
      </c>
      <c r="K64" s="9">
        <f>IF(H64=0, "-", IF((F64-H64)/H64&lt;10, (F64-H64)/H64, "&gt;999%"))</f>
        <v>1</v>
      </c>
    </row>
    <row r="65" spans="1:11" x14ac:dyDescent="0.25">
      <c r="A65" s="2"/>
      <c r="B65" s="68"/>
      <c r="C65" s="33"/>
      <c r="D65" s="68"/>
      <c r="E65" s="6"/>
      <c r="F65" s="82"/>
      <c r="G65" s="33"/>
      <c r="H65" s="68"/>
      <c r="I65" s="6"/>
      <c r="J65" s="5"/>
      <c r="K65" s="6"/>
    </row>
    <row r="66" spans="1:11" s="43" customFormat="1" x14ac:dyDescent="0.25">
      <c r="A66" s="162" t="s">
        <v>489</v>
      </c>
      <c r="B66" s="71">
        <f>SUM(B61:B65)</f>
        <v>8</v>
      </c>
      <c r="C66" s="40">
        <f>B66/1576</f>
        <v>5.076142131979695E-3</v>
      </c>
      <c r="D66" s="71">
        <f>SUM(D61:D65)</f>
        <v>3</v>
      </c>
      <c r="E66" s="41">
        <f>D66/1560</f>
        <v>1.9230769230769232E-3</v>
      </c>
      <c r="F66" s="77">
        <f>SUM(F61:F65)</f>
        <v>23</v>
      </c>
      <c r="G66" s="42">
        <f>F66/4424</f>
        <v>5.1989150090415914E-3</v>
      </c>
      <c r="H66" s="71">
        <f>SUM(H61:H65)</f>
        <v>15</v>
      </c>
      <c r="I66" s="41">
        <f>H66/4091</f>
        <v>3.6665851869958446E-3</v>
      </c>
      <c r="J66" s="37">
        <f>IF(D66=0, "-", IF((B66-D66)/D66&lt;10, (B66-D66)/D66, "&gt;999%"))</f>
        <v>1.6666666666666667</v>
      </c>
      <c r="K66" s="38">
        <f>IF(H66=0, "-", IF((F66-H66)/H66&lt;10, (F66-H66)/H66, "&gt;999%"))</f>
        <v>0.53333333333333333</v>
      </c>
    </row>
    <row r="67" spans="1:11" x14ac:dyDescent="0.25">
      <c r="B67" s="83"/>
      <c r="D67" s="83"/>
      <c r="F67" s="83"/>
      <c r="H67" s="83"/>
    </row>
    <row r="68" spans="1:11" x14ac:dyDescent="0.25">
      <c r="A68" s="27" t="s">
        <v>488</v>
      </c>
      <c r="B68" s="71">
        <v>198</v>
      </c>
      <c r="C68" s="40">
        <f>B68/1576</f>
        <v>0.12563451776649745</v>
      </c>
      <c r="D68" s="71">
        <v>277</v>
      </c>
      <c r="E68" s="41">
        <f>D68/1560</f>
        <v>0.17756410256410257</v>
      </c>
      <c r="F68" s="77">
        <v>529</v>
      </c>
      <c r="G68" s="42">
        <f>F68/4424</f>
        <v>0.1195750452079566</v>
      </c>
      <c r="H68" s="71">
        <v>739</v>
      </c>
      <c r="I68" s="41">
        <f>H68/4091</f>
        <v>0.18064043021266193</v>
      </c>
      <c r="J68" s="37">
        <f>IF(D68=0, "-", IF((B68-D68)/D68&lt;10, (B68-D68)/D68, "&gt;999%"))</f>
        <v>-0.2851985559566787</v>
      </c>
      <c r="K68" s="38">
        <f>IF(H68=0, "-", IF((F68-H68)/H68&lt;10, (F68-H68)/H68, "&gt;999%"))</f>
        <v>-0.28416779431664413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zoomScaleNormal="100"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499</v>
      </c>
      <c r="C1" s="198"/>
      <c r="D1" s="198"/>
      <c r="E1" s="199"/>
      <c r="F1" s="199"/>
      <c r="G1" s="199"/>
      <c r="H1" s="199"/>
      <c r="I1" s="199"/>
      <c r="J1" s="199"/>
      <c r="K1" s="199"/>
    </row>
    <row r="2" spans="1:11" s="52" customFormat="1" ht="20.399999999999999" x14ac:dyDescent="0.35">
      <c r="A2" s="4" t="s">
        <v>87</v>
      </c>
      <c r="B2" s="202" t="s">
        <v>78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35</v>
      </c>
      <c r="B7" s="65">
        <v>1</v>
      </c>
      <c r="C7" s="39">
        <f>IF(B25=0, "-", B7/B25)</f>
        <v>5.0505050505050509E-3</v>
      </c>
      <c r="D7" s="65">
        <v>0</v>
      </c>
      <c r="E7" s="21">
        <f>IF(D25=0, "-", D7/D25)</f>
        <v>0</v>
      </c>
      <c r="F7" s="81">
        <v>7</v>
      </c>
      <c r="G7" s="39">
        <f>IF(F25=0, "-", F7/F25)</f>
        <v>1.3232514177693762E-2</v>
      </c>
      <c r="H7" s="65">
        <v>4</v>
      </c>
      <c r="I7" s="21">
        <f>IF(H25=0, "-", H7/H25)</f>
        <v>5.4127198917456026E-3</v>
      </c>
      <c r="J7" s="20" t="str">
        <f t="shared" ref="J7:J23" si="0">IF(D7=0, "-", IF((B7-D7)/D7&lt;10, (B7-D7)/D7, "&gt;999%"))</f>
        <v>-</v>
      </c>
      <c r="K7" s="21">
        <f t="shared" ref="K7:K23" si="1">IF(H7=0, "-", IF((F7-H7)/H7&lt;10, (F7-H7)/H7, "&gt;999%"))</f>
        <v>0.75</v>
      </c>
    </row>
    <row r="8" spans="1:11" x14ac:dyDescent="0.25">
      <c r="A8" s="7" t="s">
        <v>40</v>
      </c>
      <c r="B8" s="65">
        <v>55</v>
      </c>
      <c r="C8" s="39">
        <f>IF(B25=0, "-", B8/B25)</f>
        <v>0.27777777777777779</v>
      </c>
      <c r="D8" s="65">
        <v>42</v>
      </c>
      <c r="E8" s="21">
        <f>IF(D25=0, "-", D8/D25)</f>
        <v>0.15162454873646208</v>
      </c>
      <c r="F8" s="81">
        <v>178</v>
      </c>
      <c r="G8" s="39">
        <f>IF(F25=0, "-", F8/F25)</f>
        <v>0.33648393194706994</v>
      </c>
      <c r="H8" s="65">
        <v>135</v>
      </c>
      <c r="I8" s="21">
        <f>IF(H25=0, "-", H8/H25)</f>
        <v>0.18267929634641408</v>
      </c>
      <c r="J8" s="20">
        <f t="shared" si="0"/>
        <v>0.30952380952380953</v>
      </c>
      <c r="K8" s="21">
        <f t="shared" si="1"/>
        <v>0.31851851851851853</v>
      </c>
    </row>
    <row r="9" spans="1:11" x14ac:dyDescent="0.25">
      <c r="A9" s="7" t="s">
        <v>43</v>
      </c>
      <c r="B9" s="65">
        <v>17</v>
      </c>
      <c r="C9" s="39">
        <f>IF(B25=0, "-", B9/B25)</f>
        <v>8.5858585858585856E-2</v>
      </c>
      <c r="D9" s="65">
        <v>5</v>
      </c>
      <c r="E9" s="21">
        <f>IF(D25=0, "-", D9/D25)</f>
        <v>1.8050541516245487E-2</v>
      </c>
      <c r="F9" s="81">
        <v>26</v>
      </c>
      <c r="G9" s="39">
        <f>IF(F25=0, "-", F9/F25)</f>
        <v>4.9149338374291113E-2</v>
      </c>
      <c r="H9" s="65">
        <v>7</v>
      </c>
      <c r="I9" s="21">
        <f>IF(H25=0, "-", H9/H25)</f>
        <v>9.4722598105548041E-3</v>
      </c>
      <c r="J9" s="20">
        <f t="shared" si="0"/>
        <v>2.4</v>
      </c>
      <c r="K9" s="21">
        <f t="shared" si="1"/>
        <v>2.7142857142857144</v>
      </c>
    </row>
    <row r="10" spans="1:11" x14ac:dyDescent="0.25">
      <c r="A10" s="7" t="s">
        <v>46</v>
      </c>
      <c r="B10" s="65">
        <v>5</v>
      </c>
      <c r="C10" s="39">
        <f>IF(B25=0, "-", B10/B25)</f>
        <v>2.5252525252525252E-2</v>
      </c>
      <c r="D10" s="65">
        <v>5</v>
      </c>
      <c r="E10" s="21">
        <f>IF(D25=0, "-", D10/D25)</f>
        <v>1.8050541516245487E-2</v>
      </c>
      <c r="F10" s="81">
        <v>11</v>
      </c>
      <c r="G10" s="39">
        <f>IF(F25=0, "-", F10/F25)</f>
        <v>2.0793950850661626E-2</v>
      </c>
      <c r="H10" s="65">
        <v>10</v>
      </c>
      <c r="I10" s="21">
        <f>IF(H25=0, "-", H10/H25)</f>
        <v>1.3531799729364006E-2</v>
      </c>
      <c r="J10" s="20">
        <f t="shared" si="0"/>
        <v>0</v>
      </c>
      <c r="K10" s="21">
        <f t="shared" si="1"/>
        <v>0.1</v>
      </c>
    </row>
    <row r="11" spans="1:11" x14ac:dyDescent="0.25">
      <c r="A11" s="7" t="s">
        <v>48</v>
      </c>
      <c r="B11" s="65">
        <v>14</v>
      </c>
      <c r="C11" s="39">
        <f>IF(B25=0, "-", B11/B25)</f>
        <v>7.0707070707070704E-2</v>
      </c>
      <c r="D11" s="65">
        <v>26</v>
      </c>
      <c r="E11" s="21">
        <f>IF(D25=0, "-", D11/D25)</f>
        <v>9.3862815884476536E-2</v>
      </c>
      <c r="F11" s="81">
        <v>44</v>
      </c>
      <c r="G11" s="39">
        <f>IF(F25=0, "-", F11/F25)</f>
        <v>8.3175803402646506E-2</v>
      </c>
      <c r="H11" s="65">
        <v>66</v>
      </c>
      <c r="I11" s="21">
        <f>IF(H25=0, "-", H11/H25)</f>
        <v>8.9309878213802429E-2</v>
      </c>
      <c r="J11" s="20">
        <f t="shared" si="0"/>
        <v>-0.46153846153846156</v>
      </c>
      <c r="K11" s="21">
        <f t="shared" si="1"/>
        <v>-0.33333333333333331</v>
      </c>
    </row>
    <row r="12" spans="1:11" x14ac:dyDescent="0.25">
      <c r="A12" s="7" t="s">
        <v>50</v>
      </c>
      <c r="B12" s="65">
        <v>6</v>
      </c>
      <c r="C12" s="39">
        <f>IF(B25=0, "-", B12/B25)</f>
        <v>3.0303030303030304E-2</v>
      </c>
      <c r="D12" s="65">
        <v>0</v>
      </c>
      <c r="E12" s="21">
        <f>IF(D25=0, "-", D12/D25)</f>
        <v>0</v>
      </c>
      <c r="F12" s="81">
        <v>9</v>
      </c>
      <c r="G12" s="39">
        <f>IF(F25=0, "-", F12/F25)</f>
        <v>1.7013232514177693E-2</v>
      </c>
      <c r="H12" s="65">
        <v>7</v>
      </c>
      <c r="I12" s="21">
        <f>IF(H25=0, "-", H12/H25)</f>
        <v>9.4722598105548041E-3</v>
      </c>
      <c r="J12" s="20" t="str">
        <f t="shared" si="0"/>
        <v>-</v>
      </c>
      <c r="K12" s="21">
        <f t="shared" si="1"/>
        <v>0.2857142857142857</v>
      </c>
    </row>
    <row r="13" spans="1:11" x14ac:dyDescent="0.25">
      <c r="A13" s="7" t="s">
        <v>53</v>
      </c>
      <c r="B13" s="65">
        <v>17</v>
      </c>
      <c r="C13" s="39">
        <f>IF(B25=0, "-", B13/B25)</f>
        <v>8.5858585858585856E-2</v>
      </c>
      <c r="D13" s="65">
        <v>7</v>
      </c>
      <c r="E13" s="21">
        <f>IF(D25=0, "-", D13/D25)</f>
        <v>2.5270758122743681E-2</v>
      </c>
      <c r="F13" s="81">
        <v>30</v>
      </c>
      <c r="G13" s="39">
        <f>IF(F25=0, "-", F13/F25)</f>
        <v>5.6710775047258979E-2</v>
      </c>
      <c r="H13" s="65">
        <v>12</v>
      </c>
      <c r="I13" s="21">
        <f>IF(H25=0, "-", H13/H25)</f>
        <v>1.6238159675236806E-2</v>
      </c>
      <c r="J13" s="20">
        <f t="shared" si="0"/>
        <v>1.4285714285714286</v>
      </c>
      <c r="K13" s="21">
        <f t="shared" si="1"/>
        <v>1.5</v>
      </c>
    </row>
    <row r="14" spans="1:11" x14ac:dyDescent="0.25">
      <c r="A14" s="7" t="s">
        <v>57</v>
      </c>
      <c r="B14" s="65">
        <v>8</v>
      </c>
      <c r="C14" s="39">
        <f>IF(B25=0, "-", B14/B25)</f>
        <v>4.0404040404040407E-2</v>
      </c>
      <c r="D14" s="65">
        <v>11</v>
      </c>
      <c r="E14" s="21">
        <f>IF(D25=0, "-", D14/D25)</f>
        <v>3.9711191335740074E-2</v>
      </c>
      <c r="F14" s="81">
        <v>25</v>
      </c>
      <c r="G14" s="39">
        <f>IF(F25=0, "-", F14/F25)</f>
        <v>4.725897920604915E-2</v>
      </c>
      <c r="H14" s="65">
        <v>28</v>
      </c>
      <c r="I14" s="21">
        <f>IF(H25=0, "-", H14/H25)</f>
        <v>3.7889039242219216E-2</v>
      </c>
      <c r="J14" s="20">
        <f t="shared" si="0"/>
        <v>-0.27272727272727271</v>
      </c>
      <c r="K14" s="21">
        <f t="shared" si="1"/>
        <v>-0.10714285714285714</v>
      </c>
    </row>
    <row r="15" spans="1:11" x14ac:dyDescent="0.25">
      <c r="A15" s="7" t="s">
        <v>59</v>
      </c>
      <c r="B15" s="65">
        <v>0</v>
      </c>
      <c r="C15" s="39">
        <f>IF(B25=0, "-", B15/B25)</f>
        <v>0</v>
      </c>
      <c r="D15" s="65">
        <v>1</v>
      </c>
      <c r="E15" s="21">
        <f>IF(D25=0, "-", D15/D25)</f>
        <v>3.6101083032490976E-3</v>
      </c>
      <c r="F15" s="81">
        <v>1</v>
      </c>
      <c r="G15" s="39">
        <f>IF(F25=0, "-", F15/F25)</f>
        <v>1.890359168241966E-3</v>
      </c>
      <c r="H15" s="65">
        <v>4</v>
      </c>
      <c r="I15" s="21">
        <f>IF(H25=0, "-", H15/H25)</f>
        <v>5.4127198917456026E-3</v>
      </c>
      <c r="J15" s="20">
        <f t="shared" si="0"/>
        <v>-1</v>
      </c>
      <c r="K15" s="21">
        <f t="shared" si="1"/>
        <v>-0.75</v>
      </c>
    </row>
    <row r="16" spans="1:11" x14ac:dyDescent="0.25">
      <c r="A16" s="7" t="s">
        <v>62</v>
      </c>
      <c r="B16" s="65">
        <v>13</v>
      </c>
      <c r="C16" s="39">
        <f>IF(B25=0, "-", B16/B25)</f>
        <v>6.5656565656565663E-2</v>
      </c>
      <c r="D16" s="65">
        <v>52</v>
      </c>
      <c r="E16" s="21">
        <f>IF(D25=0, "-", D16/D25)</f>
        <v>0.18772563176895307</v>
      </c>
      <c r="F16" s="81">
        <v>52</v>
      </c>
      <c r="G16" s="39">
        <f>IF(F25=0, "-", F16/F25)</f>
        <v>9.8298676748582225E-2</v>
      </c>
      <c r="H16" s="65">
        <v>124</v>
      </c>
      <c r="I16" s="21">
        <f>IF(H25=0, "-", H16/H25)</f>
        <v>0.16779431664411368</v>
      </c>
      <c r="J16" s="20">
        <f t="shared" si="0"/>
        <v>-0.75</v>
      </c>
      <c r="K16" s="21">
        <f t="shared" si="1"/>
        <v>-0.58064516129032262</v>
      </c>
    </row>
    <row r="17" spans="1:11" x14ac:dyDescent="0.25">
      <c r="A17" s="7" t="s">
        <v>63</v>
      </c>
      <c r="B17" s="65">
        <v>5</v>
      </c>
      <c r="C17" s="39">
        <f>IF(B25=0, "-", B17/B25)</f>
        <v>2.5252525252525252E-2</v>
      </c>
      <c r="D17" s="65">
        <v>24</v>
      </c>
      <c r="E17" s="21">
        <f>IF(D25=0, "-", D17/D25)</f>
        <v>8.6642599277978335E-2</v>
      </c>
      <c r="F17" s="81">
        <v>12</v>
      </c>
      <c r="G17" s="39">
        <f>IF(F25=0, "-", F17/F25)</f>
        <v>2.2684310018903593E-2</v>
      </c>
      <c r="H17" s="65">
        <v>52</v>
      </c>
      <c r="I17" s="21">
        <f>IF(H25=0, "-", H17/H25)</f>
        <v>7.0365358592692828E-2</v>
      </c>
      <c r="J17" s="20">
        <f t="shared" si="0"/>
        <v>-0.79166666666666663</v>
      </c>
      <c r="K17" s="21">
        <f t="shared" si="1"/>
        <v>-0.76923076923076927</v>
      </c>
    </row>
    <row r="18" spans="1:11" x14ac:dyDescent="0.25">
      <c r="A18" s="7" t="s">
        <v>64</v>
      </c>
      <c r="B18" s="65">
        <v>0</v>
      </c>
      <c r="C18" s="39">
        <f>IF(B25=0, "-", B18/B25)</f>
        <v>0</v>
      </c>
      <c r="D18" s="65">
        <v>2</v>
      </c>
      <c r="E18" s="21">
        <f>IF(D25=0, "-", D18/D25)</f>
        <v>7.2202166064981952E-3</v>
      </c>
      <c r="F18" s="81">
        <v>1</v>
      </c>
      <c r="G18" s="39">
        <f>IF(F25=0, "-", F18/F25)</f>
        <v>1.890359168241966E-3</v>
      </c>
      <c r="H18" s="65">
        <v>4</v>
      </c>
      <c r="I18" s="21">
        <f>IF(H25=0, "-", H18/H25)</f>
        <v>5.4127198917456026E-3</v>
      </c>
      <c r="J18" s="20">
        <f t="shared" si="0"/>
        <v>-1</v>
      </c>
      <c r="K18" s="21">
        <f t="shared" si="1"/>
        <v>-0.75</v>
      </c>
    </row>
    <row r="19" spans="1:11" x14ac:dyDescent="0.25">
      <c r="A19" s="7" t="s">
        <v>67</v>
      </c>
      <c r="B19" s="65">
        <v>7</v>
      </c>
      <c r="C19" s="39">
        <f>IF(B25=0, "-", B19/B25)</f>
        <v>3.5353535353535352E-2</v>
      </c>
      <c r="D19" s="65">
        <v>3</v>
      </c>
      <c r="E19" s="21">
        <f>IF(D25=0, "-", D19/D25)</f>
        <v>1.0830324909747292E-2</v>
      </c>
      <c r="F19" s="81">
        <v>16</v>
      </c>
      <c r="G19" s="39">
        <f>IF(F25=0, "-", F19/F25)</f>
        <v>3.0245746691871456E-2</v>
      </c>
      <c r="H19" s="65">
        <v>11</v>
      </c>
      <c r="I19" s="21">
        <f>IF(H25=0, "-", H19/H25)</f>
        <v>1.4884979702300407E-2</v>
      </c>
      <c r="J19" s="20">
        <f t="shared" si="0"/>
        <v>1.3333333333333333</v>
      </c>
      <c r="K19" s="21">
        <f t="shared" si="1"/>
        <v>0.45454545454545453</v>
      </c>
    </row>
    <row r="20" spans="1:11" x14ac:dyDescent="0.25">
      <c r="A20" s="7" t="s">
        <v>68</v>
      </c>
      <c r="B20" s="65">
        <v>2</v>
      </c>
      <c r="C20" s="39">
        <f>IF(B25=0, "-", B20/B25)</f>
        <v>1.0101010101010102E-2</v>
      </c>
      <c r="D20" s="65">
        <v>3</v>
      </c>
      <c r="E20" s="21">
        <f>IF(D25=0, "-", D20/D25)</f>
        <v>1.0830324909747292E-2</v>
      </c>
      <c r="F20" s="81">
        <v>4</v>
      </c>
      <c r="G20" s="39">
        <f>IF(F25=0, "-", F20/F25)</f>
        <v>7.5614366729678641E-3</v>
      </c>
      <c r="H20" s="65">
        <v>10</v>
      </c>
      <c r="I20" s="21">
        <f>IF(H25=0, "-", H20/H25)</f>
        <v>1.3531799729364006E-2</v>
      </c>
      <c r="J20" s="20">
        <f t="shared" si="0"/>
        <v>-0.33333333333333331</v>
      </c>
      <c r="K20" s="21">
        <f t="shared" si="1"/>
        <v>-0.6</v>
      </c>
    </row>
    <row r="21" spans="1:11" x14ac:dyDescent="0.25">
      <c r="A21" s="7" t="s">
        <v>70</v>
      </c>
      <c r="B21" s="65">
        <v>1</v>
      </c>
      <c r="C21" s="39">
        <f>IF(B25=0, "-", B21/B25)</f>
        <v>5.0505050505050509E-3</v>
      </c>
      <c r="D21" s="65">
        <v>0</v>
      </c>
      <c r="E21" s="21">
        <f>IF(D25=0, "-", D21/D25)</f>
        <v>0</v>
      </c>
      <c r="F21" s="81">
        <v>7</v>
      </c>
      <c r="G21" s="39">
        <f>IF(F25=0, "-", F21/F25)</f>
        <v>1.3232514177693762E-2</v>
      </c>
      <c r="H21" s="65">
        <v>0</v>
      </c>
      <c r="I21" s="21">
        <f>IF(H25=0, "-", H21/H25)</f>
        <v>0</v>
      </c>
      <c r="J21" s="20" t="str">
        <f t="shared" si="0"/>
        <v>-</v>
      </c>
      <c r="K21" s="21" t="str">
        <f t="shared" si="1"/>
        <v>-</v>
      </c>
    </row>
    <row r="22" spans="1:11" x14ac:dyDescent="0.25">
      <c r="A22" s="7" t="s">
        <v>74</v>
      </c>
      <c r="B22" s="65">
        <v>42</v>
      </c>
      <c r="C22" s="39">
        <f>IF(B25=0, "-", B22/B25)</f>
        <v>0.21212121212121213</v>
      </c>
      <c r="D22" s="65">
        <v>82</v>
      </c>
      <c r="E22" s="21">
        <f>IF(D25=0, "-", D22/D25)</f>
        <v>0.29602888086642598</v>
      </c>
      <c r="F22" s="81">
        <v>98</v>
      </c>
      <c r="G22" s="39">
        <f>IF(F25=0, "-", F22/F25)</f>
        <v>0.18525519848771266</v>
      </c>
      <c r="H22" s="65">
        <v>225</v>
      </c>
      <c r="I22" s="21">
        <f>IF(H25=0, "-", H22/H25)</f>
        <v>0.30446549391069011</v>
      </c>
      <c r="J22" s="20">
        <f t="shared" si="0"/>
        <v>-0.48780487804878048</v>
      </c>
      <c r="K22" s="21">
        <f t="shared" si="1"/>
        <v>-0.56444444444444442</v>
      </c>
    </row>
    <row r="23" spans="1:11" x14ac:dyDescent="0.25">
      <c r="A23" s="7" t="s">
        <v>75</v>
      </c>
      <c r="B23" s="65">
        <v>5</v>
      </c>
      <c r="C23" s="39">
        <f>IF(B25=0, "-", B23/B25)</f>
        <v>2.5252525252525252E-2</v>
      </c>
      <c r="D23" s="65">
        <v>14</v>
      </c>
      <c r="E23" s="21">
        <f>IF(D25=0, "-", D23/D25)</f>
        <v>5.0541516245487361E-2</v>
      </c>
      <c r="F23" s="81">
        <v>8</v>
      </c>
      <c r="G23" s="39">
        <f>IF(F25=0, "-", F23/F25)</f>
        <v>1.5122873345935728E-2</v>
      </c>
      <c r="H23" s="65">
        <v>40</v>
      </c>
      <c r="I23" s="21">
        <f>IF(H25=0, "-", H23/H25)</f>
        <v>5.4127198917456022E-2</v>
      </c>
      <c r="J23" s="20">
        <f t="shared" si="0"/>
        <v>-0.6428571428571429</v>
      </c>
      <c r="K23" s="21">
        <f t="shared" si="1"/>
        <v>-0.8</v>
      </c>
    </row>
    <row r="24" spans="1:11" x14ac:dyDescent="0.25">
      <c r="A24" s="2"/>
      <c r="B24" s="68"/>
      <c r="C24" s="33"/>
      <c r="D24" s="68"/>
      <c r="E24" s="6"/>
      <c r="F24" s="82"/>
      <c r="G24" s="33"/>
      <c r="H24" s="68"/>
      <c r="I24" s="6"/>
      <c r="J24" s="5"/>
      <c r="K24" s="6"/>
    </row>
    <row r="25" spans="1:11" s="43" customFormat="1" x14ac:dyDescent="0.25">
      <c r="A25" s="162" t="s">
        <v>488</v>
      </c>
      <c r="B25" s="71">
        <f>SUM(B7:B24)</f>
        <v>198</v>
      </c>
      <c r="C25" s="40">
        <v>1</v>
      </c>
      <c r="D25" s="71">
        <f>SUM(D7:D24)</f>
        <v>277</v>
      </c>
      <c r="E25" s="41">
        <v>1</v>
      </c>
      <c r="F25" s="77">
        <f>SUM(F7:F24)</f>
        <v>529</v>
      </c>
      <c r="G25" s="42">
        <v>1</v>
      </c>
      <c r="H25" s="71">
        <f>SUM(H7:H24)</f>
        <v>739</v>
      </c>
      <c r="I25" s="41">
        <v>1</v>
      </c>
      <c r="J25" s="37">
        <f>IF(D25=0, "-", (B25-D25)/D25)</f>
        <v>-0.2851985559566787</v>
      </c>
      <c r="K25" s="38">
        <f>IF(H25=0, "-", (F25-H25)/H25)</f>
        <v>-0.28416779431664413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0"/>
  <sheetViews>
    <sheetView tabSelected="1" zoomScaleNormal="100" workbookViewId="0">
      <selection activeCell="M1" sqref="M1"/>
    </sheetView>
  </sheetViews>
  <sheetFormatPr defaultRowHeight="13.2" x14ac:dyDescent="0.25"/>
  <cols>
    <col min="1" max="1" width="26.3320312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87</v>
      </c>
      <c r="B2" s="202" t="s">
        <v>78</v>
      </c>
      <c r="C2" s="198"/>
      <c r="D2" s="198"/>
      <c r="E2" s="203"/>
      <c r="F2" s="203"/>
      <c r="G2" s="203"/>
      <c r="H2" s="203"/>
      <c r="I2" s="203"/>
      <c r="J2" s="203"/>
      <c r="K2" s="203"/>
    </row>
    <row r="4" spans="1:11" ht="15.6" x14ac:dyDescent="0.3">
      <c r="A4" s="164" t="s">
        <v>104</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111</v>
      </c>
      <c r="B6" s="61" t="s">
        <v>12</v>
      </c>
      <c r="C6" s="62" t="s">
        <v>13</v>
      </c>
      <c r="D6" s="61" t="s">
        <v>12</v>
      </c>
      <c r="E6" s="63" t="s">
        <v>13</v>
      </c>
      <c r="F6" s="62" t="s">
        <v>12</v>
      </c>
      <c r="G6" s="62" t="s">
        <v>13</v>
      </c>
      <c r="H6" s="61" t="s">
        <v>12</v>
      </c>
      <c r="I6" s="63" t="s">
        <v>13</v>
      </c>
      <c r="J6" s="61"/>
      <c r="K6" s="63"/>
    </row>
    <row r="7" spans="1:11" x14ac:dyDescent="0.25">
      <c r="A7" s="7" t="s">
        <v>437</v>
      </c>
      <c r="B7" s="65">
        <v>1</v>
      </c>
      <c r="C7" s="34">
        <f>IF(B18=0, "-", B7/B18)</f>
        <v>5.8823529411764705E-2</v>
      </c>
      <c r="D7" s="65">
        <v>2</v>
      </c>
      <c r="E7" s="9">
        <f>IF(D18=0, "-", D7/D18)</f>
        <v>0.22222222222222221</v>
      </c>
      <c r="F7" s="81">
        <v>2</v>
      </c>
      <c r="G7" s="34">
        <f>IF(F18=0, "-", F7/F18)</f>
        <v>4.0816326530612242E-2</v>
      </c>
      <c r="H7" s="65">
        <v>3</v>
      </c>
      <c r="I7" s="9">
        <f>IF(H18=0, "-", H7/H18)</f>
        <v>0.11538461538461539</v>
      </c>
      <c r="J7" s="8">
        <f t="shared" ref="J7:J16" si="0">IF(D7=0, "-", IF((B7-D7)/D7&lt;10, (B7-D7)/D7, "&gt;999%"))</f>
        <v>-0.5</v>
      </c>
      <c r="K7" s="9">
        <f t="shared" ref="K7:K16" si="1">IF(H7=0, "-", IF((F7-H7)/H7&lt;10, (F7-H7)/H7, "&gt;999%"))</f>
        <v>-0.33333333333333331</v>
      </c>
    </row>
    <row r="8" spans="1:11" x14ac:dyDescent="0.25">
      <c r="A8" s="7" t="s">
        <v>438</v>
      </c>
      <c r="B8" s="65">
        <v>1</v>
      </c>
      <c r="C8" s="34">
        <f>IF(B18=0, "-", B8/B18)</f>
        <v>5.8823529411764705E-2</v>
      </c>
      <c r="D8" s="65">
        <v>0</v>
      </c>
      <c r="E8" s="9">
        <f>IF(D18=0, "-", D8/D18)</f>
        <v>0</v>
      </c>
      <c r="F8" s="81">
        <v>1</v>
      </c>
      <c r="G8" s="34">
        <f>IF(F18=0, "-", F8/F18)</f>
        <v>2.0408163265306121E-2</v>
      </c>
      <c r="H8" s="65">
        <v>0</v>
      </c>
      <c r="I8" s="9">
        <f>IF(H18=0, "-", H8/H18)</f>
        <v>0</v>
      </c>
      <c r="J8" s="8" t="str">
        <f t="shared" si="0"/>
        <v>-</v>
      </c>
      <c r="K8" s="9" t="str">
        <f t="shared" si="1"/>
        <v>-</v>
      </c>
    </row>
    <row r="9" spans="1:11" x14ac:dyDescent="0.25">
      <c r="A9" s="7" t="s">
        <v>439</v>
      </c>
      <c r="B9" s="65">
        <v>1</v>
      </c>
      <c r="C9" s="34">
        <f>IF(B18=0, "-", B9/B18)</f>
        <v>5.8823529411764705E-2</v>
      </c>
      <c r="D9" s="65">
        <v>3</v>
      </c>
      <c r="E9" s="9">
        <f>IF(D18=0, "-", D9/D18)</f>
        <v>0.33333333333333331</v>
      </c>
      <c r="F9" s="81">
        <v>2</v>
      </c>
      <c r="G9" s="34">
        <f>IF(F18=0, "-", F9/F18)</f>
        <v>4.0816326530612242E-2</v>
      </c>
      <c r="H9" s="65">
        <v>7</v>
      </c>
      <c r="I9" s="9">
        <f>IF(H18=0, "-", H9/H18)</f>
        <v>0.26923076923076922</v>
      </c>
      <c r="J9" s="8">
        <f t="shared" si="0"/>
        <v>-0.66666666666666663</v>
      </c>
      <c r="K9" s="9">
        <f t="shared" si="1"/>
        <v>-0.7142857142857143</v>
      </c>
    </row>
    <row r="10" spans="1:11" x14ac:dyDescent="0.25">
      <c r="A10" s="7" t="s">
        <v>440</v>
      </c>
      <c r="B10" s="65">
        <v>0</v>
      </c>
      <c r="C10" s="34">
        <f>IF(B18=0, "-", B10/B18)</f>
        <v>0</v>
      </c>
      <c r="D10" s="65">
        <v>0</v>
      </c>
      <c r="E10" s="9">
        <f>IF(D18=0, "-", D10/D18)</f>
        <v>0</v>
      </c>
      <c r="F10" s="81">
        <v>1</v>
      </c>
      <c r="G10" s="34">
        <f>IF(F18=0, "-", F10/F18)</f>
        <v>2.0408163265306121E-2</v>
      </c>
      <c r="H10" s="65">
        <v>0</v>
      </c>
      <c r="I10" s="9">
        <f>IF(H18=0, "-", H10/H18)</f>
        <v>0</v>
      </c>
      <c r="J10" s="8" t="str">
        <f t="shared" si="0"/>
        <v>-</v>
      </c>
      <c r="K10" s="9" t="str">
        <f t="shared" si="1"/>
        <v>-</v>
      </c>
    </row>
    <row r="11" spans="1:11" x14ac:dyDescent="0.25">
      <c r="A11" s="7" t="s">
        <v>441</v>
      </c>
      <c r="B11" s="65">
        <v>6</v>
      </c>
      <c r="C11" s="34">
        <f>IF(B18=0, "-", B11/B18)</f>
        <v>0.35294117647058826</v>
      </c>
      <c r="D11" s="65">
        <v>2</v>
      </c>
      <c r="E11" s="9">
        <f>IF(D18=0, "-", D11/D18)</f>
        <v>0.22222222222222221</v>
      </c>
      <c r="F11" s="81">
        <v>19</v>
      </c>
      <c r="G11" s="34">
        <f>IF(F18=0, "-", F11/F18)</f>
        <v>0.38775510204081631</v>
      </c>
      <c r="H11" s="65">
        <v>9</v>
      </c>
      <c r="I11" s="9">
        <f>IF(H18=0, "-", H11/H18)</f>
        <v>0.34615384615384615</v>
      </c>
      <c r="J11" s="8">
        <f t="shared" si="0"/>
        <v>2</v>
      </c>
      <c r="K11" s="9">
        <f t="shared" si="1"/>
        <v>1.1111111111111112</v>
      </c>
    </row>
    <row r="12" spans="1:11" x14ac:dyDescent="0.25">
      <c r="A12" s="7" t="s">
        <v>442</v>
      </c>
      <c r="B12" s="65">
        <v>4</v>
      </c>
      <c r="C12" s="34">
        <f>IF(B18=0, "-", B12/B18)</f>
        <v>0.23529411764705882</v>
      </c>
      <c r="D12" s="65">
        <v>2</v>
      </c>
      <c r="E12" s="9">
        <f>IF(D18=0, "-", D12/D18)</f>
        <v>0.22222222222222221</v>
      </c>
      <c r="F12" s="81">
        <v>11</v>
      </c>
      <c r="G12" s="34">
        <f>IF(F18=0, "-", F12/F18)</f>
        <v>0.22448979591836735</v>
      </c>
      <c r="H12" s="65">
        <v>2</v>
      </c>
      <c r="I12" s="9">
        <f>IF(H18=0, "-", H12/H18)</f>
        <v>7.6923076923076927E-2</v>
      </c>
      <c r="J12" s="8">
        <f t="shared" si="0"/>
        <v>1</v>
      </c>
      <c r="K12" s="9">
        <f t="shared" si="1"/>
        <v>4.5</v>
      </c>
    </row>
    <row r="13" spans="1:11" x14ac:dyDescent="0.25">
      <c r="A13" s="7" t="s">
        <v>443</v>
      </c>
      <c r="B13" s="65">
        <v>0</v>
      </c>
      <c r="C13" s="34">
        <f>IF(B18=0, "-", B13/B18)</f>
        <v>0</v>
      </c>
      <c r="D13" s="65">
        <v>0</v>
      </c>
      <c r="E13" s="9">
        <f>IF(D18=0, "-", D13/D18)</f>
        <v>0</v>
      </c>
      <c r="F13" s="81">
        <v>3</v>
      </c>
      <c r="G13" s="34">
        <f>IF(F18=0, "-", F13/F18)</f>
        <v>6.1224489795918366E-2</v>
      </c>
      <c r="H13" s="65">
        <v>1</v>
      </c>
      <c r="I13" s="9">
        <f>IF(H18=0, "-", H13/H18)</f>
        <v>3.8461538461538464E-2</v>
      </c>
      <c r="J13" s="8" t="str">
        <f t="shared" si="0"/>
        <v>-</v>
      </c>
      <c r="K13" s="9">
        <f t="shared" si="1"/>
        <v>2</v>
      </c>
    </row>
    <row r="14" spans="1:11" x14ac:dyDescent="0.25">
      <c r="A14" s="7" t="s">
        <v>444</v>
      </c>
      <c r="B14" s="65">
        <v>0</v>
      </c>
      <c r="C14" s="34">
        <f>IF(B18=0, "-", B14/B18)</f>
        <v>0</v>
      </c>
      <c r="D14" s="65">
        <v>0</v>
      </c>
      <c r="E14" s="9">
        <f>IF(D18=0, "-", D14/D18)</f>
        <v>0</v>
      </c>
      <c r="F14" s="81">
        <v>1</v>
      </c>
      <c r="G14" s="34">
        <f>IF(F18=0, "-", F14/F18)</f>
        <v>2.0408163265306121E-2</v>
      </c>
      <c r="H14" s="65">
        <v>0</v>
      </c>
      <c r="I14" s="9">
        <f>IF(H18=0, "-", H14/H18)</f>
        <v>0</v>
      </c>
      <c r="J14" s="8" t="str">
        <f t="shared" si="0"/>
        <v>-</v>
      </c>
      <c r="K14" s="9" t="str">
        <f t="shared" si="1"/>
        <v>-</v>
      </c>
    </row>
    <row r="15" spans="1:11" x14ac:dyDescent="0.25">
      <c r="A15" s="7" t="s">
        <v>445</v>
      </c>
      <c r="B15" s="65">
        <v>1</v>
      </c>
      <c r="C15" s="34">
        <f>IF(B18=0, "-", B15/B18)</f>
        <v>5.8823529411764705E-2</v>
      </c>
      <c r="D15" s="65">
        <v>0</v>
      </c>
      <c r="E15" s="9">
        <f>IF(D18=0, "-", D15/D18)</f>
        <v>0</v>
      </c>
      <c r="F15" s="81">
        <v>1</v>
      </c>
      <c r="G15" s="34">
        <f>IF(F18=0, "-", F15/F18)</f>
        <v>2.0408163265306121E-2</v>
      </c>
      <c r="H15" s="65">
        <v>1</v>
      </c>
      <c r="I15" s="9">
        <f>IF(H18=0, "-", H15/H18)</f>
        <v>3.8461538461538464E-2</v>
      </c>
      <c r="J15" s="8" t="str">
        <f t="shared" si="0"/>
        <v>-</v>
      </c>
      <c r="K15" s="9">
        <f t="shared" si="1"/>
        <v>0</v>
      </c>
    </row>
    <row r="16" spans="1:11" x14ac:dyDescent="0.25">
      <c r="A16" s="7" t="s">
        <v>446</v>
      </c>
      <c r="B16" s="65">
        <v>3</v>
      </c>
      <c r="C16" s="34">
        <f>IF(B18=0, "-", B16/B18)</f>
        <v>0.17647058823529413</v>
      </c>
      <c r="D16" s="65">
        <v>0</v>
      </c>
      <c r="E16" s="9">
        <f>IF(D18=0, "-", D16/D18)</f>
        <v>0</v>
      </c>
      <c r="F16" s="81">
        <v>8</v>
      </c>
      <c r="G16" s="34">
        <f>IF(F18=0, "-", F16/F18)</f>
        <v>0.16326530612244897</v>
      </c>
      <c r="H16" s="65">
        <v>3</v>
      </c>
      <c r="I16" s="9">
        <f>IF(H18=0, "-", H16/H18)</f>
        <v>0.11538461538461539</v>
      </c>
      <c r="J16" s="8" t="str">
        <f t="shared" si="0"/>
        <v>-</v>
      </c>
      <c r="K16" s="9">
        <f t="shared" si="1"/>
        <v>1.6666666666666667</v>
      </c>
    </row>
    <row r="17" spans="1:11" x14ac:dyDescent="0.25">
      <c r="A17" s="2"/>
      <c r="B17" s="68"/>
      <c r="C17" s="33"/>
      <c r="D17" s="68"/>
      <c r="E17" s="6"/>
      <c r="F17" s="82"/>
      <c r="G17" s="33"/>
      <c r="H17" s="68"/>
      <c r="I17" s="6"/>
      <c r="J17" s="5"/>
      <c r="K17" s="6"/>
    </row>
    <row r="18" spans="1:11" s="43" customFormat="1" x14ac:dyDescent="0.25">
      <c r="A18" s="162" t="s">
        <v>496</v>
      </c>
      <c r="B18" s="71">
        <f>SUM(B7:B17)</f>
        <v>17</v>
      </c>
      <c r="C18" s="40">
        <f>B18/1576</f>
        <v>1.0786802030456852E-2</v>
      </c>
      <c r="D18" s="71">
        <f>SUM(D7:D17)</f>
        <v>9</v>
      </c>
      <c r="E18" s="41">
        <f>D18/1560</f>
        <v>5.7692307692307696E-3</v>
      </c>
      <c r="F18" s="77">
        <f>SUM(F7:F17)</f>
        <v>49</v>
      </c>
      <c r="G18" s="42">
        <f>F18/4424</f>
        <v>1.1075949367088608E-2</v>
      </c>
      <c r="H18" s="71">
        <f>SUM(H7:H17)</f>
        <v>26</v>
      </c>
      <c r="I18" s="41">
        <f>H18/4091</f>
        <v>6.3554143241261307E-3</v>
      </c>
      <c r="J18" s="37">
        <f>IF(D18=0, "-", IF((B18-D18)/D18&lt;10, (B18-D18)/D18, "&gt;999%"))</f>
        <v>0.88888888888888884</v>
      </c>
      <c r="K18" s="38">
        <f>IF(H18=0, "-", IF((F18-H18)/H18&lt;10, (F18-H18)/H18, "&gt;999%"))</f>
        <v>0.88461538461538458</v>
      </c>
    </row>
    <row r="19" spans="1:11" x14ac:dyDescent="0.25">
      <c r="B19" s="83"/>
      <c r="D19" s="83"/>
      <c r="F19" s="83"/>
      <c r="H19" s="83"/>
    </row>
    <row r="20" spans="1:11" x14ac:dyDescent="0.25">
      <c r="A20" s="27" t="s">
        <v>495</v>
      </c>
      <c r="B20" s="71">
        <v>17</v>
      </c>
      <c r="C20" s="40">
        <f>B20/1576</f>
        <v>1.0786802030456852E-2</v>
      </c>
      <c r="D20" s="71">
        <v>9</v>
      </c>
      <c r="E20" s="41">
        <f>D20/1560</f>
        <v>5.7692307692307696E-3</v>
      </c>
      <c r="F20" s="77">
        <v>49</v>
      </c>
      <c r="G20" s="42">
        <f>F20/4424</f>
        <v>1.1075949367088608E-2</v>
      </c>
      <c r="H20" s="71">
        <v>26</v>
      </c>
      <c r="I20" s="41">
        <f>H20/4091</f>
        <v>6.3554143241261307E-3</v>
      </c>
      <c r="J20" s="37">
        <f>IF(D20=0, "-", IF((B20-D20)/D20&lt;10, (B20-D20)/D20, "&gt;999%"))</f>
        <v>0.88888888888888884</v>
      </c>
      <c r="K20" s="38">
        <f>IF(H20=0, "-", IF((F20-H20)/H20&lt;10, (F20-H20)/H20, "&gt;999%"))</f>
        <v>0.88461538461538458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18"/>
  <sheetViews>
    <sheetView tabSelected="1" zoomScaleNormal="100" workbookViewId="0">
      <selection activeCell="M1" sqref="M1"/>
    </sheetView>
  </sheetViews>
  <sheetFormatPr defaultRowHeight="13.2" x14ac:dyDescent="0.25"/>
  <cols>
    <col min="1" max="1" width="23" bestFit="1" customWidth="1"/>
    <col min="2" max="11" width="8.44140625" customWidth="1"/>
  </cols>
  <sheetData>
    <row r="1" spans="1:11" s="52" customFormat="1" ht="20.399999999999999" x14ac:dyDescent="0.35">
      <c r="A1" s="4" t="s">
        <v>10</v>
      </c>
      <c r="B1" s="198" t="s">
        <v>500</v>
      </c>
      <c r="C1" s="198"/>
      <c r="D1" s="198"/>
      <c r="E1" s="199"/>
      <c r="F1" s="199"/>
      <c r="G1" s="199"/>
      <c r="H1" s="199"/>
      <c r="I1" s="199"/>
      <c r="J1" s="199"/>
      <c r="K1" s="199"/>
    </row>
    <row r="2" spans="1:11" s="52" customFormat="1" ht="20.399999999999999" x14ac:dyDescent="0.35">
      <c r="A2" s="4" t="s">
        <v>87</v>
      </c>
      <c r="B2" s="202" t="s">
        <v>78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39</v>
      </c>
      <c r="B7" s="65">
        <v>1</v>
      </c>
      <c r="C7" s="39">
        <f>IF(B18=0, "-", B7/B18)</f>
        <v>5.8823529411764705E-2</v>
      </c>
      <c r="D7" s="65">
        <v>2</v>
      </c>
      <c r="E7" s="21">
        <f>IF(D18=0, "-", D7/D18)</f>
        <v>0.22222222222222221</v>
      </c>
      <c r="F7" s="81">
        <v>2</v>
      </c>
      <c r="G7" s="39">
        <f>IF(F18=0, "-", F7/F18)</f>
        <v>4.0816326530612242E-2</v>
      </c>
      <c r="H7" s="65">
        <v>3</v>
      </c>
      <c r="I7" s="21">
        <f>IF(H18=0, "-", H7/H18)</f>
        <v>0.11538461538461539</v>
      </c>
      <c r="J7" s="20">
        <f t="shared" ref="J7:J16" si="0">IF(D7=0, "-", IF((B7-D7)/D7&lt;10, (B7-D7)/D7, "&gt;999%"))</f>
        <v>-0.5</v>
      </c>
      <c r="K7" s="21">
        <f t="shared" ref="K7:K16" si="1">IF(H7=0, "-", IF((F7-H7)/H7&lt;10, (F7-H7)/H7, "&gt;999%"))</f>
        <v>-0.33333333333333331</v>
      </c>
    </row>
    <row r="8" spans="1:11" x14ac:dyDescent="0.25">
      <c r="A8" s="7" t="s">
        <v>40</v>
      </c>
      <c r="B8" s="65">
        <v>1</v>
      </c>
      <c r="C8" s="39">
        <f>IF(B18=0, "-", B8/B18)</f>
        <v>5.8823529411764705E-2</v>
      </c>
      <c r="D8" s="65">
        <v>0</v>
      </c>
      <c r="E8" s="21">
        <f>IF(D18=0, "-", D8/D18)</f>
        <v>0</v>
      </c>
      <c r="F8" s="81">
        <v>1</v>
      </c>
      <c r="G8" s="39">
        <f>IF(F18=0, "-", F8/F18)</f>
        <v>2.0408163265306121E-2</v>
      </c>
      <c r="H8" s="65">
        <v>0</v>
      </c>
      <c r="I8" s="21">
        <f>IF(H18=0, "-", H8/H18)</f>
        <v>0</v>
      </c>
      <c r="J8" s="20" t="str">
        <f t="shared" si="0"/>
        <v>-</v>
      </c>
      <c r="K8" s="21" t="str">
        <f t="shared" si="1"/>
        <v>-</v>
      </c>
    </row>
    <row r="9" spans="1:11" x14ac:dyDescent="0.25">
      <c r="A9" s="7" t="s">
        <v>41</v>
      </c>
      <c r="B9" s="65">
        <v>1</v>
      </c>
      <c r="C9" s="39">
        <f>IF(B18=0, "-", B9/B18)</f>
        <v>5.8823529411764705E-2</v>
      </c>
      <c r="D9" s="65">
        <v>3</v>
      </c>
      <c r="E9" s="21">
        <f>IF(D18=0, "-", D9/D18)</f>
        <v>0.33333333333333331</v>
      </c>
      <c r="F9" s="81">
        <v>2</v>
      </c>
      <c r="G9" s="39">
        <f>IF(F18=0, "-", F9/F18)</f>
        <v>4.0816326530612242E-2</v>
      </c>
      <c r="H9" s="65">
        <v>7</v>
      </c>
      <c r="I9" s="21">
        <f>IF(H18=0, "-", H9/H18)</f>
        <v>0.26923076923076922</v>
      </c>
      <c r="J9" s="20">
        <f t="shared" si="0"/>
        <v>-0.66666666666666663</v>
      </c>
      <c r="K9" s="21">
        <f t="shared" si="1"/>
        <v>-0.7142857142857143</v>
      </c>
    </row>
    <row r="10" spans="1:11" x14ac:dyDescent="0.25">
      <c r="A10" s="7" t="s">
        <v>44</v>
      </c>
      <c r="B10" s="65">
        <v>0</v>
      </c>
      <c r="C10" s="39">
        <f>IF(B18=0, "-", B10/B18)</f>
        <v>0</v>
      </c>
      <c r="D10" s="65">
        <v>0</v>
      </c>
      <c r="E10" s="21">
        <f>IF(D18=0, "-", D10/D18)</f>
        <v>0</v>
      </c>
      <c r="F10" s="81">
        <v>1</v>
      </c>
      <c r="G10" s="39">
        <f>IF(F18=0, "-", F10/F18)</f>
        <v>2.0408163265306121E-2</v>
      </c>
      <c r="H10" s="65">
        <v>0</v>
      </c>
      <c r="I10" s="21">
        <f>IF(H18=0, "-", H10/H18)</f>
        <v>0</v>
      </c>
      <c r="J10" s="20" t="str">
        <f t="shared" si="0"/>
        <v>-</v>
      </c>
      <c r="K10" s="21" t="str">
        <f t="shared" si="1"/>
        <v>-</v>
      </c>
    </row>
    <row r="11" spans="1:11" x14ac:dyDescent="0.25">
      <c r="A11" s="7" t="s">
        <v>47</v>
      </c>
      <c r="B11" s="65">
        <v>6</v>
      </c>
      <c r="C11" s="39">
        <f>IF(B18=0, "-", B11/B18)</f>
        <v>0.35294117647058826</v>
      </c>
      <c r="D11" s="65">
        <v>2</v>
      </c>
      <c r="E11" s="21">
        <f>IF(D18=0, "-", D11/D18)</f>
        <v>0.22222222222222221</v>
      </c>
      <c r="F11" s="81">
        <v>19</v>
      </c>
      <c r="G11" s="39">
        <f>IF(F18=0, "-", F11/F18)</f>
        <v>0.38775510204081631</v>
      </c>
      <c r="H11" s="65">
        <v>9</v>
      </c>
      <c r="I11" s="21">
        <f>IF(H18=0, "-", H11/H18)</f>
        <v>0.34615384615384615</v>
      </c>
      <c r="J11" s="20">
        <f t="shared" si="0"/>
        <v>2</v>
      </c>
      <c r="K11" s="21">
        <f t="shared" si="1"/>
        <v>1.1111111111111112</v>
      </c>
    </row>
    <row r="12" spans="1:11" x14ac:dyDescent="0.25">
      <c r="A12" s="7" t="s">
        <v>53</v>
      </c>
      <c r="B12" s="65">
        <v>4</v>
      </c>
      <c r="C12" s="39">
        <f>IF(B18=0, "-", B12/B18)</f>
        <v>0.23529411764705882</v>
      </c>
      <c r="D12" s="65">
        <v>2</v>
      </c>
      <c r="E12" s="21">
        <f>IF(D18=0, "-", D12/D18)</f>
        <v>0.22222222222222221</v>
      </c>
      <c r="F12" s="81">
        <v>11</v>
      </c>
      <c r="G12" s="39">
        <f>IF(F18=0, "-", F12/F18)</f>
        <v>0.22448979591836735</v>
      </c>
      <c r="H12" s="65">
        <v>2</v>
      </c>
      <c r="I12" s="21">
        <f>IF(H18=0, "-", H12/H18)</f>
        <v>7.6923076923076927E-2</v>
      </c>
      <c r="J12" s="20">
        <f t="shared" si="0"/>
        <v>1</v>
      </c>
      <c r="K12" s="21">
        <f t="shared" si="1"/>
        <v>4.5</v>
      </c>
    </row>
    <row r="13" spans="1:11" x14ac:dyDescent="0.25">
      <c r="A13" s="7" t="s">
        <v>59</v>
      </c>
      <c r="B13" s="65">
        <v>0</v>
      </c>
      <c r="C13" s="39">
        <f>IF(B18=0, "-", B13/B18)</f>
        <v>0</v>
      </c>
      <c r="D13" s="65">
        <v>0</v>
      </c>
      <c r="E13" s="21">
        <f>IF(D18=0, "-", D13/D18)</f>
        <v>0</v>
      </c>
      <c r="F13" s="81">
        <v>3</v>
      </c>
      <c r="G13" s="39">
        <f>IF(F18=0, "-", F13/F18)</f>
        <v>6.1224489795918366E-2</v>
      </c>
      <c r="H13" s="65">
        <v>1</v>
      </c>
      <c r="I13" s="21">
        <f>IF(H18=0, "-", H13/H18)</f>
        <v>3.8461538461538464E-2</v>
      </c>
      <c r="J13" s="20" t="str">
        <f t="shared" si="0"/>
        <v>-</v>
      </c>
      <c r="K13" s="21">
        <f t="shared" si="1"/>
        <v>2</v>
      </c>
    </row>
    <row r="14" spans="1:11" x14ac:dyDescent="0.25">
      <c r="A14" s="7" t="s">
        <v>64</v>
      </c>
      <c r="B14" s="65">
        <v>0</v>
      </c>
      <c r="C14" s="39">
        <f>IF(B18=0, "-", B14/B18)</f>
        <v>0</v>
      </c>
      <c r="D14" s="65">
        <v>0</v>
      </c>
      <c r="E14" s="21">
        <f>IF(D18=0, "-", D14/D18)</f>
        <v>0</v>
      </c>
      <c r="F14" s="81">
        <v>1</v>
      </c>
      <c r="G14" s="39">
        <f>IF(F18=0, "-", F14/F18)</f>
        <v>2.0408163265306121E-2</v>
      </c>
      <c r="H14" s="65">
        <v>0</v>
      </c>
      <c r="I14" s="21">
        <f>IF(H18=0, "-", H14/H18)</f>
        <v>0</v>
      </c>
      <c r="J14" s="20" t="str">
        <f t="shared" si="0"/>
        <v>-</v>
      </c>
      <c r="K14" s="21" t="str">
        <f t="shared" si="1"/>
        <v>-</v>
      </c>
    </row>
    <row r="15" spans="1:11" x14ac:dyDescent="0.25">
      <c r="A15" s="7" t="s">
        <v>68</v>
      </c>
      <c r="B15" s="65">
        <v>1</v>
      </c>
      <c r="C15" s="39">
        <f>IF(B18=0, "-", B15/B18)</f>
        <v>5.8823529411764705E-2</v>
      </c>
      <c r="D15" s="65">
        <v>0</v>
      </c>
      <c r="E15" s="21">
        <f>IF(D18=0, "-", D15/D18)</f>
        <v>0</v>
      </c>
      <c r="F15" s="81">
        <v>1</v>
      </c>
      <c r="G15" s="39">
        <f>IF(F18=0, "-", F15/F18)</f>
        <v>2.0408163265306121E-2</v>
      </c>
      <c r="H15" s="65">
        <v>1</v>
      </c>
      <c r="I15" s="21">
        <f>IF(H18=0, "-", H15/H18)</f>
        <v>3.8461538461538464E-2</v>
      </c>
      <c r="J15" s="20" t="str">
        <f t="shared" si="0"/>
        <v>-</v>
      </c>
      <c r="K15" s="21">
        <f t="shared" si="1"/>
        <v>0</v>
      </c>
    </row>
    <row r="16" spans="1:11" x14ac:dyDescent="0.25">
      <c r="A16" s="7" t="s">
        <v>75</v>
      </c>
      <c r="B16" s="65">
        <v>3</v>
      </c>
      <c r="C16" s="39">
        <f>IF(B18=0, "-", B16/B18)</f>
        <v>0.17647058823529413</v>
      </c>
      <c r="D16" s="65">
        <v>0</v>
      </c>
      <c r="E16" s="21">
        <f>IF(D18=0, "-", D16/D18)</f>
        <v>0</v>
      </c>
      <c r="F16" s="81">
        <v>8</v>
      </c>
      <c r="G16" s="39">
        <f>IF(F18=0, "-", F16/F18)</f>
        <v>0.16326530612244897</v>
      </c>
      <c r="H16" s="65">
        <v>3</v>
      </c>
      <c r="I16" s="21">
        <f>IF(H18=0, "-", H16/H18)</f>
        <v>0.11538461538461539</v>
      </c>
      <c r="J16" s="20" t="str">
        <f t="shared" si="0"/>
        <v>-</v>
      </c>
      <c r="K16" s="21">
        <f t="shared" si="1"/>
        <v>1.6666666666666667</v>
      </c>
    </row>
    <row r="17" spans="1:11" x14ac:dyDescent="0.25">
      <c r="A17" s="2"/>
      <c r="B17" s="68"/>
      <c r="C17" s="33"/>
      <c r="D17" s="68"/>
      <c r="E17" s="6"/>
      <c r="F17" s="82"/>
      <c r="G17" s="33"/>
      <c r="H17" s="68"/>
      <c r="I17" s="6"/>
      <c r="J17" s="5"/>
      <c r="K17" s="6"/>
    </row>
    <row r="18" spans="1:11" s="43" customFormat="1" x14ac:dyDescent="0.25">
      <c r="A18" s="162" t="s">
        <v>495</v>
      </c>
      <c r="B18" s="71">
        <f>SUM(B7:B17)</f>
        <v>17</v>
      </c>
      <c r="C18" s="40">
        <v>1</v>
      </c>
      <c r="D18" s="71">
        <f>SUM(D7:D17)</f>
        <v>9</v>
      </c>
      <c r="E18" s="41">
        <v>1</v>
      </c>
      <c r="F18" s="77">
        <f>SUM(F7:F17)</f>
        <v>49</v>
      </c>
      <c r="G18" s="42">
        <v>1</v>
      </c>
      <c r="H18" s="71">
        <f>SUM(H7:H17)</f>
        <v>26</v>
      </c>
      <c r="I18" s="41">
        <v>1</v>
      </c>
      <c r="J18" s="37">
        <f>IF(D18=0, "-", (B18-D18)/D18)</f>
        <v>0.88888888888888884</v>
      </c>
      <c r="K18" s="38">
        <f>IF(H18=0, "-", (F18-H18)/H18)</f>
        <v>0.88461538461538458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21"/>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87</v>
      </c>
      <c r="B2" s="202" t="s">
        <v>78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214</v>
      </c>
      <c r="B8" s="143">
        <v>2</v>
      </c>
      <c r="C8" s="144">
        <v>2</v>
      </c>
      <c r="D8" s="143">
        <v>3</v>
      </c>
      <c r="E8" s="144">
        <v>2</v>
      </c>
      <c r="F8" s="145"/>
      <c r="G8" s="143">
        <f>B8-C8</f>
        <v>0</v>
      </c>
      <c r="H8" s="144">
        <f>D8-E8</f>
        <v>1</v>
      </c>
      <c r="I8" s="151">
        <f>IF(C8=0, "-", IF(G8/C8&lt;10, G8/C8, "&gt;999%"))</f>
        <v>0</v>
      </c>
      <c r="J8" s="152">
        <f>IF(E8=0, "-", IF(H8/E8&lt;10, H8/E8, "&gt;999%"))</f>
        <v>0.5</v>
      </c>
    </row>
    <row r="9" spans="1:10" x14ac:dyDescent="0.25">
      <c r="A9" s="158" t="s">
        <v>338</v>
      </c>
      <c r="B9" s="65">
        <v>3</v>
      </c>
      <c r="C9" s="66">
        <v>1</v>
      </c>
      <c r="D9" s="65">
        <v>3</v>
      </c>
      <c r="E9" s="66">
        <v>6</v>
      </c>
      <c r="F9" s="67"/>
      <c r="G9" s="65">
        <f>B9-C9</f>
        <v>2</v>
      </c>
      <c r="H9" s="66">
        <f>D9-E9</f>
        <v>-3</v>
      </c>
      <c r="I9" s="20">
        <f>IF(C9=0, "-", IF(G9/C9&lt;10, G9/C9, "&gt;999%"))</f>
        <v>2</v>
      </c>
      <c r="J9" s="21">
        <f>IF(E9=0, "-", IF(H9/E9&lt;10, H9/E9, "&gt;999%"))</f>
        <v>-0.5</v>
      </c>
    </row>
    <row r="10" spans="1:10" s="160" customFormat="1" x14ac:dyDescent="0.25">
      <c r="A10" s="178" t="s">
        <v>501</v>
      </c>
      <c r="B10" s="71">
        <v>5</v>
      </c>
      <c r="C10" s="72">
        <v>3</v>
      </c>
      <c r="D10" s="71">
        <v>6</v>
      </c>
      <c r="E10" s="72">
        <v>8</v>
      </c>
      <c r="F10" s="73"/>
      <c r="G10" s="71">
        <f>B10-C10</f>
        <v>2</v>
      </c>
      <c r="H10" s="72">
        <f>D10-E10</f>
        <v>-2</v>
      </c>
      <c r="I10" s="37">
        <f>IF(C10=0, "-", IF(G10/C10&lt;10, G10/C10, "&gt;999%"))</f>
        <v>0.66666666666666663</v>
      </c>
      <c r="J10" s="38">
        <f>IF(E10=0, "-", IF(H10/E10&lt;10, H10/E10, "&gt;999%"))</f>
        <v>-0.25</v>
      </c>
    </row>
    <row r="11" spans="1:10" x14ac:dyDescent="0.25">
      <c r="A11" s="177"/>
      <c r="B11" s="143"/>
      <c r="C11" s="144"/>
      <c r="D11" s="143"/>
      <c r="E11" s="144"/>
      <c r="F11" s="145"/>
      <c r="G11" s="143"/>
      <c r="H11" s="144"/>
      <c r="I11" s="151"/>
      <c r="J11" s="152"/>
    </row>
    <row r="12" spans="1:10" s="139" customFormat="1" x14ac:dyDescent="0.25">
      <c r="A12" s="159" t="s">
        <v>32</v>
      </c>
      <c r="B12" s="65"/>
      <c r="C12" s="66"/>
      <c r="D12" s="65"/>
      <c r="E12" s="66"/>
      <c r="F12" s="67"/>
      <c r="G12" s="65"/>
      <c r="H12" s="66"/>
      <c r="I12" s="20"/>
      <c r="J12" s="21"/>
    </row>
    <row r="13" spans="1:10" x14ac:dyDescent="0.25">
      <c r="A13" s="158" t="s">
        <v>183</v>
      </c>
      <c r="B13" s="65">
        <v>0</v>
      </c>
      <c r="C13" s="66">
        <v>0</v>
      </c>
      <c r="D13" s="65">
        <v>0</v>
      </c>
      <c r="E13" s="66">
        <v>3</v>
      </c>
      <c r="F13" s="67"/>
      <c r="G13" s="65">
        <f t="shared" ref="G13:G25" si="0">B13-C13</f>
        <v>0</v>
      </c>
      <c r="H13" s="66">
        <f t="shared" ref="H13:H25" si="1">D13-E13</f>
        <v>-3</v>
      </c>
      <c r="I13" s="20" t="str">
        <f t="shared" ref="I13:I25" si="2">IF(C13=0, "-", IF(G13/C13&lt;10, G13/C13, "&gt;999%"))</f>
        <v>-</v>
      </c>
      <c r="J13" s="21">
        <f t="shared" ref="J13:J25" si="3">IF(E13=0, "-", IF(H13/E13&lt;10, H13/E13, "&gt;999%"))</f>
        <v>-1</v>
      </c>
    </row>
    <row r="14" spans="1:10" x14ac:dyDescent="0.25">
      <c r="A14" s="158" t="s">
        <v>195</v>
      </c>
      <c r="B14" s="65">
        <v>2</v>
      </c>
      <c r="C14" s="66">
        <v>4</v>
      </c>
      <c r="D14" s="65">
        <v>21</v>
      </c>
      <c r="E14" s="66">
        <v>5</v>
      </c>
      <c r="F14" s="67"/>
      <c r="G14" s="65">
        <f t="shared" si="0"/>
        <v>-2</v>
      </c>
      <c r="H14" s="66">
        <f t="shared" si="1"/>
        <v>16</v>
      </c>
      <c r="I14" s="20">
        <f t="shared" si="2"/>
        <v>-0.5</v>
      </c>
      <c r="J14" s="21">
        <f t="shared" si="3"/>
        <v>3.2</v>
      </c>
    </row>
    <row r="15" spans="1:10" x14ac:dyDescent="0.25">
      <c r="A15" s="158" t="s">
        <v>215</v>
      </c>
      <c r="B15" s="65">
        <v>2</v>
      </c>
      <c r="C15" s="66">
        <v>0</v>
      </c>
      <c r="D15" s="65">
        <v>3</v>
      </c>
      <c r="E15" s="66">
        <v>1</v>
      </c>
      <c r="F15" s="67"/>
      <c r="G15" s="65">
        <f t="shared" si="0"/>
        <v>2</v>
      </c>
      <c r="H15" s="66">
        <f t="shared" si="1"/>
        <v>2</v>
      </c>
      <c r="I15" s="20" t="str">
        <f t="shared" si="2"/>
        <v>-</v>
      </c>
      <c r="J15" s="21">
        <f t="shared" si="3"/>
        <v>2</v>
      </c>
    </row>
    <row r="16" spans="1:10" x14ac:dyDescent="0.25">
      <c r="A16" s="158" t="s">
        <v>262</v>
      </c>
      <c r="B16" s="65">
        <v>0</v>
      </c>
      <c r="C16" s="66">
        <v>0</v>
      </c>
      <c r="D16" s="65">
        <v>1</v>
      </c>
      <c r="E16" s="66">
        <v>1</v>
      </c>
      <c r="F16" s="67"/>
      <c r="G16" s="65">
        <f t="shared" si="0"/>
        <v>0</v>
      </c>
      <c r="H16" s="66">
        <f t="shared" si="1"/>
        <v>0</v>
      </c>
      <c r="I16" s="20" t="str">
        <f t="shared" si="2"/>
        <v>-</v>
      </c>
      <c r="J16" s="21">
        <f t="shared" si="3"/>
        <v>0</v>
      </c>
    </row>
    <row r="17" spans="1:10" x14ac:dyDescent="0.25">
      <c r="A17" s="158" t="s">
        <v>216</v>
      </c>
      <c r="B17" s="65">
        <v>1</v>
      </c>
      <c r="C17" s="66">
        <v>0</v>
      </c>
      <c r="D17" s="65">
        <v>4</v>
      </c>
      <c r="E17" s="66">
        <v>0</v>
      </c>
      <c r="F17" s="67"/>
      <c r="G17" s="65">
        <f t="shared" si="0"/>
        <v>1</v>
      </c>
      <c r="H17" s="66">
        <f t="shared" si="1"/>
        <v>4</v>
      </c>
      <c r="I17" s="20" t="str">
        <f t="shared" si="2"/>
        <v>-</v>
      </c>
      <c r="J17" s="21" t="str">
        <f t="shared" si="3"/>
        <v>-</v>
      </c>
    </row>
    <row r="18" spans="1:10" x14ac:dyDescent="0.25">
      <c r="A18" s="158" t="s">
        <v>234</v>
      </c>
      <c r="B18" s="65">
        <v>0</v>
      </c>
      <c r="C18" s="66">
        <v>0</v>
      </c>
      <c r="D18" s="65">
        <v>1</v>
      </c>
      <c r="E18" s="66">
        <v>0</v>
      </c>
      <c r="F18" s="67"/>
      <c r="G18" s="65">
        <f t="shared" si="0"/>
        <v>0</v>
      </c>
      <c r="H18" s="66">
        <f t="shared" si="1"/>
        <v>1</v>
      </c>
      <c r="I18" s="20" t="str">
        <f t="shared" si="2"/>
        <v>-</v>
      </c>
      <c r="J18" s="21" t="str">
        <f t="shared" si="3"/>
        <v>-</v>
      </c>
    </row>
    <row r="19" spans="1:10" x14ac:dyDescent="0.25">
      <c r="A19" s="158" t="s">
        <v>235</v>
      </c>
      <c r="B19" s="65">
        <v>1</v>
      </c>
      <c r="C19" s="66">
        <v>0</v>
      </c>
      <c r="D19" s="65">
        <v>4</v>
      </c>
      <c r="E19" s="66">
        <v>0</v>
      </c>
      <c r="F19" s="67"/>
      <c r="G19" s="65">
        <f t="shared" si="0"/>
        <v>1</v>
      </c>
      <c r="H19" s="66">
        <f t="shared" si="1"/>
        <v>4</v>
      </c>
      <c r="I19" s="20" t="str">
        <f t="shared" si="2"/>
        <v>-</v>
      </c>
      <c r="J19" s="21" t="str">
        <f t="shared" si="3"/>
        <v>-</v>
      </c>
    </row>
    <row r="20" spans="1:10" x14ac:dyDescent="0.25">
      <c r="A20" s="158" t="s">
        <v>303</v>
      </c>
      <c r="B20" s="65">
        <v>4</v>
      </c>
      <c r="C20" s="66">
        <v>1</v>
      </c>
      <c r="D20" s="65">
        <v>7</v>
      </c>
      <c r="E20" s="66">
        <v>3</v>
      </c>
      <c r="F20" s="67"/>
      <c r="G20" s="65">
        <f t="shared" si="0"/>
        <v>3</v>
      </c>
      <c r="H20" s="66">
        <f t="shared" si="1"/>
        <v>4</v>
      </c>
      <c r="I20" s="20">
        <f t="shared" si="2"/>
        <v>3</v>
      </c>
      <c r="J20" s="21">
        <f t="shared" si="3"/>
        <v>1.3333333333333333</v>
      </c>
    </row>
    <row r="21" spans="1:10" x14ac:dyDescent="0.25">
      <c r="A21" s="158" t="s">
        <v>304</v>
      </c>
      <c r="B21" s="65">
        <v>8</v>
      </c>
      <c r="C21" s="66">
        <v>7</v>
      </c>
      <c r="D21" s="65">
        <v>26</v>
      </c>
      <c r="E21" s="66">
        <v>17</v>
      </c>
      <c r="F21" s="67"/>
      <c r="G21" s="65">
        <f t="shared" si="0"/>
        <v>1</v>
      </c>
      <c r="H21" s="66">
        <f t="shared" si="1"/>
        <v>9</v>
      </c>
      <c r="I21" s="20">
        <f t="shared" si="2"/>
        <v>0.14285714285714285</v>
      </c>
      <c r="J21" s="21">
        <f t="shared" si="3"/>
        <v>0.52941176470588236</v>
      </c>
    </row>
    <row r="22" spans="1:10" x14ac:dyDescent="0.25">
      <c r="A22" s="158" t="s">
        <v>339</v>
      </c>
      <c r="B22" s="65">
        <v>6</v>
      </c>
      <c r="C22" s="66">
        <v>4</v>
      </c>
      <c r="D22" s="65">
        <v>20</v>
      </c>
      <c r="E22" s="66">
        <v>21</v>
      </c>
      <c r="F22" s="67"/>
      <c r="G22" s="65">
        <f t="shared" si="0"/>
        <v>2</v>
      </c>
      <c r="H22" s="66">
        <f t="shared" si="1"/>
        <v>-1</v>
      </c>
      <c r="I22" s="20">
        <f t="shared" si="2"/>
        <v>0.5</v>
      </c>
      <c r="J22" s="21">
        <f t="shared" si="3"/>
        <v>-4.7619047619047616E-2</v>
      </c>
    </row>
    <row r="23" spans="1:10" x14ac:dyDescent="0.25">
      <c r="A23" s="158" t="s">
        <v>375</v>
      </c>
      <c r="B23" s="65">
        <v>2</v>
      </c>
      <c r="C23" s="66">
        <v>0</v>
      </c>
      <c r="D23" s="65">
        <v>4</v>
      </c>
      <c r="E23" s="66">
        <v>2</v>
      </c>
      <c r="F23" s="67"/>
      <c r="G23" s="65">
        <f t="shared" si="0"/>
        <v>2</v>
      </c>
      <c r="H23" s="66">
        <f t="shared" si="1"/>
        <v>2</v>
      </c>
      <c r="I23" s="20" t="str">
        <f t="shared" si="2"/>
        <v>-</v>
      </c>
      <c r="J23" s="21">
        <f t="shared" si="3"/>
        <v>1</v>
      </c>
    </row>
    <row r="24" spans="1:10" x14ac:dyDescent="0.25">
      <c r="A24" s="158" t="s">
        <v>263</v>
      </c>
      <c r="B24" s="65">
        <v>0</v>
      </c>
      <c r="C24" s="66">
        <v>1</v>
      </c>
      <c r="D24" s="65">
        <v>0</v>
      </c>
      <c r="E24" s="66">
        <v>1</v>
      </c>
      <c r="F24" s="67"/>
      <c r="G24" s="65">
        <f t="shared" si="0"/>
        <v>-1</v>
      </c>
      <c r="H24" s="66">
        <f t="shared" si="1"/>
        <v>-1</v>
      </c>
      <c r="I24" s="20">
        <f t="shared" si="2"/>
        <v>-1</v>
      </c>
      <c r="J24" s="21">
        <f t="shared" si="3"/>
        <v>-1</v>
      </c>
    </row>
    <row r="25" spans="1:10" s="160" customFormat="1" x14ac:dyDescent="0.25">
      <c r="A25" s="178" t="s">
        <v>502</v>
      </c>
      <c r="B25" s="71">
        <v>26</v>
      </c>
      <c r="C25" s="72">
        <v>17</v>
      </c>
      <c r="D25" s="71">
        <v>91</v>
      </c>
      <c r="E25" s="72">
        <v>54</v>
      </c>
      <c r="F25" s="73"/>
      <c r="G25" s="71">
        <f t="shared" si="0"/>
        <v>9</v>
      </c>
      <c r="H25" s="72">
        <f t="shared" si="1"/>
        <v>37</v>
      </c>
      <c r="I25" s="37">
        <f t="shared" si="2"/>
        <v>0.52941176470588236</v>
      </c>
      <c r="J25" s="38">
        <f t="shared" si="3"/>
        <v>0.68518518518518523</v>
      </c>
    </row>
    <row r="26" spans="1:10" x14ac:dyDescent="0.25">
      <c r="A26" s="177"/>
      <c r="B26" s="143"/>
      <c r="C26" s="144"/>
      <c r="D26" s="143"/>
      <c r="E26" s="144"/>
      <c r="F26" s="145"/>
      <c r="G26" s="143"/>
      <c r="H26" s="144"/>
      <c r="I26" s="151"/>
      <c r="J26" s="152"/>
    </row>
    <row r="27" spans="1:10" s="139" customFormat="1" x14ac:dyDescent="0.25">
      <c r="A27" s="159" t="s">
        <v>33</v>
      </c>
      <c r="B27" s="65"/>
      <c r="C27" s="66"/>
      <c r="D27" s="65"/>
      <c r="E27" s="66"/>
      <c r="F27" s="67"/>
      <c r="G27" s="65"/>
      <c r="H27" s="66"/>
      <c r="I27" s="20"/>
      <c r="J27" s="21"/>
    </row>
    <row r="28" spans="1:10" x14ac:dyDescent="0.25">
      <c r="A28" s="158" t="s">
        <v>196</v>
      </c>
      <c r="B28" s="65">
        <v>7</v>
      </c>
      <c r="C28" s="66">
        <v>1</v>
      </c>
      <c r="D28" s="65">
        <v>13</v>
      </c>
      <c r="E28" s="66">
        <v>7</v>
      </c>
      <c r="F28" s="67"/>
      <c r="G28" s="65">
        <f t="shared" ref="G28:G45" si="4">B28-C28</f>
        <v>6</v>
      </c>
      <c r="H28" s="66">
        <f t="shared" ref="H28:H45" si="5">D28-E28</f>
        <v>6</v>
      </c>
      <c r="I28" s="20">
        <f t="shared" ref="I28:I45" si="6">IF(C28=0, "-", IF(G28/C28&lt;10, G28/C28, "&gt;999%"))</f>
        <v>6</v>
      </c>
      <c r="J28" s="21">
        <f t="shared" ref="J28:J45" si="7">IF(E28=0, "-", IF(H28/E28&lt;10, H28/E28, "&gt;999%"))</f>
        <v>0.8571428571428571</v>
      </c>
    </row>
    <row r="29" spans="1:10" x14ac:dyDescent="0.25">
      <c r="A29" s="158" t="s">
        <v>255</v>
      </c>
      <c r="B29" s="65">
        <v>1</v>
      </c>
      <c r="C29" s="66">
        <v>1</v>
      </c>
      <c r="D29" s="65">
        <v>2</v>
      </c>
      <c r="E29" s="66">
        <v>3</v>
      </c>
      <c r="F29" s="67"/>
      <c r="G29" s="65">
        <f t="shared" si="4"/>
        <v>0</v>
      </c>
      <c r="H29" s="66">
        <f t="shared" si="5"/>
        <v>-1</v>
      </c>
      <c r="I29" s="20">
        <f t="shared" si="6"/>
        <v>0</v>
      </c>
      <c r="J29" s="21">
        <f t="shared" si="7"/>
        <v>-0.33333333333333331</v>
      </c>
    </row>
    <row r="30" spans="1:10" x14ac:dyDescent="0.25">
      <c r="A30" s="158" t="s">
        <v>197</v>
      </c>
      <c r="B30" s="65">
        <v>1</v>
      </c>
      <c r="C30" s="66">
        <v>0</v>
      </c>
      <c r="D30" s="65">
        <v>9</v>
      </c>
      <c r="E30" s="66">
        <v>3</v>
      </c>
      <c r="F30" s="67"/>
      <c r="G30" s="65">
        <f t="shared" si="4"/>
        <v>1</v>
      </c>
      <c r="H30" s="66">
        <f t="shared" si="5"/>
        <v>6</v>
      </c>
      <c r="I30" s="20" t="str">
        <f t="shared" si="6"/>
        <v>-</v>
      </c>
      <c r="J30" s="21">
        <f t="shared" si="7"/>
        <v>2</v>
      </c>
    </row>
    <row r="31" spans="1:10" x14ac:dyDescent="0.25">
      <c r="A31" s="158" t="s">
        <v>217</v>
      </c>
      <c r="B31" s="65">
        <v>5</v>
      </c>
      <c r="C31" s="66">
        <v>4</v>
      </c>
      <c r="D31" s="65">
        <v>9</v>
      </c>
      <c r="E31" s="66">
        <v>13</v>
      </c>
      <c r="F31" s="67"/>
      <c r="G31" s="65">
        <f t="shared" si="4"/>
        <v>1</v>
      </c>
      <c r="H31" s="66">
        <f t="shared" si="5"/>
        <v>-4</v>
      </c>
      <c r="I31" s="20">
        <f t="shared" si="6"/>
        <v>0.25</v>
      </c>
      <c r="J31" s="21">
        <f t="shared" si="7"/>
        <v>-0.30769230769230771</v>
      </c>
    </row>
    <row r="32" spans="1:10" x14ac:dyDescent="0.25">
      <c r="A32" s="158" t="s">
        <v>264</v>
      </c>
      <c r="B32" s="65">
        <v>0</v>
      </c>
      <c r="C32" s="66">
        <v>0</v>
      </c>
      <c r="D32" s="65">
        <v>0</v>
      </c>
      <c r="E32" s="66">
        <v>5</v>
      </c>
      <c r="F32" s="67"/>
      <c r="G32" s="65">
        <f t="shared" si="4"/>
        <v>0</v>
      </c>
      <c r="H32" s="66">
        <f t="shared" si="5"/>
        <v>-5</v>
      </c>
      <c r="I32" s="20" t="str">
        <f t="shared" si="6"/>
        <v>-</v>
      </c>
      <c r="J32" s="21">
        <f t="shared" si="7"/>
        <v>-1</v>
      </c>
    </row>
    <row r="33" spans="1:10" x14ac:dyDescent="0.25">
      <c r="A33" s="158" t="s">
        <v>218</v>
      </c>
      <c r="B33" s="65">
        <v>1</v>
      </c>
      <c r="C33" s="66">
        <v>1</v>
      </c>
      <c r="D33" s="65">
        <v>1</v>
      </c>
      <c r="E33" s="66">
        <v>4</v>
      </c>
      <c r="F33" s="67"/>
      <c r="G33" s="65">
        <f t="shared" si="4"/>
        <v>0</v>
      </c>
      <c r="H33" s="66">
        <f t="shared" si="5"/>
        <v>-3</v>
      </c>
      <c r="I33" s="20">
        <f t="shared" si="6"/>
        <v>0</v>
      </c>
      <c r="J33" s="21">
        <f t="shared" si="7"/>
        <v>-0.75</v>
      </c>
    </row>
    <row r="34" spans="1:10" x14ac:dyDescent="0.25">
      <c r="A34" s="158" t="s">
        <v>236</v>
      </c>
      <c r="B34" s="65">
        <v>0</v>
      </c>
      <c r="C34" s="66">
        <v>2</v>
      </c>
      <c r="D34" s="65">
        <v>0</v>
      </c>
      <c r="E34" s="66">
        <v>2</v>
      </c>
      <c r="F34" s="67"/>
      <c r="G34" s="65">
        <f t="shared" si="4"/>
        <v>-2</v>
      </c>
      <c r="H34" s="66">
        <f t="shared" si="5"/>
        <v>-2</v>
      </c>
      <c r="I34" s="20">
        <f t="shared" si="6"/>
        <v>-1</v>
      </c>
      <c r="J34" s="21">
        <f t="shared" si="7"/>
        <v>-1</v>
      </c>
    </row>
    <row r="35" spans="1:10" x14ac:dyDescent="0.25">
      <c r="A35" s="158" t="s">
        <v>241</v>
      </c>
      <c r="B35" s="65">
        <v>0</v>
      </c>
      <c r="C35" s="66">
        <v>0</v>
      </c>
      <c r="D35" s="65">
        <v>1</v>
      </c>
      <c r="E35" s="66">
        <v>1</v>
      </c>
      <c r="F35" s="67"/>
      <c r="G35" s="65">
        <f t="shared" si="4"/>
        <v>0</v>
      </c>
      <c r="H35" s="66">
        <f t="shared" si="5"/>
        <v>0</v>
      </c>
      <c r="I35" s="20" t="str">
        <f t="shared" si="6"/>
        <v>-</v>
      </c>
      <c r="J35" s="21">
        <f t="shared" si="7"/>
        <v>0</v>
      </c>
    </row>
    <row r="36" spans="1:10" x14ac:dyDescent="0.25">
      <c r="A36" s="158" t="s">
        <v>219</v>
      </c>
      <c r="B36" s="65">
        <v>0</v>
      </c>
      <c r="C36" s="66">
        <v>3</v>
      </c>
      <c r="D36" s="65">
        <v>0</v>
      </c>
      <c r="E36" s="66">
        <v>3</v>
      </c>
      <c r="F36" s="67"/>
      <c r="G36" s="65">
        <f t="shared" si="4"/>
        <v>-3</v>
      </c>
      <c r="H36" s="66">
        <f t="shared" si="5"/>
        <v>-3</v>
      </c>
      <c r="I36" s="20">
        <f t="shared" si="6"/>
        <v>-1</v>
      </c>
      <c r="J36" s="21">
        <f t="shared" si="7"/>
        <v>-1</v>
      </c>
    </row>
    <row r="37" spans="1:10" x14ac:dyDescent="0.25">
      <c r="A37" s="158" t="s">
        <v>376</v>
      </c>
      <c r="B37" s="65">
        <v>2</v>
      </c>
      <c r="C37" s="66">
        <v>0</v>
      </c>
      <c r="D37" s="65">
        <v>5</v>
      </c>
      <c r="E37" s="66">
        <v>1</v>
      </c>
      <c r="F37" s="67"/>
      <c r="G37" s="65">
        <f t="shared" si="4"/>
        <v>2</v>
      </c>
      <c r="H37" s="66">
        <f t="shared" si="5"/>
        <v>4</v>
      </c>
      <c r="I37" s="20" t="str">
        <f t="shared" si="6"/>
        <v>-</v>
      </c>
      <c r="J37" s="21">
        <f t="shared" si="7"/>
        <v>4</v>
      </c>
    </row>
    <row r="38" spans="1:10" x14ac:dyDescent="0.25">
      <c r="A38" s="158" t="s">
        <v>305</v>
      </c>
      <c r="B38" s="65">
        <v>2</v>
      </c>
      <c r="C38" s="66">
        <v>2</v>
      </c>
      <c r="D38" s="65">
        <v>2</v>
      </c>
      <c r="E38" s="66">
        <v>7</v>
      </c>
      <c r="F38" s="67"/>
      <c r="G38" s="65">
        <f t="shared" si="4"/>
        <v>0</v>
      </c>
      <c r="H38" s="66">
        <f t="shared" si="5"/>
        <v>-5</v>
      </c>
      <c r="I38" s="20">
        <f t="shared" si="6"/>
        <v>0</v>
      </c>
      <c r="J38" s="21">
        <f t="shared" si="7"/>
        <v>-0.7142857142857143</v>
      </c>
    </row>
    <row r="39" spans="1:10" x14ac:dyDescent="0.25">
      <c r="A39" s="158" t="s">
        <v>306</v>
      </c>
      <c r="B39" s="65">
        <v>2</v>
      </c>
      <c r="C39" s="66">
        <v>2</v>
      </c>
      <c r="D39" s="65">
        <v>4</v>
      </c>
      <c r="E39" s="66">
        <v>6</v>
      </c>
      <c r="F39" s="67"/>
      <c r="G39" s="65">
        <f t="shared" si="4"/>
        <v>0</v>
      </c>
      <c r="H39" s="66">
        <f t="shared" si="5"/>
        <v>-2</v>
      </c>
      <c r="I39" s="20">
        <f t="shared" si="6"/>
        <v>0</v>
      </c>
      <c r="J39" s="21">
        <f t="shared" si="7"/>
        <v>-0.33333333333333331</v>
      </c>
    </row>
    <row r="40" spans="1:10" x14ac:dyDescent="0.25">
      <c r="A40" s="158" t="s">
        <v>340</v>
      </c>
      <c r="B40" s="65">
        <v>6</v>
      </c>
      <c r="C40" s="66">
        <v>4</v>
      </c>
      <c r="D40" s="65">
        <v>14</v>
      </c>
      <c r="E40" s="66">
        <v>18</v>
      </c>
      <c r="F40" s="67"/>
      <c r="G40" s="65">
        <f t="shared" si="4"/>
        <v>2</v>
      </c>
      <c r="H40" s="66">
        <f t="shared" si="5"/>
        <v>-4</v>
      </c>
      <c r="I40" s="20">
        <f t="shared" si="6"/>
        <v>0.5</v>
      </c>
      <c r="J40" s="21">
        <f t="shared" si="7"/>
        <v>-0.22222222222222221</v>
      </c>
    </row>
    <row r="41" spans="1:10" x14ac:dyDescent="0.25">
      <c r="A41" s="158" t="s">
        <v>341</v>
      </c>
      <c r="B41" s="65">
        <v>1</v>
      </c>
      <c r="C41" s="66">
        <v>0</v>
      </c>
      <c r="D41" s="65">
        <v>3</v>
      </c>
      <c r="E41" s="66">
        <v>2</v>
      </c>
      <c r="F41" s="67"/>
      <c r="G41" s="65">
        <f t="shared" si="4"/>
        <v>1</v>
      </c>
      <c r="H41" s="66">
        <f t="shared" si="5"/>
        <v>1</v>
      </c>
      <c r="I41" s="20" t="str">
        <f t="shared" si="6"/>
        <v>-</v>
      </c>
      <c r="J41" s="21">
        <f t="shared" si="7"/>
        <v>0.5</v>
      </c>
    </row>
    <row r="42" spans="1:10" x14ac:dyDescent="0.25">
      <c r="A42" s="158" t="s">
        <v>377</v>
      </c>
      <c r="B42" s="65">
        <v>15</v>
      </c>
      <c r="C42" s="66">
        <v>5</v>
      </c>
      <c r="D42" s="65">
        <v>24</v>
      </c>
      <c r="E42" s="66">
        <v>16</v>
      </c>
      <c r="F42" s="67"/>
      <c r="G42" s="65">
        <f t="shared" si="4"/>
        <v>10</v>
      </c>
      <c r="H42" s="66">
        <f t="shared" si="5"/>
        <v>8</v>
      </c>
      <c r="I42" s="20">
        <f t="shared" si="6"/>
        <v>2</v>
      </c>
      <c r="J42" s="21">
        <f t="shared" si="7"/>
        <v>0.5</v>
      </c>
    </row>
    <row r="43" spans="1:10" x14ac:dyDescent="0.25">
      <c r="A43" s="158" t="s">
        <v>378</v>
      </c>
      <c r="B43" s="65">
        <v>0</v>
      </c>
      <c r="C43" s="66">
        <v>0</v>
      </c>
      <c r="D43" s="65">
        <v>0</v>
      </c>
      <c r="E43" s="66">
        <v>1</v>
      </c>
      <c r="F43" s="67"/>
      <c r="G43" s="65">
        <f t="shared" si="4"/>
        <v>0</v>
      </c>
      <c r="H43" s="66">
        <f t="shared" si="5"/>
        <v>-1</v>
      </c>
      <c r="I43" s="20" t="str">
        <f t="shared" si="6"/>
        <v>-</v>
      </c>
      <c r="J43" s="21">
        <f t="shared" si="7"/>
        <v>-1</v>
      </c>
    </row>
    <row r="44" spans="1:10" x14ac:dyDescent="0.25">
      <c r="A44" s="158" t="s">
        <v>396</v>
      </c>
      <c r="B44" s="65">
        <v>2</v>
      </c>
      <c r="C44" s="66">
        <v>2</v>
      </c>
      <c r="D44" s="65">
        <v>3</v>
      </c>
      <c r="E44" s="66">
        <v>5</v>
      </c>
      <c r="F44" s="67"/>
      <c r="G44" s="65">
        <f t="shared" si="4"/>
        <v>0</v>
      </c>
      <c r="H44" s="66">
        <f t="shared" si="5"/>
        <v>-2</v>
      </c>
      <c r="I44" s="20">
        <f t="shared" si="6"/>
        <v>0</v>
      </c>
      <c r="J44" s="21">
        <f t="shared" si="7"/>
        <v>-0.4</v>
      </c>
    </row>
    <row r="45" spans="1:10" s="160" customFormat="1" x14ac:dyDescent="0.25">
      <c r="A45" s="178" t="s">
        <v>503</v>
      </c>
      <c r="B45" s="71">
        <v>45</v>
      </c>
      <c r="C45" s="72">
        <v>27</v>
      </c>
      <c r="D45" s="71">
        <v>90</v>
      </c>
      <c r="E45" s="72">
        <v>97</v>
      </c>
      <c r="F45" s="73"/>
      <c r="G45" s="71">
        <f t="shared" si="4"/>
        <v>18</v>
      </c>
      <c r="H45" s="72">
        <f t="shared" si="5"/>
        <v>-7</v>
      </c>
      <c r="I45" s="37">
        <f t="shared" si="6"/>
        <v>0.66666666666666663</v>
      </c>
      <c r="J45" s="38">
        <f t="shared" si="7"/>
        <v>-7.2164948453608241E-2</v>
      </c>
    </row>
    <row r="46" spans="1:10" x14ac:dyDescent="0.25">
      <c r="A46" s="177"/>
      <c r="B46" s="143"/>
      <c r="C46" s="144"/>
      <c r="D46" s="143"/>
      <c r="E46" s="144"/>
      <c r="F46" s="145"/>
      <c r="G46" s="143"/>
      <c r="H46" s="144"/>
      <c r="I46" s="151"/>
      <c r="J46" s="152"/>
    </row>
    <row r="47" spans="1:10" s="139" customFormat="1" x14ac:dyDescent="0.25">
      <c r="A47" s="159" t="s">
        <v>34</v>
      </c>
      <c r="B47" s="65"/>
      <c r="C47" s="66"/>
      <c r="D47" s="65"/>
      <c r="E47" s="66"/>
      <c r="F47" s="67"/>
      <c r="G47" s="65"/>
      <c r="H47" s="66"/>
      <c r="I47" s="20"/>
      <c r="J47" s="21"/>
    </row>
    <row r="48" spans="1:10" x14ac:dyDescent="0.25">
      <c r="A48" s="158" t="s">
        <v>316</v>
      </c>
      <c r="B48" s="65">
        <v>27</v>
      </c>
      <c r="C48" s="66">
        <v>0</v>
      </c>
      <c r="D48" s="65">
        <v>62</v>
      </c>
      <c r="E48" s="66">
        <v>0</v>
      </c>
      <c r="F48" s="67"/>
      <c r="G48" s="65">
        <f>B48-C48</f>
        <v>27</v>
      </c>
      <c r="H48" s="66">
        <f>D48-E48</f>
        <v>62</v>
      </c>
      <c r="I48" s="20" t="str">
        <f>IF(C48=0, "-", IF(G48/C48&lt;10, G48/C48, "&gt;999%"))</f>
        <v>-</v>
      </c>
      <c r="J48" s="21" t="str">
        <f>IF(E48=0, "-", IF(H48/E48&lt;10, H48/E48, "&gt;999%"))</f>
        <v>-</v>
      </c>
    </row>
    <row r="49" spans="1:10" s="160" customFormat="1" x14ac:dyDescent="0.25">
      <c r="A49" s="178" t="s">
        <v>504</v>
      </c>
      <c r="B49" s="71">
        <v>27</v>
      </c>
      <c r="C49" s="72">
        <v>0</v>
      </c>
      <c r="D49" s="71">
        <v>62</v>
      </c>
      <c r="E49" s="72">
        <v>0</v>
      </c>
      <c r="F49" s="73"/>
      <c r="G49" s="71">
        <f>B49-C49</f>
        <v>27</v>
      </c>
      <c r="H49" s="72">
        <f>D49-E49</f>
        <v>62</v>
      </c>
      <c r="I49" s="37" t="str">
        <f>IF(C49=0, "-", IF(G49/C49&lt;10, G49/C49, "&gt;999%"))</f>
        <v>-</v>
      </c>
      <c r="J49" s="38" t="str">
        <f>IF(E49=0, "-", IF(H49/E49&lt;10, H49/E49, "&gt;999%"))</f>
        <v>-</v>
      </c>
    </row>
    <row r="50" spans="1:10" x14ac:dyDescent="0.25">
      <c r="A50" s="177"/>
      <c r="B50" s="143"/>
      <c r="C50" s="144"/>
      <c r="D50" s="143"/>
      <c r="E50" s="144"/>
      <c r="F50" s="145"/>
      <c r="G50" s="143"/>
      <c r="H50" s="144"/>
      <c r="I50" s="151"/>
      <c r="J50" s="152"/>
    </row>
    <row r="51" spans="1:10" s="139" customFormat="1" x14ac:dyDescent="0.25">
      <c r="A51" s="159" t="s">
        <v>35</v>
      </c>
      <c r="B51" s="65"/>
      <c r="C51" s="66"/>
      <c r="D51" s="65"/>
      <c r="E51" s="66"/>
      <c r="F51" s="67"/>
      <c r="G51" s="65"/>
      <c r="H51" s="66"/>
      <c r="I51" s="20"/>
      <c r="J51" s="21"/>
    </row>
    <row r="52" spans="1:10" x14ac:dyDescent="0.25">
      <c r="A52" s="158" t="s">
        <v>265</v>
      </c>
      <c r="B52" s="65">
        <v>1</v>
      </c>
      <c r="C52" s="66">
        <v>0</v>
      </c>
      <c r="D52" s="65">
        <v>2</v>
      </c>
      <c r="E52" s="66">
        <v>2</v>
      </c>
      <c r="F52" s="67"/>
      <c r="G52" s="65">
        <f>B52-C52</f>
        <v>1</v>
      </c>
      <c r="H52" s="66">
        <f>D52-E52</f>
        <v>0</v>
      </c>
      <c r="I52" s="20" t="str">
        <f>IF(C52=0, "-", IF(G52/C52&lt;10, G52/C52, "&gt;999%"))</f>
        <v>-</v>
      </c>
      <c r="J52" s="21">
        <f>IF(E52=0, "-", IF(H52/E52&lt;10, H52/E52, "&gt;999%"))</f>
        <v>0</v>
      </c>
    </row>
    <row r="53" spans="1:10" x14ac:dyDescent="0.25">
      <c r="A53" s="158" t="s">
        <v>433</v>
      </c>
      <c r="B53" s="65">
        <v>1</v>
      </c>
      <c r="C53" s="66">
        <v>0</v>
      </c>
      <c r="D53" s="65">
        <v>6</v>
      </c>
      <c r="E53" s="66">
        <v>4</v>
      </c>
      <c r="F53" s="67"/>
      <c r="G53" s="65">
        <f>B53-C53</f>
        <v>1</v>
      </c>
      <c r="H53" s="66">
        <f>D53-E53</f>
        <v>2</v>
      </c>
      <c r="I53" s="20" t="str">
        <f>IF(C53=0, "-", IF(G53/C53&lt;10, G53/C53, "&gt;999%"))</f>
        <v>-</v>
      </c>
      <c r="J53" s="21">
        <f>IF(E53=0, "-", IF(H53/E53&lt;10, H53/E53, "&gt;999%"))</f>
        <v>0.5</v>
      </c>
    </row>
    <row r="54" spans="1:10" x14ac:dyDescent="0.25">
      <c r="A54" s="158" t="s">
        <v>434</v>
      </c>
      <c r="B54" s="65">
        <v>0</v>
      </c>
      <c r="C54" s="66">
        <v>0</v>
      </c>
      <c r="D54" s="65">
        <v>1</v>
      </c>
      <c r="E54" s="66">
        <v>0</v>
      </c>
      <c r="F54" s="67"/>
      <c r="G54" s="65">
        <f>B54-C54</f>
        <v>0</v>
      </c>
      <c r="H54" s="66">
        <f>D54-E54</f>
        <v>1</v>
      </c>
      <c r="I54" s="20" t="str">
        <f>IF(C54=0, "-", IF(G54/C54&lt;10, G54/C54, "&gt;999%"))</f>
        <v>-</v>
      </c>
      <c r="J54" s="21" t="str">
        <f>IF(E54=0, "-", IF(H54/E54&lt;10, H54/E54, "&gt;999%"))</f>
        <v>-</v>
      </c>
    </row>
    <row r="55" spans="1:10" s="160" customFormat="1" x14ac:dyDescent="0.25">
      <c r="A55" s="178" t="s">
        <v>505</v>
      </c>
      <c r="B55" s="71">
        <v>2</v>
      </c>
      <c r="C55" s="72">
        <v>0</v>
      </c>
      <c r="D55" s="71">
        <v>9</v>
      </c>
      <c r="E55" s="72">
        <v>6</v>
      </c>
      <c r="F55" s="73"/>
      <c r="G55" s="71">
        <f>B55-C55</f>
        <v>2</v>
      </c>
      <c r="H55" s="72">
        <f>D55-E55</f>
        <v>3</v>
      </c>
      <c r="I55" s="37" t="str">
        <f>IF(C55=0, "-", IF(G55/C55&lt;10, G55/C55, "&gt;999%"))</f>
        <v>-</v>
      </c>
      <c r="J55" s="38">
        <f>IF(E55=0, "-", IF(H55/E55&lt;10, H55/E55, "&gt;999%"))</f>
        <v>0.5</v>
      </c>
    </row>
    <row r="56" spans="1:10" x14ac:dyDescent="0.25">
      <c r="A56" s="177"/>
      <c r="B56" s="143"/>
      <c r="C56" s="144"/>
      <c r="D56" s="143"/>
      <c r="E56" s="144"/>
      <c r="F56" s="145"/>
      <c r="G56" s="143"/>
      <c r="H56" s="144"/>
      <c r="I56" s="151"/>
      <c r="J56" s="152"/>
    </row>
    <row r="57" spans="1:10" s="139" customFormat="1" x14ac:dyDescent="0.25">
      <c r="A57" s="159" t="s">
        <v>36</v>
      </c>
      <c r="B57" s="65"/>
      <c r="C57" s="66"/>
      <c r="D57" s="65"/>
      <c r="E57" s="66"/>
      <c r="F57" s="67"/>
      <c r="G57" s="65"/>
      <c r="H57" s="66"/>
      <c r="I57" s="20"/>
      <c r="J57" s="21"/>
    </row>
    <row r="58" spans="1:10" x14ac:dyDescent="0.25">
      <c r="A58" s="158" t="s">
        <v>184</v>
      </c>
      <c r="B58" s="65">
        <v>0</v>
      </c>
      <c r="C58" s="66">
        <v>0</v>
      </c>
      <c r="D58" s="65">
        <v>0</v>
      </c>
      <c r="E58" s="66">
        <v>1</v>
      </c>
      <c r="F58" s="67"/>
      <c r="G58" s="65">
        <f>B58-C58</f>
        <v>0</v>
      </c>
      <c r="H58" s="66">
        <f>D58-E58</f>
        <v>-1</v>
      </c>
      <c r="I58" s="20" t="str">
        <f>IF(C58=0, "-", IF(G58/C58&lt;10, G58/C58, "&gt;999%"))</f>
        <v>-</v>
      </c>
      <c r="J58" s="21">
        <f>IF(E58=0, "-", IF(H58/E58&lt;10, H58/E58, "&gt;999%"))</f>
        <v>-1</v>
      </c>
    </row>
    <row r="59" spans="1:10" x14ac:dyDescent="0.25">
      <c r="A59" s="158" t="s">
        <v>282</v>
      </c>
      <c r="B59" s="65">
        <v>0</v>
      </c>
      <c r="C59" s="66">
        <v>0</v>
      </c>
      <c r="D59" s="65">
        <v>0</v>
      </c>
      <c r="E59" s="66">
        <v>3</v>
      </c>
      <c r="F59" s="67"/>
      <c r="G59" s="65">
        <f>B59-C59</f>
        <v>0</v>
      </c>
      <c r="H59" s="66">
        <f>D59-E59</f>
        <v>-3</v>
      </c>
      <c r="I59" s="20" t="str">
        <f>IF(C59=0, "-", IF(G59/C59&lt;10, G59/C59, "&gt;999%"))</f>
        <v>-</v>
      </c>
      <c r="J59" s="21">
        <f>IF(E59=0, "-", IF(H59/E59&lt;10, H59/E59, "&gt;999%"))</f>
        <v>-1</v>
      </c>
    </row>
    <row r="60" spans="1:10" x14ac:dyDescent="0.25">
      <c r="A60" s="158" t="s">
        <v>317</v>
      </c>
      <c r="B60" s="65">
        <v>0</v>
      </c>
      <c r="C60" s="66">
        <v>0</v>
      </c>
      <c r="D60" s="65">
        <v>0</v>
      </c>
      <c r="E60" s="66">
        <v>1</v>
      </c>
      <c r="F60" s="67"/>
      <c r="G60" s="65">
        <f>B60-C60</f>
        <v>0</v>
      </c>
      <c r="H60" s="66">
        <f>D60-E60</f>
        <v>-1</v>
      </c>
      <c r="I60" s="20" t="str">
        <f>IF(C60=0, "-", IF(G60/C60&lt;10, G60/C60, "&gt;999%"))</f>
        <v>-</v>
      </c>
      <c r="J60" s="21">
        <f>IF(E60=0, "-", IF(H60/E60&lt;10, H60/E60, "&gt;999%"))</f>
        <v>-1</v>
      </c>
    </row>
    <row r="61" spans="1:10" x14ac:dyDescent="0.25">
      <c r="A61" s="158" t="s">
        <v>231</v>
      </c>
      <c r="B61" s="65">
        <v>0</v>
      </c>
      <c r="C61" s="66">
        <v>0</v>
      </c>
      <c r="D61" s="65">
        <v>1</v>
      </c>
      <c r="E61" s="66">
        <v>0</v>
      </c>
      <c r="F61" s="67"/>
      <c r="G61" s="65">
        <f>B61-C61</f>
        <v>0</v>
      </c>
      <c r="H61" s="66">
        <f>D61-E61</f>
        <v>1</v>
      </c>
      <c r="I61" s="20" t="str">
        <f>IF(C61=0, "-", IF(G61/C61&lt;10, G61/C61, "&gt;999%"))</f>
        <v>-</v>
      </c>
      <c r="J61" s="21" t="str">
        <f>IF(E61=0, "-", IF(H61/E61&lt;10, H61/E61, "&gt;999%"))</f>
        <v>-</v>
      </c>
    </row>
    <row r="62" spans="1:10" s="160" customFormat="1" x14ac:dyDescent="0.25">
      <c r="A62" s="178" t="s">
        <v>506</v>
      </c>
      <c r="B62" s="71">
        <v>0</v>
      </c>
      <c r="C62" s="72">
        <v>0</v>
      </c>
      <c r="D62" s="71">
        <v>1</v>
      </c>
      <c r="E62" s="72">
        <v>5</v>
      </c>
      <c r="F62" s="73"/>
      <c r="G62" s="71">
        <f>B62-C62</f>
        <v>0</v>
      </c>
      <c r="H62" s="72">
        <f>D62-E62</f>
        <v>-4</v>
      </c>
      <c r="I62" s="37" t="str">
        <f>IF(C62=0, "-", IF(G62/C62&lt;10, G62/C62, "&gt;999%"))</f>
        <v>-</v>
      </c>
      <c r="J62" s="38">
        <f>IF(E62=0, "-", IF(H62/E62&lt;10, H62/E62, "&gt;999%"))</f>
        <v>-0.8</v>
      </c>
    </row>
    <row r="63" spans="1:10" x14ac:dyDescent="0.25">
      <c r="A63" s="177"/>
      <c r="B63" s="143"/>
      <c r="C63" s="144"/>
      <c r="D63" s="143"/>
      <c r="E63" s="144"/>
      <c r="F63" s="145"/>
      <c r="G63" s="143"/>
      <c r="H63" s="144"/>
      <c r="I63" s="151"/>
      <c r="J63" s="152"/>
    </row>
    <row r="64" spans="1:10" s="139" customFormat="1" x14ac:dyDescent="0.25">
      <c r="A64" s="159" t="s">
        <v>37</v>
      </c>
      <c r="B64" s="65"/>
      <c r="C64" s="66"/>
      <c r="D64" s="65"/>
      <c r="E64" s="66"/>
      <c r="F64" s="67"/>
      <c r="G64" s="65"/>
      <c r="H64" s="66"/>
      <c r="I64" s="20"/>
      <c r="J64" s="21"/>
    </row>
    <row r="65" spans="1:10" x14ac:dyDescent="0.25">
      <c r="A65" s="158" t="s">
        <v>342</v>
      </c>
      <c r="B65" s="65">
        <v>0</v>
      </c>
      <c r="C65" s="66">
        <v>0</v>
      </c>
      <c r="D65" s="65">
        <v>2</v>
      </c>
      <c r="E65" s="66">
        <v>0</v>
      </c>
      <c r="F65" s="67"/>
      <c r="G65" s="65">
        <f>B65-C65</f>
        <v>0</v>
      </c>
      <c r="H65" s="66">
        <f>D65-E65</f>
        <v>2</v>
      </c>
      <c r="I65" s="20" t="str">
        <f>IF(C65=0, "-", IF(G65/C65&lt;10, G65/C65, "&gt;999%"))</f>
        <v>-</v>
      </c>
      <c r="J65" s="21" t="str">
        <f>IF(E65=0, "-", IF(H65/E65&lt;10, H65/E65, "&gt;999%"))</f>
        <v>-</v>
      </c>
    </row>
    <row r="66" spans="1:10" x14ac:dyDescent="0.25">
      <c r="A66" s="158" t="s">
        <v>318</v>
      </c>
      <c r="B66" s="65">
        <v>8</v>
      </c>
      <c r="C66" s="66">
        <v>0</v>
      </c>
      <c r="D66" s="65">
        <v>25</v>
      </c>
      <c r="E66" s="66">
        <v>0</v>
      </c>
      <c r="F66" s="67"/>
      <c r="G66" s="65">
        <f>B66-C66</f>
        <v>8</v>
      </c>
      <c r="H66" s="66">
        <f>D66-E66</f>
        <v>25</v>
      </c>
      <c r="I66" s="20" t="str">
        <f>IF(C66=0, "-", IF(G66/C66&lt;10, G66/C66, "&gt;999%"))</f>
        <v>-</v>
      </c>
      <c r="J66" s="21" t="str">
        <f>IF(E66=0, "-", IF(H66/E66&lt;10, H66/E66, "&gt;999%"))</f>
        <v>-</v>
      </c>
    </row>
    <row r="67" spans="1:10" x14ac:dyDescent="0.25">
      <c r="A67" s="158" t="s">
        <v>198</v>
      </c>
      <c r="B67" s="65">
        <v>0</v>
      </c>
      <c r="C67" s="66">
        <v>0</v>
      </c>
      <c r="D67" s="65">
        <v>3</v>
      </c>
      <c r="E67" s="66">
        <v>0</v>
      </c>
      <c r="F67" s="67"/>
      <c r="G67" s="65">
        <f>B67-C67</f>
        <v>0</v>
      </c>
      <c r="H67" s="66">
        <f>D67-E67</f>
        <v>3</v>
      </c>
      <c r="I67" s="20" t="str">
        <f>IF(C67=0, "-", IF(G67/C67&lt;10, G67/C67, "&gt;999%"))</f>
        <v>-</v>
      </c>
      <c r="J67" s="21" t="str">
        <f>IF(E67=0, "-", IF(H67/E67&lt;10, H67/E67, "&gt;999%"))</f>
        <v>-</v>
      </c>
    </row>
    <row r="68" spans="1:10" s="160" customFormat="1" x14ac:dyDescent="0.25">
      <c r="A68" s="178" t="s">
        <v>507</v>
      </c>
      <c r="B68" s="71">
        <v>8</v>
      </c>
      <c r="C68" s="72">
        <v>0</v>
      </c>
      <c r="D68" s="71">
        <v>30</v>
      </c>
      <c r="E68" s="72">
        <v>0</v>
      </c>
      <c r="F68" s="73"/>
      <c r="G68" s="71">
        <f>B68-C68</f>
        <v>8</v>
      </c>
      <c r="H68" s="72">
        <f>D68-E68</f>
        <v>30</v>
      </c>
      <c r="I68" s="37" t="str">
        <f>IF(C68=0, "-", IF(G68/C68&lt;10, G68/C68, "&gt;999%"))</f>
        <v>-</v>
      </c>
      <c r="J68" s="38" t="str">
        <f>IF(E68=0, "-", IF(H68/E68&lt;10, H68/E68, "&gt;999%"))</f>
        <v>-</v>
      </c>
    </row>
    <row r="69" spans="1:10" x14ac:dyDescent="0.25">
      <c r="A69" s="177"/>
      <c r="B69" s="143"/>
      <c r="C69" s="144"/>
      <c r="D69" s="143"/>
      <c r="E69" s="144"/>
      <c r="F69" s="145"/>
      <c r="G69" s="143"/>
      <c r="H69" s="144"/>
      <c r="I69" s="151"/>
      <c r="J69" s="152"/>
    </row>
    <row r="70" spans="1:10" s="139" customFormat="1" x14ac:dyDescent="0.25">
      <c r="A70" s="159" t="s">
        <v>38</v>
      </c>
      <c r="B70" s="65"/>
      <c r="C70" s="66"/>
      <c r="D70" s="65"/>
      <c r="E70" s="66"/>
      <c r="F70" s="67"/>
      <c r="G70" s="65"/>
      <c r="H70" s="66"/>
      <c r="I70" s="20"/>
      <c r="J70" s="21"/>
    </row>
    <row r="71" spans="1:10" x14ac:dyDescent="0.25">
      <c r="A71" s="158" t="s">
        <v>171</v>
      </c>
      <c r="B71" s="65">
        <v>1</v>
      </c>
      <c r="C71" s="66">
        <v>1</v>
      </c>
      <c r="D71" s="65">
        <v>5</v>
      </c>
      <c r="E71" s="66">
        <v>6</v>
      </c>
      <c r="F71" s="67"/>
      <c r="G71" s="65">
        <f>B71-C71</f>
        <v>0</v>
      </c>
      <c r="H71" s="66">
        <f>D71-E71</f>
        <v>-1</v>
      </c>
      <c r="I71" s="20">
        <f>IF(C71=0, "-", IF(G71/C71&lt;10, G71/C71, "&gt;999%"))</f>
        <v>0</v>
      </c>
      <c r="J71" s="21">
        <f>IF(E71=0, "-", IF(H71/E71&lt;10, H71/E71, "&gt;999%"))</f>
        <v>-0.16666666666666666</v>
      </c>
    </row>
    <row r="72" spans="1:10" s="160" customFormat="1" x14ac:dyDescent="0.25">
      <c r="A72" s="178" t="s">
        <v>508</v>
      </c>
      <c r="B72" s="71">
        <v>1</v>
      </c>
      <c r="C72" s="72">
        <v>1</v>
      </c>
      <c r="D72" s="71">
        <v>5</v>
      </c>
      <c r="E72" s="72">
        <v>6</v>
      </c>
      <c r="F72" s="73"/>
      <c r="G72" s="71">
        <f>B72-C72</f>
        <v>0</v>
      </c>
      <c r="H72" s="72">
        <f>D72-E72</f>
        <v>-1</v>
      </c>
      <c r="I72" s="37">
        <f>IF(C72=0, "-", IF(G72/C72&lt;10, G72/C72, "&gt;999%"))</f>
        <v>0</v>
      </c>
      <c r="J72" s="38">
        <f>IF(E72=0, "-", IF(H72/E72&lt;10, H72/E72, "&gt;999%"))</f>
        <v>-0.16666666666666666</v>
      </c>
    </row>
    <row r="73" spans="1:10" x14ac:dyDescent="0.25">
      <c r="A73" s="177"/>
      <c r="B73" s="143"/>
      <c r="C73" s="144"/>
      <c r="D73" s="143"/>
      <c r="E73" s="144"/>
      <c r="F73" s="145"/>
      <c r="G73" s="143"/>
      <c r="H73" s="144"/>
      <c r="I73" s="151"/>
      <c r="J73" s="152"/>
    </row>
    <row r="74" spans="1:10" s="139" customFormat="1" x14ac:dyDescent="0.25">
      <c r="A74" s="159" t="s">
        <v>39</v>
      </c>
      <c r="B74" s="65"/>
      <c r="C74" s="66"/>
      <c r="D74" s="65"/>
      <c r="E74" s="66"/>
      <c r="F74" s="67"/>
      <c r="G74" s="65"/>
      <c r="H74" s="66"/>
      <c r="I74" s="20"/>
      <c r="J74" s="21"/>
    </row>
    <row r="75" spans="1:10" x14ac:dyDescent="0.25">
      <c r="A75" s="158" t="s">
        <v>437</v>
      </c>
      <c r="B75" s="65">
        <v>1</v>
      </c>
      <c r="C75" s="66">
        <v>2</v>
      </c>
      <c r="D75" s="65">
        <v>2</v>
      </c>
      <c r="E75" s="66">
        <v>3</v>
      </c>
      <c r="F75" s="67"/>
      <c r="G75" s="65">
        <f>B75-C75</f>
        <v>-1</v>
      </c>
      <c r="H75" s="66">
        <f>D75-E75</f>
        <v>-1</v>
      </c>
      <c r="I75" s="20">
        <f>IF(C75=0, "-", IF(G75/C75&lt;10, G75/C75, "&gt;999%"))</f>
        <v>-0.5</v>
      </c>
      <c r="J75" s="21">
        <f>IF(E75=0, "-", IF(H75/E75&lt;10, H75/E75, "&gt;999%"))</f>
        <v>-0.33333333333333331</v>
      </c>
    </row>
    <row r="76" spans="1:10" s="160" customFormat="1" x14ac:dyDescent="0.25">
      <c r="A76" s="178" t="s">
        <v>509</v>
      </c>
      <c r="B76" s="71">
        <v>1</v>
      </c>
      <c r="C76" s="72">
        <v>2</v>
      </c>
      <c r="D76" s="71">
        <v>2</v>
      </c>
      <c r="E76" s="72">
        <v>3</v>
      </c>
      <c r="F76" s="73"/>
      <c r="G76" s="71">
        <f>B76-C76</f>
        <v>-1</v>
      </c>
      <c r="H76" s="72">
        <f>D76-E76</f>
        <v>-1</v>
      </c>
      <c r="I76" s="37">
        <f>IF(C76=0, "-", IF(G76/C76&lt;10, G76/C76, "&gt;999%"))</f>
        <v>-0.5</v>
      </c>
      <c r="J76" s="38">
        <f>IF(E76=0, "-", IF(H76/E76&lt;10, H76/E76, "&gt;999%"))</f>
        <v>-0.33333333333333331</v>
      </c>
    </row>
    <row r="77" spans="1:10" x14ac:dyDescent="0.25">
      <c r="A77" s="177"/>
      <c r="B77" s="143"/>
      <c r="C77" s="144"/>
      <c r="D77" s="143"/>
      <c r="E77" s="144"/>
      <c r="F77" s="145"/>
      <c r="G77" s="143"/>
      <c r="H77" s="144"/>
      <c r="I77" s="151"/>
      <c r="J77" s="152"/>
    </row>
    <row r="78" spans="1:10" s="139" customFormat="1" x14ac:dyDescent="0.25">
      <c r="A78" s="159" t="s">
        <v>40</v>
      </c>
      <c r="B78" s="65"/>
      <c r="C78" s="66"/>
      <c r="D78" s="65"/>
      <c r="E78" s="66"/>
      <c r="F78" s="67"/>
      <c r="G78" s="65"/>
      <c r="H78" s="66"/>
      <c r="I78" s="20"/>
      <c r="J78" s="21"/>
    </row>
    <row r="79" spans="1:10" x14ac:dyDescent="0.25">
      <c r="A79" s="158" t="s">
        <v>319</v>
      </c>
      <c r="B79" s="65">
        <v>1</v>
      </c>
      <c r="C79" s="66">
        <v>0</v>
      </c>
      <c r="D79" s="65">
        <v>10</v>
      </c>
      <c r="E79" s="66">
        <v>0</v>
      </c>
      <c r="F79" s="67"/>
      <c r="G79" s="65">
        <f t="shared" ref="G79:G89" si="8">B79-C79</f>
        <v>1</v>
      </c>
      <c r="H79" s="66">
        <f t="shared" ref="H79:H89" si="9">D79-E79</f>
        <v>10</v>
      </c>
      <c r="I79" s="20" t="str">
        <f t="shared" ref="I79:I89" si="10">IF(C79=0, "-", IF(G79/C79&lt;10, G79/C79, "&gt;999%"))</f>
        <v>-</v>
      </c>
      <c r="J79" s="21" t="str">
        <f t="shared" ref="J79:J89" si="11">IF(E79=0, "-", IF(H79/E79&lt;10, H79/E79, "&gt;999%"))</f>
        <v>-</v>
      </c>
    </row>
    <row r="80" spans="1:10" x14ac:dyDescent="0.25">
      <c r="A80" s="158" t="s">
        <v>356</v>
      </c>
      <c r="B80" s="65">
        <v>15</v>
      </c>
      <c r="C80" s="66">
        <v>7</v>
      </c>
      <c r="D80" s="65">
        <v>47</v>
      </c>
      <c r="E80" s="66">
        <v>29</v>
      </c>
      <c r="F80" s="67"/>
      <c r="G80" s="65">
        <f t="shared" si="8"/>
        <v>8</v>
      </c>
      <c r="H80" s="66">
        <f t="shared" si="9"/>
        <v>18</v>
      </c>
      <c r="I80" s="20">
        <f t="shared" si="10"/>
        <v>1.1428571428571428</v>
      </c>
      <c r="J80" s="21">
        <f t="shared" si="11"/>
        <v>0.62068965517241381</v>
      </c>
    </row>
    <row r="81" spans="1:10" x14ac:dyDescent="0.25">
      <c r="A81" s="158" t="s">
        <v>174</v>
      </c>
      <c r="B81" s="65">
        <v>1</v>
      </c>
      <c r="C81" s="66">
        <v>0</v>
      </c>
      <c r="D81" s="65">
        <v>2</v>
      </c>
      <c r="E81" s="66">
        <v>0</v>
      </c>
      <c r="F81" s="67"/>
      <c r="G81" s="65">
        <f t="shared" si="8"/>
        <v>1</v>
      </c>
      <c r="H81" s="66">
        <f t="shared" si="9"/>
        <v>2</v>
      </c>
      <c r="I81" s="20" t="str">
        <f t="shared" si="10"/>
        <v>-</v>
      </c>
      <c r="J81" s="21" t="str">
        <f t="shared" si="11"/>
        <v>-</v>
      </c>
    </row>
    <row r="82" spans="1:10" x14ac:dyDescent="0.25">
      <c r="A82" s="158" t="s">
        <v>199</v>
      </c>
      <c r="B82" s="65">
        <v>0</v>
      </c>
      <c r="C82" s="66">
        <v>1</v>
      </c>
      <c r="D82" s="65">
        <v>0</v>
      </c>
      <c r="E82" s="66">
        <v>2</v>
      </c>
      <c r="F82" s="67"/>
      <c r="G82" s="65">
        <f t="shared" si="8"/>
        <v>-1</v>
      </c>
      <c r="H82" s="66">
        <f t="shared" si="9"/>
        <v>-2</v>
      </c>
      <c r="I82" s="20">
        <f t="shared" si="10"/>
        <v>-1</v>
      </c>
      <c r="J82" s="21">
        <f t="shared" si="11"/>
        <v>-1</v>
      </c>
    </row>
    <row r="83" spans="1:10" x14ac:dyDescent="0.25">
      <c r="A83" s="158" t="s">
        <v>256</v>
      </c>
      <c r="B83" s="65">
        <v>2</v>
      </c>
      <c r="C83" s="66">
        <v>1</v>
      </c>
      <c r="D83" s="65">
        <v>6</v>
      </c>
      <c r="E83" s="66">
        <v>1</v>
      </c>
      <c r="F83" s="67"/>
      <c r="G83" s="65">
        <f t="shared" si="8"/>
        <v>1</v>
      </c>
      <c r="H83" s="66">
        <f t="shared" si="9"/>
        <v>5</v>
      </c>
      <c r="I83" s="20">
        <f t="shared" si="10"/>
        <v>1</v>
      </c>
      <c r="J83" s="21">
        <f t="shared" si="11"/>
        <v>5</v>
      </c>
    </row>
    <row r="84" spans="1:10" x14ac:dyDescent="0.25">
      <c r="A84" s="158" t="s">
        <v>272</v>
      </c>
      <c r="B84" s="65">
        <v>3</v>
      </c>
      <c r="C84" s="66">
        <v>1</v>
      </c>
      <c r="D84" s="65">
        <v>9</v>
      </c>
      <c r="E84" s="66">
        <v>2</v>
      </c>
      <c r="F84" s="67"/>
      <c r="G84" s="65">
        <f t="shared" si="8"/>
        <v>2</v>
      </c>
      <c r="H84" s="66">
        <f t="shared" si="9"/>
        <v>7</v>
      </c>
      <c r="I84" s="20">
        <f t="shared" si="10"/>
        <v>2</v>
      </c>
      <c r="J84" s="21">
        <f t="shared" si="11"/>
        <v>3.5</v>
      </c>
    </row>
    <row r="85" spans="1:10" x14ac:dyDescent="0.25">
      <c r="A85" s="158" t="s">
        <v>415</v>
      </c>
      <c r="B85" s="65">
        <v>4</v>
      </c>
      <c r="C85" s="66">
        <v>6</v>
      </c>
      <c r="D85" s="65">
        <v>24</v>
      </c>
      <c r="E85" s="66">
        <v>10</v>
      </c>
      <c r="F85" s="67"/>
      <c r="G85" s="65">
        <f t="shared" si="8"/>
        <v>-2</v>
      </c>
      <c r="H85" s="66">
        <f t="shared" si="9"/>
        <v>14</v>
      </c>
      <c r="I85" s="20">
        <f t="shared" si="10"/>
        <v>-0.33333333333333331</v>
      </c>
      <c r="J85" s="21">
        <f t="shared" si="11"/>
        <v>1.4</v>
      </c>
    </row>
    <row r="86" spans="1:10" x14ac:dyDescent="0.25">
      <c r="A86" s="158" t="s">
        <v>421</v>
      </c>
      <c r="B86" s="65">
        <v>47</v>
      </c>
      <c r="C86" s="66">
        <v>31</v>
      </c>
      <c r="D86" s="65">
        <v>145</v>
      </c>
      <c r="E86" s="66">
        <v>119</v>
      </c>
      <c r="F86" s="67"/>
      <c r="G86" s="65">
        <f t="shared" si="8"/>
        <v>16</v>
      </c>
      <c r="H86" s="66">
        <f t="shared" si="9"/>
        <v>26</v>
      </c>
      <c r="I86" s="20">
        <f t="shared" si="10"/>
        <v>0.5161290322580645</v>
      </c>
      <c r="J86" s="21">
        <f t="shared" si="11"/>
        <v>0.21848739495798319</v>
      </c>
    </row>
    <row r="87" spans="1:10" x14ac:dyDescent="0.25">
      <c r="A87" s="158" t="s">
        <v>406</v>
      </c>
      <c r="B87" s="65">
        <v>4</v>
      </c>
      <c r="C87" s="66">
        <v>5</v>
      </c>
      <c r="D87" s="65">
        <v>9</v>
      </c>
      <c r="E87" s="66">
        <v>6</v>
      </c>
      <c r="F87" s="67"/>
      <c r="G87" s="65">
        <f t="shared" si="8"/>
        <v>-1</v>
      </c>
      <c r="H87" s="66">
        <f t="shared" si="9"/>
        <v>3</v>
      </c>
      <c r="I87" s="20">
        <f t="shared" si="10"/>
        <v>-0.2</v>
      </c>
      <c r="J87" s="21">
        <f t="shared" si="11"/>
        <v>0.5</v>
      </c>
    </row>
    <row r="88" spans="1:10" x14ac:dyDescent="0.25">
      <c r="A88" s="158" t="s">
        <v>438</v>
      </c>
      <c r="B88" s="65">
        <v>1</v>
      </c>
      <c r="C88" s="66">
        <v>0</v>
      </c>
      <c r="D88" s="65">
        <v>1</v>
      </c>
      <c r="E88" s="66">
        <v>0</v>
      </c>
      <c r="F88" s="67"/>
      <c r="G88" s="65">
        <f t="shared" si="8"/>
        <v>1</v>
      </c>
      <c r="H88" s="66">
        <f t="shared" si="9"/>
        <v>1</v>
      </c>
      <c r="I88" s="20" t="str">
        <f t="shared" si="10"/>
        <v>-</v>
      </c>
      <c r="J88" s="21" t="str">
        <f t="shared" si="11"/>
        <v>-</v>
      </c>
    </row>
    <row r="89" spans="1:10" s="160" customFormat="1" x14ac:dyDescent="0.25">
      <c r="A89" s="178" t="s">
        <v>510</v>
      </c>
      <c r="B89" s="71">
        <v>78</v>
      </c>
      <c r="C89" s="72">
        <v>52</v>
      </c>
      <c r="D89" s="71">
        <v>253</v>
      </c>
      <c r="E89" s="72">
        <v>169</v>
      </c>
      <c r="F89" s="73"/>
      <c r="G89" s="71">
        <f t="shared" si="8"/>
        <v>26</v>
      </c>
      <c r="H89" s="72">
        <f t="shared" si="9"/>
        <v>84</v>
      </c>
      <c r="I89" s="37">
        <f t="shared" si="10"/>
        <v>0.5</v>
      </c>
      <c r="J89" s="38">
        <f t="shared" si="11"/>
        <v>0.49704142011834318</v>
      </c>
    </row>
    <row r="90" spans="1:10" x14ac:dyDescent="0.25">
      <c r="A90" s="177"/>
      <c r="B90" s="143"/>
      <c r="C90" s="144"/>
      <c r="D90" s="143"/>
      <c r="E90" s="144"/>
      <c r="F90" s="145"/>
      <c r="G90" s="143"/>
      <c r="H90" s="144"/>
      <c r="I90" s="151"/>
      <c r="J90" s="152"/>
    </row>
    <row r="91" spans="1:10" s="139" customFormat="1" x14ac:dyDescent="0.25">
      <c r="A91" s="159" t="s">
        <v>41</v>
      </c>
      <c r="B91" s="65"/>
      <c r="C91" s="66"/>
      <c r="D91" s="65"/>
      <c r="E91" s="66"/>
      <c r="F91" s="67"/>
      <c r="G91" s="65"/>
      <c r="H91" s="66"/>
      <c r="I91" s="20"/>
      <c r="J91" s="21"/>
    </row>
    <row r="92" spans="1:10" x14ac:dyDescent="0.25">
      <c r="A92" s="158" t="s">
        <v>439</v>
      </c>
      <c r="B92" s="65">
        <v>1</v>
      </c>
      <c r="C92" s="66">
        <v>3</v>
      </c>
      <c r="D92" s="65">
        <v>2</v>
      </c>
      <c r="E92" s="66">
        <v>7</v>
      </c>
      <c r="F92" s="67"/>
      <c r="G92" s="65">
        <f>B92-C92</f>
        <v>-2</v>
      </c>
      <c r="H92" s="66">
        <f>D92-E92</f>
        <v>-5</v>
      </c>
      <c r="I92" s="20">
        <f>IF(C92=0, "-", IF(G92/C92&lt;10, G92/C92, "&gt;999%"))</f>
        <v>-0.66666666666666663</v>
      </c>
      <c r="J92" s="21">
        <f>IF(E92=0, "-", IF(H92/E92&lt;10, H92/E92, "&gt;999%"))</f>
        <v>-0.7142857142857143</v>
      </c>
    </row>
    <row r="93" spans="1:10" s="160" customFormat="1" x14ac:dyDescent="0.25">
      <c r="A93" s="178" t="s">
        <v>511</v>
      </c>
      <c r="B93" s="71">
        <v>1</v>
      </c>
      <c r="C93" s="72">
        <v>3</v>
      </c>
      <c r="D93" s="71">
        <v>2</v>
      </c>
      <c r="E93" s="72">
        <v>7</v>
      </c>
      <c r="F93" s="73"/>
      <c r="G93" s="71">
        <f>B93-C93</f>
        <v>-2</v>
      </c>
      <c r="H93" s="72">
        <f>D93-E93</f>
        <v>-5</v>
      </c>
      <c r="I93" s="37">
        <f>IF(C93=0, "-", IF(G93/C93&lt;10, G93/C93, "&gt;999%"))</f>
        <v>-0.66666666666666663</v>
      </c>
      <c r="J93" s="38">
        <f>IF(E93=0, "-", IF(H93/E93&lt;10, H93/E93, "&gt;999%"))</f>
        <v>-0.7142857142857143</v>
      </c>
    </row>
    <row r="94" spans="1:10" x14ac:dyDescent="0.25">
      <c r="A94" s="177"/>
      <c r="B94" s="143"/>
      <c r="C94" s="144"/>
      <c r="D94" s="143"/>
      <c r="E94" s="144"/>
      <c r="F94" s="145"/>
      <c r="G94" s="143"/>
      <c r="H94" s="144"/>
      <c r="I94" s="151"/>
      <c r="J94" s="152"/>
    </row>
    <row r="95" spans="1:10" s="139" customFormat="1" x14ac:dyDescent="0.25">
      <c r="A95" s="159" t="s">
        <v>42</v>
      </c>
      <c r="B95" s="65"/>
      <c r="C95" s="66"/>
      <c r="D95" s="65"/>
      <c r="E95" s="66"/>
      <c r="F95" s="67"/>
      <c r="G95" s="65"/>
      <c r="H95" s="66"/>
      <c r="I95" s="20"/>
      <c r="J95" s="21"/>
    </row>
    <row r="96" spans="1:10" x14ac:dyDescent="0.25">
      <c r="A96" s="158" t="s">
        <v>307</v>
      </c>
      <c r="B96" s="65">
        <v>0</v>
      </c>
      <c r="C96" s="66">
        <v>0</v>
      </c>
      <c r="D96" s="65">
        <v>4</v>
      </c>
      <c r="E96" s="66">
        <v>0</v>
      </c>
      <c r="F96" s="67"/>
      <c r="G96" s="65">
        <f>B96-C96</f>
        <v>0</v>
      </c>
      <c r="H96" s="66">
        <f>D96-E96</f>
        <v>4</v>
      </c>
      <c r="I96" s="20" t="str">
        <f>IF(C96=0, "-", IF(G96/C96&lt;10, G96/C96, "&gt;999%"))</f>
        <v>-</v>
      </c>
      <c r="J96" s="21" t="str">
        <f>IF(E96=0, "-", IF(H96/E96&lt;10, H96/E96, "&gt;999%"))</f>
        <v>-</v>
      </c>
    </row>
    <row r="97" spans="1:10" x14ac:dyDescent="0.25">
      <c r="A97" s="158" t="s">
        <v>343</v>
      </c>
      <c r="B97" s="65">
        <v>0</v>
      </c>
      <c r="C97" s="66">
        <v>0</v>
      </c>
      <c r="D97" s="65">
        <v>3</v>
      </c>
      <c r="E97" s="66">
        <v>2</v>
      </c>
      <c r="F97" s="67"/>
      <c r="G97" s="65">
        <f>B97-C97</f>
        <v>0</v>
      </c>
      <c r="H97" s="66">
        <f>D97-E97</f>
        <v>1</v>
      </c>
      <c r="I97" s="20" t="str">
        <f>IF(C97=0, "-", IF(G97/C97&lt;10, G97/C97, "&gt;999%"))</f>
        <v>-</v>
      </c>
      <c r="J97" s="21">
        <f>IF(E97=0, "-", IF(H97/E97&lt;10, H97/E97, "&gt;999%"))</f>
        <v>0.5</v>
      </c>
    </row>
    <row r="98" spans="1:10" s="160" customFormat="1" x14ac:dyDescent="0.25">
      <c r="A98" s="178" t="s">
        <v>512</v>
      </c>
      <c r="B98" s="71">
        <v>0</v>
      </c>
      <c r="C98" s="72">
        <v>0</v>
      </c>
      <c r="D98" s="71">
        <v>7</v>
      </c>
      <c r="E98" s="72">
        <v>2</v>
      </c>
      <c r="F98" s="73"/>
      <c r="G98" s="71">
        <f>B98-C98</f>
        <v>0</v>
      </c>
      <c r="H98" s="72">
        <f>D98-E98</f>
        <v>5</v>
      </c>
      <c r="I98" s="37" t="str">
        <f>IF(C98=0, "-", IF(G98/C98&lt;10, G98/C98, "&gt;999%"))</f>
        <v>-</v>
      </c>
      <c r="J98" s="38">
        <f>IF(E98=0, "-", IF(H98/E98&lt;10, H98/E98, "&gt;999%"))</f>
        <v>2.5</v>
      </c>
    </row>
    <row r="99" spans="1:10" x14ac:dyDescent="0.25">
      <c r="A99" s="177"/>
      <c r="B99" s="143"/>
      <c r="C99" s="144"/>
      <c r="D99" s="143"/>
      <c r="E99" s="144"/>
      <c r="F99" s="145"/>
      <c r="G99" s="143"/>
      <c r="H99" s="144"/>
      <c r="I99" s="151"/>
      <c r="J99" s="152"/>
    </row>
    <row r="100" spans="1:10" s="139" customFormat="1" x14ac:dyDescent="0.25">
      <c r="A100" s="159" t="s">
        <v>43</v>
      </c>
      <c r="B100" s="65"/>
      <c r="C100" s="66"/>
      <c r="D100" s="65"/>
      <c r="E100" s="66"/>
      <c r="F100" s="67"/>
      <c r="G100" s="65"/>
      <c r="H100" s="66"/>
      <c r="I100" s="20"/>
      <c r="J100" s="21"/>
    </row>
    <row r="101" spans="1:10" x14ac:dyDescent="0.25">
      <c r="A101" s="158" t="s">
        <v>320</v>
      </c>
      <c r="B101" s="65">
        <v>18</v>
      </c>
      <c r="C101" s="66">
        <v>9</v>
      </c>
      <c r="D101" s="65">
        <v>38</v>
      </c>
      <c r="E101" s="66">
        <v>15</v>
      </c>
      <c r="F101" s="67"/>
      <c r="G101" s="65">
        <f>B101-C101</f>
        <v>9</v>
      </c>
      <c r="H101" s="66">
        <f>D101-E101</f>
        <v>23</v>
      </c>
      <c r="I101" s="20">
        <f>IF(C101=0, "-", IF(G101/C101&lt;10, G101/C101, "&gt;999%"))</f>
        <v>1</v>
      </c>
      <c r="J101" s="21">
        <f>IF(E101=0, "-", IF(H101/E101&lt;10, H101/E101, "&gt;999%"))</f>
        <v>1.5333333333333334</v>
      </c>
    </row>
    <row r="102" spans="1:10" x14ac:dyDescent="0.25">
      <c r="A102" s="158" t="s">
        <v>321</v>
      </c>
      <c r="B102" s="65">
        <v>2</v>
      </c>
      <c r="C102" s="66">
        <v>0</v>
      </c>
      <c r="D102" s="65">
        <v>11</v>
      </c>
      <c r="E102" s="66">
        <v>0</v>
      </c>
      <c r="F102" s="67"/>
      <c r="G102" s="65">
        <f>B102-C102</f>
        <v>2</v>
      </c>
      <c r="H102" s="66">
        <f>D102-E102</f>
        <v>11</v>
      </c>
      <c r="I102" s="20" t="str">
        <f>IF(C102=0, "-", IF(G102/C102&lt;10, G102/C102, "&gt;999%"))</f>
        <v>-</v>
      </c>
      <c r="J102" s="21" t="str">
        <f>IF(E102=0, "-", IF(H102/E102&lt;10, H102/E102, "&gt;999%"))</f>
        <v>-</v>
      </c>
    </row>
    <row r="103" spans="1:10" x14ac:dyDescent="0.25">
      <c r="A103" s="158" t="s">
        <v>283</v>
      </c>
      <c r="B103" s="65">
        <v>13</v>
      </c>
      <c r="C103" s="66">
        <v>8</v>
      </c>
      <c r="D103" s="65">
        <v>42</v>
      </c>
      <c r="E103" s="66">
        <v>21</v>
      </c>
      <c r="F103" s="67"/>
      <c r="G103" s="65">
        <f>B103-C103</f>
        <v>5</v>
      </c>
      <c r="H103" s="66">
        <f>D103-E103</f>
        <v>21</v>
      </c>
      <c r="I103" s="20">
        <f>IF(C103=0, "-", IF(G103/C103&lt;10, G103/C103, "&gt;999%"))</f>
        <v>0.625</v>
      </c>
      <c r="J103" s="21">
        <f>IF(E103=0, "-", IF(H103/E103&lt;10, H103/E103, "&gt;999%"))</f>
        <v>1</v>
      </c>
    </row>
    <row r="104" spans="1:10" x14ac:dyDescent="0.25">
      <c r="A104" s="158" t="s">
        <v>422</v>
      </c>
      <c r="B104" s="65">
        <v>17</v>
      </c>
      <c r="C104" s="66">
        <v>5</v>
      </c>
      <c r="D104" s="65">
        <v>26</v>
      </c>
      <c r="E104" s="66">
        <v>7</v>
      </c>
      <c r="F104" s="67"/>
      <c r="G104" s="65">
        <f>B104-C104</f>
        <v>12</v>
      </c>
      <c r="H104" s="66">
        <f>D104-E104</f>
        <v>19</v>
      </c>
      <c r="I104" s="20">
        <f>IF(C104=0, "-", IF(G104/C104&lt;10, G104/C104, "&gt;999%"))</f>
        <v>2.4</v>
      </c>
      <c r="J104" s="21">
        <f>IF(E104=0, "-", IF(H104/E104&lt;10, H104/E104, "&gt;999%"))</f>
        <v>2.7142857142857144</v>
      </c>
    </row>
    <row r="105" spans="1:10" s="160" customFormat="1" x14ac:dyDescent="0.25">
      <c r="A105" s="178" t="s">
        <v>513</v>
      </c>
      <c r="B105" s="71">
        <v>50</v>
      </c>
      <c r="C105" s="72">
        <v>22</v>
      </c>
      <c r="D105" s="71">
        <v>117</v>
      </c>
      <c r="E105" s="72">
        <v>43</v>
      </c>
      <c r="F105" s="73"/>
      <c r="G105" s="71">
        <f>B105-C105</f>
        <v>28</v>
      </c>
      <c r="H105" s="72">
        <f>D105-E105</f>
        <v>74</v>
      </c>
      <c r="I105" s="37">
        <f>IF(C105=0, "-", IF(G105/C105&lt;10, G105/C105, "&gt;999%"))</f>
        <v>1.2727272727272727</v>
      </c>
      <c r="J105" s="38">
        <f>IF(E105=0, "-", IF(H105/E105&lt;10, H105/E105, "&gt;999%"))</f>
        <v>1.7209302325581395</v>
      </c>
    </row>
    <row r="106" spans="1:10" x14ac:dyDescent="0.25">
      <c r="A106" s="177"/>
      <c r="B106" s="143"/>
      <c r="C106" s="144"/>
      <c r="D106" s="143"/>
      <c r="E106" s="144"/>
      <c r="F106" s="145"/>
      <c r="G106" s="143"/>
      <c r="H106" s="144"/>
      <c r="I106" s="151"/>
      <c r="J106" s="152"/>
    </row>
    <row r="107" spans="1:10" s="139" customFormat="1" x14ac:dyDescent="0.25">
      <c r="A107" s="159" t="s">
        <v>44</v>
      </c>
      <c r="B107" s="65"/>
      <c r="C107" s="66"/>
      <c r="D107" s="65"/>
      <c r="E107" s="66"/>
      <c r="F107" s="67"/>
      <c r="G107" s="65"/>
      <c r="H107" s="66"/>
      <c r="I107" s="20"/>
      <c r="J107" s="21"/>
    </row>
    <row r="108" spans="1:10" x14ac:dyDescent="0.25">
      <c r="A108" s="158" t="s">
        <v>440</v>
      </c>
      <c r="B108" s="65">
        <v>0</v>
      </c>
      <c r="C108" s="66">
        <v>0</v>
      </c>
      <c r="D108" s="65">
        <v>1</v>
      </c>
      <c r="E108" s="66">
        <v>0</v>
      </c>
      <c r="F108" s="67"/>
      <c r="G108" s="65">
        <f>B108-C108</f>
        <v>0</v>
      </c>
      <c r="H108" s="66">
        <f>D108-E108</f>
        <v>1</v>
      </c>
      <c r="I108" s="20" t="str">
        <f>IF(C108=0, "-", IF(G108/C108&lt;10, G108/C108, "&gt;999%"))</f>
        <v>-</v>
      </c>
      <c r="J108" s="21" t="str">
        <f>IF(E108=0, "-", IF(H108/E108&lt;10, H108/E108, "&gt;999%"))</f>
        <v>-</v>
      </c>
    </row>
    <row r="109" spans="1:10" s="160" customFormat="1" x14ac:dyDescent="0.25">
      <c r="A109" s="178" t="s">
        <v>514</v>
      </c>
      <c r="B109" s="71">
        <v>0</v>
      </c>
      <c r="C109" s="72">
        <v>0</v>
      </c>
      <c r="D109" s="71">
        <v>1</v>
      </c>
      <c r="E109" s="72">
        <v>0</v>
      </c>
      <c r="F109" s="73"/>
      <c r="G109" s="71">
        <f>B109-C109</f>
        <v>0</v>
      </c>
      <c r="H109" s="72">
        <f>D109-E109</f>
        <v>1</v>
      </c>
      <c r="I109" s="37" t="str">
        <f>IF(C109=0, "-", IF(G109/C109&lt;10, G109/C109, "&gt;999%"))</f>
        <v>-</v>
      </c>
      <c r="J109" s="38" t="str">
        <f>IF(E109=0, "-", IF(H109/E109&lt;10, H109/E109, "&gt;999%"))</f>
        <v>-</v>
      </c>
    </row>
    <row r="110" spans="1:10" x14ac:dyDescent="0.25">
      <c r="A110" s="177"/>
      <c r="B110" s="143"/>
      <c r="C110" s="144"/>
      <c r="D110" s="143"/>
      <c r="E110" s="144"/>
      <c r="F110" s="145"/>
      <c r="G110" s="143"/>
      <c r="H110" s="144"/>
      <c r="I110" s="151"/>
      <c r="J110" s="152"/>
    </row>
    <row r="111" spans="1:10" s="139" customFormat="1" x14ac:dyDescent="0.25">
      <c r="A111" s="159" t="s">
        <v>45</v>
      </c>
      <c r="B111" s="65"/>
      <c r="C111" s="66"/>
      <c r="D111" s="65"/>
      <c r="E111" s="66"/>
      <c r="F111" s="67"/>
      <c r="G111" s="65"/>
      <c r="H111" s="66"/>
      <c r="I111" s="20"/>
      <c r="J111" s="21"/>
    </row>
    <row r="112" spans="1:10" x14ac:dyDescent="0.25">
      <c r="A112" s="158" t="s">
        <v>208</v>
      </c>
      <c r="B112" s="65">
        <v>1</v>
      </c>
      <c r="C112" s="66">
        <v>0</v>
      </c>
      <c r="D112" s="65">
        <v>1</v>
      </c>
      <c r="E112" s="66">
        <v>0</v>
      </c>
      <c r="F112" s="67"/>
      <c r="G112" s="65">
        <f t="shared" ref="G112:G117" si="12">B112-C112</f>
        <v>1</v>
      </c>
      <c r="H112" s="66">
        <f t="shared" ref="H112:H117" si="13">D112-E112</f>
        <v>1</v>
      </c>
      <c r="I112" s="20" t="str">
        <f t="shared" ref="I112:I117" si="14">IF(C112=0, "-", IF(G112/C112&lt;10, G112/C112, "&gt;999%"))</f>
        <v>-</v>
      </c>
      <c r="J112" s="21" t="str">
        <f t="shared" ref="J112:J117" si="15">IF(E112=0, "-", IF(H112/E112&lt;10, H112/E112, "&gt;999%"))</f>
        <v>-</v>
      </c>
    </row>
    <row r="113" spans="1:10" x14ac:dyDescent="0.25">
      <c r="A113" s="158" t="s">
        <v>200</v>
      </c>
      <c r="B113" s="65">
        <v>7</v>
      </c>
      <c r="C113" s="66">
        <v>1</v>
      </c>
      <c r="D113" s="65">
        <v>14</v>
      </c>
      <c r="E113" s="66">
        <v>1</v>
      </c>
      <c r="F113" s="67"/>
      <c r="G113" s="65">
        <f t="shared" si="12"/>
        <v>6</v>
      </c>
      <c r="H113" s="66">
        <f t="shared" si="13"/>
        <v>13</v>
      </c>
      <c r="I113" s="20">
        <f t="shared" si="14"/>
        <v>6</v>
      </c>
      <c r="J113" s="21" t="str">
        <f t="shared" si="15"/>
        <v>&gt;999%</v>
      </c>
    </row>
    <row r="114" spans="1:10" x14ac:dyDescent="0.25">
      <c r="A114" s="158" t="s">
        <v>322</v>
      </c>
      <c r="B114" s="65">
        <v>22</v>
      </c>
      <c r="C114" s="66">
        <v>7</v>
      </c>
      <c r="D114" s="65">
        <v>49</v>
      </c>
      <c r="E114" s="66">
        <v>27</v>
      </c>
      <c r="F114" s="67"/>
      <c r="G114" s="65">
        <f t="shared" si="12"/>
        <v>15</v>
      </c>
      <c r="H114" s="66">
        <f t="shared" si="13"/>
        <v>22</v>
      </c>
      <c r="I114" s="20">
        <f t="shared" si="14"/>
        <v>2.1428571428571428</v>
      </c>
      <c r="J114" s="21">
        <f t="shared" si="15"/>
        <v>0.81481481481481477</v>
      </c>
    </row>
    <row r="115" spans="1:10" x14ac:dyDescent="0.25">
      <c r="A115" s="158" t="s">
        <v>284</v>
      </c>
      <c r="B115" s="65">
        <v>10</v>
      </c>
      <c r="C115" s="66">
        <v>7</v>
      </c>
      <c r="D115" s="65">
        <v>17</v>
      </c>
      <c r="E115" s="66">
        <v>16</v>
      </c>
      <c r="F115" s="67"/>
      <c r="G115" s="65">
        <f t="shared" si="12"/>
        <v>3</v>
      </c>
      <c r="H115" s="66">
        <f t="shared" si="13"/>
        <v>1</v>
      </c>
      <c r="I115" s="20">
        <f t="shared" si="14"/>
        <v>0.42857142857142855</v>
      </c>
      <c r="J115" s="21">
        <f t="shared" si="15"/>
        <v>6.25E-2</v>
      </c>
    </row>
    <row r="116" spans="1:10" x14ac:dyDescent="0.25">
      <c r="A116" s="158" t="s">
        <v>244</v>
      </c>
      <c r="B116" s="65">
        <v>0</v>
      </c>
      <c r="C116" s="66">
        <v>5</v>
      </c>
      <c r="D116" s="65">
        <v>0</v>
      </c>
      <c r="E116" s="66">
        <v>8</v>
      </c>
      <c r="F116" s="67"/>
      <c r="G116" s="65">
        <f t="shared" si="12"/>
        <v>-5</v>
      </c>
      <c r="H116" s="66">
        <f t="shared" si="13"/>
        <v>-8</v>
      </c>
      <c r="I116" s="20">
        <f t="shared" si="14"/>
        <v>-1</v>
      </c>
      <c r="J116" s="21">
        <f t="shared" si="15"/>
        <v>-1</v>
      </c>
    </row>
    <row r="117" spans="1:10" s="160" customFormat="1" x14ac:dyDescent="0.25">
      <c r="A117" s="178" t="s">
        <v>515</v>
      </c>
      <c r="B117" s="71">
        <v>40</v>
      </c>
      <c r="C117" s="72">
        <v>20</v>
      </c>
      <c r="D117" s="71">
        <v>81</v>
      </c>
      <c r="E117" s="72">
        <v>52</v>
      </c>
      <c r="F117" s="73"/>
      <c r="G117" s="71">
        <f t="shared" si="12"/>
        <v>20</v>
      </c>
      <c r="H117" s="72">
        <f t="shared" si="13"/>
        <v>29</v>
      </c>
      <c r="I117" s="37">
        <f t="shared" si="14"/>
        <v>1</v>
      </c>
      <c r="J117" s="38">
        <f t="shared" si="15"/>
        <v>0.55769230769230771</v>
      </c>
    </row>
    <row r="118" spans="1:10" x14ac:dyDescent="0.25">
      <c r="A118" s="177"/>
      <c r="B118" s="143"/>
      <c r="C118" s="144"/>
      <c r="D118" s="143"/>
      <c r="E118" s="144"/>
      <c r="F118" s="145"/>
      <c r="G118" s="143"/>
      <c r="H118" s="144"/>
      <c r="I118" s="151"/>
      <c r="J118" s="152"/>
    </row>
    <row r="119" spans="1:10" s="139" customFormat="1" x14ac:dyDescent="0.25">
      <c r="A119" s="159" t="s">
        <v>46</v>
      </c>
      <c r="B119" s="65"/>
      <c r="C119" s="66"/>
      <c r="D119" s="65"/>
      <c r="E119" s="66"/>
      <c r="F119" s="67"/>
      <c r="G119" s="65"/>
      <c r="H119" s="66"/>
      <c r="I119" s="20"/>
      <c r="J119" s="21"/>
    </row>
    <row r="120" spans="1:10" x14ac:dyDescent="0.25">
      <c r="A120" s="158" t="s">
        <v>175</v>
      </c>
      <c r="B120" s="65">
        <v>0</v>
      </c>
      <c r="C120" s="66">
        <v>0</v>
      </c>
      <c r="D120" s="65">
        <v>2</v>
      </c>
      <c r="E120" s="66">
        <v>6</v>
      </c>
      <c r="F120" s="67"/>
      <c r="G120" s="65">
        <f t="shared" ref="G120:G133" si="16">B120-C120</f>
        <v>0</v>
      </c>
      <c r="H120" s="66">
        <f t="shared" ref="H120:H133" si="17">D120-E120</f>
        <v>-4</v>
      </c>
      <c r="I120" s="20" t="str">
        <f t="shared" ref="I120:I133" si="18">IF(C120=0, "-", IF(G120/C120&lt;10, G120/C120, "&gt;999%"))</f>
        <v>-</v>
      </c>
      <c r="J120" s="21">
        <f t="shared" ref="J120:J133" si="19">IF(E120=0, "-", IF(H120/E120&lt;10, H120/E120, "&gt;999%"))</f>
        <v>-0.66666666666666663</v>
      </c>
    </row>
    <row r="121" spans="1:10" x14ac:dyDescent="0.25">
      <c r="A121" s="158" t="s">
        <v>187</v>
      </c>
      <c r="B121" s="65">
        <v>16</v>
      </c>
      <c r="C121" s="66">
        <v>30</v>
      </c>
      <c r="D121" s="65">
        <v>68</v>
      </c>
      <c r="E121" s="66">
        <v>87</v>
      </c>
      <c r="F121" s="67"/>
      <c r="G121" s="65">
        <f t="shared" si="16"/>
        <v>-14</v>
      </c>
      <c r="H121" s="66">
        <f t="shared" si="17"/>
        <v>-19</v>
      </c>
      <c r="I121" s="20">
        <f t="shared" si="18"/>
        <v>-0.46666666666666667</v>
      </c>
      <c r="J121" s="21">
        <f t="shared" si="19"/>
        <v>-0.21839080459770116</v>
      </c>
    </row>
    <row r="122" spans="1:10" x14ac:dyDescent="0.25">
      <c r="A122" s="158" t="s">
        <v>188</v>
      </c>
      <c r="B122" s="65">
        <v>0</v>
      </c>
      <c r="C122" s="66">
        <v>6</v>
      </c>
      <c r="D122" s="65">
        <v>0</v>
      </c>
      <c r="E122" s="66">
        <v>19</v>
      </c>
      <c r="F122" s="67"/>
      <c r="G122" s="65">
        <f t="shared" si="16"/>
        <v>-6</v>
      </c>
      <c r="H122" s="66">
        <f t="shared" si="17"/>
        <v>-19</v>
      </c>
      <c r="I122" s="20">
        <f t="shared" si="18"/>
        <v>-1</v>
      </c>
      <c r="J122" s="21">
        <f t="shared" si="19"/>
        <v>-1</v>
      </c>
    </row>
    <row r="123" spans="1:10" x14ac:dyDescent="0.25">
      <c r="A123" s="158" t="s">
        <v>344</v>
      </c>
      <c r="B123" s="65">
        <v>8</v>
      </c>
      <c r="C123" s="66">
        <v>4</v>
      </c>
      <c r="D123" s="65">
        <v>13</v>
      </c>
      <c r="E123" s="66">
        <v>14</v>
      </c>
      <c r="F123" s="67"/>
      <c r="G123" s="65">
        <f t="shared" si="16"/>
        <v>4</v>
      </c>
      <c r="H123" s="66">
        <f t="shared" si="17"/>
        <v>-1</v>
      </c>
      <c r="I123" s="20">
        <f t="shared" si="18"/>
        <v>1</v>
      </c>
      <c r="J123" s="21">
        <f t="shared" si="19"/>
        <v>-7.1428571428571425E-2</v>
      </c>
    </row>
    <row r="124" spans="1:10" x14ac:dyDescent="0.25">
      <c r="A124" s="158" t="s">
        <v>220</v>
      </c>
      <c r="B124" s="65">
        <v>4</v>
      </c>
      <c r="C124" s="66">
        <v>0</v>
      </c>
      <c r="D124" s="65">
        <v>4</v>
      </c>
      <c r="E124" s="66">
        <v>0</v>
      </c>
      <c r="F124" s="67"/>
      <c r="G124" s="65">
        <f t="shared" si="16"/>
        <v>4</v>
      </c>
      <c r="H124" s="66">
        <f t="shared" si="17"/>
        <v>4</v>
      </c>
      <c r="I124" s="20" t="str">
        <f t="shared" si="18"/>
        <v>-</v>
      </c>
      <c r="J124" s="21" t="str">
        <f t="shared" si="19"/>
        <v>-</v>
      </c>
    </row>
    <row r="125" spans="1:10" x14ac:dyDescent="0.25">
      <c r="A125" s="158" t="s">
        <v>285</v>
      </c>
      <c r="B125" s="65">
        <v>24</v>
      </c>
      <c r="C125" s="66">
        <v>23</v>
      </c>
      <c r="D125" s="65">
        <v>48</v>
      </c>
      <c r="E125" s="66">
        <v>58</v>
      </c>
      <c r="F125" s="67"/>
      <c r="G125" s="65">
        <f t="shared" si="16"/>
        <v>1</v>
      </c>
      <c r="H125" s="66">
        <f t="shared" si="17"/>
        <v>-10</v>
      </c>
      <c r="I125" s="20">
        <f t="shared" si="18"/>
        <v>4.3478260869565216E-2</v>
      </c>
      <c r="J125" s="21">
        <f t="shared" si="19"/>
        <v>-0.17241379310344829</v>
      </c>
    </row>
    <row r="126" spans="1:10" x14ac:dyDescent="0.25">
      <c r="A126" s="158" t="s">
        <v>357</v>
      </c>
      <c r="B126" s="65">
        <v>0</v>
      </c>
      <c r="C126" s="66">
        <v>15</v>
      </c>
      <c r="D126" s="65">
        <v>4</v>
      </c>
      <c r="E126" s="66">
        <v>33</v>
      </c>
      <c r="F126" s="67"/>
      <c r="G126" s="65">
        <f t="shared" si="16"/>
        <v>-15</v>
      </c>
      <c r="H126" s="66">
        <f t="shared" si="17"/>
        <v>-29</v>
      </c>
      <c r="I126" s="20">
        <f t="shared" si="18"/>
        <v>-1</v>
      </c>
      <c r="J126" s="21">
        <f t="shared" si="19"/>
        <v>-0.87878787878787878</v>
      </c>
    </row>
    <row r="127" spans="1:10" x14ac:dyDescent="0.25">
      <c r="A127" s="158" t="s">
        <v>358</v>
      </c>
      <c r="B127" s="65">
        <v>6</v>
      </c>
      <c r="C127" s="66">
        <v>8</v>
      </c>
      <c r="D127" s="65">
        <v>19</v>
      </c>
      <c r="E127" s="66">
        <v>24</v>
      </c>
      <c r="F127" s="67"/>
      <c r="G127" s="65">
        <f t="shared" si="16"/>
        <v>-2</v>
      </c>
      <c r="H127" s="66">
        <f t="shared" si="17"/>
        <v>-5</v>
      </c>
      <c r="I127" s="20">
        <f t="shared" si="18"/>
        <v>-0.25</v>
      </c>
      <c r="J127" s="21">
        <f t="shared" si="19"/>
        <v>-0.20833333333333334</v>
      </c>
    </row>
    <row r="128" spans="1:10" x14ac:dyDescent="0.25">
      <c r="A128" s="158" t="s">
        <v>209</v>
      </c>
      <c r="B128" s="65">
        <v>0</v>
      </c>
      <c r="C128" s="66">
        <v>0</v>
      </c>
      <c r="D128" s="65">
        <v>1</v>
      </c>
      <c r="E128" s="66">
        <v>8</v>
      </c>
      <c r="F128" s="67"/>
      <c r="G128" s="65">
        <f t="shared" si="16"/>
        <v>0</v>
      </c>
      <c r="H128" s="66">
        <f t="shared" si="17"/>
        <v>-7</v>
      </c>
      <c r="I128" s="20" t="str">
        <f t="shared" si="18"/>
        <v>-</v>
      </c>
      <c r="J128" s="21">
        <f t="shared" si="19"/>
        <v>-0.875</v>
      </c>
    </row>
    <row r="129" spans="1:10" x14ac:dyDescent="0.25">
      <c r="A129" s="158" t="s">
        <v>245</v>
      </c>
      <c r="B129" s="65">
        <v>1</v>
      </c>
      <c r="C129" s="66">
        <v>2</v>
      </c>
      <c r="D129" s="65">
        <v>6</v>
      </c>
      <c r="E129" s="66">
        <v>5</v>
      </c>
      <c r="F129" s="67"/>
      <c r="G129" s="65">
        <f t="shared" si="16"/>
        <v>-1</v>
      </c>
      <c r="H129" s="66">
        <f t="shared" si="17"/>
        <v>1</v>
      </c>
      <c r="I129" s="20">
        <f t="shared" si="18"/>
        <v>-0.5</v>
      </c>
      <c r="J129" s="21">
        <f t="shared" si="19"/>
        <v>0.2</v>
      </c>
    </row>
    <row r="130" spans="1:10" x14ac:dyDescent="0.25">
      <c r="A130" s="158" t="s">
        <v>407</v>
      </c>
      <c r="B130" s="65">
        <v>5</v>
      </c>
      <c r="C130" s="66">
        <v>5</v>
      </c>
      <c r="D130" s="65">
        <v>11</v>
      </c>
      <c r="E130" s="66">
        <v>10</v>
      </c>
      <c r="F130" s="67"/>
      <c r="G130" s="65">
        <f t="shared" si="16"/>
        <v>0</v>
      </c>
      <c r="H130" s="66">
        <f t="shared" si="17"/>
        <v>1</v>
      </c>
      <c r="I130" s="20">
        <f t="shared" si="18"/>
        <v>0</v>
      </c>
      <c r="J130" s="21">
        <f t="shared" si="19"/>
        <v>0.1</v>
      </c>
    </row>
    <row r="131" spans="1:10" x14ac:dyDescent="0.25">
      <c r="A131" s="158" t="s">
        <v>323</v>
      </c>
      <c r="B131" s="65">
        <v>12</v>
      </c>
      <c r="C131" s="66">
        <v>6</v>
      </c>
      <c r="D131" s="65">
        <v>57</v>
      </c>
      <c r="E131" s="66">
        <v>32</v>
      </c>
      <c r="F131" s="67"/>
      <c r="G131" s="65">
        <f t="shared" si="16"/>
        <v>6</v>
      </c>
      <c r="H131" s="66">
        <f t="shared" si="17"/>
        <v>25</v>
      </c>
      <c r="I131" s="20">
        <f t="shared" si="18"/>
        <v>1</v>
      </c>
      <c r="J131" s="21">
        <f t="shared" si="19"/>
        <v>0.78125</v>
      </c>
    </row>
    <row r="132" spans="1:10" x14ac:dyDescent="0.25">
      <c r="A132" s="158" t="s">
        <v>273</v>
      </c>
      <c r="B132" s="65">
        <v>2</v>
      </c>
      <c r="C132" s="66">
        <v>4</v>
      </c>
      <c r="D132" s="65">
        <v>16</v>
      </c>
      <c r="E132" s="66">
        <v>17</v>
      </c>
      <c r="F132" s="67"/>
      <c r="G132" s="65">
        <f t="shared" si="16"/>
        <v>-2</v>
      </c>
      <c r="H132" s="66">
        <f t="shared" si="17"/>
        <v>-1</v>
      </c>
      <c r="I132" s="20">
        <f t="shared" si="18"/>
        <v>-0.5</v>
      </c>
      <c r="J132" s="21">
        <f t="shared" si="19"/>
        <v>-5.8823529411764705E-2</v>
      </c>
    </row>
    <row r="133" spans="1:10" s="160" customFormat="1" x14ac:dyDescent="0.25">
      <c r="A133" s="178" t="s">
        <v>516</v>
      </c>
      <c r="B133" s="71">
        <v>78</v>
      </c>
      <c r="C133" s="72">
        <v>103</v>
      </c>
      <c r="D133" s="71">
        <v>249</v>
      </c>
      <c r="E133" s="72">
        <v>313</v>
      </c>
      <c r="F133" s="73"/>
      <c r="G133" s="71">
        <f t="shared" si="16"/>
        <v>-25</v>
      </c>
      <c r="H133" s="72">
        <f t="shared" si="17"/>
        <v>-64</v>
      </c>
      <c r="I133" s="37">
        <f t="shared" si="18"/>
        <v>-0.24271844660194175</v>
      </c>
      <c r="J133" s="38">
        <f t="shared" si="19"/>
        <v>-0.20447284345047922</v>
      </c>
    </row>
    <row r="134" spans="1:10" x14ac:dyDescent="0.25">
      <c r="A134" s="177"/>
      <c r="B134" s="143"/>
      <c r="C134" s="144"/>
      <c r="D134" s="143"/>
      <c r="E134" s="144"/>
      <c r="F134" s="145"/>
      <c r="G134" s="143"/>
      <c r="H134" s="144"/>
      <c r="I134" s="151"/>
      <c r="J134" s="152"/>
    </row>
    <row r="135" spans="1:10" s="139" customFormat="1" x14ac:dyDescent="0.25">
      <c r="A135" s="159" t="s">
        <v>47</v>
      </c>
      <c r="B135" s="65"/>
      <c r="C135" s="66"/>
      <c r="D135" s="65"/>
      <c r="E135" s="66"/>
      <c r="F135" s="67"/>
      <c r="G135" s="65"/>
      <c r="H135" s="66"/>
      <c r="I135" s="20"/>
      <c r="J135" s="21"/>
    </row>
    <row r="136" spans="1:10" x14ac:dyDescent="0.25">
      <c r="A136" s="158" t="s">
        <v>441</v>
      </c>
      <c r="B136" s="65">
        <v>6</v>
      </c>
      <c r="C136" s="66">
        <v>2</v>
      </c>
      <c r="D136" s="65">
        <v>19</v>
      </c>
      <c r="E136" s="66">
        <v>9</v>
      </c>
      <c r="F136" s="67"/>
      <c r="G136" s="65">
        <f>B136-C136</f>
        <v>4</v>
      </c>
      <c r="H136" s="66">
        <f>D136-E136</f>
        <v>10</v>
      </c>
      <c r="I136" s="20">
        <f>IF(C136=0, "-", IF(G136/C136&lt;10, G136/C136, "&gt;999%"))</f>
        <v>2</v>
      </c>
      <c r="J136" s="21">
        <f>IF(E136=0, "-", IF(H136/E136&lt;10, H136/E136, "&gt;999%"))</f>
        <v>1.1111111111111112</v>
      </c>
    </row>
    <row r="137" spans="1:10" s="160" customFormat="1" x14ac:dyDescent="0.25">
      <c r="A137" s="178" t="s">
        <v>517</v>
      </c>
      <c r="B137" s="71">
        <v>6</v>
      </c>
      <c r="C137" s="72">
        <v>2</v>
      </c>
      <c r="D137" s="71">
        <v>19</v>
      </c>
      <c r="E137" s="72">
        <v>9</v>
      </c>
      <c r="F137" s="73"/>
      <c r="G137" s="71">
        <f>B137-C137</f>
        <v>4</v>
      </c>
      <c r="H137" s="72">
        <f>D137-E137</f>
        <v>10</v>
      </c>
      <c r="I137" s="37">
        <f>IF(C137=0, "-", IF(G137/C137&lt;10, G137/C137, "&gt;999%"))</f>
        <v>2</v>
      </c>
      <c r="J137" s="38">
        <f>IF(E137=0, "-", IF(H137/E137&lt;10, H137/E137, "&gt;999%"))</f>
        <v>1.1111111111111112</v>
      </c>
    </row>
    <row r="138" spans="1:10" x14ac:dyDescent="0.25">
      <c r="A138" s="177"/>
      <c r="B138" s="143"/>
      <c r="C138" s="144"/>
      <c r="D138" s="143"/>
      <c r="E138" s="144"/>
      <c r="F138" s="145"/>
      <c r="G138" s="143"/>
      <c r="H138" s="144"/>
      <c r="I138" s="151"/>
      <c r="J138" s="152"/>
    </row>
    <row r="139" spans="1:10" s="139" customFormat="1" x14ac:dyDescent="0.25">
      <c r="A139" s="159" t="s">
        <v>48</v>
      </c>
      <c r="B139" s="65"/>
      <c r="C139" s="66"/>
      <c r="D139" s="65"/>
      <c r="E139" s="66"/>
      <c r="F139" s="67"/>
      <c r="G139" s="65"/>
      <c r="H139" s="66"/>
      <c r="I139" s="20"/>
      <c r="J139" s="21"/>
    </row>
    <row r="140" spans="1:10" x14ac:dyDescent="0.25">
      <c r="A140" s="158" t="s">
        <v>416</v>
      </c>
      <c r="B140" s="65">
        <v>1</v>
      </c>
      <c r="C140" s="66">
        <v>4</v>
      </c>
      <c r="D140" s="65">
        <v>4</v>
      </c>
      <c r="E140" s="66">
        <v>10</v>
      </c>
      <c r="F140" s="67"/>
      <c r="G140" s="65">
        <f>B140-C140</f>
        <v>-3</v>
      </c>
      <c r="H140" s="66">
        <f>D140-E140</f>
        <v>-6</v>
      </c>
      <c r="I140" s="20">
        <f>IF(C140=0, "-", IF(G140/C140&lt;10, G140/C140, "&gt;999%"))</f>
        <v>-0.75</v>
      </c>
      <c r="J140" s="21">
        <f>IF(E140=0, "-", IF(H140/E140&lt;10, H140/E140, "&gt;999%"))</f>
        <v>-0.6</v>
      </c>
    </row>
    <row r="141" spans="1:10" x14ac:dyDescent="0.25">
      <c r="A141" s="158" t="s">
        <v>423</v>
      </c>
      <c r="B141" s="65">
        <v>13</v>
      </c>
      <c r="C141" s="66">
        <v>22</v>
      </c>
      <c r="D141" s="65">
        <v>40</v>
      </c>
      <c r="E141" s="66">
        <v>56</v>
      </c>
      <c r="F141" s="67"/>
      <c r="G141" s="65">
        <f>B141-C141</f>
        <v>-9</v>
      </c>
      <c r="H141" s="66">
        <f>D141-E141</f>
        <v>-16</v>
      </c>
      <c r="I141" s="20">
        <f>IF(C141=0, "-", IF(G141/C141&lt;10, G141/C141, "&gt;999%"))</f>
        <v>-0.40909090909090912</v>
      </c>
      <c r="J141" s="21">
        <f>IF(E141=0, "-", IF(H141/E141&lt;10, H141/E141, "&gt;999%"))</f>
        <v>-0.2857142857142857</v>
      </c>
    </row>
    <row r="142" spans="1:10" x14ac:dyDescent="0.25">
      <c r="A142" s="158" t="s">
        <v>359</v>
      </c>
      <c r="B142" s="65">
        <v>17</v>
      </c>
      <c r="C142" s="66">
        <v>14</v>
      </c>
      <c r="D142" s="65">
        <v>32</v>
      </c>
      <c r="E142" s="66">
        <v>36</v>
      </c>
      <c r="F142" s="67"/>
      <c r="G142" s="65">
        <f>B142-C142</f>
        <v>3</v>
      </c>
      <c r="H142" s="66">
        <f>D142-E142</f>
        <v>-4</v>
      </c>
      <c r="I142" s="20">
        <f>IF(C142=0, "-", IF(G142/C142&lt;10, G142/C142, "&gt;999%"))</f>
        <v>0.21428571428571427</v>
      </c>
      <c r="J142" s="21">
        <f>IF(E142=0, "-", IF(H142/E142&lt;10, H142/E142, "&gt;999%"))</f>
        <v>-0.1111111111111111</v>
      </c>
    </row>
    <row r="143" spans="1:10" s="160" customFormat="1" x14ac:dyDescent="0.25">
      <c r="A143" s="178" t="s">
        <v>518</v>
      </c>
      <c r="B143" s="71">
        <v>31</v>
      </c>
      <c r="C143" s="72">
        <v>40</v>
      </c>
      <c r="D143" s="71">
        <v>76</v>
      </c>
      <c r="E143" s="72">
        <v>102</v>
      </c>
      <c r="F143" s="73"/>
      <c r="G143" s="71">
        <f>B143-C143</f>
        <v>-9</v>
      </c>
      <c r="H143" s="72">
        <f>D143-E143</f>
        <v>-26</v>
      </c>
      <c r="I143" s="37">
        <f>IF(C143=0, "-", IF(G143/C143&lt;10, G143/C143, "&gt;999%"))</f>
        <v>-0.22500000000000001</v>
      </c>
      <c r="J143" s="38">
        <f>IF(E143=0, "-", IF(H143/E143&lt;10, H143/E143, "&gt;999%"))</f>
        <v>-0.25490196078431371</v>
      </c>
    </row>
    <row r="144" spans="1:10" x14ac:dyDescent="0.25">
      <c r="A144" s="177"/>
      <c r="B144" s="143"/>
      <c r="C144" s="144"/>
      <c r="D144" s="143"/>
      <c r="E144" s="144"/>
      <c r="F144" s="145"/>
      <c r="G144" s="143"/>
      <c r="H144" s="144"/>
      <c r="I144" s="151"/>
      <c r="J144" s="152"/>
    </row>
    <row r="145" spans="1:10" s="139" customFormat="1" x14ac:dyDescent="0.25">
      <c r="A145" s="159" t="s">
        <v>49</v>
      </c>
      <c r="B145" s="65"/>
      <c r="C145" s="66"/>
      <c r="D145" s="65"/>
      <c r="E145" s="66"/>
      <c r="F145" s="67"/>
      <c r="G145" s="65"/>
      <c r="H145" s="66"/>
      <c r="I145" s="20"/>
      <c r="J145" s="21"/>
    </row>
    <row r="146" spans="1:10" x14ac:dyDescent="0.25">
      <c r="A146" s="158" t="s">
        <v>308</v>
      </c>
      <c r="B146" s="65">
        <v>0</v>
      </c>
      <c r="C146" s="66">
        <v>0</v>
      </c>
      <c r="D146" s="65">
        <v>0</v>
      </c>
      <c r="E146" s="66">
        <v>1</v>
      </c>
      <c r="F146" s="67"/>
      <c r="G146" s="65">
        <f>B146-C146</f>
        <v>0</v>
      </c>
      <c r="H146" s="66">
        <f>D146-E146</f>
        <v>-1</v>
      </c>
      <c r="I146" s="20" t="str">
        <f>IF(C146=0, "-", IF(G146/C146&lt;10, G146/C146, "&gt;999%"))</f>
        <v>-</v>
      </c>
      <c r="J146" s="21">
        <f>IF(E146=0, "-", IF(H146/E146&lt;10, H146/E146, "&gt;999%"))</f>
        <v>-1</v>
      </c>
    </row>
    <row r="147" spans="1:10" x14ac:dyDescent="0.25">
      <c r="A147" s="158" t="s">
        <v>379</v>
      </c>
      <c r="B147" s="65">
        <v>3</v>
      </c>
      <c r="C147" s="66">
        <v>1</v>
      </c>
      <c r="D147" s="65">
        <v>4</v>
      </c>
      <c r="E147" s="66">
        <v>2</v>
      </c>
      <c r="F147" s="67"/>
      <c r="G147" s="65">
        <f>B147-C147</f>
        <v>2</v>
      </c>
      <c r="H147" s="66">
        <f>D147-E147</f>
        <v>2</v>
      </c>
      <c r="I147" s="20">
        <f>IF(C147=0, "-", IF(G147/C147&lt;10, G147/C147, "&gt;999%"))</f>
        <v>2</v>
      </c>
      <c r="J147" s="21">
        <f>IF(E147=0, "-", IF(H147/E147&lt;10, H147/E147, "&gt;999%"))</f>
        <v>1</v>
      </c>
    </row>
    <row r="148" spans="1:10" x14ac:dyDescent="0.25">
      <c r="A148" s="158" t="s">
        <v>380</v>
      </c>
      <c r="B148" s="65">
        <v>1</v>
      </c>
      <c r="C148" s="66">
        <v>0</v>
      </c>
      <c r="D148" s="65">
        <v>1</v>
      </c>
      <c r="E148" s="66">
        <v>0</v>
      </c>
      <c r="F148" s="67"/>
      <c r="G148" s="65">
        <f>B148-C148</f>
        <v>1</v>
      </c>
      <c r="H148" s="66">
        <f>D148-E148</f>
        <v>1</v>
      </c>
      <c r="I148" s="20" t="str">
        <f>IF(C148=0, "-", IF(G148/C148&lt;10, G148/C148, "&gt;999%"))</f>
        <v>-</v>
      </c>
      <c r="J148" s="21" t="str">
        <f>IF(E148=0, "-", IF(H148/E148&lt;10, H148/E148, "&gt;999%"))</f>
        <v>-</v>
      </c>
    </row>
    <row r="149" spans="1:10" x14ac:dyDescent="0.25">
      <c r="A149" s="158" t="s">
        <v>221</v>
      </c>
      <c r="B149" s="65">
        <v>2</v>
      </c>
      <c r="C149" s="66">
        <v>0</v>
      </c>
      <c r="D149" s="65">
        <v>2</v>
      </c>
      <c r="E149" s="66">
        <v>0</v>
      </c>
      <c r="F149" s="67"/>
      <c r="G149" s="65">
        <f>B149-C149</f>
        <v>2</v>
      </c>
      <c r="H149" s="66">
        <f>D149-E149</f>
        <v>2</v>
      </c>
      <c r="I149" s="20" t="str">
        <f>IF(C149=0, "-", IF(G149/C149&lt;10, G149/C149, "&gt;999%"))</f>
        <v>-</v>
      </c>
      <c r="J149" s="21" t="str">
        <f>IF(E149=0, "-", IF(H149/E149&lt;10, H149/E149, "&gt;999%"))</f>
        <v>-</v>
      </c>
    </row>
    <row r="150" spans="1:10" s="160" customFormat="1" x14ac:dyDescent="0.25">
      <c r="A150" s="178" t="s">
        <v>519</v>
      </c>
      <c r="B150" s="71">
        <v>6</v>
      </c>
      <c r="C150" s="72">
        <v>1</v>
      </c>
      <c r="D150" s="71">
        <v>7</v>
      </c>
      <c r="E150" s="72">
        <v>3</v>
      </c>
      <c r="F150" s="73"/>
      <c r="G150" s="71">
        <f>B150-C150</f>
        <v>5</v>
      </c>
      <c r="H150" s="72">
        <f>D150-E150</f>
        <v>4</v>
      </c>
      <c r="I150" s="37">
        <f>IF(C150=0, "-", IF(G150/C150&lt;10, G150/C150, "&gt;999%"))</f>
        <v>5</v>
      </c>
      <c r="J150" s="38">
        <f>IF(E150=0, "-", IF(H150/E150&lt;10, H150/E150, "&gt;999%"))</f>
        <v>1.3333333333333333</v>
      </c>
    </row>
    <row r="151" spans="1:10" x14ac:dyDescent="0.25">
      <c r="A151" s="177"/>
      <c r="B151" s="143"/>
      <c r="C151" s="144"/>
      <c r="D151" s="143"/>
      <c r="E151" s="144"/>
      <c r="F151" s="145"/>
      <c r="G151" s="143"/>
      <c r="H151" s="144"/>
      <c r="I151" s="151"/>
      <c r="J151" s="152"/>
    </row>
    <row r="152" spans="1:10" s="139" customFormat="1" x14ac:dyDescent="0.25">
      <c r="A152" s="159" t="s">
        <v>50</v>
      </c>
      <c r="B152" s="65"/>
      <c r="C152" s="66"/>
      <c r="D152" s="65"/>
      <c r="E152" s="66"/>
      <c r="F152" s="67"/>
      <c r="G152" s="65"/>
      <c r="H152" s="66"/>
      <c r="I152" s="20"/>
      <c r="J152" s="21"/>
    </row>
    <row r="153" spans="1:10" x14ac:dyDescent="0.25">
      <c r="A153" s="158" t="s">
        <v>324</v>
      </c>
      <c r="B153" s="65">
        <v>0</v>
      </c>
      <c r="C153" s="66">
        <v>2</v>
      </c>
      <c r="D153" s="65">
        <v>0</v>
      </c>
      <c r="E153" s="66">
        <v>3</v>
      </c>
      <c r="F153" s="67"/>
      <c r="G153" s="65">
        <f t="shared" ref="G153:G158" si="20">B153-C153</f>
        <v>-2</v>
      </c>
      <c r="H153" s="66">
        <f t="shared" ref="H153:H158" si="21">D153-E153</f>
        <v>-3</v>
      </c>
      <c r="I153" s="20">
        <f t="shared" ref="I153:I158" si="22">IF(C153=0, "-", IF(G153/C153&lt;10, G153/C153, "&gt;999%"))</f>
        <v>-1</v>
      </c>
      <c r="J153" s="21">
        <f t="shared" ref="J153:J158" si="23">IF(E153=0, "-", IF(H153/E153&lt;10, H153/E153, "&gt;999%"))</f>
        <v>-1</v>
      </c>
    </row>
    <row r="154" spans="1:10" x14ac:dyDescent="0.25">
      <c r="A154" s="158" t="s">
        <v>286</v>
      </c>
      <c r="B154" s="65">
        <v>1</v>
      </c>
      <c r="C154" s="66">
        <v>0</v>
      </c>
      <c r="D154" s="65">
        <v>5</v>
      </c>
      <c r="E154" s="66">
        <v>2</v>
      </c>
      <c r="F154" s="67"/>
      <c r="G154" s="65">
        <f t="shared" si="20"/>
        <v>1</v>
      </c>
      <c r="H154" s="66">
        <f t="shared" si="21"/>
        <v>3</v>
      </c>
      <c r="I154" s="20" t="str">
        <f t="shared" si="22"/>
        <v>-</v>
      </c>
      <c r="J154" s="21">
        <f t="shared" si="23"/>
        <v>1.5</v>
      </c>
    </row>
    <row r="155" spans="1:10" x14ac:dyDescent="0.25">
      <c r="A155" s="158" t="s">
        <v>424</v>
      </c>
      <c r="B155" s="65">
        <v>6</v>
      </c>
      <c r="C155" s="66">
        <v>0</v>
      </c>
      <c r="D155" s="65">
        <v>9</v>
      </c>
      <c r="E155" s="66">
        <v>7</v>
      </c>
      <c r="F155" s="67"/>
      <c r="G155" s="65">
        <f t="shared" si="20"/>
        <v>6</v>
      </c>
      <c r="H155" s="66">
        <f t="shared" si="21"/>
        <v>2</v>
      </c>
      <c r="I155" s="20" t="str">
        <f t="shared" si="22"/>
        <v>-</v>
      </c>
      <c r="J155" s="21">
        <f t="shared" si="23"/>
        <v>0.2857142857142857</v>
      </c>
    </row>
    <row r="156" spans="1:10" x14ac:dyDescent="0.25">
      <c r="A156" s="158" t="s">
        <v>381</v>
      </c>
      <c r="B156" s="65">
        <v>5</v>
      </c>
      <c r="C156" s="66">
        <v>6</v>
      </c>
      <c r="D156" s="65">
        <v>6</v>
      </c>
      <c r="E156" s="66">
        <v>10</v>
      </c>
      <c r="F156" s="67"/>
      <c r="G156" s="65">
        <f t="shared" si="20"/>
        <v>-1</v>
      </c>
      <c r="H156" s="66">
        <f t="shared" si="21"/>
        <v>-4</v>
      </c>
      <c r="I156" s="20">
        <f t="shared" si="22"/>
        <v>-0.16666666666666666</v>
      </c>
      <c r="J156" s="21">
        <f t="shared" si="23"/>
        <v>-0.4</v>
      </c>
    </row>
    <row r="157" spans="1:10" x14ac:dyDescent="0.25">
      <c r="A157" s="158" t="s">
        <v>360</v>
      </c>
      <c r="B157" s="65">
        <v>3</v>
      </c>
      <c r="C157" s="66">
        <v>1</v>
      </c>
      <c r="D157" s="65">
        <v>6</v>
      </c>
      <c r="E157" s="66">
        <v>7</v>
      </c>
      <c r="F157" s="67"/>
      <c r="G157" s="65">
        <f t="shared" si="20"/>
        <v>2</v>
      </c>
      <c r="H157" s="66">
        <f t="shared" si="21"/>
        <v>-1</v>
      </c>
      <c r="I157" s="20">
        <f t="shared" si="22"/>
        <v>2</v>
      </c>
      <c r="J157" s="21">
        <f t="shared" si="23"/>
        <v>-0.14285714285714285</v>
      </c>
    </row>
    <row r="158" spans="1:10" s="160" customFormat="1" x14ac:dyDescent="0.25">
      <c r="A158" s="178" t="s">
        <v>520</v>
      </c>
      <c r="B158" s="71">
        <v>15</v>
      </c>
      <c r="C158" s="72">
        <v>9</v>
      </c>
      <c r="D158" s="71">
        <v>26</v>
      </c>
      <c r="E158" s="72">
        <v>29</v>
      </c>
      <c r="F158" s="73"/>
      <c r="G158" s="71">
        <f t="shared" si="20"/>
        <v>6</v>
      </c>
      <c r="H158" s="72">
        <f t="shared" si="21"/>
        <v>-3</v>
      </c>
      <c r="I158" s="37">
        <f t="shared" si="22"/>
        <v>0.66666666666666663</v>
      </c>
      <c r="J158" s="38">
        <f t="shared" si="23"/>
        <v>-0.10344827586206896</v>
      </c>
    </row>
    <row r="159" spans="1:10" x14ac:dyDescent="0.25">
      <c r="A159" s="177"/>
      <c r="B159" s="143"/>
      <c r="C159" s="144"/>
      <c r="D159" s="143"/>
      <c r="E159" s="144"/>
      <c r="F159" s="145"/>
      <c r="G159" s="143"/>
      <c r="H159" s="144"/>
      <c r="I159" s="151"/>
      <c r="J159" s="152"/>
    </row>
    <row r="160" spans="1:10" s="139" customFormat="1" x14ac:dyDescent="0.25">
      <c r="A160" s="159" t="s">
        <v>51</v>
      </c>
      <c r="B160" s="65"/>
      <c r="C160" s="66"/>
      <c r="D160" s="65"/>
      <c r="E160" s="66"/>
      <c r="F160" s="67"/>
      <c r="G160" s="65"/>
      <c r="H160" s="66"/>
      <c r="I160" s="20"/>
      <c r="J160" s="21"/>
    </row>
    <row r="161" spans="1:10" x14ac:dyDescent="0.25">
      <c r="A161" s="158" t="s">
        <v>246</v>
      </c>
      <c r="B161" s="65">
        <v>14</v>
      </c>
      <c r="C161" s="66">
        <v>10</v>
      </c>
      <c r="D161" s="65">
        <v>61</v>
      </c>
      <c r="E161" s="66">
        <v>23</v>
      </c>
      <c r="F161" s="67"/>
      <c r="G161" s="65">
        <f t="shared" ref="G161:G172" si="24">B161-C161</f>
        <v>4</v>
      </c>
      <c r="H161" s="66">
        <f t="shared" ref="H161:H172" si="25">D161-E161</f>
        <v>38</v>
      </c>
      <c r="I161" s="20">
        <f t="shared" ref="I161:I172" si="26">IF(C161=0, "-", IF(G161/C161&lt;10, G161/C161, "&gt;999%"))</f>
        <v>0.4</v>
      </c>
      <c r="J161" s="21">
        <f t="shared" ref="J161:J172" si="27">IF(E161=0, "-", IF(H161/E161&lt;10, H161/E161, "&gt;999%"))</f>
        <v>1.6521739130434783</v>
      </c>
    </row>
    <row r="162" spans="1:10" x14ac:dyDescent="0.25">
      <c r="A162" s="158" t="s">
        <v>189</v>
      </c>
      <c r="B162" s="65">
        <v>4</v>
      </c>
      <c r="C162" s="66">
        <v>25</v>
      </c>
      <c r="D162" s="65">
        <v>21</v>
      </c>
      <c r="E162" s="66">
        <v>83</v>
      </c>
      <c r="F162" s="67"/>
      <c r="G162" s="65">
        <f t="shared" si="24"/>
        <v>-21</v>
      </c>
      <c r="H162" s="66">
        <f t="shared" si="25"/>
        <v>-62</v>
      </c>
      <c r="I162" s="20">
        <f t="shared" si="26"/>
        <v>-0.84</v>
      </c>
      <c r="J162" s="21">
        <f t="shared" si="27"/>
        <v>-0.74698795180722888</v>
      </c>
    </row>
    <row r="163" spans="1:10" x14ac:dyDescent="0.25">
      <c r="A163" s="158" t="s">
        <v>382</v>
      </c>
      <c r="B163" s="65">
        <v>1</v>
      </c>
      <c r="C163" s="66">
        <v>1</v>
      </c>
      <c r="D163" s="65">
        <v>3</v>
      </c>
      <c r="E163" s="66">
        <v>2</v>
      </c>
      <c r="F163" s="67"/>
      <c r="G163" s="65">
        <f t="shared" si="24"/>
        <v>0</v>
      </c>
      <c r="H163" s="66">
        <f t="shared" si="25"/>
        <v>1</v>
      </c>
      <c r="I163" s="20">
        <f t="shared" si="26"/>
        <v>0</v>
      </c>
      <c r="J163" s="21">
        <f t="shared" si="27"/>
        <v>0.5</v>
      </c>
    </row>
    <row r="164" spans="1:10" x14ac:dyDescent="0.25">
      <c r="A164" s="158" t="s">
        <v>309</v>
      </c>
      <c r="B164" s="65">
        <v>5</v>
      </c>
      <c r="C164" s="66">
        <v>1</v>
      </c>
      <c r="D164" s="65">
        <v>10</v>
      </c>
      <c r="E164" s="66">
        <v>6</v>
      </c>
      <c r="F164" s="67"/>
      <c r="G164" s="65">
        <f t="shared" si="24"/>
        <v>4</v>
      </c>
      <c r="H164" s="66">
        <f t="shared" si="25"/>
        <v>4</v>
      </c>
      <c r="I164" s="20">
        <f t="shared" si="26"/>
        <v>4</v>
      </c>
      <c r="J164" s="21">
        <f t="shared" si="27"/>
        <v>0.66666666666666663</v>
      </c>
    </row>
    <row r="165" spans="1:10" x14ac:dyDescent="0.25">
      <c r="A165" s="158" t="s">
        <v>172</v>
      </c>
      <c r="B165" s="65">
        <v>25</v>
      </c>
      <c r="C165" s="66">
        <v>5</v>
      </c>
      <c r="D165" s="65">
        <v>35</v>
      </c>
      <c r="E165" s="66">
        <v>19</v>
      </c>
      <c r="F165" s="67"/>
      <c r="G165" s="65">
        <f t="shared" si="24"/>
        <v>20</v>
      </c>
      <c r="H165" s="66">
        <f t="shared" si="25"/>
        <v>16</v>
      </c>
      <c r="I165" s="20">
        <f t="shared" si="26"/>
        <v>4</v>
      </c>
      <c r="J165" s="21">
        <f t="shared" si="27"/>
        <v>0.84210526315789469</v>
      </c>
    </row>
    <row r="166" spans="1:10" x14ac:dyDescent="0.25">
      <c r="A166" s="158" t="s">
        <v>176</v>
      </c>
      <c r="B166" s="65">
        <v>6</v>
      </c>
      <c r="C166" s="66">
        <v>2</v>
      </c>
      <c r="D166" s="65">
        <v>17</v>
      </c>
      <c r="E166" s="66">
        <v>12</v>
      </c>
      <c r="F166" s="67"/>
      <c r="G166" s="65">
        <f t="shared" si="24"/>
        <v>4</v>
      </c>
      <c r="H166" s="66">
        <f t="shared" si="25"/>
        <v>5</v>
      </c>
      <c r="I166" s="20">
        <f t="shared" si="26"/>
        <v>2</v>
      </c>
      <c r="J166" s="21">
        <f t="shared" si="27"/>
        <v>0.41666666666666669</v>
      </c>
    </row>
    <row r="167" spans="1:10" x14ac:dyDescent="0.25">
      <c r="A167" s="158" t="s">
        <v>287</v>
      </c>
      <c r="B167" s="65">
        <v>28</v>
      </c>
      <c r="C167" s="66">
        <v>7</v>
      </c>
      <c r="D167" s="65">
        <v>57</v>
      </c>
      <c r="E167" s="66">
        <v>44</v>
      </c>
      <c r="F167" s="67"/>
      <c r="G167" s="65">
        <f t="shared" si="24"/>
        <v>21</v>
      </c>
      <c r="H167" s="66">
        <f t="shared" si="25"/>
        <v>13</v>
      </c>
      <c r="I167" s="20">
        <f t="shared" si="26"/>
        <v>3</v>
      </c>
      <c r="J167" s="21">
        <f t="shared" si="27"/>
        <v>0.29545454545454547</v>
      </c>
    </row>
    <row r="168" spans="1:10" x14ac:dyDescent="0.25">
      <c r="A168" s="158" t="s">
        <v>361</v>
      </c>
      <c r="B168" s="65">
        <v>16</v>
      </c>
      <c r="C168" s="66">
        <v>5</v>
      </c>
      <c r="D168" s="65">
        <v>50</v>
      </c>
      <c r="E168" s="66">
        <v>19</v>
      </c>
      <c r="F168" s="67"/>
      <c r="G168" s="65">
        <f t="shared" si="24"/>
        <v>11</v>
      </c>
      <c r="H168" s="66">
        <f t="shared" si="25"/>
        <v>31</v>
      </c>
      <c r="I168" s="20">
        <f t="shared" si="26"/>
        <v>2.2000000000000002</v>
      </c>
      <c r="J168" s="21">
        <f t="shared" si="27"/>
        <v>1.631578947368421</v>
      </c>
    </row>
    <row r="169" spans="1:10" x14ac:dyDescent="0.25">
      <c r="A169" s="158" t="s">
        <v>325</v>
      </c>
      <c r="B169" s="65">
        <v>10</v>
      </c>
      <c r="C169" s="66">
        <v>18</v>
      </c>
      <c r="D169" s="65">
        <v>51</v>
      </c>
      <c r="E169" s="66">
        <v>60</v>
      </c>
      <c r="F169" s="67"/>
      <c r="G169" s="65">
        <f t="shared" si="24"/>
        <v>-8</v>
      </c>
      <c r="H169" s="66">
        <f t="shared" si="25"/>
        <v>-9</v>
      </c>
      <c r="I169" s="20">
        <f t="shared" si="26"/>
        <v>-0.44444444444444442</v>
      </c>
      <c r="J169" s="21">
        <f t="shared" si="27"/>
        <v>-0.15</v>
      </c>
    </row>
    <row r="170" spans="1:10" x14ac:dyDescent="0.25">
      <c r="A170" s="158" t="s">
        <v>232</v>
      </c>
      <c r="B170" s="65">
        <v>4</v>
      </c>
      <c r="C170" s="66">
        <v>8</v>
      </c>
      <c r="D170" s="65">
        <v>14</v>
      </c>
      <c r="E170" s="66">
        <v>18</v>
      </c>
      <c r="F170" s="67"/>
      <c r="G170" s="65">
        <f t="shared" si="24"/>
        <v>-4</v>
      </c>
      <c r="H170" s="66">
        <f t="shared" si="25"/>
        <v>-4</v>
      </c>
      <c r="I170" s="20">
        <f t="shared" si="26"/>
        <v>-0.5</v>
      </c>
      <c r="J170" s="21">
        <f t="shared" si="27"/>
        <v>-0.22222222222222221</v>
      </c>
    </row>
    <row r="171" spans="1:10" x14ac:dyDescent="0.25">
      <c r="A171" s="158" t="s">
        <v>274</v>
      </c>
      <c r="B171" s="65">
        <v>5</v>
      </c>
      <c r="C171" s="66">
        <v>17</v>
      </c>
      <c r="D171" s="65">
        <v>17</v>
      </c>
      <c r="E171" s="66">
        <v>32</v>
      </c>
      <c r="F171" s="67"/>
      <c r="G171" s="65">
        <f t="shared" si="24"/>
        <v>-12</v>
      </c>
      <c r="H171" s="66">
        <f t="shared" si="25"/>
        <v>-15</v>
      </c>
      <c r="I171" s="20">
        <f t="shared" si="26"/>
        <v>-0.70588235294117652</v>
      </c>
      <c r="J171" s="21">
        <f t="shared" si="27"/>
        <v>-0.46875</v>
      </c>
    </row>
    <row r="172" spans="1:10" s="160" customFormat="1" x14ac:dyDescent="0.25">
      <c r="A172" s="178" t="s">
        <v>521</v>
      </c>
      <c r="B172" s="71">
        <v>118</v>
      </c>
      <c r="C172" s="72">
        <v>99</v>
      </c>
      <c r="D172" s="71">
        <v>336</v>
      </c>
      <c r="E172" s="72">
        <v>318</v>
      </c>
      <c r="F172" s="73"/>
      <c r="G172" s="71">
        <f t="shared" si="24"/>
        <v>19</v>
      </c>
      <c r="H172" s="72">
        <f t="shared" si="25"/>
        <v>18</v>
      </c>
      <c r="I172" s="37">
        <f t="shared" si="26"/>
        <v>0.19191919191919191</v>
      </c>
      <c r="J172" s="38">
        <f t="shared" si="27"/>
        <v>5.6603773584905662E-2</v>
      </c>
    </row>
    <row r="173" spans="1:10" x14ac:dyDescent="0.25">
      <c r="A173" s="177"/>
      <c r="B173" s="143"/>
      <c r="C173" s="144"/>
      <c r="D173" s="143"/>
      <c r="E173" s="144"/>
      <c r="F173" s="145"/>
      <c r="G173" s="143"/>
      <c r="H173" s="144"/>
      <c r="I173" s="151"/>
      <c r="J173" s="152"/>
    </row>
    <row r="174" spans="1:10" s="139" customFormat="1" x14ac:dyDescent="0.25">
      <c r="A174" s="159" t="s">
        <v>52</v>
      </c>
      <c r="B174" s="65"/>
      <c r="C174" s="66"/>
      <c r="D174" s="65"/>
      <c r="E174" s="66"/>
      <c r="F174" s="67"/>
      <c r="G174" s="65"/>
      <c r="H174" s="66"/>
      <c r="I174" s="20"/>
      <c r="J174" s="21"/>
    </row>
    <row r="175" spans="1:10" x14ac:dyDescent="0.25">
      <c r="A175" s="158" t="s">
        <v>383</v>
      </c>
      <c r="B175" s="65">
        <v>4</v>
      </c>
      <c r="C175" s="66">
        <v>5</v>
      </c>
      <c r="D175" s="65">
        <v>5</v>
      </c>
      <c r="E175" s="66">
        <v>9</v>
      </c>
      <c r="F175" s="67"/>
      <c r="G175" s="65">
        <f t="shared" ref="G175:G181" si="28">B175-C175</f>
        <v>-1</v>
      </c>
      <c r="H175" s="66">
        <f t="shared" ref="H175:H181" si="29">D175-E175</f>
        <v>-4</v>
      </c>
      <c r="I175" s="20">
        <f t="shared" ref="I175:I181" si="30">IF(C175=0, "-", IF(G175/C175&lt;10, G175/C175, "&gt;999%"))</f>
        <v>-0.2</v>
      </c>
      <c r="J175" s="21">
        <f t="shared" ref="J175:J181" si="31">IF(E175=0, "-", IF(H175/E175&lt;10, H175/E175, "&gt;999%"))</f>
        <v>-0.44444444444444442</v>
      </c>
    </row>
    <row r="176" spans="1:10" x14ac:dyDescent="0.25">
      <c r="A176" s="158" t="s">
        <v>393</v>
      </c>
      <c r="B176" s="65">
        <v>1</v>
      </c>
      <c r="C176" s="66">
        <v>0</v>
      </c>
      <c r="D176" s="65">
        <v>1</v>
      </c>
      <c r="E176" s="66">
        <v>0</v>
      </c>
      <c r="F176" s="67"/>
      <c r="G176" s="65">
        <f t="shared" si="28"/>
        <v>1</v>
      </c>
      <c r="H176" s="66">
        <f t="shared" si="29"/>
        <v>1</v>
      </c>
      <c r="I176" s="20" t="str">
        <f t="shared" si="30"/>
        <v>-</v>
      </c>
      <c r="J176" s="21" t="str">
        <f t="shared" si="31"/>
        <v>-</v>
      </c>
    </row>
    <row r="177" spans="1:10" x14ac:dyDescent="0.25">
      <c r="A177" s="158" t="s">
        <v>345</v>
      </c>
      <c r="B177" s="65">
        <v>1</v>
      </c>
      <c r="C177" s="66">
        <v>1</v>
      </c>
      <c r="D177" s="65">
        <v>2</v>
      </c>
      <c r="E177" s="66">
        <v>4</v>
      </c>
      <c r="F177" s="67"/>
      <c r="G177" s="65">
        <f t="shared" si="28"/>
        <v>0</v>
      </c>
      <c r="H177" s="66">
        <f t="shared" si="29"/>
        <v>-2</v>
      </c>
      <c r="I177" s="20">
        <f t="shared" si="30"/>
        <v>0</v>
      </c>
      <c r="J177" s="21">
        <f t="shared" si="31"/>
        <v>-0.5</v>
      </c>
    </row>
    <row r="178" spans="1:10" x14ac:dyDescent="0.25">
      <c r="A178" s="158" t="s">
        <v>346</v>
      </c>
      <c r="B178" s="65">
        <v>1</v>
      </c>
      <c r="C178" s="66">
        <v>5</v>
      </c>
      <c r="D178" s="65">
        <v>1</v>
      </c>
      <c r="E178" s="66">
        <v>5</v>
      </c>
      <c r="F178" s="67"/>
      <c r="G178" s="65">
        <f t="shared" si="28"/>
        <v>-4</v>
      </c>
      <c r="H178" s="66">
        <f t="shared" si="29"/>
        <v>-4</v>
      </c>
      <c r="I178" s="20">
        <f t="shared" si="30"/>
        <v>-0.8</v>
      </c>
      <c r="J178" s="21">
        <f t="shared" si="31"/>
        <v>-0.8</v>
      </c>
    </row>
    <row r="179" spans="1:10" x14ac:dyDescent="0.25">
      <c r="A179" s="158" t="s">
        <v>384</v>
      </c>
      <c r="B179" s="65">
        <v>3</v>
      </c>
      <c r="C179" s="66">
        <v>4</v>
      </c>
      <c r="D179" s="65">
        <v>4</v>
      </c>
      <c r="E179" s="66">
        <v>5</v>
      </c>
      <c r="F179" s="67"/>
      <c r="G179" s="65">
        <f t="shared" si="28"/>
        <v>-1</v>
      </c>
      <c r="H179" s="66">
        <f t="shared" si="29"/>
        <v>-1</v>
      </c>
      <c r="I179" s="20">
        <f t="shared" si="30"/>
        <v>-0.25</v>
      </c>
      <c r="J179" s="21">
        <f t="shared" si="31"/>
        <v>-0.2</v>
      </c>
    </row>
    <row r="180" spans="1:10" x14ac:dyDescent="0.25">
      <c r="A180" s="158" t="s">
        <v>385</v>
      </c>
      <c r="B180" s="65">
        <v>0</v>
      </c>
      <c r="C180" s="66">
        <v>1</v>
      </c>
      <c r="D180" s="65">
        <v>0</v>
      </c>
      <c r="E180" s="66">
        <v>2</v>
      </c>
      <c r="F180" s="67"/>
      <c r="G180" s="65">
        <f t="shared" si="28"/>
        <v>-1</v>
      </c>
      <c r="H180" s="66">
        <f t="shared" si="29"/>
        <v>-2</v>
      </c>
      <c r="I180" s="20">
        <f t="shared" si="30"/>
        <v>-1</v>
      </c>
      <c r="J180" s="21">
        <f t="shared" si="31"/>
        <v>-1</v>
      </c>
    </row>
    <row r="181" spans="1:10" s="160" customFormat="1" x14ac:dyDescent="0.25">
      <c r="A181" s="178" t="s">
        <v>522</v>
      </c>
      <c r="B181" s="71">
        <v>10</v>
      </c>
      <c r="C181" s="72">
        <v>16</v>
      </c>
      <c r="D181" s="71">
        <v>13</v>
      </c>
      <c r="E181" s="72">
        <v>25</v>
      </c>
      <c r="F181" s="73"/>
      <c r="G181" s="71">
        <f t="shared" si="28"/>
        <v>-6</v>
      </c>
      <c r="H181" s="72">
        <f t="shared" si="29"/>
        <v>-12</v>
      </c>
      <c r="I181" s="37">
        <f t="shared" si="30"/>
        <v>-0.375</v>
      </c>
      <c r="J181" s="38">
        <f t="shared" si="31"/>
        <v>-0.48</v>
      </c>
    </row>
    <row r="182" spans="1:10" x14ac:dyDescent="0.25">
      <c r="A182" s="177"/>
      <c r="B182" s="143"/>
      <c r="C182" s="144"/>
      <c r="D182" s="143"/>
      <c r="E182" s="144"/>
      <c r="F182" s="145"/>
      <c r="G182" s="143"/>
      <c r="H182" s="144"/>
      <c r="I182" s="151"/>
      <c r="J182" s="152"/>
    </row>
    <row r="183" spans="1:10" s="139" customFormat="1" x14ac:dyDescent="0.25">
      <c r="A183" s="159" t="s">
        <v>53</v>
      </c>
      <c r="B183" s="65"/>
      <c r="C183" s="66"/>
      <c r="D183" s="65"/>
      <c r="E183" s="66"/>
      <c r="F183" s="67"/>
      <c r="G183" s="65"/>
      <c r="H183" s="66"/>
      <c r="I183" s="20"/>
      <c r="J183" s="21"/>
    </row>
    <row r="184" spans="1:10" x14ac:dyDescent="0.25">
      <c r="A184" s="158" t="s">
        <v>362</v>
      </c>
      <c r="B184" s="65">
        <v>3</v>
      </c>
      <c r="C184" s="66">
        <v>8</v>
      </c>
      <c r="D184" s="65">
        <v>8</v>
      </c>
      <c r="E184" s="66">
        <v>12</v>
      </c>
      <c r="F184" s="67"/>
      <c r="G184" s="65">
        <f t="shared" ref="G184:G191" si="32">B184-C184</f>
        <v>-5</v>
      </c>
      <c r="H184" s="66">
        <f t="shared" ref="H184:H191" si="33">D184-E184</f>
        <v>-4</v>
      </c>
      <c r="I184" s="20">
        <f t="shared" ref="I184:I191" si="34">IF(C184=0, "-", IF(G184/C184&lt;10, G184/C184, "&gt;999%"))</f>
        <v>-0.625</v>
      </c>
      <c r="J184" s="21">
        <f t="shared" ref="J184:J191" si="35">IF(E184=0, "-", IF(H184/E184&lt;10, H184/E184, "&gt;999%"))</f>
        <v>-0.33333333333333331</v>
      </c>
    </row>
    <row r="185" spans="1:10" x14ac:dyDescent="0.25">
      <c r="A185" s="158" t="s">
        <v>442</v>
      </c>
      <c r="B185" s="65">
        <v>4</v>
      </c>
      <c r="C185" s="66">
        <v>2</v>
      </c>
      <c r="D185" s="65">
        <v>11</v>
      </c>
      <c r="E185" s="66">
        <v>2</v>
      </c>
      <c r="F185" s="67"/>
      <c r="G185" s="65">
        <f t="shared" si="32"/>
        <v>2</v>
      </c>
      <c r="H185" s="66">
        <f t="shared" si="33"/>
        <v>9</v>
      </c>
      <c r="I185" s="20">
        <f t="shared" si="34"/>
        <v>1</v>
      </c>
      <c r="J185" s="21">
        <f t="shared" si="35"/>
        <v>4.5</v>
      </c>
    </row>
    <row r="186" spans="1:10" x14ac:dyDescent="0.25">
      <c r="A186" s="158" t="s">
        <v>399</v>
      </c>
      <c r="B186" s="65">
        <v>0</v>
      </c>
      <c r="C186" s="66">
        <v>0</v>
      </c>
      <c r="D186" s="65">
        <v>1</v>
      </c>
      <c r="E186" s="66">
        <v>0</v>
      </c>
      <c r="F186" s="67"/>
      <c r="G186" s="65">
        <f t="shared" si="32"/>
        <v>0</v>
      </c>
      <c r="H186" s="66">
        <f t="shared" si="33"/>
        <v>1</v>
      </c>
      <c r="I186" s="20" t="str">
        <f t="shared" si="34"/>
        <v>-</v>
      </c>
      <c r="J186" s="21" t="str">
        <f t="shared" si="35"/>
        <v>-</v>
      </c>
    </row>
    <row r="187" spans="1:10" x14ac:dyDescent="0.25">
      <c r="A187" s="158" t="s">
        <v>247</v>
      </c>
      <c r="B187" s="65">
        <v>0</v>
      </c>
      <c r="C187" s="66">
        <v>1</v>
      </c>
      <c r="D187" s="65">
        <v>0</v>
      </c>
      <c r="E187" s="66">
        <v>1</v>
      </c>
      <c r="F187" s="67"/>
      <c r="G187" s="65">
        <f t="shared" si="32"/>
        <v>-1</v>
      </c>
      <c r="H187" s="66">
        <f t="shared" si="33"/>
        <v>-1</v>
      </c>
      <c r="I187" s="20">
        <f t="shared" si="34"/>
        <v>-1</v>
      </c>
      <c r="J187" s="21">
        <f t="shared" si="35"/>
        <v>-1</v>
      </c>
    </row>
    <row r="188" spans="1:10" x14ac:dyDescent="0.25">
      <c r="A188" s="158" t="s">
        <v>408</v>
      </c>
      <c r="B188" s="65">
        <v>6</v>
      </c>
      <c r="C188" s="66">
        <v>7</v>
      </c>
      <c r="D188" s="65">
        <v>9</v>
      </c>
      <c r="E188" s="66">
        <v>8</v>
      </c>
      <c r="F188" s="67"/>
      <c r="G188" s="65">
        <f t="shared" si="32"/>
        <v>-1</v>
      </c>
      <c r="H188" s="66">
        <f t="shared" si="33"/>
        <v>1</v>
      </c>
      <c r="I188" s="20">
        <f t="shared" si="34"/>
        <v>-0.14285714285714285</v>
      </c>
      <c r="J188" s="21">
        <f t="shared" si="35"/>
        <v>0.125</v>
      </c>
    </row>
    <row r="189" spans="1:10" x14ac:dyDescent="0.25">
      <c r="A189" s="158" t="s">
        <v>248</v>
      </c>
      <c r="B189" s="65">
        <v>0</v>
      </c>
      <c r="C189" s="66">
        <v>0</v>
      </c>
      <c r="D189" s="65">
        <v>1</v>
      </c>
      <c r="E189" s="66">
        <v>0</v>
      </c>
      <c r="F189" s="67"/>
      <c r="G189" s="65">
        <f t="shared" si="32"/>
        <v>0</v>
      </c>
      <c r="H189" s="66">
        <f t="shared" si="33"/>
        <v>1</v>
      </c>
      <c r="I189" s="20" t="str">
        <f t="shared" si="34"/>
        <v>-</v>
      </c>
      <c r="J189" s="21" t="str">
        <f t="shared" si="35"/>
        <v>-</v>
      </c>
    </row>
    <row r="190" spans="1:10" x14ac:dyDescent="0.25">
      <c r="A190" s="158" t="s">
        <v>425</v>
      </c>
      <c r="B190" s="65">
        <v>11</v>
      </c>
      <c r="C190" s="66">
        <v>0</v>
      </c>
      <c r="D190" s="65">
        <v>20</v>
      </c>
      <c r="E190" s="66">
        <v>4</v>
      </c>
      <c r="F190" s="67"/>
      <c r="G190" s="65">
        <f t="shared" si="32"/>
        <v>11</v>
      </c>
      <c r="H190" s="66">
        <f t="shared" si="33"/>
        <v>16</v>
      </c>
      <c r="I190" s="20" t="str">
        <f t="shared" si="34"/>
        <v>-</v>
      </c>
      <c r="J190" s="21">
        <f t="shared" si="35"/>
        <v>4</v>
      </c>
    </row>
    <row r="191" spans="1:10" s="160" customFormat="1" x14ac:dyDescent="0.25">
      <c r="A191" s="178" t="s">
        <v>523</v>
      </c>
      <c r="B191" s="71">
        <v>24</v>
      </c>
      <c r="C191" s="72">
        <v>18</v>
      </c>
      <c r="D191" s="71">
        <v>50</v>
      </c>
      <c r="E191" s="72">
        <v>27</v>
      </c>
      <c r="F191" s="73"/>
      <c r="G191" s="71">
        <f t="shared" si="32"/>
        <v>6</v>
      </c>
      <c r="H191" s="72">
        <f t="shared" si="33"/>
        <v>23</v>
      </c>
      <c r="I191" s="37">
        <f t="shared" si="34"/>
        <v>0.33333333333333331</v>
      </c>
      <c r="J191" s="38">
        <f t="shared" si="35"/>
        <v>0.85185185185185186</v>
      </c>
    </row>
    <row r="192" spans="1:10" x14ac:dyDescent="0.25">
      <c r="A192" s="177"/>
      <c r="B192" s="143"/>
      <c r="C192" s="144"/>
      <c r="D192" s="143"/>
      <c r="E192" s="144"/>
      <c r="F192" s="145"/>
      <c r="G192" s="143"/>
      <c r="H192" s="144"/>
      <c r="I192" s="151"/>
      <c r="J192" s="152"/>
    </row>
    <row r="193" spans="1:10" s="139" customFormat="1" x14ac:dyDescent="0.25">
      <c r="A193" s="159" t="s">
        <v>54</v>
      </c>
      <c r="B193" s="65"/>
      <c r="C193" s="66"/>
      <c r="D193" s="65"/>
      <c r="E193" s="66"/>
      <c r="F193" s="67"/>
      <c r="G193" s="65"/>
      <c r="H193" s="66"/>
      <c r="I193" s="20"/>
      <c r="J193" s="21"/>
    </row>
    <row r="194" spans="1:10" x14ac:dyDescent="0.25">
      <c r="A194" s="158" t="s">
        <v>222</v>
      </c>
      <c r="B194" s="65">
        <v>2</v>
      </c>
      <c r="C194" s="66">
        <v>1</v>
      </c>
      <c r="D194" s="65">
        <v>8</v>
      </c>
      <c r="E194" s="66">
        <v>8</v>
      </c>
      <c r="F194" s="67"/>
      <c r="G194" s="65">
        <f t="shared" ref="G194:G200" si="36">B194-C194</f>
        <v>1</v>
      </c>
      <c r="H194" s="66">
        <f t="shared" ref="H194:H200" si="37">D194-E194</f>
        <v>0</v>
      </c>
      <c r="I194" s="20">
        <f t="shared" ref="I194:I200" si="38">IF(C194=0, "-", IF(G194/C194&lt;10, G194/C194, "&gt;999%"))</f>
        <v>1</v>
      </c>
      <c r="J194" s="21">
        <f t="shared" ref="J194:J200" si="39">IF(E194=0, "-", IF(H194/E194&lt;10, H194/E194, "&gt;999%"))</f>
        <v>0</v>
      </c>
    </row>
    <row r="195" spans="1:10" x14ac:dyDescent="0.25">
      <c r="A195" s="158" t="s">
        <v>242</v>
      </c>
      <c r="B195" s="65">
        <v>0</v>
      </c>
      <c r="C195" s="66">
        <v>1</v>
      </c>
      <c r="D195" s="65">
        <v>0</v>
      </c>
      <c r="E195" s="66">
        <v>1</v>
      </c>
      <c r="F195" s="67"/>
      <c r="G195" s="65">
        <f t="shared" si="36"/>
        <v>-1</v>
      </c>
      <c r="H195" s="66">
        <f t="shared" si="37"/>
        <v>-1</v>
      </c>
      <c r="I195" s="20">
        <f t="shared" si="38"/>
        <v>-1</v>
      </c>
      <c r="J195" s="21">
        <f t="shared" si="39"/>
        <v>-1</v>
      </c>
    </row>
    <row r="196" spans="1:10" x14ac:dyDescent="0.25">
      <c r="A196" s="158" t="s">
        <v>397</v>
      </c>
      <c r="B196" s="65">
        <v>1</v>
      </c>
      <c r="C196" s="66">
        <v>0</v>
      </c>
      <c r="D196" s="65">
        <v>4</v>
      </c>
      <c r="E196" s="66">
        <v>0</v>
      </c>
      <c r="F196" s="67"/>
      <c r="G196" s="65">
        <f t="shared" si="36"/>
        <v>1</v>
      </c>
      <c r="H196" s="66">
        <f t="shared" si="37"/>
        <v>4</v>
      </c>
      <c r="I196" s="20" t="str">
        <f t="shared" si="38"/>
        <v>-</v>
      </c>
      <c r="J196" s="21" t="str">
        <f t="shared" si="39"/>
        <v>-</v>
      </c>
    </row>
    <row r="197" spans="1:10" x14ac:dyDescent="0.25">
      <c r="A197" s="158" t="s">
        <v>347</v>
      </c>
      <c r="B197" s="65">
        <v>3</v>
      </c>
      <c r="C197" s="66">
        <v>8</v>
      </c>
      <c r="D197" s="65">
        <v>11</v>
      </c>
      <c r="E197" s="66">
        <v>22</v>
      </c>
      <c r="F197" s="67"/>
      <c r="G197" s="65">
        <f t="shared" si="36"/>
        <v>-5</v>
      </c>
      <c r="H197" s="66">
        <f t="shared" si="37"/>
        <v>-11</v>
      </c>
      <c r="I197" s="20">
        <f t="shared" si="38"/>
        <v>-0.625</v>
      </c>
      <c r="J197" s="21">
        <f t="shared" si="39"/>
        <v>-0.5</v>
      </c>
    </row>
    <row r="198" spans="1:10" x14ac:dyDescent="0.25">
      <c r="A198" s="158" t="s">
        <v>386</v>
      </c>
      <c r="B198" s="65">
        <v>3</v>
      </c>
      <c r="C198" s="66">
        <v>7</v>
      </c>
      <c r="D198" s="65">
        <v>6</v>
      </c>
      <c r="E198" s="66">
        <v>9</v>
      </c>
      <c r="F198" s="67"/>
      <c r="G198" s="65">
        <f t="shared" si="36"/>
        <v>-4</v>
      </c>
      <c r="H198" s="66">
        <f t="shared" si="37"/>
        <v>-3</v>
      </c>
      <c r="I198" s="20">
        <f t="shared" si="38"/>
        <v>-0.5714285714285714</v>
      </c>
      <c r="J198" s="21">
        <f t="shared" si="39"/>
        <v>-0.33333333333333331</v>
      </c>
    </row>
    <row r="199" spans="1:10" x14ac:dyDescent="0.25">
      <c r="A199" s="158" t="s">
        <v>310</v>
      </c>
      <c r="B199" s="65">
        <v>2</v>
      </c>
      <c r="C199" s="66">
        <v>4</v>
      </c>
      <c r="D199" s="65">
        <v>7</v>
      </c>
      <c r="E199" s="66">
        <v>7</v>
      </c>
      <c r="F199" s="67"/>
      <c r="G199" s="65">
        <f t="shared" si="36"/>
        <v>-2</v>
      </c>
      <c r="H199" s="66">
        <f t="shared" si="37"/>
        <v>0</v>
      </c>
      <c r="I199" s="20">
        <f t="shared" si="38"/>
        <v>-0.5</v>
      </c>
      <c r="J199" s="21">
        <f t="shared" si="39"/>
        <v>0</v>
      </c>
    </row>
    <row r="200" spans="1:10" s="160" customFormat="1" x14ac:dyDescent="0.25">
      <c r="A200" s="178" t="s">
        <v>524</v>
      </c>
      <c r="B200" s="71">
        <v>11</v>
      </c>
      <c r="C200" s="72">
        <v>21</v>
      </c>
      <c r="D200" s="71">
        <v>36</v>
      </c>
      <c r="E200" s="72">
        <v>47</v>
      </c>
      <c r="F200" s="73"/>
      <c r="G200" s="71">
        <f t="shared" si="36"/>
        <v>-10</v>
      </c>
      <c r="H200" s="72">
        <f t="shared" si="37"/>
        <v>-11</v>
      </c>
      <c r="I200" s="37">
        <f t="shared" si="38"/>
        <v>-0.47619047619047616</v>
      </c>
      <c r="J200" s="38">
        <f t="shared" si="39"/>
        <v>-0.23404255319148937</v>
      </c>
    </row>
    <row r="201" spans="1:10" x14ac:dyDescent="0.25">
      <c r="A201" s="177"/>
      <c r="B201" s="143"/>
      <c r="C201" s="144"/>
      <c r="D201" s="143"/>
      <c r="E201" s="144"/>
      <c r="F201" s="145"/>
      <c r="G201" s="143"/>
      <c r="H201" s="144"/>
      <c r="I201" s="151"/>
      <c r="J201" s="152"/>
    </row>
    <row r="202" spans="1:10" s="139" customFormat="1" x14ac:dyDescent="0.25">
      <c r="A202" s="159" t="s">
        <v>55</v>
      </c>
      <c r="B202" s="65"/>
      <c r="C202" s="66"/>
      <c r="D202" s="65"/>
      <c r="E202" s="66"/>
      <c r="F202" s="67"/>
      <c r="G202" s="65"/>
      <c r="H202" s="66"/>
      <c r="I202" s="20"/>
      <c r="J202" s="21"/>
    </row>
    <row r="203" spans="1:10" x14ac:dyDescent="0.25">
      <c r="A203" s="158" t="s">
        <v>266</v>
      </c>
      <c r="B203" s="65">
        <v>0</v>
      </c>
      <c r="C203" s="66">
        <v>0</v>
      </c>
      <c r="D203" s="65">
        <v>0</v>
      </c>
      <c r="E203" s="66">
        <v>1</v>
      </c>
      <c r="F203" s="67"/>
      <c r="G203" s="65">
        <f>B203-C203</f>
        <v>0</v>
      </c>
      <c r="H203" s="66">
        <f>D203-E203</f>
        <v>-1</v>
      </c>
      <c r="I203" s="20" t="str">
        <f>IF(C203=0, "-", IF(G203/C203&lt;10, G203/C203, "&gt;999%"))</f>
        <v>-</v>
      </c>
      <c r="J203" s="21">
        <f>IF(E203=0, "-", IF(H203/E203&lt;10, H203/E203, "&gt;999%"))</f>
        <v>-1</v>
      </c>
    </row>
    <row r="204" spans="1:10" s="160" customFormat="1" x14ac:dyDescent="0.25">
      <c r="A204" s="178" t="s">
        <v>525</v>
      </c>
      <c r="B204" s="71">
        <v>0</v>
      </c>
      <c r="C204" s="72">
        <v>0</v>
      </c>
      <c r="D204" s="71">
        <v>0</v>
      </c>
      <c r="E204" s="72">
        <v>1</v>
      </c>
      <c r="F204" s="73"/>
      <c r="G204" s="71">
        <f>B204-C204</f>
        <v>0</v>
      </c>
      <c r="H204" s="72">
        <f>D204-E204</f>
        <v>-1</v>
      </c>
      <c r="I204" s="37" t="str">
        <f>IF(C204=0, "-", IF(G204/C204&lt;10, G204/C204, "&gt;999%"))</f>
        <v>-</v>
      </c>
      <c r="J204" s="38">
        <f>IF(E204=0, "-", IF(H204/E204&lt;10, H204/E204, "&gt;999%"))</f>
        <v>-1</v>
      </c>
    </row>
    <row r="205" spans="1:10" x14ac:dyDescent="0.25">
      <c r="A205" s="177"/>
      <c r="B205" s="143"/>
      <c r="C205" s="144"/>
      <c r="D205" s="143"/>
      <c r="E205" s="144"/>
      <c r="F205" s="145"/>
      <c r="G205" s="143"/>
      <c r="H205" s="144"/>
      <c r="I205" s="151"/>
      <c r="J205" s="152"/>
    </row>
    <row r="206" spans="1:10" s="139" customFormat="1" x14ac:dyDescent="0.25">
      <c r="A206" s="159" t="s">
        <v>56</v>
      </c>
      <c r="B206" s="65"/>
      <c r="C206" s="66"/>
      <c r="D206" s="65"/>
      <c r="E206" s="66"/>
      <c r="F206" s="67"/>
      <c r="G206" s="65"/>
      <c r="H206" s="66"/>
      <c r="I206" s="20"/>
      <c r="J206" s="21"/>
    </row>
    <row r="207" spans="1:10" x14ac:dyDescent="0.25">
      <c r="A207" s="158" t="s">
        <v>237</v>
      </c>
      <c r="B207" s="65">
        <v>0</v>
      </c>
      <c r="C207" s="66">
        <v>0</v>
      </c>
      <c r="D207" s="65">
        <v>0</v>
      </c>
      <c r="E207" s="66">
        <v>1</v>
      </c>
      <c r="F207" s="67"/>
      <c r="G207" s="65">
        <f>B207-C207</f>
        <v>0</v>
      </c>
      <c r="H207" s="66">
        <f>D207-E207</f>
        <v>-1</v>
      </c>
      <c r="I207" s="20" t="str">
        <f>IF(C207=0, "-", IF(G207/C207&lt;10, G207/C207, "&gt;999%"))</f>
        <v>-</v>
      </c>
      <c r="J207" s="21">
        <f>IF(E207=0, "-", IF(H207/E207&lt;10, H207/E207, "&gt;999%"))</f>
        <v>-1</v>
      </c>
    </row>
    <row r="208" spans="1:10" s="160" customFormat="1" x14ac:dyDescent="0.25">
      <c r="A208" s="178" t="s">
        <v>526</v>
      </c>
      <c r="B208" s="71">
        <v>0</v>
      </c>
      <c r="C208" s="72">
        <v>0</v>
      </c>
      <c r="D208" s="71">
        <v>0</v>
      </c>
      <c r="E208" s="72">
        <v>1</v>
      </c>
      <c r="F208" s="73"/>
      <c r="G208" s="71">
        <f>B208-C208</f>
        <v>0</v>
      </c>
      <c r="H208" s="72">
        <f>D208-E208</f>
        <v>-1</v>
      </c>
      <c r="I208" s="37" t="str">
        <f>IF(C208=0, "-", IF(G208/C208&lt;10, G208/C208, "&gt;999%"))</f>
        <v>-</v>
      </c>
      <c r="J208" s="38">
        <f>IF(E208=0, "-", IF(H208/E208&lt;10, H208/E208, "&gt;999%"))</f>
        <v>-1</v>
      </c>
    </row>
    <row r="209" spans="1:10" x14ac:dyDescent="0.25">
      <c r="A209" s="177"/>
      <c r="B209" s="143"/>
      <c r="C209" s="144"/>
      <c r="D209" s="143"/>
      <c r="E209" s="144"/>
      <c r="F209" s="145"/>
      <c r="G209" s="143"/>
      <c r="H209" s="144"/>
      <c r="I209" s="151"/>
      <c r="J209" s="152"/>
    </row>
    <row r="210" spans="1:10" s="139" customFormat="1" x14ac:dyDescent="0.25">
      <c r="A210" s="159" t="s">
        <v>57</v>
      </c>
      <c r="B210" s="65"/>
      <c r="C210" s="66"/>
      <c r="D210" s="65"/>
      <c r="E210" s="66"/>
      <c r="F210" s="67"/>
      <c r="G210" s="65"/>
      <c r="H210" s="66"/>
      <c r="I210" s="20"/>
      <c r="J210" s="21"/>
    </row>
    <row r="211" spans="1:10" x14ac:dyDescent="0.25">
      <c r="A211" s="158" t="s">
        <v>417</v>
      </c>
      <c r="B211" s="65">
        <v>1</v>
      </c>
      <c r="C211" s="66">
        <v>3</v>
      </c>
      <c r="D211" s="65">
        <v>1</v>
      </c>
      <c r="E211" s="66">
        <v>6</v>
      </c>
      <c r="F211" s="67"/>
      <c r="G211" s="65">
        <f t="shared" ref="G211:G223" si="40">B211-C211</f>
        <v>-2</v>
      </c>
      <c r="H211" s="66">
        <f t="shared" ref="H211:H223" si="41">D211-E211</f>
        <v>-5</v>
      </c>
      <c r="I211" s="20">
        <f t="shared" ref="I211:I223" si="42">IF(C211=0, "-", IF(G211/C211&lt;10, G211/C211, "&gt;999%"))</f>
        <v>-0.66666666666666663</v>
      </c>
      <c r="J211" s="21">
        <f t="shared" ref="J211:J223" si="43">IF(E211=0, "-", IF(H211/E211&lt;10, H211/E211, "&gt;999%"))</f>
        <v>-0.83333333333333337</v>
      </c>
    </row>
    <row r="212" spans="1:10" x14ac:dyDescent="0.25">
      <c r="A212" s="158" t="s">
        <v>426</v>
      </c>
      <c r="B212" s="65">
        <v>7</v>
      </c>
      <c r="C212" s="66">
        <v>8</v>
      </c>
      <c r="D212" s="65">
        <v>24</v>
      </c>
      <c r="E212" s="66">
        <v>22</v>
      </c>
      <c r="F212" s="67"/>
      <c r="G212" s="65">
        <f t="shared" si="40"/>
        <v>-1</v>
      </c>
      <c r="H212" s="66">
        <f t="shared" si="41"/>
        <v>2</v>
      </c>
      <c r="I212" s="20">
        <f t="shared" si="42"/>
        <v>-0.125</v>
      </c>
      <c r="J212" s="21">
        <f t="shared" si="43"/>
        <v>9.0909090909090912E-2</v>
      </c>
    </row>
    <row r="213" spans="1:10" x14ac:dyDescent="0.25">
      <c r="A213" s="158" t="s">
        <v>275</v>
      </c>
      <c r="B213" s="65">
        <v>17</v>
      </c>
      <c r="C213" s="66">
        <v>15</v>
      </c>
      <c r="D213" s="65">
        <v>68</v>
      </c>
      <c r="E213" s="66">
        <v>50</v>
      </c>
      <c r="F213" s="67"/>
      <c r="G213" s="65">
        <f t="shared" si="40"/>
        <v>2</v>
      </c>
      <c r="H213" s="66">
        <f t="shared" si="41"/>
        <v>18</v>
      </c>
      <c r="I213" s="20">
        <f t="shared" si="42"/>
        <v>0.13333333333333333</v>
      </c>
      <c r="J213" s="21">
        <f t="shared" si="43"/>
        <v>0.36</v>
      </c>
    </row>
    <row r="214" spans="1:10" x14ac:dyDescent="0.25">
      <c r="A214" s="158" t="s">
        <v>288</v>
      </c>
      <c r="B214" s="65">
        <v>37</v>
      </c>
      <c r="C214" s="66">
        <v>52</v>
      </c>
      <c r="D214" s="65">
        <v>62</v>
      </c>
      <c r="E214" s="66">
        <v>137</v>
      </c>
      <c r="F214" s="67"/>
      <c r="G214" s="65">
        <f t="shared" si="40"/>
        <v>-15</v>
      </c>
      <c r="H214" s="66">
        <f t="shared" si="41"/>
        <v>-75</v>
      </c>
      <c r="I214" s="20">
        <f t="shared" si="42"/>
        <v>-0.28846153846153844</v>
      </c>
      <c r="J214" s="21">
        <f t="shared" si="43"/>
        <v>-0.54744525547445255</v>
      </c>
    </row>
    <row r="215" spans="1:10" x14ac:dyDescent="0.25">
      <c r="A215" s="158" t="s">
        <v>326</v>
      </c>
      <c r="B215" s="65">
        <v>30</v>
      </c>
      <c r="C215" s="66">
        <v>76</v>
      </c>
      <c r="D215" s="65">
        <v>89</v>
      </c>
      <c r="E215" s="66">
        <v>143</v>
      </c>
      <c r="F215" s="67"/>
      <c r="G215" s="65">
        <f t="shared" si="40"/>
        <v>-46</v>
      </c>
      <c r="H215" s="66">
        <f t="shared" si="41"/>
        <v>-54</v>
      </c>
      <c r="I215" s="20">
        <f t="shared" si="42"/>
        <v>-0.60526315789473684</v>
      </c>
      <c r="J215" s="21">
        <f t="shared" si="43"/>
        <v>-0.3776223776223776</v>
      </c>
    </row>
    <row r="216" spans="1:10" x14ac:dyDescent="0.25">
      <c r="A216" s="158" t="s">
        <v>363</v>
      </c>
      <c r="B216" s="65">
        <v>2</v>
      </c>
      <c r="C216" s="66">
        <v>3</v>
      </c>
      <c r="D216" s="65">
        <v>18</v>
      </c>
      <c r="E216" s="66">
        <v>12</v>
      </c>
      <c r="F216" s="67"/>
      <c r="G216" s="65">
        <f t="shared" si="40"/>
        <v>-1</v>
      </c>
      <c r="H216" s="66">
        <f t="shared" si="41"/>
        <v>6</v>
      </c>
      <c r="I216" s="20">
        <f t="shared" si="42"/>
        <v>-0.33333333333333331</v>
      </c>
      <c r="J216" s="21">
        <f t="shared" si="43"/>
        <v>0.5</v>
      </c>
    </row>
    <row r="217" spans="1:10" x14ac:dyDescent="0.25">
      <c r="A217" s="158" t="s">
        <v>364</v>
      </c>
      <c r="B217" s="65">
        <v>8</v>
      </c>
      <c r="C217" s="66">
        <v>20</v>
      </c>
      <c r="D217" s="65">
        <v>28</v>
      </c>
      <c r="E217" s="66">
        <v>37</v>
      </c>
      <c r="F217" s="67"/>
      <c r="G217" s="65">
        <f t="shared" si="40"/>
        <v>-12</v>
      </c>
      <c r="H217" s="66">
        <f t="shared" si="41"/>
        <v>-9</v>
      </c>
      <c r="I217" s="20">
        <f t="shared" si="42"/>
        <v>-0.6</v>
      </c>
      <c r="J217" s="21">
        <f t="shared" si="43"/>
        <v>-0.24324324324324326</v>
      </c>
    </row>
    <row r="218" spans="1:10" x14ac:dyDescent="0.25">
      <c r="A218" s="158" t="s">
        <v>289</v>
      </c>
      <c r="B218" s="65">
        <v>1</v>
      </c>
      <c r="C218" s="66">
        <v>1</v>
      </c>
      <c r="D218" s="65">
        <v>4</v>
      </c>
      <c r="E218" s="66">
        <v>11</v>
      </c>
      <c r="F218" s="67"/>
      <c r="G218" s="65">
        <f t="shared" si="40"/>
        <v>0</v>
      </c>
      <c r="H218" s="66">
        <f t="shared" si="41"/>
        <v>-7</v>
      </c>
      <c r="I218" s="20">
        <f t="shared" si="42"/>
        <v>0</v>
      </c>
      <c r="J218" s="21">
        <f t="shared" si="43"/>
        <v>-0.63636363636363635</v>
      </c>
    </row>
    <row r="219" spans="1:10" x14ac:dyDescent="0.25">
      <c r="A219" s="158" t="s">
        <v>257</v>
      </c>
      <c r="B219" s="65">
        <v>1</v>
      </c>
      <c r="C219" s="66">
        <v>2</v>
      </c>
      <c r="D219" s="65">
        <v>5</v>
      </c>
      <c r="E219" s="66">
        <v>2</v>
      </c>
      <c r="F219" s="67"/>
      <c r="G219" s="65">
        <f t="shared" si="40"/>
        <v>-1</v>
      </c>
      <c r="H219" s="66">
        <f t="shared" si="41"/>
        <v>3</v>
      </c>
      <c r="I219" s="20">
        <f t="shared" si="42"/>
        <v>-0.5</v>
      </c>
      <c r="J219" s="21">
        <f t="shared" si="43"/>
        <v>1.5</v>
      </c>
    </row>
    <row r="220" spans="1:10" x14ac:dyDescent="0.25">
      <c r="A220" s="158" t="s">
        <v>177</v>
      </c>
      <c r="B220" s="65">
        <v>15</v>
      </c>
      <c r="C220" s="66">
        <v>6</v>
      </c>
      <c r="D220" s="65">
        <v>46</v>
      </c>
      <c r="E220" s="66">
        <v>31</v>
      </c>
      <c r="F220" s="67"/>
      <c r="G220" s="65">
        <f t="shared" si="40"/>
        <v>9</v>
      </c>
      <c r="H220" s="66">
        <f t="shared" si="41"/>
        <v>15</v>
      </c>
      <c r="I220" s="20">
        <f t="shared" si="42"/>
        <v>1.5</v>
      </c>
      <c r="J220" s="21">
        <f t="shared" si="43"/>
        <v>0.4838709677419355</v>
      </c>
    </row>
    <row r="221" spans="1:10" x14ac:dyDescent="0.25">
      <c r="A221" s="158" t="s">
        <v>190</v>
      </c>
      <c r="B221" s="65">
        <v>25</v>
      </c>
      <c r="C221" s="66">
        <v>28</v>
      </c>
      <c r="D221" s="65">
        <v>58</v>
      </c>
      <c r="E221" s="66">
        <v>93</v>
      </c>
      <c r="F221" s="67"/>
      <c r="G221" s="65">
        <f t="shared" si="40"/>
        <v>-3</v>
      </c>
      <c r="H221" s="66">
        <f t="shared" si="41"/>
        <v>-35</v>
      </c>
      <c r="I221" s="20">
        <f t="shared" si="42"/>
        <v>-0.10714285714285714</v>
      </c>
      <c r="J221" s="21">
        <f t="shared" si="43"/>
        <v>-0.37634408602150538</v>
      </c>
    </row>
    <row r="222" spans="1:10" x14ac:dyDescent="0.25">
      <c r="A222" s="158" t="s">
        <v>210</v>
      </c>
      <c r="B222" s="65">
        <v>3</v>
      </c>
      <c r="C222" s="66">
        <v>4</v>
      </c>
      <c r="D222" s="65">
        <v>4</v>
      </c>
      <c r="E222" s="66">
        <v>10</v>
      </c>
      <c r="F222" s="67"/>
      <c r="G222" s="65">
        <f t="shared" si="40"/>
        <v>-1</v>
      </c>
      <c r="H222" s="66">
        <f t="shared" si="41"/>
        <v>-6</v>
      </c>
      <c r="I222" s="20">
        <f t="shared" si="42"/>
        <v>-0.25</v>
      </c>
      <c r="J222" s="21">
        <f t="shared" si="43"/>
        <v>-0.6</v>
      </c>
    </row>
    <row r="223" spans="1:10" s="160" customFormat="1" x14ac:dyDescent="0.25">
      <c r="A223" s="178" t="s">
        <v>527</v>
      </c>
      <c r="B223" s="71">
        <v>147</v>
      </c>
      <c r="C223" s="72">
        <v>218</v>
      </c>
      <c r="D223" s="71">
        <v>407</v>
      </c>
      <c r="E223" s="72">
        <v>554</v>
      </c>
      <c r="F223" s="73"/>
      <c r="G223" s="71">
        <f t="shared" si="40"/>
        <v>-71</v>
      </c>
      <c r="H223" s="72">
        <f t="shared" si="41"/>
        <v>-147</v>
      </c>
      <c r="I223" s="37">
        <f t="shared" si="42"/>
        <v>-0.3256880733944954</v>
      </c>
      <c r="J223" s="38">
        <f t="shared" si="43"/>
        <v>-0.26534296028880866</v>
      </c>
    </row>
    <row r="224" spans="1:10" x14ac:dyDescent="0.25">
      <c r="A224" s="177"/>
      <c r="B224" s="143"/>
      <c r="C224" s="144"/>
      <c r="D224" s="143"/>
      <c r="E224" s="144"/>
      <c r="F224" s="145"/>
      <c r="G224" s="143"/>
      <c r="H224" s="144"/>
      <c r="I224" s="151"/>
      <c r="J224" s="152"/>
    </row>
    <row r="225" spans="1:10" s="139" customFormat="1" x14ac:dyDescent="0.25">
      <c r="A225" s="159" t="s">
        <v>58</v>
      </c>
      <c r="B225" s="65"/>
      <c r="C225" s="66"/>
      <c r="D225" s="65"/>
      <c r="E225" s="66"/>
      <c r="F225" s="67"/>
      <c r="G225" s="65"/>
      <c r="H225" s="66"/>
      <c r="I225" s="20"/>
      <c r="J225" s="21"/>
    </row>
    <row r="226" spans="1:10" x14ac:dyDescent="0.25">
      <c r="A226" s="158" t="s">
        <v>201</v>
      </c>
      <c r="B226" s="65">
        <v>7</v>
      </c>
      <c r="C226" s="66">
        <v>3</v>
      </c>
      <c r="D226" s="65">
        <v>8</v>
      </c>
      <c r="E226" s="66">
        <v>8</v>
      </c>
      <c r="F226" s="67"/>
      <c r="G226" s="65">
        <f t="shared" ref="G226:G242" si="44">B226-C226</f>
        <v>4</v>
      </c>
      <c r="H226" s="66">
        <f t="shared" ref="H226:H242" si="45">D226-E226</f>
        <v>0</v>
      </c>
      <c r="I226" s="20">
        <f t="shared" ref="I226:I242" si="46">IF(C226=0, "-", IF(G226/C226&lt;10, G226/C226, "&gt;999%"))</f>
        <v>1.3333333333333333</v>
      </c>
      <c r="J226" s="21">
        <f t="shared" ref="J226:J242" si="47">IF(E226=0, "-", IF(H226/E226&lt;10, H226/E226, "&gt;999%"))</f>
        <v>0</v>
      </c>
    </row>
    <row r="227" spans="1:10" x14ac:dyDescent="0.25">
      <c r="A227" s="158" t="s">
        <v>223</v>
      </c>
      <c r="B227" s="65">
        <v>4</v>
      </c>
      <c r="C227" s="66">
        <v>1</v>
      </c>
      <c r="D227" s="65">
        <v>14</v>
      </c>
      <c r="E227" s="66">
        <v>3</v>
      </c>
      <c r="F227" s="67"/>
      <c r="G227" s="65">
        <f t="shared" si="44"/>
        <v>3</v>
      </c>
      <c r="H227" s="66">
        <f t="shared" si="45"/>
        <v>11</v>
      </c>
      <c r="I227" s="20">
        <f t="shared" si="46"/>
        <v>3</v>
      </c>
      <c r="J227" s="21">
        <f t="shared" si="47"/>
        <v>3.6666666666666665</v>
      </c>
    </row>
    <row r="228" spans="1:10" x14ac:dyDescent="0.25">
      <c r="A228" s="158" t="s">
        <v>267</v>
      </c>
      <c r="B228" s="65">
        <v>0</v>
      </c>
      <c r="C228" s="66">
        <v>0</v>
      </c>
      <c r="D228" s="65">
        <v>1</v>
      </c>
      <c r="E228" s="66">
        <v>0</v>
      </c>
      <c r="F228" s="67"/>
      <c r="G228" s="65">
        <f t="shared" si="44"/>
        <v>0</v>
      </c>
      <c r="H228" s="66">
        <f t="shared" si="45"/>
        <v>1</v>
      </c>
      <c r="I228" s="20" t="str">
        <f t="shared" si="46"/>
        <v>-</v>
      </c>
      <c r="J228" s="21" t="str">
        <f t="shared" si="47"/>
        <v>-</v>
      </c>
    </row>
    <row r="229" spans="1:10" x14ac:dyDescent="0.25">
      <c r="A229" s="158" t="s">
        <v>224</v>
      </c>
      <c r="B229" s="65">
        <v>1</v>
      </c>
      <c r="C229" s="66">
        <v>0</v>
      </c>
      <c r="D229" s="65">
        <v>3</v>
      </c>
      <c r="E229" s="66">
        <v>2</v>
      </c>
      <c r="F229" s="67"/>
      <c r="G229" s="65">
        <f t="shared" si="44"/>
        <v>1</v>
      </c>
      <c r="H229" s="66">
        <f t="shared" si="45"/>
        <v>1</v>
      </c>
      <c r="I229" s="20" t="str">
        <f t="shared" si="46"/>
        <v>-</v>
      </c>
      <c r="J229" s="21">
        <f t="shared" si="47"/>
        <v>0.5</v>
      </c>
    </row>
    <row r="230" spans="1:10" x14ac:dyDescent="0.25">
      <c r="A230" s="158" t="s">
        <v>238</v>
      </c>
      <c r="B230" s="65">
        <v>0</v>
      </c>
      <c r="C230" s="66">
        <v>3</v>
      </c>
      <c r="D230" s="65">
        <v>2</v>
      </c>
      <c r="E230" s="66">
        <v>4</v>
      </c>
      <c r="F230" s="67"/>
      <c r="G230" s="65">
        <f t="shared" si="44"/>
        <v>-3</v>
      </c>
      <c r="H230" s="66">
        <f t="shared" si="45"/>
        <v>-2</v>
      </c>
      <c r="I230" s="20">
        <f t="shared" si="46"/>
        <v>-1</v>
      </c>
      <c r="J230" s="21">
        <f t="shared" si="47"/>
        <v>-0.5</v>
      </c>
    </row>
    <row r="231" spans="1:10" x14ac:dyDescent="0.25">
      <c r="A231" s="158" t="s">
        <v>311</v>
      </c>
      <c r="B231" s="65">
        <v>2</v>
      </c>
      <c r="C231" s="66">
        <v>3</v>
      </c>
      <c r="D231" s="65">
        <v>2</v>
      </c>
      <c r="E231" s="66">
        <v>6</v>
      </c>
      <c r="F231" s="67"/>
      <c r="G231" s="65">
        <f t="shared" si="44"/>
        <v>-1</v>
      </c>
      <c r="H231" s="66">
        <f t="shared" si="45"/>
        <v>-4</v>
      </c>
      <c r="I231" s="20">
        <f t="shared" si="46"/>
        <v>-0.33333333333333331</v>
      </c>
      <c r="J231" s="21">
        <f t="shared" si="47"/>
        <v>-0.66666666666666663</v>
      </c>
    </row>
    <row r="232" spans="1:10" x14ac:dyDescent="0.25">
      <c r="A232" s="158" t="s">
        <v>348</v>
      </c>
      <c r="B232" s="65">
        <v>1</v>
      </c>
      <c r="C232" s="66">
        <v>0</v>
      </c>
      <c r="D232" s="65">
        <v>1</v>
      </c>
      <c r="E232" s="66">
        <v>0</v>
      </c>
      <c r="F232" s="67"/>
      <c r="G232" s="65">
        <f t="shared" si="44"/>
        <v>1</v>
      </c>
      <c r="H232" s="66">
        <f t="shared" si="45"/>
        <v>1</v>
      </c>
      <c r="I232" s="20" t="str">
        <f t="shared" si="46"/>
        <v>-</v>
      </c>
      <c r="J232" s="21" t="str">
        <f t="shared" si="47"/>
        <v>-</v>
      </c>
    </row>
    <row r="233" spans="1:10" x14ac:dyDescent="0.25">
      <c r="A233" s="158" t="s">
        <v>349</v>
      </c>
      <c r="B233" s="65">
        <v>0</v>
      </c>
      <c r="C233" s="66">
        <v>0</v>
      </c>
      <c r="D233" s="65">
        <v>0</v>
      </c>
      <c r="E233" s="66">
        <v>3</v>
      </c>
      <c r="F233" s="67"/>
      <c r="G233" s="65">
        <f t="shared" si="44"/>
        <v>0</v>
      </c>
      <c r="H233" s="66">
        <f t="shared" si="45"/>
        <v>-3</v>
      </c>
      <c r="I233" s="20" t="str">
        <f t="shared" si="46"/>
        <v>-</v>
      </c>
      <c r="J233" s="21">
        <f t="shared" si="47"/>
        <v>-1</v>
      </c>
    </row>
    <row r="234" spans="1:10" x14ac:dyDescent="0.25">
      <c r="A234" s="158" t="s">
        <v>239</v>
      </c>
      <c r="B234" s="65">
        <v>2</v>
      </c>
      <c r="C234" s="66">
        <v>0</v>
      </c>
      <c r="D234" s="65">
        <v>2</v>
      </c>
      <c r="E234" s="66">
        <v>0</v>
      </c>
      <c r="F234" s="67"/>
      <c r="G234" s="65">
        <f t="shared" si="44"/>
        <v>2</v>
      </c>
      <c r="H234" s="66">
        <f t="shared" si="45"/>
        <v>2</v>
      </c>
      <c r="I234" s="20" t="str">
        <f t="shared" si="46"/>
        <v>-</v>
      </c>
      <c r="J234" s="21" t="str">
        <f t="shared" si="47"/>
        <v>-</v>
      </c>
    </row>
    <row r="235" spans="1:10" x14ac:dyDescent="0.25">
      <c r="A235" s="158" t="s">
        <v>312</v>
      </c>
      <c r="B235" s="65">
        <v>2</v>
      </c>
      <c r="C235" s="66">
        <v>1</v>
      </c>
      <c r="D235" s="65">
        <v>3</v>
      </c>
      <c r="E235" s="66">
        <v>4</v>
      </c>
      <c r="F235" s="67"/>
      <c r="G235" s="65">
        <f t="shared" si="44"/>
        <v>1</v>
      </c>
      <c r="H235" s="66">
        <f t="shared" si="45"/>
        <v>-1</v>
      </c>
      <c r="I235" s="20">
        <f t="shared" si="46"/>
        <v>1</v>
      </c>
      <c r="J235" s="21">
        <f t="shared" si="47"/>
        <v>-0.25</v>
      </c>
    </row>
    <row r="236" spans="1:10" x14ac:dyDescent="0.25">
      <c r="A236" s="158" t="s">
        <v>350</v>
      </c>
      <c r="B236" s="65">
        <v>2</v>
      </c>
      <c r="C236" s="66">
        <v>1</v>
      </c>
      <c r="D236" s="65">
        <v>5</v>
      </c>
      <c r="E236" s="66">
        <v>7</v>
      </c>
      <c r="F236" s="67"/>
      <c r="G236" s="65">
        <f t="shared" si="44"/>
        <v>1</v>
      </c>
      <c r="H236" s="66">
        <f t="shared" si="45"/>
        <v>-2</v>
      </c>
      <c r="I236" s="20">
        <f t="shared" si="46"/>
        <v>1</v>
      </c>
      <c r="J236" s="21">
        <f t="shared" si="47"/>
        <v>-0.2857142857142857</v>
      </c>
    </row>
    <row r="237" spans="1:10" x14ac:dyDescent="0.25">
      <c r="A237" s="158" t="s">
        <v>351</v>
      </c>
      <c r="B237" s="65">
        <v>3</v>
      </c>
      <c r="C237" s="66">
        <v>0</v>
      </c>
      <c r="D237" s="65">
        <v>3</v>
      </c>
      <c r="E237" s="66">
        <v>2</v>
      </c>
      <c r="F237" s="67"/>
      <c r="G237" s="65">
        <f t="shared" si="44"/>
        <v>3</v>
      </c>
      <c r="H237" s="66">
        <f t="shared" si="45"/>
        <v>1</v>
      </c>
      <c r="I237" s="20" t="str">
        <f t="shared" si="46"/>
        <v>-</v>
      </c>
      <c r="J237" s="21">
        <f t="shared" si="47"/>
        <v>0.5</v>
      </c>
    </row>
    <row r="238" spans="1:10" x14ac:dyDescent="0.25">
      <c r="A238" s="158" t="s">
        <v>352</v>
      </c>
      <c r="B238" s="65">
        <v>1</v>
      </c>
      <c r="C238" s="66">
        <v>8</v>
      </c>
      <c r="D238" s="65">
        <v>4</v>
      </c>
      <c r="E238" s="66">
        <v>14</v>
      </c>
      <c r="F238" s="67"/>
      <c r="G238" s="65">
        <f t="shared" si="44"/>
        <v>-7</v>
      </c>
      <c r="H238" s="66">
        <f t="shared" si="45"/>
        <v>-10</v>
      </c>
      <c r="I238" s="20">
        <f t="shared" si="46"/>
        <v>-0.875</v>
      </c>
      <c r="J238" s="21">
        <f t="shared" si="47"/>
        <v>-0.7142857142857143</v>
      </c>
    </row>
    <row r="239" spans="1:10" x14ac:dyDescent="0.25">
      <c r="A239" s="158" t="s">
        <v>387</v>
      </c>
      <c r="B239" s="65">
        <v>0</v>
      </c>
      <c r="C239" s="66">
        <v>1</v>
      </c>
      <c r="D239" s="65">
        <v>1</v>
      </c>
      <c r="E239" s="66">
        <v>1</v>
      </c>
      <c r="F239" s="67"/>
      <c r="G239" s="65">
        <f t="shared" si="44"/>
        <v>-1</v>
      </c>
      <c r="H239" s="66">
        <f t="shared" si="45"/>
        <v>0</v>
      </c>
      <c r="I239" s="20">
        <f t="shared" si="46"/>
        <v>-1</v>
      </c>
      <c r="J239" s="21">
        <f t="shared" si="47"/>
        <v>0</v>
      </c>
    </row>
    <row r="240" spans="1:10" x14ac:dyDescent="0.25">
      <c r="A240" s="158" t="s">
        <v>388</v>
      </c>
      <c r="B240" s="65">
        <v>7</v>
      </c>
      <c r="C240" s="66">
        <v>1</v>
      </c>
      <c r="D240" s="65">
        <v>13</v>
      </c>
      <c r="E240" s="66">
        <v>6</v>
      </c>
      <c r="F240" s="67"/>
      <c r="G240" s="65">
        <f t="shared" si="44"/>
        <v>6</v>
      </c>
      <c r="H240" s="66">
        <f t="shared" si="45"/>
        <v>7</v>
      </c>
      <c r="I240" s="20">
        <f t="shared" si="46"/>
        <v>6</v>
      </c>
      <c r="J240" s="21">
        <f t="shared" si="47"/>
        <v>1.1666666666666667</v>
      </c>
    </row>
    <row r="241" spans="1:10" x14ac:dyDescent="0.25">
      <c r="A241" s="158" t="s">
        <v>398</v>
      </c>
      <c r="B241" s="65">
        <v>2</v>
      </c>
      <c r="C241" s="66">
        <v>0</v>
      </c>
      <c r="D241" s="65">
        <v>2</v>
      </c>
      <c r="E241" s="66">
        <v>1</v>
      </c>
      <c r="F241" s="67"/>
      <c r="G241" s="65">
        <f t="shared" si="44"/>
        <v>2</v>
      </c>
      <c r="H241" s="66">
        <f t="shared" si="45"/>
        <v>1</v>
      </c>
      <c r="I241" s="20" t="str">
        <f t="shared" si="46"/>
        <v>-</v>
      </c>
      <c r="J241" s="21">
        <f t="shared" si="47"/>
        <v>1</v>
      </c>
    </row>
    <row r="242" spans="1:10" s="160" customFormat="1" x14ac:dyDescent="0.25">
      <c r="A242" s="178" t="s">
        <v>528</v>
      </c>
      <c r="B242" s="71">
        <v>34</v>
      </c>
      <c r="C242" s="72">
        <v>22</v>
      </c>
      <c r="D242" s="71">
        <v>64</v>
      </c>
      <c r="E242" s="72">
        <v>61</v>
      </c>
      <c r="F242" s="73"/>
      <c r="G242" s="71">
        <f t="shared" si="44"/>
        <v>12</v>
      </c>
      <c r="H242" s="72">
        <f t="shared" si="45"/>
        <v>3</v>
      </c>
      <c r="I242" s="37">
        <f t="shared" si="46"/>
        <v>0.54545454545454541</v>
      </c>
      <c r="J242" s="38">
        <f t="shared" si="47"/>
        <v>4.9180327868852458E-2</v>
      </c>
    </row>
    <row r="243" spans="1:10" x14ac:dyDescent="0.25">
      <c r="A243" s="177"/>
      <c r="B243" s="143"/>
      <c r="C243" s="144"/>
      <c r="D243" s="143"/>
      <c r="E243" s="144"/>
      <c r="F243" s="145"/>
      <c r="G243" s="143"/>
      <c r="H243" s="144"/>
      <c r="I243" s="151"/>
      <c r="J243" s="152"/>
    </row>
    <row r="244" spans="1:10" s="139" customFormat="1" x14ac:dyDescent="0.25">
      <c r="A244" s="159" t="s">
        <v>59</v>
      </c>
      <c r="B244" s="65"/>
      <c r="C244" s="66"/>
      <c r="D244" s="65"/>
      <c r="E244" s="66"/>
      <c r="F244" s="67"/>
      <c r="G244" s="65"/>
      <c r="H244" s="66"/>
      <c r="I244" s="20"/>
      <c r="J244" s="21"/>
    </row>
    <row r="245" spans="1:10" x14ac:dyDescent="0.25">
      <c r="A245" s="158" t="s">
        <v>443</v>
      </c>
      <c r="B245" s="65">
        <v>0</v>
      </c>
      <c r="C245" s="66">
        <v>0</v>
      </c>
      <c r="D245" s="65">
        <v>3</v>
      </c>
      <c r="E245" s="66">
        <v>1</v>
      </c>
      <c r="F245" s="67"/>
      <c r="G245" s="65">
        <f t="shared" ref="G245:G250" si="48">B245-C245</f>
        <v>0</v>
      </c>
      <c r="H245" s="66">
        <f t="shared" ref="H245:H250" si="49">D245-E245</f>
        <v>2</v>
      </c>
      <c r="I245" s="20" t="str">
        <f t="shared" ref="I245:I250" si="50">IF(C245=0, "-", IF(G245/C245&lt;10, G245/C245, "&gt;999%"))</f>
        <v>-</v>
      </c>
      <c r="J245" s="21">
        <f t="shared" ref="J245:J250" si="51">IF(E245=0, "-", IF(H245/E245&lt;10, H245/E245, "&gt;999%"))</f>
        <v>2</v>
      </c>
    </row>
    <row r="246" spans="1:10" x14ac:dyDescent="0.25">
      <c r="A246" s="158" t="s">
        <v>400</v>
      </c>
      <c r="B246" s="65">
        <v>0</v>
      </c>
      <c r="C246" s="66">
        <v>0</v>
      </c>
      <c r="D246" s="65">
        <v>0</v>
      </c>
      <c r="E246" s="66">
        <v>1</v>
      </c>
      <c r="F246" s="67"/>
      <c r="G246" s="65">
        <f t="shared" si="48"/>
        <v>0</v>
      </c>
      <c r="H246" s="66">
        <f t="shared" si="49"/>
        <v>-1</v>
      </c>
      <c r="I246" s="20" t="str">
        <f t="shared" si="50"/>
        <v>-</v>
      </c>
      <c r="J246" s="21">
        <f t="shared" si="51"/>
        <v>-1</v>
      </c>
    </row>
    <row r="247" spans="1:10" x14ac:dyDescent="0.25">
      <c r="A247" s="158" t="s">
        <v>252</v>
      </c>
      <c r="B247" s="65">
        <v>0</v>
      </c>
      <c r="C247" s="66">
        <v>0</v>
      </c>
      <c r="D247" s="65">
        <v>0</v>
      </c>
      <c r="E247" s="66">
        <v>1</v>
      </c>
      <c r="F247" s="67"/>
      <c r="G247" s="65">
        <f t="shared" si="48"/>
        <v>0</v>
      </c>
      <c r="H247" s="66">
        <f t="shared" si="49"/>
        <v>-1</v>
      </c>
      <c r="I247" s="20" t="str">
        <f t="shared" si="50"/>
        <v>-</v>
      </c>
      <c r="J247" s="21">
        <f t="shared" si="51"/>
        <v>-1</v>
      </c>
    </row>
    <row r="248" spans="1:10" x14ac:dyDescent="0.25">
      <c r="A248" s="158" t="s">
        <v>253</v>
      </c>
      <c r="B248" s="65">
        <v>0</v>
      </c>
      <c r="C248" s="66">
        <v>2</v>
      </c>
      <c r="D248" s="65">
        <v>0</v>
      </c>
      <c r="E248" s="66">
        <v>2</v>
      </c>
      <c r="F248" s="67"/>
      <c r="G248" s="65">
        <f t="shared" si="48"/>
        <v>-2</v>
      </c>
      <c r="H248" s="66">
        <f t="shared" si="49"/>
        <v>-2</v>
      </c>
      <c r="I248" s="20">
        <f t="shared" si="50"/>
        <v>-1</v>
      </c>
      <c r="J248" s="21">
        <f t="shared" si="51"/>
        <v>-1</v>
      </c>
    </row>
    <row r="249" spans="1:10" x14ac:dyDescent="0.25">
      <c r="A249" s="158" t="s">
        <v>409</v>
      </c>
      <c r="B249" s="65">
        <v>0</v>
      </c>
      <c r="C249" s="66">
        <v>1</v>
      </c>
      <c r="D249" s="65">
        <v>1</v>
      </c>
      <c r="E249" s="66">
        <v>3</v>
      </c>
      <c r="F249" s="67"/>
      <c r="G249" s="65">
        <f t="shared" si="48"/>
        <v>-1</v>
      </c>
      <c r="H249" s="66">
        <f t="shared" si="49"/>
        <v>-2</v>
      </c>
      <c r="I249" s="20">
        <f t="shared" si="50"/>
        <v>-1</v>
      </c>
      <c r="J249" s="21">
        <f t="shared" si="51"/>
        <v>-0.66666666666666663</v>
      </c>
    </row>
    <row r="250" spans="1:10" s="160" customFormat="1" x14ac:dyDescent="0.25">
      <c r="A250" s="178" t="s">
        <v>529</v>
      </c>
      <c r="B250" s="71">
        <v>0</v>
      </c>
      <c r="C250" s="72">
        <v>3</v>
      </c>
      <c r="D250" s="71">
        <v>4</v>
      </c>
      <c r="E250" s="72">
        <v>8</v>
      </c>
      <c r="F250" s="73"/>
      <c r="G250" s="71">
        <f t="shared" si="48"/>
        <v>-3</v>
      </c>
      <c r="H250" s="72">
        <f t="shared" si="49"/>
        <v>-4</v>
      </c>
      <c r="I250" s="37">
        <f t="shared" si="50"/>
        <v>-1</v>
      </c>
      <c r="J250" s="38">
        <f t="shared" si="51"/>
        <v>-0.5</v>
      </c>
    </row>
    <row r="251" spans="1:10" x14ac:dyDescent="0.25">
      <c r="A251" s="177"/>
      <c r="B251" s="143"/>
      <c r="C251" s="144"/>
      <c r="D251" s="143"/>
      <c r="E251" s="144"/>
      <c r="F251" s="145"/>
      <c r="G251" s="143"/>
      <c r="H251" s="144"/>
      <c r="I251" s="151"/>
      <c r="J251" s="152"/>
    </row>
    <row r="252" spans="1:10" s="139" customFormat="1" x14ac:dyDescent="0.25">
      <c r="A252" s="159" t="s">
        <v>60</v>
      </c>
      <c r="B252" s="65"/>
      <c r="C252" s="66"/>
      <c r="D252" s="65"/>
      <c r="E252" s="66"/>
      <c r="F252" s="67"/>
      <c r="G252" s="65"/>
      <c r="H252" s="66"/>
      <c r="I252" s="20"/>
      <c r="J252" s="21"/>
    </row>
    <row r="253" spans="1:10" x14ac:dyDescent="0.25">
      <c r="A253" s="158" t="s">
        <v>327</v>
      </c>
      <c r="B253" s="65">
        <v>8</v>
      </c>
      <c r="C253" s="66">
        <v>10</v>
      </c>
      <c r="D253" s="65">
        <v>21</v>
      </c>
      <c r="E253" s="66">
        <v>30</v>
      </c>
      <c r="F253" s="67"/>
      <c r="G253" s="65">
        <f>B253-C253</f>
        <v>-2</v>
      </c>
      <c r="H253" s="66">
        <f>D253-E253</f>
        <v>-9</v>
      </c>
      <c r="I253" s="20">
        <f>IF(C253=0, "-", IF(G253/C253&lt;10, G253/C253, "&gt;999%"))</f>
        <v>-0.2</v>
      </c>
      <c r="J253" s="21">
        <f>IF(E253=0, "-", IF(H253/E253&lt;10, H253/E253, "&gt;999%"))</f>
        <v>-0.3</v>
      </c>
    </row>
    <row r="254" spans="1:10" x14ac:dyDescent="0.25">
      <c r="A254" s="158" t="s">
        <v>178</v>
      </c>
      <c r="B254" s="65">
        <v>37</v>
      </c>
      <c r="C254" s="66">
        <v>12</v>
      </c>
      <c r="D254" s="65">
        <v>105</v>
      </c>
      <c r="E254" s="66">
        <v>81</v>
      </c>
      <c r="F254" s="67"/>
      <c r="G254" s="65">
        <f>B254-C254</f>
        <v>25</v>
      </c>
      <c r="H254" s="66">
        <f>D254-E254</f>
        <v>24</v>
      </c>
      <c r="I254" s="20">
        <f>IF(C254=0, "-", IF(G254/C254&lt;10, G254/C254, "&gt;999%"))</f>
        <v>2.0833333333333335</v>
      </c>
      <c r="J254" s="21">
        <f>IF(E254=0, "-", IF(H254/E254&lt;10, H254/E254, "&gt;999%"))</f>
        <v>0.29629629629629628</v>
      </c>
    </row>
    <row r="255" spans="1:10" x14ac:dyDescent="0.25">
      <c r="A255" s="158" t="s">
        <v>290</v>
      </c>
      <c r="B255" s="65">
        <v>31</v>
      </c>
      <c r="C255" s="66">
        <v>8</v>
      </c>
      <c r="D255" s="65">
        <v>96</v>
      </c>
      <c r="E255" s="66">
        <v>44</v>
      </c>
      <c r="F255" s="67"/>
      <c r="G255" s="65">
        <f>B255-C255</f>
        <v>23</v>
      </c>
      <c r="H255" s="66">
        <f>D255-E255</f>
        <v>52</v>
      </c>
      <c r="I255" s="20">
        <f>IF(C255=0, "-", IF(G255/C255&lt;10, G255/C255, "&gt;999%"))</f>
        <v>2.875</v>
      </c>
      <c r="J255" s="21">
        <f>IF(E255=0, "-", IF(H255/E255&lt;10, H255/E255, "&gt;999%"))</f>
        <v>1.1818181818181819</v>
      </c>
    </row>
    <row r="256" spans="1:10" s="160" customFormat="1" x14ac:dyDescent="0.25">
      <c r="A256" s="178" t="s">
        <v>530</v>
      </c>
      <c r="B256" s="71">
        <v>76</v>
      </c>
      <c r="C256" s="72">
        <v>30</v>
      </c>
      <c r="D256" s="71">
        <v>222</v>
      </c>
      <c r="E256" s="72">
        <v>155</v>
      </c>
      <c r="F256" s="73"/>
      <c r="G256" s="71">
        <f>B256-C256</f>
        <v>46</v>
      </c>
      <c r="H256" s="72">
        <f>D256-E256</f>
        <v>67</v>
      </c>
      <c r="I256" s="37">
        <f>IF(C256=0, "-", IF(G256/C256&lt;10, G256/C256, "&gt;999%"))</f>
        <v>1.5333333333333334</v>
      </c>
      <c r="J256" s="38">
        <f>IF(E256=0, "-", IF(H256/E256&lt;10, H256/E256, "&gt;999%"))</f>
        <v>0.43225806451612903</v>
      </c>
    </row>
    <row r="257" spans="1:10" x14ac:dyDescent="0.25">
      <c r="A257" s="177"/>
      <c r="B257" s="143"/>
      <c r="C257" s="144"/>
      <c r="D257" s="143"/>
      <c r="E257" s="144"/>
      <c r="F257" s="145"/>
      <c r="G257" s="143"/>
      <c r="H257" s="144"/>
      <c r="I257" s="151"/>
      <c r="J257" s="152"/>
    </row>
    <row r="258" spans="1:10" s="139" customFormat="1" x14ac:dyDescent="0.25">
      <c r="A258" s="159" t="s">
        <v>61</v>
      </c>
      <c r="B258" s="65"/>
      <c r="C258" s="66"/>
      <c r="D258" s="65"/>
      <c r="E258" s="66"/>
      <c r="F258" s="67"/>
      <c r="G258" s="65"/>
      <c r="H258" s="66"/>
      <c r="I258" s="20"/>
      <c r="J258" s="21"/>
    </row>
    <row r="259" spans="1:10" x14ac:dyDescent="0.25">
      <c r="A259" s="158" t="s">
        <v>258</v>
      </c>
      <c r="B259" s="65">
        <v>0</v>
      </c>
      <c r="C259" s="66">
        <v>0</v>
      </c>
      <c r="D259" s="65">
        <v>0</v>
      </c>
      <c r="E259" s="66">
        <v>1</v>
      </c>
      <c r="F259" s="67"/>
      <c r="G259" s="65">
        <f>B259-C259</f>
        <v>0</v>
      </c>
      <c r="H259" s="66">
        <f>D259-E259</f>
        <v>-1</v>
      </c>
      <c r="I259" s="20" t="str">
        <f>IF(C259=0, "-", IF(G259/C259&lt;10, G259/C259, "&gt;999%"))</f>
        <v>-</v>
      </c>
      <c r="J259" s="21">
        <f>IF(E259=0, "-", IF(H259/E259&lt;10, H259/E259, "&gt;999%"))</f>
        <v>-1</v>
      </c>
    </row>
    <row r="260" spans="1:10" x14ac:dyDescent="0.25">
      <c r="A260" s="158" t="s">
        <v>202</v>
      </c>
      <c r="B260" s="65">
        <v>0</v>
      </c>
      <c r="C260" s="66">
        <v>0</v>
      </c>
      <c r="D260" s="65">
        <v>0</v>
      </c>
      <c r="E260" s="66">
        <v>2</v>
      </c>
      <c r="F260" s="67"/>
      <c r="G260" s="65">
        <f>B260-C260</f>
        <v>0</v>
      </c>
      <c r="H260" s="66">
        <f>D260-E260</f>
        <v>-2</v>
      </c>
      <c r="I260" s="20" t="str">
        <f>IF(C260=0, "-", IF(G260/C260&lt;10, G260/C260, "&gt;999%"))</f>
        <v>-</v>
      </c>
      <c r="J260" s="21">
        <f>IF(E260=0, "-", IF(H260/E260&lt;10, H260/E260, "&gt;999%"))</f>
        <v>-1</v>
      </c>
    </row>
    <row r="261" spans="1:10" x14ac:dyDescent="0.25">
      <c r="A261" s="158" t="s">
        <v>313</v>
      </c>
      <c r="B261" s="65">
        <v>1</v>
      </c>
      <c r="C261" s="66">
        <v>0</v>
      </c>
      <c r="D261" s="65">
        <v>7</v>
      </c>
      <c r="E261" s="66">
        <v>3</v>
      </c>
      <c r="F261" s="67"/>
      <c r="G261" s="65">
        <f>B261-C261</f>
        <v>1</v>
      </c>
      <c r="H261" s="66">
        <f>D261-E261</f>
        <v>4</v>
      </c>
      <c r="I261" s="20" t="str">
        <f>IF(C261=0, "-", IF(G261/C261&lt;10, G261/C261, "&gt;999%"))</f>
        <v>-</v>
      </c>
      <c r="J261" s="21">
        <f>IF(E261=0, "-", IF(H261/E261&lt;10, H261/E261, "&gt;999%"))</f>
        <v>1.3333333333333333</v>
      </c>
    </row>
    <row r="262" spans="1:10" x14ac:dyDescent="0.25">
      <c r="A262" s="158" t="s">
        <v>185</v>
      </c>
      <c r="B262" s="65">
        <v>2</v>
      </c>
      <c r="C262" s="66">
        <v>1</v>
      </c>
      <c r="D262" s="65">
        <v>5</v>
      </c>
      <c r="E262" s="66">
        <v>11</v>
      </c>
      <c r="F262" s="67"/>
      <c r="G262" s="65">
        <f>B262-C262</f>
        <v>1</v>
      </c>
      <c r="H262" s="66">
        <f>D262-E262</f>
        <v>-6</v>
      </c>
      <c r="I262" s="20">
        <f>IF(C262=0, "-", IF(G262/C262&lt;10, G262/C262, "&gt;999%"))</f>
        <v>1</v>
      </c>
      <c r="J262" s="21">
        <f>IF(E262=0, "-", IF(H262/E262&lt;10, H262/E262, "&gt;999%"))</f>
        <v>-0.54545454545454541</v>
      </c>
    </row>
    <row r="263" spans="1:10" s="160" customFormat="1" x14ac:dyDescent="0.25">
      <c r="A263" s="178" t="s">
        <v>531</v>
      </c>
      <c r="B263" s="71">
        <v>3</v>
      </c>
      <c r="C263" s="72">
        <v>1</v>
      </c>
      <c r="D263" s="71">
        <v>12</v>
      </c>
      <c r="E263" s="72">
        <v>17</v>
      </c>
      <c r="F263" s="73"/>
      <c r="G263" s="71">
        <f>B263-C263</f>
        <v>2</v>
      </c>
      <c r="H263" s="72">
        <f>D263-E263</f>
        <v>-5</v>
      </c>
      <c r="I263" s="37">
        <f>IF(C263=0, "-", IF(G263/C263&lt;10, G263/C263, "&gt;999%"))</f>
        <v>2</v>
      </c>
      <c r="J263" s="38">
        <f>IF(E263=0, "-", IF(H263/E263&lt;10, H263/E263, "&gt;999%"))</f>
        <v>-0.29411764705882354</v>
      </c>
    </row>
    <row r="264" spans="1:10" x14ac:dyDescent="0.25">
      <c r="A264" s="177"/>
      <c r="B264" s="143"/>
      <c r="C264" s="144"/>
      <c r="D264" s="143"/>
      <c r="E264" s="144"/>
      <c r="F264" s="145"/>
      <c r="G264" s="143"/>
      <c r="H264" s="144"/>
      <c r="I264" s="151"/>
      <c r="J264" s="152"/>
    </row>
    <row r="265" spans="1:10" s="139" customFormat="1" x14ac:dyDescent="0.25">
      <c r="A265" s="159" t="s">
        <v>62</v>
      </c>
      <c r="B265" s="65"/>
      <c r="C265" s="66"/>
      <c r="D265" s="65"/>
      <c r="E265" s="66"/>
      <c r="F265" s="67"/>
      <c r="G265" s="65"/>
      <c r="H265" s="66"/>
      <c r="I265" s="20"/>
      <c r="J265" s="21"/>
    </row>
    <row r="266" spans="1:10" x14ac:dyDescent="0.25">
      <c r="A266" s="158" t="s">
        <v>291</v>
      </c>
      <c r="B266" s="65">
        <v>5</v>
      </c>
      <c r="C266" s="66">
        <v>10</v>
      </c>
      <c r="D266" s="65">
        <v>26</v>
      </c>
      <c r="E266" s="66">
        <v>31</v>
      </c>
      <c r="F266" s="67"/>
      <c r="G266" s="65">
        <f t="shared" ref="G266:G274" si="52">B266-C266</f>
        <v>-5</v>
      </c>
      <c r="H266" s="66">
        <f t="shared" ref="H266:H274" si="53">D266-E266</f>
        <v>-5</v>
      </c>
      <c r="I266" s="20">
        <f t="shared" ref="I266:I274" si="54">IF(C266=0, "-", IF(G266/C266&lt;10, G266/C266, "&gt;999%"))</f>
        <v>-0.5</v>
      </c>
      <c r="J266" s="21">
        <f t="shared" ref="J266:J274" si="55">IF(E266=0, "-", IF(H266/E266&lt;10, H266/E266, "&gt;999%"))</f>
        <v>-0.16129032258064516</v>
      </c>
    </row>
    <row r="267" spans="1:10" x14ac:dyDescent="0.25">
      <c r="A267" s="158" t="s">
        <v>292</v>
      </c>
      <c r="B267" s="65">
        <v>11</v>
      </c>
      <c r="C267" s="66">
        <v>11</v>
      </c>
      <c r="D267" s="65">
        <v>30</v>
      </c>
      <c r="E267" s="66">
        <v>33</v>
      </c>
      <c r="F267" s="67"/>
      <c r="G267" s="65">
        <f t="shared" si="52"/>
        <v>0</v>
      </c>
      <c r="H267" s="66">
        <f t="shared" si="53"/>
        <v>-3</v>
      </c>
      <c r="I267" s="20">
        <f t="shared" si="54"/>
        <v>0</v>
      </c>
      <c r="J267" s="21">
        <f t="shared" si="55"/>
        <v>-9.0909090909090912E-2</v>
      </c>
    </row>
    <row r="268" spans="1:10" x14ac:dyDescent="0.25">
      <c r="A268" s="158" t="s">
        <v>410</v>
      </c>
      <c r="B268" s="65">
        <v>0</v>
      </c>
      <c r="C268" s="66">
        <v>1</v>
      </c>
      <c r="D268" s="65">
        <v>0</v>
      </c>
      <c r="E268" s="66">
        <v>2</v>
      </c>
      <c r="F268" s="67"/>
      <c r="G268" s="65">
        <f t="shared" si="52"/>
        <v>-1</v>
      </c>
      <c r="H268" s="66">
        <f t="shared" si="53"/>
        <v>-2</v>
      </c>
      <c r="I268" s="20">
        <f t="shared" si="54"/>
        <v>-1</v>
      </c>
      <c r="J268" s="21">
        <f t="shared" si="55"/>
        <v>-1</v>
      </c>
    </row>
    <row r="269" spans="1:10" x14ac:dyDescent="0.25">
      <c r="A269" s="158" t="s">
        <v>173</v>
      </c>
      <c r="B269" s="65">
        <v>0</v>
      </c>
      <c r="C269" s="66">
        <v>3</v>
      </c>
      <c r="D269" s="65">
        <v>0</v>
      </c>
      <c r="E269" s="66">
        <v>8</v>
      </c>
      <c r="F269" s="67"/>
      <c r="G269" s="65">
        <f t="shared" si="52"/>
        <v>-3</v>
      </c>
      <c r="H269" s="66">
        <f t="shared" si="53"/>
        <v>-8</v>
      </c>
      <c r="I269" s="20">
        <f t="shared" si="54"/>
        <v>-1</v>
      </c>
      <c r="J269" s="21">
        <f t="shared" si="55"/>
        <v>-1</v>
      </c>
    </row>
    <row r="270" spans="1:10" x14ac:dyDescent="0.25">
      <c r="A270" s="158" t="s">
        <v>328</v>
      </c>
      <c r="B270" s="65">
        <v>19</v>
      </c>
      <c r="C270" s="66">
        <v>27</v>
      </c>
      <c r="D270" s="65">
        <v>73</v>
      </c>
      <c r="E270" s="66">
        <v>67</v>
      </c>
      <c r="F270" s="67"/>
      <c r="G270" s="65">
        <f t="shared" si="52"/>
        <v>-8</v>
      </c>
      <c r="H270" s="66">
        <f t="shared" si="53"/>
        <v>6</v>
      </c>
      <c r="I270" s="20">
        <f t="shared" si="54"/>
        <v>-0.29629629629629628</v>
      </c>
      <c r="J270" s="21">
        <f t="shared" si="55"/>
        <v>8.9552238805970144E-2</v>
      </c>
    </row>
    <row r="271" spans="1:10" x14ac:dyDescent="0.25">
      <c r="A271" s="158" t="s">
        <v>365</v>
      </c>
      <c r="B271" s="65">
        <v>6</v>
      </c>
      <c r="C271" s="66">
        <v>15</v>
      </c>
      <c r="D271" s="65">
        <v>18</v>
      </c>
      <c r="E271" s="66">
        <v>15</v>
      </c>
      <c r="F271" s="67"/>
      <c r="G271" s="65">
        <f t="shared" si="52"/>
        <v>-9</v>
      </c>
      <c r="H271" s="66">
        <f t="shared" si="53"/>
        <v>3</v>
      </c>
      <c r="I271" s="20">
        <f t="shared" si="54"/>
        <v>-0.6</v>
      </c>
      <c r="J271" s="21">
        <f t="shared" si="55"/>
        <v>0.2</v>
      </c>
    </row>
    <row r="272" spans="1:10" x14ac:dyDescent="0.25">
      <c r="A272" s="158" t="s">
        <v>418</v>
      </c>
      <c r="B272" s="65">
        <v>0</v>
      </c>
      <c r="C272" s="66">
        <v>5</v>
      </c>
      <c r="D272" s="65">
        <v>4</v>
      </c>
      <c r="E272" s="66">
        <v>12</v>
      </c>
      <c r="F272" s="67"/>
      <c r="G272" s="65">
        <f t="shared" si="52"/>
        <v>-5</v>
      </c>
      <c r="H272" s="66">
        <f t="shared" si="53"/>
        <v>-8</v>
      </c>
      <c r="I272" s="20">
        <f t="shared" si="54"/>
        <v>-1</v>
      </c>
      <c r="J272" s="21">
        <f t="shared" si="55"/>
        <v>-0.66666666666666663</v>
      </c>
    </row>
    <row r="273" spans="1:10" x14ac:dyDescent="0.25">
      <c r="A273" s="158" t="s">
        <v>427</v>
      </c>
      <c r="B273" s="65">
        <v>13</v>
      </c>
      <c r="C273" s="66">
        <v>46</v>
      </c>
      <c r="D273" s="65">
        <v>48</v>
      </c>
      <c r="E273" s="66">
        <v>110</v>
      </c>
      <c r="F273" s="67"/>
      <c r="G273" s="65">
        <f t="shared" si="52"/>
        <v>-33</v>
      </c>
      <c r="H273" s="66">
        <f t="shared" si="53"/>
        <v>-62</v>
      </c>
      <c r="I273" s="20">
        <f t="shared" si="54"/>
        <v>-0.71739130434782605</v>
      </c>
      <c r="J273" s="21">
        <f t="shared" si="55"/>
        <v>-0.5636363636363636</v>
      </c>
    </row>
    <row r="274" spans="1:10" s="160" customFormat="1" x14ac:dyDescent="0.25">
      <c r="A274" s="178" t="s">
        <v>532</v>
      </c>
      <c r="B274" s="71">
        <v>54</v>
      </c>
      <c r="C274" s="72">
        <v>118</v>
      </c>
      <c r="D274" s="71">
        <v>199</v>
      </c>
      <c r="E274" s="72">
        <v>278</v>
      </c>
      <c r="F274" s="73"/>
      <c r="G274" s="71">
        <f t="shared" si="52"/>
        <v>-64</v>
      </c>
      <c r="H274" s="72">
        <f t="shared" si="53"/>
        <v>-79</v>
      </c>
      <c r="I274" s="37">
        <f t="shared" si="54"/>
        <v>-0.5423728813559322</v>
      </c>
      <c r="J274" s="38">
        <f t="shared" si="55"/>
        <v>-0.28417266187050361</v>
      </c>
    </row>
    <row r="275" spans="1:10" x14ac:dyDescent="0.25">
      <c r="A275" s="177"/>
      <c r="B275" s="143"/>
      <c r="C275" s="144"/>
      <c r="D275" s="143"/>
      <c r="E275" s="144"/>
      <c r="F275" s="145"/>
      <c r="G275" s="143"/>
      <c r="H275" s="144"/>
      <c r="I275" s="151"/>
      <c r="J275" s="152"/>
    </row>
    <row r="276" spans="1:10" s="139" customFormat="1" x14ac:dyDescent="0.25">
      <c r="A276" s="159" t="s">
        <v>63</v>
      </c>
      <c r="B276" s="65"/>
      <c r="C276" s="66"/>
      <c r="D276" s="65"/>
      <c r="E276" s="66"/>
      <c r="F276" s="67"/>
      <c r="G276" s="65"/>
      <c r="H276" s="66"/>
      <c r="I276" s="20"/>
      <c r="J276" s="21"/>
    </row>
    <row r="277" spans="1:10" x14ac:dyDescent="0.25">
      <c r="A277" s="158" t="s">
        <v>276</v>
      </c>
      <c r="B277" s="65">
        <v>5</v>
      </c>
      <c r="C277" s="66">
        <v>4</v>
      </c>
      <c r="D277" s="65">
        <v>8</v>
      </c>
      <c r="E277" s="66">
        <v>6</v>
      </c>
      <c r="F277" s="67"/>
      <c r="G277" s="65">
        <f t="shared" ref="G277:G286" si="56">B277-C277</f>
        <v>1</v>
      </c>
      <c r="H277" s="66">
        <f t="shared" ref="H277:H286" si="57">D277-E277</f>
        <v>2</v>
      </c>
      <c r="I277" s="20">
        <f t="shared" ref="I277:I286" si="58">IF(C277=0, "-", IF(G277/C277&lt;10, G277/C277, "&gt;999%"))</f>
        <v>0.25</v>
      </c>
      <c r="J277" s="21">
        <f t="shared" ref="J277:J286" si="59">IF(E277=0, "-", IF(H277/E277&lt;10, H277/E277, "&gt;999%"))</f>
        <v>0.33333333333333331</v>
      </c>
    </row>
    <row r="278" spans="1:10" x14ac:dyDescent="0.25">
      <c r="A278" s="158" t="s">
        <v>203</v>
      </c>
      <c r="B278" s="65">
        <v>5</v>
      </c>
      <c r="C278" s="66">
        <v>6</v>
      </c>
      <c r="D278" s="65">
        <v>12</v>
      </c>
      <c r="E278" s="66">
        <v>8</v>
      </c>
      <c r="F278" s="67"/>
      <c r="G278" s="65">
        <f t="shared" si="56"/>
        <v>-1</v>
      </c>
      <c r="H278" s="66">
        <f t="shared" si="57"/>
        <v>4</v>
      </c>
      <c r="I278" s="20">
        <f t="shared" si="58"/>
        <v>-0.16666666666666666</v>
      </c>
      <c r="J278" s="21">
        <f t="shared" si="59"/>
        <v>0.5</v>
      </c>
    </row>
    <row r="279" spans="1:10" x14ac:dyDescent="0.25">
      <c r="A279" s="158" t="s">
        <v>419</v>
      </c>
      <c r="B279" s="65">
        <v>0</v>
      </c>
      <c r="C279" s="66">
        <v>3</v>
      </c>
      <c r="D279" s="65">
        <v>0</v>
      </c>
      <c r="E279" s="66">
        <v>4</v>
      </c>
      <c r="F279" s="67"/>
      <c r="G279" s="65">
        <f t="shared" si="56"/>
        <v>-3</v>
      </c>
      <c r="H279" s="66">
        <f t="shared" si="57"/>
        <v>-4</v>
      </c>
      <c r="I279" s="20">
        <f t="shared" si="58"/>
        <v>-1</v>
      </c>
      <c r="J279" s="21">
        <f t="shared" si="59"/>
        <v>-1</v>
      </c>
    </row>
    <row r="280" spans="1:10" x14ac:dyDescent="0.25">
      <c r="A280" s="158" t="s">
        <v>428</v>
      </c>
      <c r="B280" s="65">
        <v>5</v>
      </c>
      <c r="C280" s="66">
        <v>21</v>
      </c>
      <c r="D280" s="65">
        <v>12</v>
      </c>
      <c r="E280" s="66">
        <v>48</v>
      </c>
      <c r="F280" s="67"/>
      <c r="G280" s="65">
        <f t="shared" si="56"/>
        <v>-16</v>
      </c>
      <c r="H280" s="66">
        <f t="shared" si="57"/>
        <v>-36</v>
      </c>
      <c r="I280" s="20">
        <f t="shared" si="58"/>
        <v>-0.76190476190476186</v>
      </c>
      <c r="J280" s="21">
        <f t="shared" si="59"/>
        <v>-0.75</v>
      </c>
    </row>
    <row r="281" spans="1:10" x14ac:dyDescent="0.25">
      <c r="A281" s="158" t="s">
        <v>366</v>
      </c>
      <c r="B281" s="65">
        <v>6</v>
      </c>
      <c r="C281" s="66">
        <v>0</v>
      </c>
      <c r="D281" s="65">
        <v>7</v>
      </c>
      <c r="E281" s="66">
        <v>0</v>
      </c>
      <c r="F281" s="67"/>
      <c r="G281" s="65">
        <f t="shared" si="56"/>
        <v>6</v>
      </c>
      <c r="H281" s="66">
        <f t="shared" si="57"/>
        <v>7</v>
      </c>
      <c r="I281" s="20" t="str">
        <f t="shared" si="58"/>
        <v>-</v>
      </c>
      <c r="J281" s="21" t="str">
        <f t="shared" si="59"/>
        <v>-</v>
      </c>
    </row>
    <row r="282" spans="1:10" x14ac:dyDescent="0.25">
      <c r="A282" s="158" t="s">
        <v>394</v>
      </c>
      <c r="B282" s="65">
        <v>5</v>
      </c>
      <c r="C282" s="66">
        <v>6</v>
      </c>
      <c r="D282" s="65">
        <v>12</v>
      </c>
      <c r="E282" s="66">
        <v>15</v>
      </c>
      <c r="F282" s="67"/>
      <c r="G282" s="65">
        <f t="shared" si="56"/>
        <v>-1</v>
      </c>
      <c r="H282" s="66">
        <f t="shared" si="57"/>
        <v>-3</v>
      </c>
      <c r="I282" s="20">
        <f t="shared" si="58"/>
        <v>-0.16666666666666666</v>
      </c>
      <c r="J282" s="21">
        <f t="shared" si="59"/>
        <v>-0.2</v>
      </c>
    </row>
    <row r="283" spans="1:10" x14ac:dyDescent="0.25">
      <c r="A283" s="158" t="s">
        <v>293</v>
      </c>
      <c r="B283" s="65">
        <v>6</v>
      </c>
      <c r="C283" s="66">
        <v>0</v>
      </c>
      <c r="D283" s="65">
        <v>22</v>
      </c>
      <c r="E283" s="66">
        <v>1</v>
      </c>
      <c r="F283" s="67"/>
      <c r="G283" s="65">
        <f t="shared" si="56"/>
        <v>6</v>
      </c>
      <c r="H283" s="66">
        <f t="shared" si="57"/>
        <v>21</v>
      </c>
      <c r="I283" s="20" t="str">
        <f t="shared" si="58"/>
        <v>-</v>
      </c>
      <c r="J283" s="21" t="str">
        <f t="shared" si="59"/>
        <v>&gt;999%</v>
      </c>
    </row>
    <row r="284" spans="1:10" x14ac:dyDescent="0.25">
      <c r="A284" s="158" t="s">
        <v>329</v>
      </c>
      <c r="B284" s="65">
        <v>9</v>
      </c>
      <c r="C284" s="66">
        <v>7</v>
      </c>
      <c r="D284" s="65">
        <v>28</v>
      </c>
      <c r="E284" s="66">
        <v>36</v>
      </c>
      <c r="F284" s="67"/>
      <c r="G284" s="65">
        <f t="shared" si="56"/>
        <v>2</v>
      </c>
      <c r="H284" s="66">
        <f t="shared" si="57"/>
        <v>-8</v>
      </c>
      <c r="I284" s="20">
        <f t="shared" si="58"/>
        <v>0.2857142857142857</v>
      </c>
      <c r="J284" s="21">
        <f t="shared" si="59"/>
        <v>-0.22222222222222221</v>
      </c>
    </row>
    <row r="285" spans="1:10" x14ac:dyDescent="0.25">
      <c r="A285" s="158" t="s">
        <v>259</v>
      </c>
      <c r="B285" s="65">
        <v>0</v>
      </c>
      <c r="C285" s="66">
        <v>0</v>
      </c>
      <c r="D285" s="65">
        <v>1</v>
      </c>
      <c r="E285" s="66">
        <v>0</v>
      </c>
      <c r="F285" s="67"/>
      <c r="G285" s="65">
        <f t="shared" si="56"/>
        <v>0</v>
      </c>
      <c r="H285" s="66">
        <f t="shared" si="57"/>
        <v>1</v>
      </c>
      <c r="I285" s="20" t="str">
        <f t="shared" si="58"/>
        <v>-</v>
      </c>
      <c r="J285" s="21" t="str">
        <f t="shared" si="59"/>
        <v>-</v>
      </c>
    </row>
    <row r="286" spans="1:10" s="160" customFormat="1" x14ac:dyDescent="0.25">
      <c r="A286" s="178" t="s">
        <v>533</v>
      </c>
      <c r="B286" s="71">
        <v>41</v>
      </c>
      <c r="C286" s="72">
        <v>47</v>
      </c>
      <c r="D286" s="71">
        <v>102</v>
      </c>
      <c r="E286" s="72">
        <v>118</v>
      </c>
      <c r="F286" s="73"/>
      <c r="G286" s="71">
        <f t="shared" si="56"/>
        <v>-6</v>
      </c>
      <c r="H286" s="72">
        <f t="shared" si="57"/>
        <v>-16</v>
      </c>
      <c r="I286" s="37">
        <f t="shared" si="58"/>
        <v>-0.1276595744680851</v>
      </c>
      <c r="J286" s="38">
        <f t="shared" si="59"/>
        <v>-0.13559322033898305</v>
      </c>
    </row>
    <row r="287" spans="1:10" x14ac:dyDescent="0.25">
      <c r="A287" s="177"/>
      <c r="B287" s="143"/>
      <c r="C287" s="144"/>
      <c r="D287" s="143"/>
      <c r="E287" s="144"/>
      <c r="F287" s="145"/>
      <c r="G287" s="143"/>
      <c r="H287" s="144"/>
      <c r="I287" s="151"/>
      <c r="J287" s="152"/>
    </row>
    <row r="288" spans="1:10" s="139" customFormat="1" x14ac:dyDescent="0.25">
      <c r="A288" s="159" t="s">
        <v>64</v>
      </c>
      <c r="B288" s="65"/>
      <c r="C288" s="66"/>
      <c r="D288" s="65"/>
      <c r="E288" s="66"/>
      <c r="F288" s="67"/>
      <c r="G288" s="65"/>
      <c r="H288" s="66"/>
      <c r="I288" s="20"/>
      <c r="J288" s="21"/>
    </row>
    <row r="289" spans="1:10" x14ac:dyDescent="0.25">
      <c r="A289" s="158" t="s">
        <v>294</v>
      </c>
      <c r="B289" s="65">
        <v>1</v>
      </c>
      <c r="C289" s="66">
        <v>0</v>
      </c>
      <c r="D289" s="65">
        <v>1</v>
      </c>
      <c r="E289" s="66">
        <v>2</v>
      </c>
      <c r="F289" s="67"/>
      <c r="G289" s="65">
        <f t="shared" ref="G289:G297" si="60">B289-C289</f>
        <v>1</v>
      </c>
      <c r="H289" s="66">
        <f t="shared" ref="H289:H297" si="61">D289-E289</f>
        <v>-1</v>
      </c>
      <c r="I289" s="20" t="str">
        <f t="shared" ref="I289:I297" si="62">IF(C289=0, "-", IF(G289/C289&lt;10, G289/C289, "&gt;999%"))</f>
        <v>-</v>
      </c>
      <c r="J289" s="21">
        <f t="shared" ref="J289:J297" si="63">IF(E289=0, "-", IF(H289/E289&lt;10, H289/E289, "&gt;999%"))</f>
        <v>-0.5</v>
      </c>
    </row>
    <row r="290" spans="1:10" x14ac:dyDescent="0.25">
      <c r="A290" s="158" t="s">
        <v>330</v>
      </c>
      <c r="B290" s="65">
        <v>1</v>
      </c>
      <c r="C290" s="66">
        <v>1</v>
      </c>
      <c r="D290" s="65">
        <v>2</v>
      </c>
      <c r="E290" s="66">
        <v>5</v>
      </c>
      <c r="F290" s="67"/>
      <c r="G290" s="65">
        <f t="shared" si="60"/>
        <v>0</v>
      </c>
      <c r="H290" s="66">
        <f t="shared" si="61"/>
        <v>-3</v>
      </c>
      <c r="I290" s="20">
        <f t="shared" si="62"/>
        <v>0</v>
      </c>
      <c r="J290" s="21">
        <f t="shared" si="63"/>
        <v>-0.6</v>
      </c>
    </row>
    <row r="291" spans="1:10" x14ac:dyDescent="0.25">
      <c r="A291" s="158" t="s">
        <v>204</v>
      </c>
      <c r="B291" s="65">
        <v>0</v>
      </c>
      <c r="C291" s="66">
        <v>0</v>
      </c>
      <c r="D291" s="65">
        <v>3</v>
      </c>
      <c r="E291" s="66">
        <v>0</v>
      </c>
      <c r="F291" s="67"/>
      <c r="G291" s="65">
        <f t="shared" si="60"/>
        <v>0</v>
      </c>
      <c r="H291" s="66">
        <f t="shared" si="61"/>
        <v>3</v>
      </c>
      <c r="I291" s="20" t="str">
        <f t="shared" si="62"/>
        <v>-</v>
      </c>
      <c r="J291" s="21" t="str">
        <f t="shared" si="63"/>
        <v>-</v>
      </c>
    </row>
    <row r="292" spans="1:10" x14ac:dyDescent="0.25">
      <c r="A292" s="158" t="s">
        <v>331</v>
      </c>
      <c r="B292" s="65">
        <v>0</v>
      </c>
      <c r="C292" s="66">
        <v>1</v>
      </c>
      <c r="D292" s="65">
        <v>1</v>
      </c>
      <c r="E292" s="66">
        <v>1</v>
      </c>
      <c r="F292" s="67"/>
      <c r="G292" s="65">
        <f t="shared" si="60"/>
        <v>-1</v>
      </c>
      <c r="H292" s="66">
        <f t="shared" si="61"/>
        <v>0</v>
      </c>
      <c r="I292" s="20">
        <f t="shared" si="62"/>
        <v>-1</v>
      </c>
      <c r="J292" s="21">
        <f t="shared" si="63"/>
        <v>0</v>
      </c>
    </row>
    <row r="293" spans="1:10" x14ac:dyDescent="0.25">
      <c r="A293" s="158" t="s">
        <v>225</v>
      </c>
      <c r="B293" s="65">
        <v>1</v>
      </c>
      <c r="C293" s="66">
        <v>0</v>
      </c>
      <c r="D293" s="65">
        <v>1</v>
      </c>
      <c r="E293" s="66">
        <v>0</v>
      </c>
      <c r="F293" s="67"/>
      <c r="G293" s="65">
        <f t="shared" si="60"/>
        <v>1</v>
      </c>
      <c r="H293" s="66">
        <f t="shared" si="61"/>
        <v>1</v>
      </c>
      <c r="I293" s="20" t="str">
        <f t="shared" si="62"/>
        <v>-</v>
      </c>
      <c r="J293" s="21" t="str">
        <f t="shared" si="63"/>
        <v>-</v>
      </c>
    </row>
    <row r="294" spans="1:10" x14ac:dyDescent="0.25">
      <c r="A294" s="158" t="s">
        <v>444</v>
      </c>
      <c r="B294" s="65">
        <v>0</v>
      </c>
      <c r="C294" s="66">
        <v>0</v>
      </c>
      <c r="D294" s="65">
        <v>1</v>
      </c>
      <c r="E294" s="66">
        <v>0</v>
      </c>
      <c r="F294" s="67"/>
      <c r="G294" s="65">
        <f t="shared" si="60"/>
        <v>0</v>
      </c>
      <c r="H294" s="66">
        <f t="shared" si="61"/>
        <v>1</v>
      </c>
      <c r="I294" s="20" t="str">
        <f t="shared" si="62"/>
        <v>-</v>
      </c>
      <c r="J294" s="21" t="str">
        <f t="shared" si="63"/>
        <v>-</v>
      </c>
    </row>
    <row r="295" spans="1:10" x14ac:dyDescent="0.25">
      <c r="A295" s="158" t="s">
        <v>411</v>
      </c>
      <c r="B295" s="65">
        <v>0</v>
      </c>
      <c r="C295" s="66">
        <v>1</v>
      </c>
      <c r="D295" s="65">
        <v>1</v>
      </c>
      <c r="E295" s="66">
        <v>3</v>
      </c>
      <c r="F295" s="67"/>
      <c r="G295" s="65">
        <f t="shared" si="60"/>
        <v>-1</v>
      </c>
      <c r="H295" s="66">
        <f t="shared" si="61"/>
        <v>-2</v>
      </c>
      <c r="I295" s="20">
        <f t="shared" si="62"/>
        <v>-1</v>
      </c>
      <c r="J295" s="21">
        <f t="shared" si="63"/>
        <v>-0.66666666666666663</v>
      </c>
    </row>
    <row r="296" spans="1:10" x14ac:dyDescent="0.25">
      <c r="A296" s="158" t="s">
        <v>403</v>
      </c>
      <c r="B296" s="65">
        <v>0</v>
      </c>
      <c r="C296" s="66">
        <v>1</v>
      </c>
      <c r="D296" s="65">
        <v>0</v>
      </c>
      <c r="E296" s="66">
        <v>1</v>
      </c>
      <c r="F296" s="67"/>
      <c r="G296" s="65">
        <f t="shared" si="60"/>
        <v>-1</v>
      </c>
      <c r="H296" s="66">
        <f t="shared" si="61"/>
        <v>-1</v>
      </c>
      <c r="I296" s="20">
        <f t="shared" si="62"/>
        <v>-1</v>
      </c>
      <c r="J296" s="21">
        <f t="shared" si="63"/>
        <v>-1</v>
      </c>
    </row>
    <row r="297" spans="1:10" s="160" customFormat="1" x14ac:dyDescent="0.25">
      <c r="A297" s="178" t="s">
        <v>534</v>
      </c>
      <c r="B297" s="71">
        <v>3</v>
      </c>
      <c r="C297" s="72">
        <v>4</v>
      </c>
      <c r="D297" s="71">
        <v>10</v>
      </c>
      <c r="E297" s="72">
        <v>12</v>
      </c>
      <c r="F297" s="73"/>
      <c r="G297" s="71">
        <f t="shared" si="60"/>
        <v>-1</v>
      </c>
      <c r="H297" s="72">
        <f t="shared" si="61"/>
        <v>-2</v>
      </c>
      <c r="I297" s="37">
        <f t="shared" si="62"/>
        <v>-0.25</v>
      </c>
      <c r="J297" s="38">
        <f t="shared" si="63"/>
        <v>-0.16666666666666666</v>
      </c>
    </row>
    <row r="298" spans="1:10" x14ac:dyDescent="0.25">
      <c r="A298" s="177"/>
      <c r="B298" s="143"/>
      <c r="C298" s="144"/>
      <c r="D298" s="143"/>
      <c r="E298" s="144"/>
      <c r="F298" s="145"/>
      <c r="G298" s="143"/>
      <c r="H298" s="144"/>
      <c r="I298" s="151"/>
      <c r="J298" s="152"/>
    </row>
    <row r="299" spans="1:10" s="139" customFormat="1" x14ac:dyDescent="0.25">
      <c r="A299" s="159" t="s">
        <v>65</v>
      </c>
      <c r="B299" s="65"/>
      <c r="C299" s="66"/>
      <c r="D299" s="65"/>
      <c r="E299" s="66"/>
      <c r="F299" s="67"/>
      <c r="G299" s="65"/>
      <c r="H299" s="66"/>
      <c r="I299" s="20"/>
      <c r="J299" s="21"/>
    </row>
    <row r="300" spans="1:10" x14ac:dyDescent="0.25">
      <c r="A300" s="158" t="s">
        <v>226</v>
      </c>
      <c r="B300" s="65">
        <v>9</v>
      </c>
      <c r="C300" s="66">
        <v>0</v>
      </c>
      <c r="D300" s="65">
        <v>30</v>
      </c>
      <c r="E300" s="66">
        <v>0</v>
      </c>
      <c r="F300" s="67"/>
      <c r="G300" s="65">
        <f>B300-C300</f>
        <v>9</v>
      </c>
      <c r="H300" s="66">
        <f>D300-E300</f>
        <v>30</v>
      </c>
      <c r="I300" s="20" t="str">
        <f>IF(C300=0, "-", IF(G300/C300&lt;10, G300/C300, "&gt;999%"))</f>
        <v>-</v>
      </c>
      <c r="J300" s="21" t="str">
        <f>IF(E300=0, "-", IF(H300/E300&lt;10, H300/E300, "&gt;999%"))</f>
        <v>-</v>
      </c>
    </row>
    <row r="301" spans="1:10" s="160" customFormat="1" x14ac:dyDescent="0.25">
      <c r="A301" s="178" t="s">
        <v>535</v>
      </c>
      <c r="B301" s="71">
        <v>9</v>
      </c>
      <c r="C301" s="72">
        <v>0</v>
      </c>
      <c r="D301" s="71">
        <v>30</v>
      </c>
      <c r="E301" s="72">
        <v>0</v>
      </c>
      <c r="F301" s="73"/>
      <c r="G301" s="71">
        <f>B301-C301</f>
        <v>9</v>
      </c>
      <c r="H301" s="72">
        <f>D301-E301</f>
        <v>30</v>
      </c>
      <c r="I301" s="37" t="str">
        <f>IF(C301=0, "-", IF(G301/C301&lt;10, G301/C301, "&gt;999%"))</f>
        <v>-</v>
      </c>
      <c r="J301" s="38" t="str">
        <f>IF(E301=0, "-", IF(H301/E301&lt;10, H301/E301, "&gt;999%"))</f>
        <v>-</v>
      </c>
    </row>
    <row r="302" spans="1:10" x14ac:dyDescent="0.25">
      <c r="A302" s="177"/>
      <c r="B302" s="143"/>
      <c r="C302" s="144"/>
      <c r="D302" s="143"/>
      <c r="E302" s="144"/>
      <c r="F302" s="145"/>
      <c r="G302" s="143"/>
      <c r="H302" s="144"/>
      <c r="I302" s="151"/>
      <c r="J302" s="152"/>
    </row>
    <row r="303" spans="1:10" s="139" customFormat="1" x14ac:dyDescent="0.25">
      <c r="A303" s="159" t="s">
        <v>66</v>
      </c>
      <c r="B303" s="65"/>
      <c r="C303" s="66"/>
      <c r="D303" s="65"/>
      <c r="E303" s="66"/>
      <c r="F303" s="67"/>
      <c r="G303" s="65"/>
      <c r="H303" s="66"/>
      <c r="I303" s="20"/>
      <c r="J303" s="21"/>
    </row>
    <row r="304" spans="1:10" x14ac:dyDescent="0.25">
      <c r="A304" s="158" t="s">
        <v>271</v>
      </c>
      <c r="B304" s="65">
        <v>0</v>
      </c>
      <c r="C304" s="66">
        <v>1</v>
      </c>
      <c r="D304" s="65">
        <v>0</v>
      </c>
      <c r="E304" s="66">
        <v>3</v>
      </c>
      <c r="F304" s="67"/>
      <c r="G304" s="65">
        <f t="shared" ref="G304:G312" si="64">B304-C304</f>
        <v>-1</v>
      </c>
      <c r="H304" s="66">
        <f t="shared" ref="H304:H312" si="65">D304-E304</f>
        <v>-3</v>
      </c>
      <c r="I304" s="20">
        <f t="shared" ref="I304:I312" si="66">IF(C304=0, "-", IF(G304/C304&lt;10, G304/C304, "&gt;999%"))</f>
        <v>-1</v>
      </c>
      <c r="J304" s="21">
        <f t="shared" ref="J304:J312" si="67">IF(E304=0, "-", IF(H304/E304&lt;10, H304/E304, "&gt;999%"))</f>
        <v>-1</v>
      </c>
    </row>
    <row r="305" spans="1:10" x14ac:dyDescent="0.25">
      <c r="A305" s="158" t="s">
        <v>268</v>
      </c>
      <c r="B305" s="65">
        <v>0</v>
      </c>
      <c r="C305" s="66">
        <v>0</v>
      </c>
      <c r="D305" s="65">
        <v>1</v>
      </c>
      <c r="E305" s="66">
        <v>0</v>
      </c>
      <c r="F305" s="67"/>
      <c r="G305" s="65">
        <f t="shared" si="64"/>
        <v>0</v>
      </c>
      <c r="H305" s="66">
        <f t="shared" si="65"/>
        <v>1</v>
      </c>
      <c r="I305" s="20" t="str">
        <f t="shared" si="66"/>
        <v>-</v>
      </c>
      <c r="J305" s="21" t="str">
        <f t="shared" si="67"/>
        <v>-</v>
      </c>
    </row>
    <row r="306" spans="1:10" x14ac:dyDescent="0.25">
      <c r="A306" s="158" t="s">
        <v>389</v>
      </c>
      <c r="B306" s="65">
        <v>2</v>
      </c>
      <c r="C306" s="66">
        <v>1</v>
      </c>
      <c r="D306" s="65">
        <v>7</v>
      </c>
      <c r="E306" s="66">
        <v>1</v>
      </c>
      <c r="F306" s="67"/>
      <c r="G306" s="65">
        <f t="shared" si="64"/>
        <v>1</v>
      </c>
      <c r="H306" s="66">
        <f t="shared" si="65"/>
        <v>6</v>
      </c>
      <c r="I306" s="20">
        <f t="shared" si="66"/>
        <v>1</v>
      </c>
      <c r="J306" s="21">
        <f t="shared" si="67"/>
        <v>6</v>
      </c>
    </row>
    <row r="307" spans="1:10" x14ac:dyDescent="0.25">
      <c r="A307" s="158" t="s">
        <v>390</v>
      </c>
      <c r="B307" s="65">
        <v>0</v>
      </c>
      <c r="C307" s="66">
        <v>1</v>
      </c>
      <c r="D307" s="65">
        <v>2</v>
      </c>
      <c r="E307" s="66">
        <v>5</v>
      </c>
      <c r="F307" s="67"/>
      <c r="G307" s="65">
        <f t="shared" si="64"/>
        <v>-1</v>
      </c>
      <c r="H307" s="66">
        <f t="shared" si="65"/>
        <v>-3</v>
      </c>
      <c r="I307" s="20">
        <f t="shared" si="66"/>
        <v>-1</v>
      </c>
      <c r="J307" s="21">
        <f t="shared" si="67"/>
        <v>-0.6</v>
      </c>
    </row>
    <row r="308" spans="1:10" x14ac:dyDescent="0.25">
      <c r="A308" s="158" t="s">
        <v>269</v>
      </c>
      <c r="B308" s="65">
        <v>0</v>
      </c>
      <c r="C308" s="66">
        <v>0</v>
      </c>
      <c r="D308" s="65">
        <v>1</v>
      </c>
      <c r="E308" s="66">
        <v>1</v>
      </c>
      <c r="F308" s="67"/>
      <c r="G308" s="65">
        <f t="shared" si="64"/>
        <v>0</v>
      </c>
      <c r="H308" s="66">
        <f t="shared" si="65"/>
        <v>0</v>
      </c>
      <c r="I308" s="20" t="str">
        <f t="shared" si="66"/>
        <v>-</v>
      </c>
      <c r="J308" s="21">
        <f t="shared" si="67"/>
        <v>0</v>
      </c>
    </row>
    <row r="309" spans="1:10" x14ac:dyDescent="0.25">
      <c r="A309" s="158" t="s">
        <v>353</v>
      </c>
      <c r="B309" s="65">
        <v>6</v>
      </c>
      <c r="C309" s="66">
        <v>7</v>
      </c>
      <c r="D309" s="65">
        <v>14</v>
      </c>
      <c r="E309" s="66">
        <v>14</v>
      </c>
      <c r="F309" s="67"/>
      <c r="G309" s="65">
        <f t="shared" si="64"/>
        <v>-1</v>
      </c>
      <c r="H309" s="66">
        <f t="shared" si="65"/>
        <v>0</v>
      </c>
      <c r="I309" s="20">
        <f t="shared" si="66"/>
        <v>-0.14285714285714285</v>
      </c>
      <c r="J309" s="21">
        <f t="shared" si="67"/>
        <v>0</v>
      </c>
    </row>
    <row r="310" spans="1:10" x14ac:dyDescent="0.25">
      <c r="A310" s="158" t="s">
        <v>243</v>
      </c>
      <c r="B310" s="65">
        <v>0</v>
      </c>
      <c r="C310" s="66">
        <v>0</v>
      </c>
      <c r="D310" s="65">
        <v>1</v>
      </c>
      <c r="E310" s="66">
        <v>0</v>
      </c>
      <c r="F310" s="67"/>
      <c r="G310" s="65">
        <f t="shared" si="64"/>
        <v>0</v>
      </c>
      <c r="H310" s="66">
        <f t="shared" si="65"/>
        <v>1</v>
      </c>
      <c r="I310" s="20" t="str">
        <f t="shared" si="66"/>
        <v>-</v>
      </c>
      <c r="J310" s="21" t="str">
        <f t="shared" si="67"/>
        <v>-</v>
      </c>
    </row>
    <row r="311" spans="1:10" x14ac:dyDescent="0.25">
      <c r="A311" s="158" t="s">
        <v>240</v>
      </c>
      <c r="B311" s="65">
        <v>2</v>
      </c>
      <c r="C311" s="66">
        <v>1</v>
      </c>
      <c r="D311" s="65">
        <v>2</v>
      </c>
      <c r="E311" s="66">
        <v>4</v>
      </c>
      <c r="F311" s="67"/>
      <c r="G311" s="65">
        <f t="shared" si="64"/>
        <v>1</v>
      </c>
      <c r="H311" s="66">
        <f t="shared" si="65"/>
        <v>-2</v>
      </c>
      <c r="I311" s="20">
        <f t="shared" si="66"/>
        <v>1</v>
      </c>
      <c r="J311" s="21">
        <f t="shared" si="67"/>
        <v>-0.5</v>
      </c>
    </row>
    <row r="312" spans="1:10" s="160" customFormat="1" x14ac:dyDescent="0.25">
      <c r="A312" s="178" t="s">
        <v>536</v>
      </c>
      <c r="B312" s="71">
        <v>10</v>
      </c>
      <c r="C312" s="72">
        <v>11</v>
      </c>
      <c r="D312" s="71">
        <v>28</v>
      </c>
      <c r="E312" s="72">
        <v>28</v>
      </c>
      <c r="F312" s="73"/>
      <c r="G312" s="71">
        <f t="shared" si="64"/>
        <v>-1</v>
      </c>
      <c r="H312" s="72">
        <f t="shared" si="65"/>
        <v>0</v>
      </c>
      <c r="I312" s="37">
        <f t="shared" si="66"/>
        <v>-9.0909090909090912E-2</v>
      </c>
      <c r="J312" s="38">
        <f t="shared" si="67"/>
        <v>0</v>
      </c>
    </row>
    <row r="313" spans="1:10" x14ac:dyDescent="0.25">
      <c r="A313" s="177"/>
      <c r="B313" s="143"/>
      <c r="C313" s="144"/>
      <c r="D313" s="143"/>
      <c r="E313" s="144"/>
      <c r="F313" s="145"/>
      <c r="G313" s="143"/>
      <c r="H313" s="144"/>
      <c r="I313" s="151"/>
      <c r="J313" s="152"/>
    </row>
    <row r="314" spans="1:10" s="139" customFormat="1" x14ac:dyDescent="0.25">
      <c r="A314" s="159" t="s">
        <v>67</v>
      </c>
      <c r="B314" s="65"/>
      <c r="C314" s="66"/>
      <c r="D314" s="65"/>
      <c r="E314" s="66"/>
      <c r="F314" s="67"/>
      <c r="G314" s="65"/>
      <c r="H314" s="66"/>
      <c r="I314" s="20"/>
      <c r="J314" s="21"/>
    </row>
    <row r="315" spans="1:10" x14ac:dyDescent="0.25">
      <c r="A315" s="158" t="s">
        <v>435</v>
      </c>
      <c r="B315" s="65">
        <v>5</v>
      </c>
      <c r="C315" s="66">
        <v>3</v>
      </c>
      <c r="D315" s="65">
        <v>12</v>
      </c>
      <c r="E315" s="66">
        <v>9</v>
      </c>
      <c r="F315" s="67"/>
      <c r="G315" s="65">
        <f>B315-C315</f>
        <v>2</v>
      </c>
      <c r="H315" s="66">
        <f>D315-E315</f>
        <v>3</v>
      </c>
      <c r="I315" s="20">
        <f>IF(C315=0, "-", IF(G315/C315&lt;10, G315/C315, "&gt;999%"))</f>
        <v>0.66666666666666663</v>
      </c>
      <c r="J315" s="21">
        <f>IF(E315=0, "-", IF(H315/E315&lt;10, H315/E315, "&gt;999%"))</f>
        <v>0.33333333333333331</v>
      </c>
    </row>
    <row r="316" spans="1:10" x14ac:dyDescent="0.25">
      <c r="A316" s="158" t="s">
        <v>436</v>
      </c>
      <c r="B316" s="65">
        <v>2</v>
      </c>
      <c r="C316" s="66">
        <v>0</v>
      </c>
      <c r="D316" s="65">
        <v>4</v>
      </c>
      <c r="E316" s="66">
        <v>2</v>
      </c>
      <c r="F316" s="67"/>
      <c r="G316" s="65">
        <f>B316-C316</f>
        <v>2</v>
      </c>
      <c r="H316" s="66">
        <f>D316-E316</f>
        <v>2</v>
      </c>
      <c r="I316" s="20" t="str">
        <f>IF(C316=0, "-", IF(G316/C316&lt;10, G316/C316, "&gt;999%"))</f>
        <v>-</v>
      </c>
      <c r="J316" s="21">
        <f>IF(E316=0, "-", IF(H316/E316&lt;10, H316/E316, "&gt;999%"))</f>
        <v>1</v>
      </c>
    </row>
    <row r="317" spans="1:10" s="160" customFormat="1" x14ac:dyDescent="0.25">
      <c r="A317" s="178" t="s">
        <v>537</v>
      </c>
      <c r="B317" s="71">
        <v>7</v>
      </c>
      <c r="C317" s="72">
        <v>3</v>
      </c>
      <c r="D317" s="71">
        <v>16</v>
      </c>
      <c r="E317" s="72">
        <v>11</v>
      </c>
      <c r="F317" s="73"/>
      <c r="G317" s="71">
        <f>B317-C317</f>
        <v>4</v>
      </c>
      <c r="H317" s="72">
        <f>D317-E317</f>
        <v>5</v>
      </c>
      <c r="I317" s="37">
        <f>IF(C317=0, "-", IF(G317/C317&lt;10, G317/C317, "&gt;999%"))</f>
        <v>1.3333333333333333</v>
      </c>
      <c r="J317" s="38">
        <f>IF(E317=0, "-", IF(H317/E317&lt;10, H317/E317, "&gt;999%"))</f>
        <v>0.45454545454545453</v>
      </c>
    </row>
    <row r="318" spans="1:10" x14ac:dyDescent="0.25">
      <c r="A318" s="177"/>
      <c r="B318" s="143"/>
      <c r="C318" s="144"/>
      <c r="D318" s="143"/>
      <c r="E318" s="144"/>
      <c r="F318" s="145"/>
      <c r="G318" s="143"/>
      <c r="H318" s="144"/>
      <c r="I318" s="151"/>
      <c r="J318" s="152"/>
    </row>
    <row r="319" spans="1:10" s="139" customFormat="1" x14ac:dyDescent="0.25">
      <c r="A319" s="159" t="s">
        <v>68</v>
      </c>
      <c r="B319" s="65"/>
      <c r="C319" s="66"/>
      <c r="D319" s="65"/>
      <c r="E319" s="66"/>
      <c r="F319" s="67"/>
      <c r="G319" s="65"/>
      <c r="H319" s="66"/>
      <c r="I319" s="20"/>
      <c r="J319" s="21"/>
    </row>
    <row r="320" spans="1:10" x14ac:dyDescent="0.25">
      <c r="A320" s="158" t="s">
        <v>295</v>
      </c>
      <c r="B320" s="65">
        <v>0</v>
      </c>
      <c r="C320" s="66">
        <v>0</v>
      </c>
      <c r="D320" s="65">
        <v>2</v>
      </c>
      <c r="E320" s="66">
        <v>2</v>
      </c>
      <c r="F320" s="67"/>
      <c r="G320" s="65">
        <f t="shared" ref="G320:G327" si="68">B320-C320</f>
        <v>0</v>
      </c>
      <c r="H320" s="66">
        <f t="shared" ref="H320:H327" si="69">D320-E320</f>
        <v>0</v>
      </c>
      <c r="I320" s="20" t="str">
        <f t="shared" ref="I320:I327" si="70">IF(C320=0, "-", IF(G320/C320&lt;10, G320/C320, "&gt;999%"))</f>
        <v>-</v>
      </c>
      <c r="J320" s="21">
        <f t="shared" ref="J320:J327" si="71">IF(E320=0, "-", IF(H320/E320&lt;10, H320/E320, "&gt;999%"))</f>
        <v>0</v>
      </c>
    </row>
    <row r="321" spans="1:10" x14ac:dyDescent="0.25">
      <c r="A321" s="158" t="s">
        <v>277</v>
      </c>
      <c r="B321" s="65">
        <v>2</v>
      </c>
      <c r="C321" s="66">
        <v>1</v>
      </c>
      <c r="D321" s="65">
        <v>2</v>
      </c>
      <c r="E321" s="66">
        <v>4</v>
      </c>
      <c r="F321" s="67"/>
      <c r="G321" s="65">
        <f t="shared" si="68"/>
        <v>1</v>
      </c>
      <c r="H321" s="66">
        <f t="shared" si="69"/>
        <v>-2</v>
      </c>
      <c r="I321" s="20">
        <f t="shared" si="70"/>
        <v>1</v>
      </c>
      <c r="J321" s="21">
        <f t="shared" si="71"/>
        <v>-0.5</v>
      </c>
    </row>
    <row r="322" spans="1:10" x14ac:dyDescent="0.25">
      <c r="A322" s="158" t="s">
        <v>404</v>
      </c>
      <c r="B322" s="65">
        <v>0</v>
      </c>
      <c r="C322" s="66">
        <v>2</v>
      </c>
      <c r="D322" s="65">
        <v>0</v>
      </c>
      <c r="E322" s="66">
        <v>3</v>
      </c>
      <c r="F322" s="67"/>
      <c r="G322" s="65">
        <f t="shared" si="68"/>
        <v>-2</v>
      </c>
      <c r="H322" s="66">
        <f t="shared" si="69"/>
        <v>-3</v>
      </c>
      <c r="I322" s="20">
        <f t="shared" si="70"/>
        <v>-1</v>
      </c>
      <c r="J322" s="21">
        <f t="shared" si="71"/>
        <v>-1</v>
      </c>
    </row>
    <row r="323" spans="1:10" x14ac:dyDescent="0.25">
      <c r="A323" s="158" t="s">
        <v>332</v>
      </c>
      <c r="B323" s="65">
        <v>0</v>
      </c>
      <c r="C323" s="66">
        <v>0</v>
      </c>
      <c r="D323" s="65">
        <v>1</v>
      </c>
      <c r="E323" s="66">
        <v>2</v>
      </c>
      <c r="F323" s="67"/>
      <c r="G323" s="65">
        <f t="shared" si="68"/>
        <v>0</v>
      </c>
      <c r="H323" s="66">
        <f t="shared" si="69"/>
        <v>-1</v>
      </c>
      <c r="I323" s="20" t="str">
        <f t="shared" si="70"/>
        <v>-</v>
      </c>
      <c r="J323" s="21">
        <f t="shared" si="71"/>
        <v>-0.5</v>
      </c>
    </row>
    <row r="324" spans="1:10" x14ac:dyDescent="0.25">
      <c r="A324" s="158" t="s">
        <v>445</v>
      </c>
      <c r="B324" s="65">
        <v>1</v>
      </c>
      <c r="C324" s="66">
        <v>0</v>
      </c>
      <c r="D324" s="65">
        <v>1</v>
      </c>
      <c r="E324" s="66">
        <v>1</v>
      </c>
      <c r="F324" s="67"/>
      <c r="G324" s="65">
        <f t="shared" si="68"/>
        <v>1</v>
      </c>
      <c r="H324" s="66">
        <f t="shared" si="69"/>
        <v>0</v>
      </c>
      <c r="I324" s="20" t="str">
        <f t="shared" si="70"/>
        <v>-</v>
      </c>
      <c r="J324" s="21">
        <f t="shared" si="71"/>
        <v>0</v>
      </c>
    </row>
    <row r="325" spans="1:10" x14ac:dyDescent="0.25">
      <c r="A325" s="158" t="s">
        <v>205</v>
      </c>
      <c r="B325" s="65">
        <v>0</v>
      </c>
      <c r="C325" s="66">
        <v>2</v>
      </c>
      <c r="D325" s="65">
        <v>0</v>
      </c>
      <c r="E325" s="66">
        <v>3</v>
      </c>
      <c r="F325" s="67"/>
      <c r="G325" s="65">
        <f t="shared" si="68"/>
        <v>-2</v>
      </c>
      <c r="H325" s="66">
        <f t="shared" si="69"/>
        <v>-3</v>
      </c>
      <c r="I325" s="20">
        <f t="shared" si="70"/>
        <v>-1</v>
      </c>
      <c r="J325" s="21">
        <f t="shared" si="71"/>
        <v>-1</v>
      </c>
    </row>
    <row r="326" spans="1:10" x14ac:dyDescent="0.25">
      <c r="A326" s="158" t="s">
        <v>412</v>
      </c>
      <c r="B326" s="65">
        <v>2</v>
      </c>
      <c r="C326" s="66">
        <v>1</v>
      </c>
      <c r="D326" s="65">
        <v>4</v>
      </c>
      <c r="E326" s="66">
        <v>7</v>
      </c>
      <c r="F326" s="67"/>
      <c r="G326" s="65">
        <f t="shared" si="68"/>
        <v>1</v>
      </c>
      <c r="H326" s="66">
        <f t="shared" si="69"/>
        <v>-3</v>
      </c>
      <c r="I326" s="20">
        <f t="shared" si="70"/>
        <v>1</v>
      </c>
      <c r="J326" s="21">
        <f t="shared" si="71"/>
        <v>-0.42857142857142855</v>
      </c>
    </row>
    <row r="327" spans="1:10" s="160" customFormat="1" x14ac:dyDescent="0.25">
      <c r="A327" s="178" t="s">
        <v>538</v>
      </c>
      <c r="B327" s="71">
        <v>5</v>
      </c>
      <c r="C327" s="72">
        <v>6</v>
      </c>
      <c r="D327" s="71">
        <v>10</v>
      </c>
      <c r="E327" s="72">
        <v>22</v>
      </c>
      <c r="F327" s="73"/>
      <c r="G327" s="71">
        <f t="shared" si="68"/>
        <v>-1</v>
      </c>
      <c r="H327" s="72">
        <f t="shared" si="69"/>
        <v>-12</v>
      </c>
      <c r="I327" s="37">
        <f t="shared" si="70"/>
        <v>-0.16666666666666666</v>
      </c>
      <c r="J327" s="38">
        <f t="shared" si="71"/>
        <v>-0.54545454545454541</v>
      </c>
    </row>
    <row r="328" spans="1:10" x14ac:dyDescent="0.25">
      <c r="A328" s="177"/>
      <c r="B328" s="143"/>
      <c r="C328" s="144"/>
      <c r="D328" s="143"/>
      <c r="E328" s="144"/>
      <c r="F328" s="145"/>
      <c r="G328" s="143"/>
      <c r="H328" s="144"/>
      <c r="I328" s="151"/>
      <c r="J328" s="152"/>
    </row>
    <row r="329" spans="1:10" s="139" customFormat="1" x14ac:dyDescent="0.25">
      <c r="A329" s="159" t="s">
        <v>69</v>
      </c>
      <c r="B329" s="65"/>
      <c r="C329" s="66"/>
      <c r="D329" s="65"/>
      <c r="E329" s="66"/>
      <c r="F329" s="67"/>
      <c r="G329" s="65"/>
      <c r="H329" s="66"/>
      <c r="I329" s="20"/>
      <c r="J329" s="21"/>
    </row>
    <row r="330" spans="1:10" x14ac:dyDescent="0.25">
      <c r="A330" s="158" t="s">
        <v>186</v>
      </c>
      <c r="B330" s="65">
        <v>0</v>
      </c>
      <c r="C330" s="66">
        <v>0</v>
      </c>
      <c r="D330" s="65">
        <v>5</v>
      </c>
      <c r="E330" s="66">
        <v>3</v>
      </c>
      <c r="F330" s="67"/>
      <c r="G330" s="65">
        <f t="shared" ref="G330:G337" si="72">B330-C330</f>
        <v>0</v>
      </c>
      <c r="H330" s="66">
        <f t="shared" ref="H330:H337" si="73">D330-E330</f>
        <v>2</v>
      </c>
      <c r="I330" s="20" t="str">
        <f t="shared" ref="I330:I337" si="74">IF(C330=0, "-", IF(G330/C330&lt;10, G330/C330, "&gt;999%"))</f>
        <v>-</v>
      </c>
      <c r="J330" s="21">
        <f t="shared" ref="J330:J337" si="75">IF(E330=0, "-", IF(H330/E330&lt;10, H330/E330, "&gt;999%"))</f>
        <v>0.66666666666666663</v>
      </c>
    </row>
    <row r="331" spans="1:10" x14ac:dyDescent="0.25">
      <c r="A331" s="158" t="s">
        <v>296</v>
      </c>
      <c r="B331" s="65">
        <v>7</v>
      </c>
      <c r="C331" s="66">
        <v>2</v>
      </c>
      <c r="D331" s="65">
        <v>24</v>
      </c>
      <c r="E331" s="66">
        <v>10</v>
      </c>
      <c r="F331" s="67"/>
      <c r="G331" s="65">
        <f t="shared" si="72"/>
        <v>5</v>
      </c>
      <c r="H331" s="66">
        <f t="shared" si="73"/>
        <v>14</v>
      </c>
      <c r="I331" s="20">
        <f t="shared" si="74"/>
        <v>2.5</v>
      </c>
      <c r="J331" s="21">
        <f t="shared" si="75"/>
        <v>1.4</v>
      </c>
    </row>
    <row r="332" spans="1:10" x14ac:dyDescent="0.25">
      <c r="A332" s="158" t="s">
        <v>333</v>
      </c>
      <c r="B332" s="65">
        <v>8</v>
      </c>
      <c r="C332" s="66">
        <v>2</v>
      </c>
      <c r="D332" s="65">
        <v>17</v>
      </c>
      <c r="E332" s="66">
        <v>5</v>
      </c>
      <c r="F332" s="67"/>
      <c r="G332" s="65">
        <f t="shared" si="72"/>
        <v>6</v>
      </c>
      <c r="H332" s="66">
        <f t="shared" si="73"/>
        <v>12</v>
      </c>
      <c r="I332" s="20">
        <f t="shared" si="74"/>
        <v>3</v>
      </c>
      <c r="J332" s="21">
        <f t="shared" si="75"/>
        <v>2.4</v>
      </c>
    </row>
    <row r="333" spans="1:10" x14ac:dyDescent="0.25">
      <c r="A333" s="158" t="s">
        <v>367</v>
      </c>
      <c r="B333" s="65">
        <v>3</v>
      </c>
      <c r="C333" s="66">
        <v>6</v>
      </c>
      <c r="D333" s="65">
        <v>10</v>
      </c>
      <c r="E333" s="66">
        <v>8</v>
      </c>
      <c r="F333" s="67"/>
      <c r="G333" s="65">
        <f t="shared" si="72"/>
        <v>-3</v>
      </c>
      <c r="H333" s="66">
        <f t="shared" si="73"/>
        <v>2</v>
      </c>
      <c r="I333" s="20">
        <f t="shared" si="74"/>
        <v>-0.5</v>
      </c>
      <c r="J333" s="21">
        <f t="shared" si="75"/>
        <v>0.25</v>
      </c>
    </row>
    <row r="334" spans="1:10" x14ac:dyDescent="0.25">
      <c r="A334" s="158" t="s">
        <v>211</v>
      </c>
      <c r="B334" s="65">
        <v>6</v>
      </c>
      <c r="C334" s="66">
        <v>8</v>
      </c>
      <c r="D334" s="65">
        <v>14</v>
      </c>
      <c r="E334" s="66">
        <v>16</v>
      </c>
      <c r="F334" s="67"/>
      <c r="G334" s="65">
        <f t="shared" si="72"/>
        <v>-2</v>
      </c>
      <c r="H334" s="66">
        <f t="shared" si="73"/>
        <v>-2</v>
      </c>
      <c r="I334" s="20">
        <f t="shared" si="74"/>
        <v>-0.25</v>
      </c>
      <c r="J334" s="21">
        <f t="shared" si="75"/>
        <v>-0.125</v>
      </c>
    </row>
    <row r="335" spans="1:10" x14ac:dyDescent="0.25">
      <c r="A335" s="158" t="s">
        <v>191</v>
      </c>
      <c r="B335" s="65">
        <v>8</v>
      </c>
      <c r="C335" s="66">
        <v>1</v>
      </c>
      <c r="D335" s="65">
        <v>8</v>
      </c>
      <c r="E335" s="66">
        <v>8</v>
      </c>
      <c r="F335" s="67"/>
      <c r="G335" s="65">
        <f t="shared" si="72"/>
        <v>7</v>
      </c>
      <c r="H335" s="66">
        <f t="shared" si="73"/>
        <v>0</v>
      </c>
      <c r="I335" s="20">
        <f t="shared" si="74"/>
        <v>7</v>
      </c>
      <c r="J335" s="21">
        <f t="shared" si="75"/>
        <v>0</v>
      </c>
    </row>
    <row r="336" spans="1:10" x14ac:dyDescent="0.25">
      <c r="A336" s="158" t="s">
        <v>233</v>
      </c>
      <c r="B336" s="65">
        <v>0</v>
      </c>
      <c r="C336" s="66">
        <v>0</v>
      </c>
      <c r="D336" s="65">
        <v>0</v>
      </c>
      <c r="E336" s="66">
        <v>5</v>
      </c>
      <c r="F336" s="67"/>
      <c r="G336" s="65">
        <f t="shared" si="72"/>
        <v>0</v>
      </c>
      <c r="H336" s="66">
        <f t="shared" si="73"/>
        <v>-5</v>
      </c>
      <c r="I336" s="20" t="str">
        <f t="shared" si="74"/>
        <v>-</v>
      </c>
      <c r="J336" s="21">
        <f t="shared" si="75"/>
        <v>-1</v>
      </c>
    </row>
    <row r="337" spans="1:10" s="160" customFormat="1" x14ac:dyDescent="0.25">
      <c r="A337" s="178" t="s">
        <v>539</v>
      </c>
      <c r="B337" s="71">
        <v>32</v>
      </c>
      <c r="C337" s="72">
        <v>19</v>
      </c>
      <c r="D337" s="71">
        <v>78</v>
      </c>
      <c r="E337" s="72">
        <v>55</v>
      </c>
      <c r="F337" s="73"/>
      <c r="G337" s="71">
        <f t="shared" si="72"/>
        <v>13</v>
      </c>
      <c r="H337" s="72">
        <f t="shared" si="73"/>
        <v>23</v>
      </c>
      <c r="I337" s="37">
        <f t="shared" si="74"/>
        <v>0.68421052631578949</v>
      </c>
      <c r="J337" s="38">
        <f t="shared" si="75"/>
        <v>0.41818181818181815</v>
      </c>
    </row>
    <row r="338" spans="1:10" x14ac:dyDescent="0.25">
      <c r="A338" s="177"/>
      <c r="B338" s="143"/>
      <c r="C338" s="144"/>
      <c r="D338" s="143"/>
      <c r="E338" s="144"/>
      <c r="F338" s="145"/>
      <c r="G338" s="143"/>
      <c r="H338" s="144"/>
      <c r="I338" s="151"/>
      <c r="J338" s="152"/>
    </row>
    <row r="339" spans="1:10" s="139" customFormat="1" x14ac:dyDescent="0.25">
      <c r="A339" s="159" t="s">
        <v>70</v>
      </c>
      <c r="B339" s="65"/>
      <c r="C339" s="66"/>
      <c r="D339" s="65"/>
      <c r="E339" s="66"/>
      <c r="F339" s="67"/>
      <c r="G339" s="65"/>
      <c r="H339" s="66"/>
      <c r="I339" s="20"/>
      <c r="J339" s="21"/>
    </row>
    <row r="340" spans="1:10" x14ac:dyDescent="0.25">
      <c r="A340" s="158" t="s">
        <v>334</v>
      </c>
      <c r="B340" s="65">
        <v>0</v>
      </c>
      <c r="C340" s="66">
        <v>0</v>
      </c>
      <c r="D340" s="65">
        <v>1</v>
      </c>
      <c r="E340" s="66">
        <v>0</v>
      </c>
      <c r="F340" s="67"/>
      <c r="G340" s="65">
        <f>B340-C340</f>
        <v>0</v>
      </c>
      <c r="H340" s="66">
        <f>D340-E340</f>
        <v>1</v>
      </c>
      <c r="I340" s="20" t="str">
        <f>IF(C340=0, "-", IF(G340/C340&lt;10, G340/C340, "&gt;999%"))</f>
        <v>-</v>
      </c>
      <c r="J340" s="21" t="str">
        <f>IF(E340=0, "-", IF(H340/E340&lt;10, H340/E340, "&gt;999%"))</f>
        <v>-</v>
      </c>
    </row>
    <row r="341" spans="1:10" x14ac:dyDescent="0.25">
      <c r="A341" s="158" t="s">
        <v>429</v>
      </c>
      <c r="B341" s="65">
        <v>1</v>
      </c>
      <c r="C341" s="66">
        <v>0</v>
      </c>
      <c r="D341" s="65">
        <v>7</v>
      </c>
      <c r="E341" s="66">
        <v>0</v>
      </c>
      <c r="F341" s="67"/>
      <c r="G341" s="65">
        <f>B341-C341</f>
        <v>1</v>
      </c>
      <c r="H341" s="66">
        <f>D341-E341</f>
        <v>7</v>
      </c>
      <c r="I341" s="20" t="str">
        <f>IF(C341=0, "-", IF(G341/C341&lt;10, G341/C341, "&gt;999%"))</f>
        <v>-</v>
      </c>
      <c r="J341" s="21" t="str">
        <f>IF(E341=0, "-", IF(H341/E341&lt;10, H341/E341, "&gt;999%"))</f>
        <v>-</v>
      </c>
    </row>
    <row r="342" spans="1:10" x14ac:dyDescent="0.25">
      <c r="A342" s="158" t="s">
        <v>368</v>
      </c>
      <c r="B342" s="65">
        <v>2</v>
      </c>
      <c r="C342" s="66">
        <v>0</v>
      </c>
      <c r="D342" s="65">
        <v>3</v>
      </c>
      <c r="E342" s="66">
        <v>1</v>
      </c>
      <c r="F342" s="67"/>
      <c r="G342" s="65">
        <f>B342-C342</f>
        <v>2</v>
      </c>
      <c r="H342" s="66">
        <f>D342-E342</f>
        <v>2</v>
      </c>
      <c r="I342" s="20" t="str">
        <f>IF(C342=0, "-", IF(G342/C342&lt;10, G342/C342, "&gt;999%"))</f>
        <v>-</v>
      </c>
      <c r="J342" s="21">
        <f>IF(E342=0, "-", IF(H342/E342&lt;10, H342/E342, "&gt;999%"))</f>
        <v>2</v>
      </c>
    </row>
    <row r="343" spans="1:10" s="160" customFormat="1" x14ac:dyDescent="0.25">
      <c r="A343" s="178" t="s">
        <v>540</v>
      </c>
      <c r="B343" s="71">
        <v>3</v>
      </c>
      <c r="C343" s="72">
        <v>0</v>
      </c>
      <c r="D343" s="71">
        <v>11</v>
      </c>
      <c r="E343" s="72">
        <v>1</v>
      </c>
      <c r="F343" s="73"/>
      <c r="G343" s="71">
        <f>B343-C343</f>
        <v>3</v>
      </c>
      <c r="H343" s="72">
        <f>D343-E343</f>
        <v>10</v>
      </c>
      <c r="I343" s="37" t="str">
        <f>IF(C343=0, "-", IF(G343/C343&lt;10, G343/C343, "&gt;999%"))</f>
        <v>-</v>
      </c>
      <c r="J343" s="38" t="str">
        <f>IF(E343=0, "-", IF(H343/E343&lt;10, H343/E343, "&gt;999%"))</f>
        <v>&gt;999%</v>
      </c>
    </row>
    <row r="344" spans="1:10" x14ac:dyDescent="0.25">
      <c r="A344" s="177"/>
      <c r="B344" s="143"/>
      <c r="C344" s="144"/>
      <c r="D344" s="143"/>
      <c r="E344" s="144"/>
      <c r="F344" s="145"/>
      <c r="G344" s="143"/>
      <c r="H344" s="144"/>
      <c r="I344" s="151"/>
      <c r="J344" s="152"/>
    </row>
    <row r="345" spans="1:10" s="139" customFormat="1" x14ac:dyDescent="0.25">
      <c r="A345" s="159" t="s">
        <v>71</v>
      </c>
      <c r="B345" s="65"/>
      <c r="C345" s="66"/>
      <c r="D345" s="65"/>
      <c r="E345" s="66"/>
      <c r="F345" s="67"/>
      <c r="G345" s="65"/>
      <c r="H345" s="66"/>
      <c r="I345" s="20"/>
      <c r="J345" s="21"/>
    </row>
    <row r="346" spans="1:10" x14ac:dyDescent="0.25">
      <c r="A346" s="158" t="s">
        <v>260</v>
      </c>
      <c r="B346" s="65">
        <v>7</v>
      </c>
      <c r="C346" s="66">
        <v>1</v>
      </c>
      <c r="D346" s="65">
        <v>16</v>
      </c>
      <c r="E346" s="66">
        <v>5</v>
      </c>
      <c r="F346" s="67"/>
      <c r="G346" s="65">
        <f t="shared" ref="G346:G352" si="76">B346-C346</f>
        <v>6</v>
      </c>
      <c r="H346" s="66">
        <f t="shared" ref="H346:H352" si="77">D346-E346</f>
        <v>11</v>
      </c>
      <c r="I346" s="20">
        <f t="shared" ref="I346:I352" si="78">IF(C346=0, "-", IF(G346/C346&lt;10, G346/C346, "&gt;999%"))</f>
        <v>6</v>
      </c>
      <c r="J346" s="21">
        <f t="shared" ref="J346:J352" si="79">IF(E346=0, "-", IF(H346/E346&lt;10, H346/E346, "&gt;999%"))</f>
        <v>2.2000000000000002</v>
      </c>
    </row>
    <row r="347" spans="1:10" x14ac:dyDescent="0.25">
      <c r="A347" s="158" t="s">
        <v>335</v>
      </c>
      <c r="B347" s="65">
        <v>44</v>
      </c>
      <c r="C347" s="66">
        <v>9</v>
      </c>
      <c r="D347" s="65">
        <v>116</v>
      </c>
      <c r="E347" s="66">
        <v>57</v>
      </c>
      <c r="F347" s="67"/>
      <c r="G347" s="65">
        <f t="shared" si="76"/>
        <v>35</v>
      </c>
      <c r="H347" s="66">
        <f t="shared" si="77"/>
        <v>59</v>
      </c>
      <c r="I347" s="20">
        <f t="shared" si="78"/>
        <v>3.8888888888888888</v>
      </c>
      <c r="J347" s="21">
        <f t="shared" si="79"/>
        <v>1.0350877192982457</v>
      </c>
    </row>
    <row r="348" spans="1:10" x14ac:dyDescent="0.25">
      <c r="A348" s="158" t="s">
        <v>192</v>
      </c>
      <c r="B348" s="65">
        <v>10</v>
      </c>
      <c r="C348" s="66">
        <v>0</v>
      </c>
      <c r="D348" s="65">
        <v>22</v>
      </c>
      <c r="E348" s="66">
        <v>12</v>
      </c>
      <c r="F348" s="67"/>
      <c r="G348" s="65">
        <f t="shared" si="76"/>
        <v>10</v>
      </c>
      <c r="H348" s="66">
        <f t="shared" si="77"/>
        <v>10</v>
      </c>
      <c r="I348" s="20" t="str">
        <f t="shared" si="78"/>
        <v>-</v>
      </c>
      <c r="J348" s="21">
        <f t="shared" si="79"/>
        <v>0.83333333333333337</v>
      </c>
    </row>
    <row r="349" spans="1:10" x14ac:dyDescent="0.25">
      <c r="A349" s="158" t="s">
        <v>369</v>
      </c>
      <c r="B349" s="65">
        <v>26</v>
      </c>
      <c r="C349" s="66">
        <v>26</v>
      </c>
      <c r="D349" s="65">
        <v>71</v>
      </c>
      <c r="E349" s="66">
        <v>46</v>
      </c>
      <c r="F349" s="67"/>
      <c r="G349" s="65">
        <f t="shared" si="76"/>
        <v>0</v>
      </c>
      <c r="H349" s="66">
        <f t="shared" si="77"/>
        <v>25</v>
      </c>
      <c r="I349" s="20">
        <f t="shared" si="78"/>
        <v>0</v>
      </c>
      <c r="J349" s="21">
        <f t="shared" si="79"/>
        <v>0.54347826086956519</v>
      </c>
    </row>
    <row r="350" spans="1:10" x14ac:dyDescent="0.25">
      <c r="A350" s="158" t="s">
        <v>206</v>
      </c>
      <c r="B350" s="65">
        <v>7</v>
      </c>
      <c r="C350" s="66">
        <v>0</v>
      </c>
      <c r="D350" s="65">
        <v>21</v>
      </c>
      <c r="E350" s="66">
        <v>0</v>
      </c>
      <c r="F350" s="67"/>
      <c r="G350" s="65">
        <f t="shared" si="76"/>
        <v>7</v>
      </c>
      <c r="H350" s="66">
        <f t="shared" si="77"/>
        <v>21</v>
      </c>
      <c r="I350" s="20" t="str">
        <f t="shared" si="78"/>
        <v>-</v>
      </c>
      <c r="J350" s="21" t="str">
        <f t="shared" si="79"/>
        <v>-</v>
      </c>
    </row>
    <row r="351" spans="1:10" x14ac:dyDescent="0.25">
      <c r="A351" s="158" t="s">
        <v>297</v>
      </c>
      <c r="B351" s="65">
        <v>1</v>
      </c>
      <c r="C351" s="66">
        <v>0</v>
      </c>
      <c r="D351" s="65">
        <v>28</v>
      </c>
      <c r="E351" s="66">
        <v>28</v>
      </c>
      <c r="F351" s="67"/>
      <c r="G351" s="65">
        <f t="shared" si="76"/>
        <v>1</v>
      </c>
      <c r="H351" s="66">
        <f t="shared" si="77"/>
        <v>0</v>
      </c>
      <c r="I351" s="20" t="str">
        <f t="shared" si="78"/>
        <v>-</v>
      </c>
      <c r="J351" s="21">
        <f t="shared" si="79"/>
        <v>0</v>
      </c>
    </row>
    <row r="352" spans="1:10" s="160" customFormat="1" x14ac:dyDescent="0.25">
      <c r="A352" s="178" t="s">
        <v>541</v>
      </c>
      <c r="B352" s="71">
        <v>95</v>
      </c>
      <c r="C352" s="72">
        <v>36</v>
      </c>
      <c r="D352" s="71">
        <v>274</v>
      </c>
      <c r="E352" s="72">
        <v>148</v>
      </c>
      <c r="F352" s="73"/>
      <c r="G352" s="71">
        <f t="shared" si="76"/>
        <v>59</v>
      </c>
      <c r="H352" s="72">
        <f t="shared" si="77"/>
        <v>126</v>
      </c>
      <c r="I352" s="37">
        <f t="shared" si="78"/>
        <v>1.6388888888888888</v>
      </c>
      <c r="J352" s="38">
        <f t="shared" si="79"/>
        <v>0.85135135135135132</v>
      </c>
    </row>
    <row r="353" spans="1:10" x14ac:dyDescent="0.25">
      <c r="A353" s="177"/>
      <c r="B353" s="143"/>
      <c r="C353" s="144"/>
      <c r="D353" s="143"/>
      <c r="E353" s="144"/>
      <c r="F353" s="145"/>
      <c r="G353" s="143"/>
      <c r="H353" s="144"/>
      <c r="I353" s="151"/>
      <c r="J353" s="152"/>
    </row>
    <row r="354" spans="1:10" s="139" customFormat="1" x14ac:dyDescent="0.25">
      <c r="A354" s="159" t="s">
        <v>72</v>
      </c>
      <c r="B354" s="65"/>
      <c r="C354" s="66"/>
      <c r="D354" s="65"/>
      <c r="E354" s="66"/>
      <c r="F354" s="67"/>
      <c r="G354" s="65"/>
      <c r="H354" s="66"/>
      <c r="I354" s="20"/>
      <c r="J354" s="21"/>
    </row>
    <row r="355" spans="1:10" x14ac:dyDescent="0.25">
      <c r="A355" s="158" t="s">
        <v>179</v>
      </c>
      <c r="B355" s="65">
        <v>1</v>
      </c>
      <c r="C355" s="66">
        <v>5</v>
      </c>
      <c r="D355" s="65">
        <v>4</v>
      </c>
      <c r="E355" s="66">
        <v>19</v>
      </c>
      <c r="F355" s="67"/>
      <c r="G355" s="65">
        <f t="shared" ref="G355:G361" si="80">B355-C355</f>
        <v>-4</v>
      </c>
      <c r="H355" s="66">
        <f t="shared" ref="H355:H361" si="81">D355-E355</f>
        <v>-15</v>
      </c>
      <c r="I355" s="20">
        <f t="shared" ref="I355:I361" si="82">IF(C355=0, "-", IF(G355/C355&lt;10, G355/C355, "&gt;999%"))</f>
        <v>-0.8</v>
      </c>
      <c r="J355" s="21">
        <f t="shared" ref="J355:J361" si="83">IF(E355=0, "-", IF(H355/E355&lt;10, H355/E355, "&gt;999%"))</f>
        <v>-0.78947368421052633</v>
      </c>
    </row>
    <row r="356" spans="1:10" x14ac:dyDescent="0.25">
      <c r="A356" s="158" t="s">
        <v>278</v>
      </c>
      <c r="B356" s="65">
        <v>4</v>
      </c>
      <c r="C356" s="66">
        <v>6</v>
      </c>
      <c r="D356" s="65">
        <v>11</v>
      </c>
      <c r="E356" s="66">
        <v>11</v>
      </c>
      <c r="F356" s="67"/>
      <c r="G356" s="65">
        <f t="shared" si="80"/>
        <v>-2</v>
      </c>
      <c r="H356" s="66">
        <f t="shared" si="81"/>
        <v>0</v>
      </c>
      <c r="I356" s="20">
        <f t="shared" si="82"/>
        <v>-0.33333333333333331</v>
      </c>
      <c r="J356" s="21">
        <f t="shared" si="83"/>
        <v>0</v>
      </c>
    </row>
    <row r="357" spans="1:10" x14ac:dyDescent="0.25">
      <c r="A357" s="158" t="s">
        <v>279</v>
      </c>
      <c r="B357" s="65">
        <v>8</v>
      </c>
      <c r="C357" s="66">
        <v>14</v>
      </c>
      <c r="D357" s="65">
        <v>22</v>
      </c>
      <c r="E357" s="66">
        <v>29</v>
      </c>
      <c r="F357" s="67"/>
      <c r="G357" s="65">
        <f t="shared" si="80"/>
        <v>-6</v>
      </c>
      <c r="H357" s="66">
        <f t="shared" si="81"/>
        <v>-7</v>
      </c>
      <c r="I357" s="20">
        <f t="shared" si="82"/>
        <v>-0.42857142857142855</v>
      </c>
      <c r="J357" s="21">
        <f t="shared" si="83"/>
        <v>-0.2413793103448276</v>
      </c>
    </row>
    <row r="358" spans="1:10" x14ac:dyDescent="0.25">
      <c r="A358" s="158" t="s">
        <v>298</v>
      </c>
      <c r="B358" s="65">
        <v>0</v>
      </c>
      <c r="C358" s="66">
        <v>0</v>
      </c>
      <c r="D358" s="65">
        <v>0</v>
      </c>
      <c r="E358" s="66">
        <v>1</v>
      </c>
      <c r="F358" s="67"/>
      <c r="G358" s="65">
        <f t="shared" si="80"/>
        <v>0</v>
      </c>
      <c r="H358" s="66">
        <f t="shared" si="81"/>
        <v>-1</v>
      </c>
      <c r="I358" s="20" t="str">
        <f t="shared" si="82"/>
        <v>-</v>
      </c>
      <c r="J358" s="21">
        <f t="shared" si="83"/>
        <v>-1</v>
      </c>
    </row>
    <row r="359" spans="1:10" x14ac:dyDescent="0.25">
      <c r="A359" s="158" t="s">
        <v>180</v>
      </c>
      <c r="B359" s="65">
        <v>9</v>
      </c>
      <c r="C359" s="66">
        <v>3</v>
      </c>
      <c r="D359" s="65">
        <v>16</v>
      </c>
      <c r="E359" s="66">
        <v>11</v>
      </c>
      <c r="F359" s="67"/>
      <c r="G359" s="65">
        <f t="shared" si="80"/>
        <v>6</v>
      </c>
      <c r="H359" s="66">
        <f t="shared" si="81"/>
        <v>5</v>
      </c>
      <c r="I359" s="20">
        <f t="shared" si="82"/>
        <v>2</v>
      </c>
      <c r="J359" s="21">
        <f t="shared" si="83"/>
        <v>0.45454545454545453</v>
      </c>
    </row>
    <row r="360" spans="1:10" x14ac:dyDescent="0.25">
      <c r="A360" s="158" t="s">
        <v>299</v>
      </c>
      <c r="B360" s="65">
        <v>2</v>
      </c>
      <c r="C360" s="66">
        <v>0</v>
      </c>
      <c r="D360" s="65">
        <v>3</v>
      </c>
      <c r="E360" s="66">
        <v>6</v>
      </c>
      <c r="F360" s="67"/>
      <c r="G360" s="65">
        <f t="shared" si="80"/>
        <v>2</v>
      </c>
      <c r="H360" s="66">
        <f t="shared" si="81"/>
        <v>-3</v>
      </c>
      <c r="I360" s="20" t="str">
        <f t="shared" si="82"/>
        <v>-</v>
      </c>
      <c r="J360" s="21">
        <f t="shared" si="83"/>
        <v>-0.5</v>
      </c>
    </row>
    <row r="361" spans="1:10" s="160" customFormat="1" x14ac:dyDescent="0.25">
      <c r="A361" s="178" t="s">
        <v>542</v>
      </c>
      <c r="B361" s="71">
        <v>24</v>
      </c>
      <c r="C361" s="72">
        <v>28</v>
      </c>
      <c r="D361" s="71">
        <v>56</v>
      </c>
      <c r="E361" s="72">
        <v>77</v>
      </c>
      <c r="F361" s="73"/>
      <c r="G361" s="71">
        <f t="shared" si="80"/>
        <v>-4</v>
      </c>
      <c r="H361" s="72">
        <f t="shared" si="81"/>
        <v>-21</v>
      </c>
      <c r="I361" s="37">
        <f t="shared" si="82"/>
        <v>-0.14285714285714285</v>
      </c>
      <c r="J361" s="38">
        <f t="shared" si="83"/>
        <v>-0.27272727272727271</v>
      </c>
    </row>
    <row r="362" spans="1:10" x14ac:dyDescent="0.25">
      <c r="A362" s="177"/>
      <c r="B362" s="143"/>
      <c r="C362" s="144"/>
      <c r="D362" s="143"/>
      <c r="E362" s="144"/>
      <c r="F362" s="145"/>
      <c r="G362" s="143"/>
      <c r="H362" s="144"/>
      <c r="I362" s="151"/>
      <c r="J362" s="152"/>
    </row>
    <row r="363" spans="1:10" s="139" customFormat="1" x14ac:dyDescent="0.25">
      <c r="A363" s="159" t="s">
        <v>73</v>
      </c>
      <c r="B363" s="65"/>
      <c r="C363" s="66"/>
      <c r="D363" s="65"/>
      <c r="E363" s="66"/>
      <c r="F363" s="67"/>
      <c r="G363" s="65"/>
      <c r="H363" s="66"/>
      <c r="I363" s="20"/>
      <c r="J363" s="21"/>
    </row>
    <row r="364" spans="1:10" x14ac:dyDescent="0.25">
      <c r="A364" s="158" t="s">
        <v>227</v>
      </c>
      <c r="B364" s="65">
        <v>74</v>
      </c>
      <c r="C364" s="66">
        <v>177</v>
      </c>
      <c r="D364" s="65">
        <v>401</v>
      </c>
      <c r="E364" s="66">
        <v>177</v>
      </c>
      <c r="F364" s="67"/>
      <c r="G364" s="65">
        <f>B364-C364</f>
        <v>-103</v>
      </c>
      <c r="H364" s="66">
        <f>D364-E364</f>
        <v>224</v>
      </c>
      <c r="I364" s="20">
        <f>IF(C364=0, "-", IF(G364/C364&lt;10, G364/C364, "&gt;999%"))</f>
        <v>-0.58192090395480223</v>
      </c>
      <c r="J364" s="21">
        <f>IF(E364=0, "-", IF(H364/E364&lt;10, H364/E364, "&gt;999%"))</f>
        <v>1.2655367231638419</v>
      </c>
    </row>
    <row r="365" spans="1:10" x14ac:dyDescent="0.25">
      <c r="A365" s="158" t="s">
        <v>354</v>
      </c>
      <c r="B365" s="65">
        <v>121</v>
      </c>
      <c r="C365" s="66">
        <v>0</v>
      </c>
      <c r="D365" s="65">
        <v>169</v>
      </c>
      <c r="E365" s="66">
        <v>0</v>
      </c>
      <c r="F365" s="67"/>
      <c r="G365" s="65">
        <f>B365-C365</f>
        <v>121</v>
      </c>
      <c r="H365" s="66">
        <f>D365-E365</f>
        <v>169</v>
      </c>
      <c r="I365" s="20" t="str">
        <f>IF(C365=0, "-", IF(G365/C365&lt;10, G365/C365, "&gt;999%"))</f>
        <v>-</v>
      </c>
      <c r="J365" s="21" t="str">
        <f>IF(E365=0, "-", IF(H365/E365&lt;10, H365/E365, "&gt;999%"))</f>
        <v>-</v>
      </c>
    </row>
    <row r="366" spans="1:10" s="160" customFormat="1" x14ac:dyDescent="0.25">
      <c r="A366" s="178" t="s">
        <v>543</v>
      </c>
      <c r="B366" s="71">
        <v>195</v>
      </c>
      <c r="C366" s="72">
        <v>177</v>
      </c>
      <c r="D366" s="71">
        <v>570</v>
      </c>
      <c r="E366" s="72">
        <v>177</v>
      </c>
      <c r="F366" s="73"/>
      <c r="G366" s="71">
        <f>B366-C366</f>
        <v>18</v>
      </c>
      <c r="H366" s="72">
        <f>D366-E366</f>
        <v>393</v>
      </c>
      <c r="I366" s="37">
        <f>IF(C366=0, "-", IF(G366/C366&lt;10, G366/C366, "&gt;999%"))</f>
        <v>0.10169491525423729</v>
      </c>
      <c r="J366" s="38">
        <f>IF(E366=0, "-", IF(H366/E366&lt;10, H366/E366, "&gt;999%"))</f>
        <v>2.2203389830508473</v>
      </c>
    </row>
    <row r="367" spans="1:10" x14ac:dyDescent="0.25">
      <c r="A367" s="177"/>
      <c r="B367" s="143"/>
      <c r="C367" s="144"/>
      <c r="D367" s="143"/>
      <c r="E367" s="144"/>
      <c r="F367" s="145"/>
      <c r="G367" s="143"/>
      <c r="H367" s="144"/>
      <c r="I367" s="151"/>
      <c r="J367" s="152"/>
    </row>
    <row r="368" spans="1:10" s="139" customFormat="1" x14ac:dyDescent="0.25">
      <c r="A368" s="159" t="s">
        <v>74</v>
      </c>
      <c r="B368" s="65"/>
      <c r="C368" s="66"/>
      <c r="D368" s="65"/>
      <c r="E368" s="66"/>
      <c r="F368" s="67"/>
      <c r="G368" s="65"/>
      <c r="H368" s="66"/>
      <c r="I368" s="20"/>
      <c r="J368" s="21"/>
    </row>
    <row r="369" spans="1:10" x14ac:dyDescent="0.25">
      <c r="A369" s="158" t="s">
        <v>212</v>
      </c>
      <c r="B369" s="65">
        <v>10</v>
      </c>
      <c r="C369" s="66">
        <v>16</v>
      </c>
      <c r="D369" s="65">
        <v>21</v>
      </c>
      <c r="E369" s="66">
        <v>57</v>
      </c>
      <c r="F369" s="67"/>
      <c r="G369" s="65">
        <f t="shared" ref="G369:G389" si="84">B369-C369</f>
        <v>-6</v>
      </c>
      <c r="H369" s="66">
        <f t="shared" ref="H369:H389" si="85">D369-E369</f>
        <v>-36</v>
      </c>
      <c r="I369" s="20">
        <f t="shared" ref="I369:I389" si="86">IF(C369=0, "-", IF(G369/C369&lt;10, G369/C369, "&gt;999%"))</f>
        <v>-0.375</v>
      </c>
      <c r="J369" s="21">
        <f t="shared" ref="J369:J389" si="87">IF(E369=0, "-", IF(H369/E369&lt;10, H369/E369, "&gt;999%"))</f>
        <v>-0.63157894736842102</v>
      </c>
    </row>
    <row r="370" spans="1:10" x14ac:dyDescent="0.25">
      <c r="A370" s="158" t="s">
        <v>300</v>
      </c>
      <c r="B370" s="65">
        <v>5</v>
      </c>
      <c r="C370" s="66">
        <v>6</v>
      </c>
      <c r="D370" s="65">
        <v>21</v>
      </c>
      <c r="E370" s="66">
        <v>32</v>
      </c>
      <c r="F370" s="67"/>
      <c r="G370" s="65">
        <f t="shared" si="84"/>
        <v>-1</v>
      </c>
      <c r="H370" s="66">
        <f t="shared" si="85"/>
        <v>-11</v>
      </c>
      <c r="I370" s="20">
        <f t="shared" si="86"/>
        <v>-0.16666666666666666</v>
      </c>
      <c r="J370" s="21">
        <f t="shared" si="87"/>
        <v>-0.34375</v>
      </c>
    </row>
    <row r="371" spans="1:10" x14ac:dyDescent="0.25">
      <c r="A371" s="158" t="s">
        <v>193</v>
      </c>
      <c r="B371" s="65">
        <v>15</v>
      </c>
      <c r="C371" s="66">
        <v>29</v>
      </c>
      <c r="D371" s="65">
        <v>46</v>
      </c>
      <c r="E371" s="66">
        <v>96</v>
      </c>
      <c r="F371" s="67"/>
      <c r="G371" s="65">
        <f t="shared" si="84"/>
        <v>-14</v>
      </c>
      <c r="H371" s="66">
        <f t="shared" si="85"/>
        <v>-50</v>
      </c>
      <c r="I371" s="20">
        <f t="shared" si="86"/>
        <v>-0.48275862068965519</v>
      </c>
      <c r="J371" s="21">
        <f t="shared" si="87"/>
        <v>-0.52083333333333337</v>
      </c>
    </row>
    <row r="372" spans="1:10" x14ac:dyDescent="0.25">
      <c r="A372" s="158" t="s">
        <v>301</v>
      </c>
      <c r="B372" s="65">
        <v>4</v>
      </c>
      <c r="C372" s="66">
        <v>0</v>
      </c>
      <c r="D372" s="65">
        <v>22</v>
      </c>
      <c r="E372" s="66">
        <v>0</v>
      </c>
      <c r="F372" s="67"/>
      <c r="G372" s="65">
        <f t="shared" si="84"/>
        <v>4</v>
      </c>
      <c r="H372" s="66">
        <f t="shared" si="85"/>
        <v>22</v>
      </c>
      <c r="I372" s="20" t="str">
        <f t="shared" si="86"/>
        <v>-</v>
      </c>
      <c r="J372" s="21" t="str">
        <f t="shared" si="87"/>
        <v>-</v>
      </c>
    </row>
    <row r="373" spans="1:10" x14ac:dyDescent="0.25">
      <c r="A373" s="158" t="s">
        <v>370</v>
      </c>
      <c r="B373" s="65">
        <v>4</v>
      </c>
      <c r="C373" s="66">
        <v>4</v>
      </c>
      <c r="D373" s="65">
        <v>8</v>
      </c>
      <c r="E373" s="66">
        <v>15</v>
      </c>
      <c r="F373" s="67"/>
      <c r="G373" s="65">
        <f t="shared" si="84"/>
        <v>0</v>
      </c>
      <c r="H373" s="66">
        <f t="shared" si="85"/>
        <v>-7</v>
      </c>
      <c r="I373" s="20">
        <f t="shared" si="86"/>
        <v>0</v>
      </c>
      <c r="J373" s="21">
        <f t="shared" si="87"/>
        <v>-0.46666666666666667</v>
      </c>
    </row>
    <row r="374" spans="1:10" x14ac:dyDescent="0.25">
      <c r="A374" s="158" t="s">
        <v>261</v>
      </c>
      <c r="B374" s="65">
        <v>10</v>
      </c>
      <c r="C374" s="66">
        <v>0</v>
      </c>
      <c r="D374" s="65">
        <v>12</v>
      </c>
      <c r="E374" s="66">
        <v>0</v>
      </c>
      <c r="F374" s="67"/>
      <c r="G374" s="65">
        <f t="shared" si="84"/>
        <v>10</v>
      </c>
      <c r="H374" s="66">
        <f t="shared" si="85"/>
        <v>12</v>
      </c>
      <c r="I374" s="20" t="str">
        <f t="shared" si="86"/>
        <v>-</v>
      </c>
      <c r="J374" s="21" t="str">
        <f t="shared" si="87"/>
        <v>-</v>
      </c>
    </row>
    <row r="375" spans="1:10" x14ac:dyDescent="0.25">
      <c r="A375" s="158" t="s">
        <v>254</v>
      </c>
      <c r="B375" s="65">
        <v>0</v>
      </c>
      <c r="C375" s="66">
        <v>1</v>
      </c>
      <c r="D375" s="65">
        <v>0</v>
      </c>
      <c r="E375" s="66">
        <v>2</v>
      </c>
      <c r="F375" s="67"/>
      <c r="G375" s="65">
        <f t="shared" si="84"/>
        <v>-1</v>
      </c>
      <c r="H375" s="66">
        <f t="shared" si="85"/>
        <v>-2</v>
      </c>
      <c r="I375" s="20">
        <f t="shared" si="86"/>
        <v>-1</v>
      </c>
      <c r="J375" s="21">
        <f t="shared" si="87"/>
        <v>-1</v>
      </c>
    </row>
    <row r="376" spans="1:10" x14ac:dyDescent="0.25">
      <c r="A376" s="158" t="s">
        <v>401</v>
      </c>
      <c r="B376" s="65">
        <v>0</v>
      </c>
      <c r="C376" s="66">
        <v>1</v>
      </c>
      <c r="D376" s="65">
        <v>1</v>
      </c>
      <c r="E376" s="66">
        <v>3</v>
      </c>
      <c r="F376" s="67"/>
      <c r="G376" s="65">
        <f t="shared" si="84"/>
        <v>-1</v>
      </c>
      <c r="H376" s="66">
        <f t="shared" si="85"/>
        <v>-2</v>
      </c>
      <c r="I376" s="20">
        <f t="shared" si="86"/>
        <v>-1</v>
      </c>
      <c r="J376" s="21">
        <f t="shared" si="87"/>
        <v>-0.66666666666666663</v>
      </c>
    </row>
    <row r="377" spans="1:10" x14ac:dyDescent="0.25">
      <c r="A377" s="158" t="s">
        <v>413</v>
      </c>
      <c r="B377" s="65">
        <v>12</v>
      </c>
      <c r="C377" s="66">
        <v>9</v>
      </c>
      <c r="D377" s="65">
        <v>20</v>
      </c>
      <c r="E377" s="66">
        <v>47</v>
      </c>
      <c r="F377" s="67"/>
      <c r="G377" s="65">
        <f t="shared" si="84"/>
        <v>3</v>
      </c>
      <c r="H377" s="66">
        <f t="shared" si="85"/>
        <v>-27</v>
      </c>
      <c r="I377" s="20">
        <f t="shared" si="86"/>
        <v>0.33333333333333331</v>
      </c>
      <c r="J377" s="21">
        <f t="shared" si="87"/>
        <v>-0.57446808510638303</v>
      </c>
    </row>
    <row r="378" spans="1:10" x14ac:dyDescent="0.25">
      <c r="A378" s="158" t="s">
        <v>420</v>
      </c>
      <c r="B378" s="65">
        <v>7</v>
      </c>
      <c r="C378" s="66">
        <v>21</v>
      </c>
      <c r="D378" s="65">
        <v>16</v>
      </c>
      <c r="E378" s="66">
        <v>65</v>
      </c>
      <c r="F378" s="67"/>
      <c r="G378" s="65">
        <f t="shared" si="84"/>
        <v>-14</v>
      </c>
      <c r="H378" s="66">
        <f t="shared" si="85"/>
        <v>-49</v>
      </c>
      <c r="I378" s="20">
        <f t="shared" si="86"/>
        <v>-0.66666666666666663</v>
      </c>
      <c r="J378" s="21">
        <f t="shared" si="87"/>
        <v>-0.75384615384615383</v>
      </c>
    </row>
    <row r="379" spans="1:10" x14ac:dyDescent="0.25">
      <c r="A379" s="158" t="s">
        <v>430</v>
      </c>
      <c r="B379" s="65">
        <v>22</v>
      </c>
      <c r="C379" s="66">
        <v>48</v>
      </c>
      <c r="D379" s="65">
        <v>55</v>
      </c>
      <c r="E379" s="66">
        <v>97</v>
      </c>
      <c r="F379" s="67"/>
      <c r="G379" s="65">
        <f t="shared" si="84"/>
        <v>-26</v>
      </c>
      <c r="H379" s="66">
        <f t="shared" si="85"/>
        <v>-42</v>
      </c>
      <c r="I379" s="20">
        <f t="shared" si="86"/>
        <v>-0.54166666666666663</v>
      </c>
      <c r="J379" s="21">
        <f t="shared" si="87"/>
        <v>-0.4329896907216495</v>
      </c>
    </row>
    <row r="380" spans="1:10" x14ac:dyDescent="0.25">
      <c r="A380" s="158" t="s">
        <v>371</v>
      </c>
      <c r="B380" s="65">
        <v>2</v>
      </c>
      <c r="C380" s="66">
        <v>18</v>
      </c>
      <c r="D380" s="65">
        <v>30</v>
      </c>
      <c r="E380" s="66">
        <v>35</v>
      </c>
      <c r="F380" s="67"/>
      <c r="G380" s="65">
        <f t="shared" si="84"/>
        <v>-16</v>
      </c>
      <c r="H380" s="66">
        <f t="shared" si="85"/>
        <v>-5</v>
      </c>
      <c r="I380" s="20">
        <f t="shared" si="86"/>
        <v>-0.88888888888888884</v>
      </c>
      <c r="J380" s="21">
        <f t="shared" si="87"/>
        <v>-0.14285714285714285</v>
      </c>
    </row>
    <row r="381" spans="1:10" x14ac:dyDescent="0.25">
      <c r="A381" s="158" t="s">
        <v>431</v>
      </c>
      <c r="B381" s="65">
        <v>1</v>
      </c>
      <c r="C381" s="66">
        <v>3</v>
      </c>
      <c r="D381" s="65">
        <v>6</v>
      </c>
      <c r="E381" s="66">
        <v>13</v>
      </c>
      <c r="F381" s="67"/>
      <c r="G381" s="65">
        <f t="shared" si="84"/>
        <v>-2</v>
      </c>
      <c r="H381" s="66">
        <f t="shared" si="85"/>
        <v>-7</v>
      </c>
      <c r="I381" s="20">
        <f t="shared" si="86"/>
        <v>-0.66666666666666663</v>
      </c>
      <c r="J381" s="21">
        <f t="shared" si="87"/>
        <v>-0.53846153846153844</v>
      </c>
    </row>
    <row r="382" spans="1:10" x14ac:dyDescent="0.25">
      <c r="A382" s="158" t="s">
        <v>395</v>
      </c>
      <c r="B382" s="65">
        <v>4</v>
      </c>
      <c r="C382" s="66">
        <v>5</v>
      </c>
      <c r="D382" s="65">
        <v>22</v>
      </c>
      <c r="E382" s="66">
        <v>19</v>
      </c>
      <c r="F382" s="67"/>
      <c r="G382" s="65">
        <f t="shared" si="84"/>
        <v>-1</v>
      </c>
      <c r="H382" s="66">
        <f t="shared" si="85"/>
        <v>3</v>
      </c>
      <c r="I382" s="20">
        <f t="shared" si="86"/>
        <v>-0.2</v>
      </c>
      <c r="J382" s="21">
        <f t="shared" si="87"/>
        <v>0.15789473684210525</v>
      </c>
    </row>
    <row r="383" spans="1:10" x14ac:dyDescent="0.25">
      <c r="A383" s="158" t="s">
        <v>372</v>
      </c>
      <c r="B383" s="65">
        <v>9</v>
      </c>
      <c r="C383" s="66">
        <v>14</v>
      </c>
      <c r="D383" s="65">
        <v>26</v>
      </c>
      <c r="E383" s="66">
        <v>61</v>
      </c>
      <c r="F383" s="67"/>
      <c r="G383" s="65">
        <f t="shared" si="84"/>
        <v>-5</v>
      </c>
      <c r="H383" s="66">
        <f t="shared" si="85"/>
        <v>-35</v>
      </c>
      <c r="I383" s="20">
        <f t="shared" si="86"/>
        <v>-0.35714285714285715</v>
      </c>
      <c r="J383" s="21">
        <f t="shared" si="87"/>
        <v>-0.57377049180327866</v>
      </c>
    </row>
    <row r="384" spans="1:10" x14ac:dyDescent="0.25">
      <c r="A384" s="158" t="s">
        <v>194</v>
      </c>
      <c r="B384" s="65">
        <v>0</v>
      </c>
      <c r="C384" s="66">
        <v>0</v>
      </c>
      <c r="D384" s="65">
        <v>0</v>
      </c>
      <c r="E384" s="66">
        <v>1</v>
      </c>
      <c r="F384" s="67"/>
      <c r="G384" s="65">
        <f t="shared" si="84"/>
        <v>0</v>
      </c>
      <c r="H384" s="66">
        <f t="shared" si="85"/>
        <v>-1</v>
      </c>
      <c r="I384" s="20" t="str">
        <f t="shared" si="86"/>
        <v>-</v>
      </c>
      <c r="J384" s="21">
        <f t="shared" si="87"/>
        <v>-1</v>
      </c>
    </row>
    <row r="385" spans="1:10" x14ac:dyDescent="0.25">
      <c r="A385" s="158" t="s">
        <v>336</v>
      </c>
      <c r="B385" s="65">
        <v>19</v>
      </c>
      <c r="C385" s="66">
        <v>85</v>
      </c>
      <c r="D385" s="65">
        <v>82</v>
      </c>
      <c r="E385" s="66">
        <v>177</v>
      </c>
      <c r="F385" s="67"/>
      <c r="G385" s="65">
        <f t="shared" si="84"/>
        <v>-66</v>
      </c>
      <c r="H385" s="66">
        <f t="shared" si="85"/>
        <v>-95</v>
      </c>
      <c r="I385" s="20">
        <f t="shared" si="86"/>
        <v>-0.77647058823529413</v>
      </c>
      <c r="J385" s="21">
        <f t="shared" si="87"/>
        <v>-0.53672316384180796</v>
      </c>
    </row>
    <row r="386" spans="1:10" x14ac:dyDescent="0.25">
      <c r="A386" s="158" t="s">
        <v>270</v>
      </c>
      <c r="B386" s="65">
        <v>0</v>
      </c>
      <c r="C386" s="66">
        <v>1</v>
      </c>
      <c r="D386" s="65">
        <v>1</v>
      </c>
      <c r="E386" s="66">
        <v>3</v>
      </c>
      <c r="F386" s="67"/>
      <c r="G386" s="65">
        <f t="shared" si="84"/>
        <v>-1</v>
      </c>
      <c r="H386" s="66">
        <f t="shared" si="85"/>
        <v>-2</v>
      </c>
      <c r="I386" s="20">
        <f t="shared" si="86"/>
        <v>-1</v>
      </c>
      <c r="J386" s="21">
        <f t="shared" si="87"/>
        <v>-0.66666666666666663</v>
      </c>
    </row>
    <row r="387" spans="1:10" x14ac:dyDescent="0.25">
      <c r="A387" s="158" t="s">
        <v>181</v>
      </c>
      <c r="B387" s="65">
        <v>4</v>
      </c>
      <c r="C387" s="66">
        <v>1</v>
      </c>
      <c r="D387" s="65">
        <v>6</v>
      </c>
      <c r="E387" s="66">
        <v>8</v>
      </c>
      <c r="F387" s="67"/>
      <c r="G387" s="65">
        <f t="shared" si="84"/>
        <v>3</v>
      </c>
      <c r="H387" s="66">
        <f t="shared" si="85"/>
        <v>-2</v>
      </c>
      <c r="I387" s="20">
        <f t="shared" si="86"/>
        <v>3</v>
      </c>
      <c r="J387" s="21">
        <f t="shared" si="87"/>
        <v>-0.25</v>
      </c>
    </row>
    <row r="388" spans="1:10" x14ac:dyDescent="0.25">
      <c r="A388" s="158" t="s">
        <v>280</v>
      </c>
      <c r="B388" s="65">
        <v>12</v>
      </c>
      <c r="C388" s="66">
        <v>20</v>
      </c>
      <c r="D388" s="65">
        <v>26</v>
      </c>
      <c r="E388" s="66">
        <v>55</v>
      </c>
      <c r="F388" s="67"/>
      <c r="G388" s="65">
        <f t="shared" si="84"/>
        <v>-8</v>
      </c>
      <c r="H388" s="66">
        <f t="shared" si="85"/>
        <v>-29</v>
      </c>
      <c r="I388" s="20">
        <f t="shared" si="86"/>
        <v>-0.4</v>
      </c>
      <c r="J388" s="21">
        <f t="shared" si="87"/>
        <v>-0.52727272727272723</v>
      </c>
    </row>
    <row r="389" spans="1:10" s="160" customFormat="1" x14ac:dyDescent="0.25">
      <c r="A389" s="178" t="s">
        <v>544</v>
      </c>
      <c r="B389" s="71">
        <v>140</v>
      </c>
      <c r="C389" s="72">
        <v>282</v>
      </c>
      <c r="D389" s="71">
        <v>421</v>
      </c>
      <c r="E389" s="72">
        <v>786</v>
      </c>
      <c r="F389" s="73"/>
      <c r="G389" s="71">
        <f t="shared" si="84"/>
        <v>-142</v>
      </c>
      <c r="H389" s="72">
        <f t="shared" si="85"/>
        <v>-365</v>
      </c>
      <c r="I389" s="37">
        <f t="shared" si="86"/>
        <v>-0.50354609929078009</v>
      </c>
      <c r="J389" s="38">
        <f t="shared" si="87"/>
        <v>-0.46437659033078882</v>
      </c>
    </row>
    <row r="390" spans="1:10" x14ac:dyDescent="0.25">
      <c r="A390" s="177"/>
      <c r="B390" s="143"/>
      <c r="C390" s="144"/>
      <c r="D390" s="143"/>
      <c r="E390" s="144"/>
      <c r="F390" s="145"/>
      <c r="G390" s="143"/>
      <c r="H390" s="144"/>
      <c r="I390" s="151"/>
      <c r="J390" s="152"/>
    </row>
    <row r="391" spans="1:10" s="139" customFormat="1" x14ac:dyDescent="0.25">
      <c r="A391" s="159" t="s">
        <v>75</v>
      </c>
      <c r="B391" s="65"/>
      <c r="C391" s="66"/>
      <c r="D391" s="65"/>
      <c r="E391" s="66"/>
      <c r="F391" s="67"/>
      <c r="G391" s="65"/>
      <c r="H391" s="66"/>
      <c r="I391" s="20"/>
      <c r="J391" s="21"/>
    </row>
    <row r="392" spans="1:10" x14ac:dyDescent="0.25">
      <c r="A392" s="158" t="s">
        <v>432</v>
      </c>
      <c r="B392" s="65">
        <v>1</v>
      </c>
      <c r="C392" s="66">
        <v>4</v>
      </c>
      <c r="D392" s="65">
        <v>4</v>
      </c>
      <c r="E392" s="66">
        <v>26</v>
      </c>
      <c r="F392" s="67"/>
      <c r="G392" s="65">
        <f t="shared" ref="G392:G410" si="88">B392-C392</f>
        <v>-3</v>
      </c>
      <c r="H392" s="66">
        <f t="shared" ref="H392:H410" si="89">D392-E392</f>
        <v>-22</v>
      </c>
      <c r="I392" s="20">
        <f t="shared" ref="I392:I410" si="90">IF(C392=0, "-", IF(G392/C392&lt;10, G392/C392, "&gt;999%"))</f>
        <v>-0.75</v>
      </c>
      <c r="J392" s="21">
        <f t="shared" ref="J392:J410" si="91">IF(E392=0, "-", IF(H392/E392&lt;10, H392/E392, "&gt;999%"))</f>
        <v>-0.84615384615384615</v>
      </c>
    </row>
    <row r="393" spans="1:10" x14ac:dyDescent="0.25">
      <c r="A393" s="158" t="s">
        <v>228</v>
      </c>
      <c r="B393" s="65">
        <v>3</v>
      </c>
      <c r="C393" s="66">
        <v>4</v>
      </c>
      <c r="D393" s="65">
        <v>4</v>
      </c>
      <c r="E393" s="66">
        <v>6</v>
      </c>
      <c r="F393" s="67"/>
      <c r="G393" s="65">
        <f t="shared" si="88"/>
        <v>-1</v>
      </c>
      <c r="H393" s="66">
        <f t="shared" si="89"/>
        <v>-2</v>
      </c>
      <c r="I393" s="20">
        <f t="shared" si="90"/>
        <v>-0.25</v>
      </c>
      <c r="J393" s="21">
        <f t="shared" si="91"/>
        <v>-0.33333333333333331</v>
      </c>
    </row>
    <row r="394" spans="1:10" x14ac:dyDescent="0.25">
      <c r="A394" s="158" t="s">
        <v>249</v>
      </c>
      <c r="B394" s="65">
        <v>0</v>
      </c>
      <c r="C394" s="66">
        <v>1</v>
      </c>
      <c r="D394" s="65">
        <v>0</v>
      </c>
      <c r="E394" s="66">
        <v>3</v>
      </c>
      <c r="F394" s="67"/>
      <c r="G394" s="65">
        <f t="shared" si="88"/>
        <v>-1</v>
      </c>
      <c r="H394" s="66">
        <f t="shared" si="89"/>
        <v>-3</v>
      </c>
      <c r="I394" s="20">
        <f t="shared" si="90"/>
        <v>-1</v>
      </c>
      <c r="J394" s="21">
        <f t="shared" si="91"/>
        <v>-1</v>
      </c>
    </row>
    <row r="395" spans="1:10" x14ac:dyDescent="0.25">
      <c r="A395" s="158" t="s">
        <v>405</v>
      </c>
      <c r="B395" s="65">
        <v>2</v>
      </c>
      <c r="C395" s="66">
        <v>3</v>
      </c>
      <c r="D395" s="65">
        <v>2</v>
      </c>
      <c r="E395" s="66">
        <v>4</v>
      </c>
      <c r="F395" s="67"/>
      <c r="G395" s="65">
        <f t="shared" si="88"/>
        <v>-1</v>
      </c>
      <c r="H395" s="66">
        <f t="shared" si="89"/>
        <v>-2</v>
      </c>
      <c r="I395" s="20">
        <f t="shared" si="90"/>
        <v>-0.33333333333333331</v>
      </c>
      <c r="J395" s="21">
        <f t="shared" si="91"/>
        <v>-0.5</v>
      </c>
    </row>
    <row r="396" spans="1:10" x14ac:dyDescent="0.25">
      <c r="A396" s="158" t="s">
        <v>250</v>
      </c>
      <c r="B396" s="65">
        <v>0</v>
      </c>
      <c r="C396" s="66">
        <v>1</v>
      </c>
      <c r="D396" s="65">
        <v>0</v>
      </c>
      <c r="E396" s="66">
        <v>1</v>
      </c>
      <c r="F396" s="67"/>
      <c r="G396" s="65">
        <f t="shared" si="88"/>
        <v>-1</v>
      </c>
      <c r="H396" s="66">
        <f t="shared" si="89"/>
        <v>-1</v>
      </c>
      <c r="I396" s="20">
        <f t="shared" si="90"/>
        <v>-1</v>
      </c>
      <c r="J396" s="21">
        <f t="shared" si="91"/>
        <v>-1</v>
      </c>
    </row>
    <row r="397" spans="1:10" x14ac:dyDescent="0.25">
      <c r="A397" s="158" t="s">
        <v>446</v>
      </c>
      <c r="B397" s="65">
        <v>3</v>
      </c>
      <c r="C397" s="66">
        <v>0</v>
      </c>
      <c r="D397" s="65">
        <v>8</v>
      </c>
      <c r="E397" s="66">
        <v>3</v>
      </c>
      <c r="F397" s="67"/>
      <c r="G397" s="65">
        <f t="shared" si="88"/>
        <v>3</v>
      </c>
      <c r="H397" s="66">
        <f t="shared" si="89"/>
        <v>5</v>
      </c>
      <c r="I397" s="20" t="str">
        <f t="shared" si="90"/>
        <v>-</v>
      </c>
      <c r="J397" s="21">
        <f t="shared" si="91"/>
        <v>1.6666666666666667</v>
      </c>
    </row>
    <row r="398" spans="1:10" x14ac:dyDescent="0.25">
      <c r="A398" s="158" t="s">
        <v>402</v>
      </c>
      <c r="B398" s="65">
        <v>0</v>
      </c>
      <c r="C398" s="66">
        <v>2</v>
      </c>
      <c r="D398" s="65">
        <v>0</v>
      </c>
      <c r="E398" s="66">
        <v>3</v>
      </c>
      <c r="F398" s="67"/>
      <c r="G398" s="65">
        <f t="shared" si="88"/>
        <v>-2</v>
      </c>
      <c r="H398" s="66">
        <f t="shared" si="89"/>
        <v>-3</v>
      </c>
      <c r="I398" s="20">
        <f t="shared" si="90"/>
        <v>-1</v>
      </c>
      <c r="J398" s="21">
        <f t="shared" si="91"/>
        <v>-1</v>
      </c>
    </row>
    <row r="399" spans="1:10" x14ac:dyDescent="0.25">
      <c r="A399" s="158" t="s">
        <v>207</v>
      </c>
      <c r="B399" s="65">
        <v>6</v>
      </c>
      <c r="C399" s="66">
        <v>8</v>
      </c>
      <c r="D399" s="65">
        <v>22</v>
      </c>
      <c r="E399" s="66">
        <v>14</v>
      </c>
      <c r="F399" s="67"/>
      <c r="G399" s="65">
        <f t="shared" si="88"/>
        <v>-2</v>
      </c>
      <c r="H399" s="66">
        <f t="shared" si="89"/>
        <v>8</v>
      </c>
      <c r="I399" s="20">
        <f t="shared" si="90"/>
        <v>-0.25</v>
      </c>
      <c r="J399" s="21">
        <f t="shared" si="91"/>
        <v>0.5714285714285714</v>
      </c>
    </row>
    <row r="400" spans="1:10" x14ac:dyDescent="0.25">
      <c r="A400" s="158" t="s">
        <v>251</v>
      </c>
      <c r="B400" s="65">
        <v>2</v>
      </c>
      <c r="C400" s="66">
        <v>0</v>
      </c>
      <c r="D400" s="65">
        <v>7</v>
      </c>
      <c r="E400" s="66">
        <v>2</v>
      </c>
      <c r="F400" s="67"/>
      <c r="G400" s="65">
        <f t="shared" si="88"/>
        <v>2</v>
      </c>
      <c r="H400" s="66">
        <f t="shared" si="89"/>
        <v>5</v>
      </c>
      <c r="I400" s="20" t="str">
        <f t="shared" si="90"/>
        <v>-</v>
      </c>
      <c r="J400" s="21">
        <f t="shared" si="91"/>
        <v>2.5</v>
      </c>
    </row>
    <row r="401" spans="1:10" x14ac:dyDescent="0.25">
      <c r="A401" s="158" t="s">
        <v>213</v>
      </c>
      <c r="B401" s="65">
        <v>0</v>
      </c>
      <c r="C401" s="66">
        <v>2</v>
      </c>
      <c r="D401" s="65">
        <v>3</v>
      </c>
      <c r="E401" s="66">
        <v>3</v>
      </c>
      <c r="F401" s="67"/>
      <c r="G401" s="65">
        <f t="shared" si="88"/>
        <v>-2</v>
      </c>
      <c r="H401" s="66">
        <f t="shared" si="89"/>
        <v>0</v>
      </c>
      <c r="I401" s="20">
        <f t="shared" si="90"/>
        <v>-1</v>
      </c>
      <c r="J401" s="21">
        <f t="shared" si="91"/>
        <v>0</v>
      </c>
    </row>
    <row r="402" spans="1:10" x14ac:dyDescent="0.25">
      <c r="A402" s="158" t="s">
        <v>373</v>
      </c>
      <c r="B402" s="65">
        <v>1</v>
      </c>
      <c r="C402" s="66">
        <v>0</v>
      </c>
      <c r="D402" s="65">
        <v>3</v>
      </c>
      <c r="E402" s="66">
        <v>1</v>
      </c>
      <c r="F402" s="67"/>
      <c r="G402" s="65">
        <f t="shared" si="88"/>
        <v>1</v>
      </c>
      <c r="H402" s="66">
        <f t="shared" si="89"/>
        <v>2</v>
      </c>
      <c r="I402" s="20" t="str">
        <f t="shared" si="90"/>
        <v>-</v>
      </c>
      <c r="J402" s="21">
        <f t="shared" si="91"/>
        <v>2</v>
      </c>
    </row>
    <row r="403" spans="1:10" x14ac:dyDescent="0.25">
      <c r="A403" s="158" t="s">
        <v>182</v>
      </c>
      <c r="B403" s="65">
        <v>0</v>
      </c>
      <c r="C403" s="66">
        <v>7</v>
      </c>
      <c r="D403" s="65">
        <v>1</v>
      </c>
      <c r="E403" s="66">
        <v>30</v>
      </c>
      <c r="F403" s="67"/>
      <c r="G403" s="65">
        <f t="shared" si="88"/>
        <v>-7</v>
      </c>
      <c r="H403" s="66">
        <f t="shared" si="89"/>
        <v>-29</v>
      </c>
      <c r="I403" s="20">
        <f t="shared" si="90"/>
        <v>-1</v>
      </c>
      <c r="J403" s="21">
        <f t="shared" si="91"/>
        <v>-0.96666666666666667</v>
      </c>
    </row>
    <row r="404" spans="1:10" x14ac:dyDescent="0.25">
      <c r="A404" s="158" t="s">
        <v>281</v>
      </c>
      <c r="B404" s="65">
        <v>18</v>
      </c>
      <c r="C404" s="66">
        <v>14</v>
      </c>
      <c r="D404" s="65">
        <v>31</v>
      </c>
      <c r="E404" s="66">
        <v>36</v>
      </c>
      <c r="F404" s="67"/>
      <c r="G404" s="65">
        <f t="shared" si="88"/>
        <v>4</v>
      </c>
      <c r="H404" s="66">
        <f t="shared" si="89"/>
        <v>-5</v>
      </c>
      <c r="I404" s="20">
        <f t="shared" si="90"/>
        <v>0.2857142857142857</v>
      </c>
      <c r="J404" s="21">
        <f t="shared" si="91"/>
        <v>-0.1388888888888889</v>
      </c>
    </row>
    <row r="405" spans="1:10" x14ac:dyDescent="0.25">
      <c r="A405" s="158" t="s">
        <v>337</v>
      </c>
      <c r="B405" s="65">
        <v>8</v>
      </c>
      <c r="C405" s="66">
        <v>8</v>
      </c>
      <c r="D405" s="65">
        <v>39</v>
      </c>
      <c r="E405" s="66">
        <v>9</v>
      </c>
      <c r="F405" s="67"/>
      <c r="G405" s="65">
        <f t="shared" si="88"/>
        <v>0</v>
      </c>
      <c r="H405" s="66">
        <f t="shared" si="89"/>
        <v>30</v>
      </c>
      <c r="I405" s="20">
        <f t="shared" si="90"/>
        <v>0</v>
      </c>
      <c r="J405" s="21">
        <f t="shared" si="91"/>
        <v>3.3333333333333335</v>
      </c>
    </row>
    <row r="406" spans="1:10" x14ac:dyDescent="0.25">
      <c r="A406" s="158" t="s">
        <v>374</v>
      </c>
      <c r="B406" s="65">
        <v>14</v>
      </c>
      <c r="C406" s="66">
        <v>0</v>
      </c>
      <c r="D406" s="65">
        <v>57</v>
      </c>
      <c r="E406" s="66">
        <v>4</v>
      </c>
      <c r="F406" s="67"/>
      <c r="G406" s="65">
        <f t="shared" si="88"/>
        <v>14</v>
      </c>
      <c r="H406" s="66">
        <f t="shared" si="89"/>
        <v>53</v>
      </c>
      <c r="I406" s="20" t="str">
        <f t="shared" si="90"/>
        <v>-</v>
      </c>
      <c r="J406" s="21" t="str">
        <f t="shared" si="91"/>
        <v>&gt;999%</v>
      </c>
    </row>
    <row r="407" spans="1:10" x14ac:dyDescent="0.25">
      <c r="A407" s="158" t="s">
        <v>391</v>
      </c>
      <c r="B407" s="65">
        <v>5</v>
      </c>
      <c r="C407" s="66">
        <v>4</v>
      </c>
      <c r="D407" s="65">
        <v>9</v>
      </c>
      <c r="E407" s="66">
        <v>7</v>
      </c>
      <c r="F407" s="67"/>
      <c r="G407" s="65">
        <f t="shared" si="88"/>
        <v>1</v>
      </c>
      <c r="H407" s="66">
        <f t="shared" si="89"/>
        <v>2</v>
      </c>
      <c r="I407" s="20">
        <f t="shared" si="90"/>
        <v>0.25</v>
      </c>
      <c r="J407" s="21">
        <f t="shared" si="91"/>
        <v>0.2857142857142857</v>
      </c>
    </row>
    <row r="408" spans="1:10" x14ac:dyDescent="0.25">
      <c r="A408" s="158" t="s">
        <v>414</v>
      </c>
      <c r="B408" s="65">
        <v>2</v>
      </c>
      <c r="C408" s="66">
        <v>5</v>
      </c>
      <c r="D408" s="65">
        <v>2</v>
      </c>
      <c r="E408" s="66">
        <v>7</v>
      </c>
      <c r="F408" s="67"/>
      <c r="G408" s="65">
        <f t="shared" si="88"/>
        <v>-3</v>
      </c>
      <c r="H408" s="66">
        <f t="shared" si="89"/>
        <v>-5</v>
      </c>
      <c r="I408" s="20">
        <f t="shared" si="90"/>
        <v>-0.6</v>
      </c>
      <c r="J408" s="21">
        <f t="shared" si="91"/>
        <v>-0.7142857142857143</v>
      </c>
    </row>
    <row r="409" spans="1:10" x14ac:dyDescent="0.25">
      <c r="A409" s="158" t="s">
        <v>302</v>
      </c>
      <c r="B409" s="65">
        <v>10</v>
      </c>
      <c r="C409" s="66">
        <v>16</v>
      </c>
      <c r="D409" s="65">
        <v>51</v>
      </c>
      <c r="E409" s="66">
        <v>27</v>
      </c>
      <c r="F409" s="67"/>
      <c r="G409" s="65">
        <f t="shared" si="88"/>
        <v>-6</v>
      </c>
      <c r="H409" s="66">
        <f t="shared" si="89"/>
        <v>24</v>
      </c>
      <c r="I409" s="20">
        <f t="shared" si="90"/>
        <v>-0.375</v>
      </c>
      <c r="J409" s="21">
        <f t="shared" si="91"/>
        <v>0.88888888888888884</v>
      </c>
    </row>
    <row r="410" spans="1:10" s="160" customFormat="1" x14ac:dyDescent="0.25">
      <c r="A410" s="178" t="s">
        <v>545</v>
      </c>
      <c r="B410" s="71">
        <v>75</v>
      </c>
      <c r="C410" s="72">
        <v>79</v>
      </c>
      <c r="D410" s="71">
        <v>243</v>
      </c>
      <c r="E410" s="72">
        <v>186</v>
      </c>
      <c r="F410" s="73"/>
      <c r="G410" s="71">
        <f t="shared" si="88"/>
        <v>-4</v>
      </c>
      <c r="H410" s="72">
        <f t="shared" si="89"/>
        <v>57</v>
      </c>
      <c r="I410" s="37">
        <f t="shared" si="90"/>
        <v>-5.0632911392405063E-2</v>
      </c>
      <c r="J410" s="38">
        <f t="shared" si="91"/>
        <v>0.30645161290322581</v>
      </c>
    </row>
    <row r="411" spans="1:10" x14ac:dyDescent="0.25">
      <c r="A411" s="177"/>
      <c r="B411" s="143"/>
      <c r="C411" s="144"/>
      <c r="D411" s="143"/>
      <c r="E411" s="144"/>
      <c r="F411" s="145"/>
      <c r="G411" s="143"/>
      <c r="H411" s="144"/>
      <c r="I411" s="151"/>
      <c r="J411" s="152"/>
    </row>
    <row r="412" spans="1:10" s="139" customFormat="1" x14ac:dyDescent="0.25">
      <c r="A412" s="159" t="s">
        <v>76</v>
      </c>
      <c r="B412" s="65"/>
      <c r="C412" s="66"/>
      <c r="D412" s="65"/>
      <c r="E412" s="66"/>
      <c r="F412" s="67"/>
      <c r="G412" s="65"/>
      <c r="H412" s="66"/>
      <c r="I412" s="20"/>
      <c r="J412" s="21"/>
    </row>
    <row r="413" spans="1:10" x14ac:dyDescent="0.25">
      <c r="A413" s="158" t="s">
        <v>314</v>
      </c>
      <c r="B413" s="65">
        <v>2</v>
      </c>
      <c r="C413" s="66">
        <v>0</v>
      </c>
      <c r="D413" s="65">
        <v>9</v>
      </c>
      <c r="E413" s="66">
        <v>0</v>
      </c>
      <c r="F413" s="67"/>
      <c r="G413" s="65">
        <f t="shared" ref="G413:G419" si="92">B413-C413</f>
        <v>2</v>
      </c>
      <c r="H413" s="66">
        <f t="shared" ref="H413:H419" si="93">D413-E413</f>
        <v>9</v>
      </c>
      <c r="I413" s="20" t="str">
        <f t="shared" ref="I413:I419" si="94">IF(C413=0, "-", IF(G413/C413&lt;10, G413/C413, "&gt;999%"))</f>
        <v>-</v>
      </c>
      <c r="J413" s="21" t="str">
        <f t="shared" ref="J413:J419" si="95">IF(E413=0, "-", IF(H413/E413&lt;10, H413/E413, "&gt;999%"))</f>
        <v>-</v>
      </c>
    </row>
    <row r="414" spans="1:10" x14ac:dyDescent="0.25">
      <c r="A414" s="158" t="s">
        <v>229</v>
      </c>
      <c r="B414" s="65">
        <v>0</v>
      </c>
      <c r="C414" s="66">
        <v>0</v>
      </c>
      <c r="D414" s="65">
        <v>0</v>
      </c>
      <c r="E414" s="66">
        <v>1</v>
      </c>
      <c r="F414" s="67"/>
      <c r="G414" s="65">
        <f t="shared" si="92"/>
        <v>0</v>
      </c>
      <c r="H414" s="66">
        <f t="shared" si="93"/>
        <v>-1</v>
      </c>
      <c r="I414" s="20" t="str">
        <f t="shared" si="94"/>
        <v>-</v>
      </c>
      <c r="J414" s="21">
        <f t="shared" si="95"/>
        <v>-1</v>
      </c>
    </row>
    <row r="415" spans="1:10" x14ac:dyDescent="0.25">
      <c r="A415" s="158" t="s">
        <v>230</v>
      </c>
      <c r="B415" s="65">
        <v>3</v>
      </c>
      <c r="C415" s="66">
        <v>0</v>
      </c>
      <c r="D415" s="65">
        <v>3</v>
      </c>
      <c r="E415" s="66">
        <v>0</v>
      </c>
      <c r="F415" s="67"/>
      <c r="G415" s="65">
        <f t="shared" si="92"/>
        <v>3</v>
      </c>
      <c r="H415" s="66">
        <f t="shared" si="93"/>
        <v>3</v>
      </c>
      <c r="I415" s="20" t="str">
        <f t="shared" si="94"/>
        <v>-</v>
      </c>
      <c r="J415" s="21" t="str">
        <f t="shared" si="95"/>
        <v>-</v>
      </c>
    </row>
    <row r="416" spans="1:10" x14ac:dyDescent="0.25">
      <c r="A416" s="158" t="s">
        <v>315</v>
      </c>
      <c r="B416" s="65">
        <v>29</v>
      </c>
      <c r="C416" s="66">
        <v>15</v>
      </c>
      <c r="D416" s="65">
        <v>62</v>
      </c>
      <c r="E416" s="66">
        <v>40</v>
      </c>
      <c r="F416" s="67"/>
      <c r="G416" s="65">
        <f t="shared" si="92"/>
        <v>14</v>
      </c>
      <c r="H416" s="66">
        <f t="shared" si="93"/>
        <v>22</v>
      </c>
      <c r="I416" s="20">
        <f t="shared" si="94"/>
        <v>0.93333333333333335</v>
      </c>
      <c r="J416" s="21">
        <f t="shared" si="95"/>
        <v>0.55000000000000004</v>
      </c>
    </row>
    <row r="417" spans="1:10" x14ac:dyDescent="0.25">
      <c r="A417" s="158" t="s">
        <v>355</v>
      </c>
      <c r="B417" s="65">
        <v>4</v>
      </c>
      <c r="C417" s="66">
        <v>5</v>
      </c>
      <c r="D417" s="65">
        <v>17</v>
      </c>
      <c r="E417" s="66">
        <v>25</v>
      </c>
      <c r="F417" s="67"/>
      <c r="G417" s="65">
        <f t="shared" si="92"/>
        <v>-1</v>
      </c>
      <c r="H417" s="66">
        <f t="shared" si="93"/>
        <v>-8</v>
      </c>
      <c r="I417" s="20">
        <f t="shared" si="94"/>
        <v>-0.2</v>
      </c>
      <c r="J417" s="21">
        <f t="shared" si="95"/>
        <v>-0.32</v>
      </c>
    </row>
    <row r="418" spans="1:10" x14ac:dyDescent="0.25">
      <c r="A418" s="158" t="s">
        <v>392</v>
      </c>
      <c r="B418" s="65">
        <v>2</v>
      </c>
      <c r="C418" s="66">
        <v>0</v>
      </c>
      <c r="D418" s="65">
        <v>7</v>
      </c>
      <c r="E418" s="66">
        <v>4</v>
      </c>
      <c r="F418" s="67"/>
      <c r="G418" s="65">
        <f t="shared" si="92"/>
        <v>2</v>
      </c>
      <c r="H418" s="66">
        <f t="shared" si="93"/>
        <v>3</v>
      </c>
      <c r="I418" s="20" t="str">
        <f t="shared" si="94"/>
        <v>-</v>
      </c>
      <c r="J418" s="21">
        <f t="shared" si="95"/>
        <v>0.75</v>
      </c>
    </row>
    <row r="419" spans="1:10" s="160" customFormat="1" x14ac:dyDescent="0.25">
      <c r="A419" s="165" t="s">
        <v>546</v>
      </c>
      <c r="B419" s="166">
        <v>40</v>
      </c>
      <c r="C419" s="167">
        <v>20</v>
      </c>
      <c r="D419" s="166">
        <v>98</v>
      </c>
      <c r="E419" s="167">
        <v>70</v>
      </c>
      <c r="F419" s="168"/>
      <c r="G419" s="166">
        <f t="shared" si="92"/>
        <v>20</v>
      </c>
      <c r="H419" s="167">
        <f t="shared" si="93"/>
        <v>28</v>
      </c>
      <c r="I419" s="169">
        <f t="shared" si="94"/>
        <v>1</v>
      </c>
      <c r="J419" s="170">
        <f t="shared" si="95"/>
        <v>0.4</v>
      </c>
    </row>
    <row r="420" spans="1:10" x14ac:dyDescent="0.25">
      <c r="A420" s="171"/>
      <c r="B420" s="172"/>
      <c r="C420" s="173"/>
      <c r="D420" s="172"/>
      <c r="E420" s="173"/>
      <c r="F420" s="174"/>
      <c r="G420" s="172"/>
      <c r="H420" s="173"/>
      <c r="I420" s="175"/>
      <c r="J420" s="176"/>
    </row>
    <row r="421" spans="1:10" x14ac:dyDescent="0.25">
      <c r="A421" s="27" t="s">
        <v>16</v>
      </c>
      <c r="B421" s="71">
        <f>SUM(B7:B420)/2</f>
        <v>1576</v>
      </c>
      <c r="C421" s="77">
        <f>SUM(C7:C420)/2</f>
        <v>1560</v>
      </c>
      <c r="D421" s="71">
        <f>SUM(D7:D420)/2</f>
        <v>4424</v>
      </c>
      <c r="E421" s="77">
        <f>SUM(E7:E420)/2</f>
        <v>4091</v>
      </c>
      <c r="F421" s="73"/>
      <c r="G421" s="71">
        <f>B421-C421</f>
        <v>16</v>
      </c>
      <c r="H421" s="72">
        <f>D421-E421</f>
        <v>333</v>
      </c>
      <c r="I421" s="37">
        <f>IF(C421=0, 0, G421/C421)</f>
        <v>1.0256410256410256E-2</v>
      </c>
      <c r="J421" s="38">
        <f>IF(E421=0, 0, H421/E421)</f>
        <v>8.1398191151307753E-2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2" max="16383" man="1"/>
    <brk id="117" max="16383" man="1"/>
    <brk id="172" max="16383" man="1"/>
    <brk id="223" max="16383" man="1"/>
    <brk id="274" max="16383" man="1"/>
    <brk id="327" max="16383" man="1"/>
    <brk id="38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3.2" x14ac:dyDescent="0.25"/>
  <cols>
    <col min="1" max="1" width="20.21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87</v>
      </c>
      <c r="B2" s="202" t="s">
        <v>78</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2023</v>
      </c>
      <c r="C6" s="58">
        <f>B6-1</f>
        <v>2022</v>
      </c>
      <c r="D6" s="57">
        <f>B6</f>
        <v>2023</v>
      </c>
      <c r="E6" s="58">
        <f>C6</f>
        <v>2022</v>
      </c>
      <c r="F6" s="64"/>
      <c r="G6" s="57" t="s">
        <v>4</v>
      </c>
      <c r="H6" s="58" t="s">
        <v>2</v>
      </c>
      <c r="I6" s="57" t="s">
        <v>4</v>
      </c>
      <c r="J6" s="58" t="s">
        <v>2</v>
      </c>
    </row>
    <row r="7" spans="1:10" x14ac:dyDescent="0.25">
      <c r="A7" s="7" t="s">
        <v>88</v>
      </c>
      <c r="B7" s="65">
        <v>403</v>
      </c>
      <c r="C7" s="66">
        <v>460</v>
      </c>
      <c r="D7" s="65">
        <v>1284</v>
      </c>
      <c r="E7" s="66">
        <v>1128</v>
      </c>
      <c r="F7" s="67"/>
      <c r="G7" s="65">
        <f>B7-C7</f>
        <v>-57</v>
      </c>
      <c r="H7" s="66">
        <f>D7-E7</f>
        <v>156</v>
      </c>
      <c r="I7" s="28">
        <f>IF(C7=0, "-", IF(G7/C7&lt;10, G7/C7*100, "&gt;999"))</f>
        <v>-12.391304347826088</v>
      </c>
      <c r="J7" s="29">
        <f>IF(E7=0, "-", IF(H7/E7&lt;10, H7/E7*100, "&gt;999"))</f>
        <v>13.829787234042554</v>
      </c>
    </row>
    <row r="8" spans="1:10" x14ac:dyDescent="0.25">
      <c r="A8" s="7" t="s">
        <v>97</v>
      </c>
      <c r="B8" s="65">
        <v>958</v>
      </c>
      <c r="C8" s="66">
        <v>814</v>
      </c>
      <c r="D8" s="65">
        <v>2562</v>
      </c>
      <c r="E8" s="66">
        <v>2198</v>
      </c>
      <c r="F8" s="67"/>
      <c r="G8" s="65">
        <f>B8-C8</f>
        <v>144</v>
      </c>
      <c r="H8" s="66">
        <f>D8-E8</f>
        <v>364</v>
      </c>
      <c r="I8" s="28">
        <f>IF(C8=0, "-", IF(G8/C8&lt;10, G8/C8*100, "&gt;999"))</f>
        <v>17.690417690417689</v>
      </c>
      <c r="J8" s="29">
        <f>IF(E8=0, "-", IF(H8/E8&lt;10, H8/E8*100, "&gt;999"))</f>
        <v>16.560509554140125</v>
      </c>
    </row>
    <row r="9" spans="1:10" x14ac:dyDescent="0.25">
      <c r="A9" s="7" t="s">
        <v>103</v>
      </c>
      <c r="B9" s="65">
        <v>198</v>
      </c>
      <c r="C9" s="66">
        <v>277</v>
      </c>
      <c r="D9" s="65">
        <v>529</v>
      </c>
      <c r="E9" s="66">
        <v>739</v>
      </c>
      <c r="F9" s="67"/>
      <c r="G9" s="65">
        <f>B9-C9</f>
        <v>-79</v>
      </c>
      <c r="H9" s="66">
        <f>D9-E9</f>
        <v>-210</v>
      </c>
      <c r="I9" s="28">
        <f>IF(C9=0, "-", IF(G9/C9&lt;10, G9/C9*100, "&gt;999"))</f>
        <v>-28.51985559566787</v>
      </c>
      <c r="J9" s="29">
        <f>IF(E9=0, "-", IF(H9/E9&lt;10, H9/E9*100, "&gt;999"))</f>
        <v>-28.416779431664413</v>
      </c>
    </row>
    <row r="10" spans="1:10" x14ac:dyDescent="0.25">
      <c r="A10" s="7" t="s">
        <v>104</v>
      </c>
      <c r="B10" s="65">
        <v>17</v>
      </c>
      <c r="C10" s="66">
        <v>9</v>
      </c>
      <c r="D10" s="65">
        <v>49</v>
      </c>
      <c r="E10" s="66">
        <v>26</v>
      </c>
      <c r="F10" s="67"/>
      <c r="G10" s="65">
        <f>B10-C10</f>
        <v>8</v>
      </c>
      <c r="H10" s="66">
        <f>D10-E10</f>
        <v>23</v>
      </c>
      <c r="I10" s="28">
        <f>IF(C10=0, "-", IF(G10/C10&lt;10, G10/C10*100, "&gt;999"))</f>
        <v>88.888888888888886</v>
      </c>
      <c r="J10" s="29">
        <f>IF(E10=0, "-", IF(H10/E10&lt;10, H10/E10*100, "&gt;999"))</f>
        <v>88.461538461538453</v>
      </c>
    </row>
    <row r="11" spans="1:10" s="43" customFormat="1" x14ac:dyDescent="0.25">
      <c r="A11" s="27" t="s">
        <v>0</v>
      </c>
      <c r="B11" s="71">
        <f>SUM(B7:B10)</f>
        <v>1576</v>
      </c>
      <c r="C11" s="72">
        <f>SUM(C7:C10)</f>
        <v>1560</v>
      </c>
      <c r="D11" s="71">
        <f>SUM(D7:D10)</f>
        <v>4424</v>
      </c>
      <c r="E11" s="72">
        <f>SUM(E7:E10)</f>
        <v>4091</v>
      </c>
      <c r="F11" s="73"/>
      <c r="G11" s="71">
        <f>B11-C11</f>
        <v>16</v>
      </c>
      <c r="H11" s="72">
        <f>D11-E11</f>
        <v>333</v>
      </c>
      <c r="I11" s="44">
        <f>IF(C11=0, 0, G11/C11*100)</f>
        <v>1.0256410256410255</v>
      </c>
      <c r="J11" s="45">
        <f>IF(E11=0, 0, H11/E11*100)</f>
        <v>8.1398191151307753</v>
      </c>
    </row>
    <row r="13" spans="1:10" x14ac:dyDescent="0.25">
      <c r="A13" s="3"/>
      <c r="B13" s="196" t="s">
        <v>1</v>
      </c>
      <c r="C13" s="197"/>
      <c r="D13" s="196" t="s">
        <v>2</v>
      </c>
      <c r="E13" s="197"/>
      <c r="F13" s="59"/>
      <c r="G13" s="196" t="s">
        <v>3</v>
      </c>
      <c r="H13" s="200"/>
      <c r="I13" s="200"/>
      <c r="J13" s="197"/>
    </row>
    <row r="14" spans="1:10" x14ac:dyDescent="0.25">
      <c r="A14" s="7" t="s">
        <v>89</v>
      </c>
      <c r="B14" s="65">
        <v>26</v>
      </c>
      <c r="C14" s="66">
        <v>9</v>
      </c>
      <c r="D14" s="65">
        <v>40</v>
      </c>
      <c r="E14" s="66">
        <v>33</v>
      </c>
      <c r="F14" s="67"/>
      <c r="G14" s="65">
        <f t="shared" ref="G14:G34" si="0">B14-C14</f>
        <v>17</v>
      </c>
      <c r="H14" s="66">
        <f t="shared" ref="H14:H34" si="1">D14-E14</f>
        <v>7</v>
      </c>
      <c r="I14" s="28">
        <f t="shared" ref="I14:I33" si="2">IF(C14=0, "-", IF(G14/C14&lt;10, G14/C14*100, "&gt;999"))</f>
        <v>188.88888888888889</v>
      </c>
      <c r="J14" s="29">
        <f t="shared" ref="J14:J33" si="3">IF(E14=0, "-", IF(H14/E14&lt;10, H14/E14*100, "&gt;999"))</f>
        <v>21.212121212121211</v>
      </c>
    </row>
    <row r="15" spans="1:10" x14ac:dyDescent="0.25">
      <c r="A15" s="7" t="s">
        <v>90</v>
      </c>
      <c r="B15" s="65">
        <v>75</v>
      </c>
      <c r="C15" s="66">
        <v>37</v>
      </c>
      <c r="D15" s="65">
        <v>209</v>
      </c>
      <c r="E15" s="66">
        <v>216</v>
      </c>
      <c r="F15" s="67"/>
      <c r="G15" s="65">
        <f t="shared" si="0"/>
        <v>38</v>
      </c>
      <c r="H15" s="66">
        <f t="shared" si="1"/>
        <v>-7</v>
      </c>
      <c r="I15" s="28">
        <f t="shared" si="2"/>
        <v>102.70270270270269</v>
      </c>
      <c r="J15" s="29">
        <f t="shared" si="3"/>
        <v>-3.2407407407407405</v>
      </c>
    </row>
    <row r="16" spans="1:10" x14ac:dyDescent="0.25">
      <c r="A16" s="7" t="s">
        <v>91</v>
      </c>
      <c r="B16" s="65">
        <v>120</v>
      </c>
      <c r="C16" s="66">
        <v>145</v>
      </c>
      <c r="D16" s="65">
        <v>349</v>
      </c>
      <c r="E16" s="66">
        <v>452</v>
      </c>
      <c r="F16" s="67"/>
      <c r="G16" s="65">
        <f t="shared" si="0"/>
        <v>-25</v>
      </c>
      <c r="H16" s="66">
        <f t="shared" si="1"/>
        <v>-103</v>
      </c>
      <c r="I16" s="28">
        <f t="shared" si="2"/>
        <v>-17.241379310344829</v>
      </c>
      <c r="J16" s="29">
        <f t="shared" si="3"/>
        <v>-22.787610619469024</v>
      </c>
    </row>
    <row r="17" spans="1:10" x14ac:dyDescent="0.25">
      <c r="A17" s="7" t="s">
        <v>92</v>
      </c>
      <c r="B17" s="65">
        <v>134</v>
      </c>
      <c r="C17" s="66">
        <v>223</v>
      </c>
      <c r="D17" s="65">
        <v>534</v>
      </c>
      <c r="E17" s="66">
        <v>314</v>
      </c>
      <c r="F17" s="67"/>
      <c r="G17" s="65">
        <f t="shared" si="0"/>
        <v>-89</v>
      </c>
      <c r="H17" s="66">
        <f t="shared" si="1"/>
        <v>220</v>
      </c>
      <c r="I17" s="28">
        <f t="shared" si="2"/>
        <v>-39.91031390134529</v>
      </c>
      <c r="J17" s="29">
        <f t="shared" si="3"/>
        <v>70.063694267515913</v>
      </c>
    </row>
    <row r="18" spans="1:10" x14ac:dyDescent="0.25">
      <c r="A18" s="7" t="s">
        <v>93</v>
      </c>
      <c r="B18" s="65">
        <v>9</v>
      </c>
      <c r="C18" s="66">
        <v>14</v>
      </c>
      <c r="D18" s="65">
        <v>26</v>
      </c>
      <c r="E18" s="66">
        <v>34</v>
      </c>
      <c r="F18" s="67"/>
      <c r="G18" s="65">
        <f t="shared" si="0"/>
        <v>-5</v>
      </c>
      <c r="H18" s="66">
        <f t="shared" si="1"/>
        <v>-8</v>
      </c>
      <c r="I18" s="28">
        <f t="shared" si="2"/>
        <v>-35.714285714285715</v>
      </c>
      <c r="J18" s="29">
        <f t="shared" si="3"/>
        <v>-23.52941176470588</v>
      </c>
    </row>
    <row r="19" spans="1:10" x14ac:dyDescent="0.25">
      <c r="A19" s="7" t="s">
        <v>94</v>
      </c>
      <c r="B19" s="65">
        <v>0</v>
      </c>
      <c r="C19" s="66">
        <v>1</v>
      </c>
      <c r="D19" s="65">
        <v>2</v>
      </c>
      <c r="E19" s="66">
        <v>2</v>
      </c>
      <c r="F19" s="67"/>
      <c r="G19" s="65">
        <f t="shared" si="0"/>
        <v>-1</v>
      </c>
      <c r="H19" s="66">
        <f t="shared" si="1"/>
        <v>0</v>
      </c>
      <c r="I19" s="28">
        <f t="shared" si="2"/>
        <v>-100</v>
      </c>
      <c r="J19" s="29">
        <f t="shared" si="3"/>
        <v>0</v>
      </c>
    </row>
    <row r="20" spans="1:10" x14ac:dyDescent="0.25">
      <c r="A20" s="7" t="s">
        <v>95</v>
      </c>
      <c r="B20" s="65">
        <v>17</v>
      </c>
      <c r="C20" s="66">
        <v>23</v>
      </c>
      <c r="D20" s="65">
        <v>75</v>
      </c>
      <c r="E20" s="66">
        <v>48</v>
      </c>
      <c r="F20" s="67"/>
      <c r="G20" s="65">
        <f t="shared" si="0"/>
        <v>-6</v>
      </c>
      <c r="H20" s="66">
        <f t="shared" si="1"/>
        <v>27</v>
      </c>
      <c r="I20" s="28">
        <f t="shared" si="2"/>
        <v>-26.086956521739129</v>
      </c>
      <c r="J20" s="29">
        <f t="shared" si="3"/>
        <v>56.25</v>
      </c>
    </row>
    <row r="21" spans="1:10" x14ac:dyDescent="0.25">
      <c r="A21" s="7" t="s">
        <v>96</v>
      </c>
      <c r="B21" s="65">
        <v>22</v>
      </c>
      <c r="C21" s="66">
        <v>8</v>
      </c>
      <c r="D21" s="65">
        <v>49</v>
      </c>
      <c r="E21" s="66">
        <v>29</v>
      </c>
      <c r="F21" s="67"/>
      <c r="G21" s="65">
        <f t="shared" si="0"/>
        <v>14</v>
      </c>
      <c r="H21" s="66">
        <f t="shared" si="1"/>
        <v>20</v>
      </c>
      <c r="I21" s="28">
        <f t="shared" si="2"/>
        <v>175</v>
      </c>
      <c r="J21" s="29">
        <f t="shared" si="3"/>
        <v>68.965517241379317</v>
      </c>
    </row>
    <row r="22" spans="1:10" x14ac:dyDescent="0.25">
      <c r="A22" s="142" t="s">
        <v>98</v>
      </c>
      <c r="B22" s="143">
        <v>76</v>
      </c>
      <c r="C22" s="144">
        <v>96</v>
      </c>
      <c r="D22" s="143">
        <v>210</v>
      </c>
      <c r="E22" s="144">
        <v>242</v>
      </c>
      <c r="F22" s="145"/>
      <c r="G22" s="143">
        <f t="shared" si="0"/>
        <v>-20</v>
      </c>
      <c r="H22" s="144">
        <f t="shared" si="1"/>
        <v>-32</v>
      </c>
      <c r="I22" s="146">
        <f t="shared" si="2"/>
        <v>-20.833333333333336</v>
      </c>
      <c r="J22" s="147">
        <f t="shared" si="3"/>
        <v>-13.223140495867769</v>
      </c>
    </row>
    <row r="23" spans="1:10" x14ac:dyDescent="0.25">
      <c r="A23" s="7" t="s">
        <v>99</v>
      </c>
      <c r="B23" s="65">
        <v>256</v>
      </c>
      <c r="C23" s="66">
        <v>187</v>
      </c>
      <c r="D23" s="65">
        <v>704</v>
      </c>
      <c r="E23" s="66">
        <v>609</v>
      </c>
      <c r="F23" s="67"/>
      <c r="G23" s="65">
        <f t="shared" si="0"/>
        <v>69</v>
      </c>
      <c r="H23" s="66">
        <f t="shared" si="1"/>
        <v>95</v>
      </c>
      <c r="I23" s="28">
        <f t="shared" si="2"/>
        <v>36.898395721925134</v>
      </c>
      <c r="J23" s="29">
        <f t="shared" si="3"/>
        <v>15.599343185550083</v>
      </c>
    </row>
    <row r="24" spans="1:10" x14ac:dyDescent="0.25">
      <c r="A24" s="7" t="s">
        <v>100</v>
      </c>
      <c r="B24" s="65">
        <v>413</v>
      </c>
      <c r="C24" s="66">
        <v>316</v>
      </c>
      <c r="D24" s="65">
        <v>1058</v>
      </c>
      <c r="E24" s="66">
        <v>829</v>
      </c>
      <c r="F24" s="67"/>
      <c r="G24" s="65">
        <f t="shared" si="0"/>
        <v>97</v>
      </c>
      <c r="H24" s="66">
        <f t="shared" si="1"/>
        <v>229</v>
      </c>
      <c r="I24" s="28">
        <f t="shared" si="2"/>
        <v>30.696202531645572</v>
      </c>
      <c r="J24" s="29">
        <f t="shared" si="3"/>
        <v>27.623642943305189</v>
      </c>
    </row>
    <row r="25" spans="1:10" x14ac:dyDescent="0.25">
      <c r="A25" s="7" t="s">
        <v>101</v>
      </c>
      <c r="B25" s="65">
        <v>198</v>
      </c>
      <c r="C25" s="66">
        <v>202</v>
      </c>
      <c r="D25" s="65">
        <v>546</v>
      </c>
      <c r="E25" s="66">
        <v>478</v>
      </c>
      <c r="F25" s="67"/>
      <c r="G25" s="65">
        <f t="shared" si="0"/>
        <v>-4</v>
      </c>
      <c r="H25" s="66">
        <f t="shared" si="1"/>
        <v>68</v>
      </c>
      <c r="I25" s="28">
        <f t="shared" si="2"/>
        <v>-1.9801980198019802</v>
      </c>
      <c r="J25" s="29">
        <f t="shared" si="3"/>
        <v>14.225941422594143</v>
      </c>
    </row>
    <row r="26" spans="1:10" x14ac:dyDescent="0.25">
      <c r="A26" s="7" t="s">
        <v>102</v>
      </c>
      <c r="B26" s="65">
        <v>15</v>
      </c>
      <c r="C26" s="66">
        <v>13</v>
      </c>
      <c r="D26" s="65">
        <v>44</v>
      </c>
      <c r="E26" s="66">
        <v>40</v>
      </c>
      <c r="F26" s="67"/>
      <c r="G26" s="65">
        <f t="shared" si="0"/>
        <v>2</v>
      </c>
      <c r="H26" s="66">
        <f t="shared" si="1"/>
        <v>4</v>
      </c>
      <c r="I26" s="28">
        <f t="shared" si="2"/>
        <v>15.384615384615385</v>
      </c>
      <c r="J26" s="29">
        <f t="shared" si="3"/>
        <v>10</v>
      </c>
    </row>
    <row r="27" spans="1:10" x14ac:dyDescent="0.25">
      <c r="A27" s="142" t="s">
        <v>105</v>
      </c>
      <c r="B27" s="143">
        <v>0</v>
      </c>
      <c r="C27" s="144">
        <v>3</v>
      </c>
      <c r="D27" s="143">
        <v>2</v>
      </c>
      <c r="E27" s="144">
        <v>7</v>
      </c>
      <c r="F27" s="145"/>
      <c r="G27" s="143">
        <f t="shared" si="0"/>
        <v>-3</v>
      </c>
      <c r="H27" s="144">
        <f t="shared" si="1"/>
        <v>-5</v>
      </c>
      <c r="I27" s="146">
        <f t="shared" si="2"/>
        <v>-100</v>
      </c>
      <c r="J27" s="147">
        <f t="shared" si="3"/>
        <v>-71.428571428571431</v>
      </c>
    </row>
    <row r="28" spans="1:10" x14ac:dyDescent="0.25">
      <c r="A28" s="7" t="s">
        <v>106</v>
      </c>
      <c r="B28" s="65">
        <v>2</v>
      </c>
      <c r="C28" s="66">
        <v>6</v>
      </c>
      <c r="D28" s="65">
        <v>2</v>
      </c>
      <c r="E28" s="66">
        <v>8</v>
      </c>
      <c r="F28" s="67"/>
      <c r="G28" s="65">
        <f t="shared" si="0"/>
        <v>-4</v>
      </c>
      <c r="H28" s="66">
        <f t="shared" si="1"/>
        <v>-6</v>
      </c>
      <c r="I28" s="28">
        <f t="shared" si="2"/>
        <v>-66.666666666666657</v>
      </c>
      <c r="J28" s="29">
        <f t="shared" si="3"/>
        <v>-75</v>
      </c>
    </row>
    <row r="29" spans="1:10" x14ac:dyDescent="0.25">
      <c r="A29" s="7" t="s">
        <v>107</v>
      </c>
      <c r="B29" s="65">
        <v>31</v>
      </c>
      <c r="C29" s="66">
        <v>35</v>
      </c>
      <c r="D29" s="65">
        <v>57</v>
      </c>
      <c r="E29" s="66">
        <v>93</v>
      </c>
      <c r="F29" s="67"/>
      <c r="G29" s="65">
        <f t="shared" si="0"/>
        <v>-4</v>
      </c>
      <c r="H29" s="66">
        <f t="shared" si="1"/>
        <v>-36</v>
      </c>
      <c r="I29" s="28">
        <f t="shared" si="2"/>
        <v>-11.428571428571429</v>
      </c>
      <c r="J29" s="29">
        <f t="shared" si="3"/>
        <v>-38.70967741935484</v>
      </c>
    </row>
    <row r="30" spans="1:10" x14ac:dyDescent="0.25">
      <c r="A30" s="7" t="s">
        <v>108</v>
      </c>
      <c r="B30" s="65">
        <v>13</v>
      </c>
      <c r="C30" s="66">
        <v>42</v>
      </c>
      <c r="D30" s="65">
        <v>49</v>
      </c>
      <c r="E30" s="66">
        <v>107</v>
      </c>
      <c r="F30" s="67"/>
      <c r="G30" s="65">
        <f t="shared" si="0"/>
        <v>-29</v>
      </c>
      <c r="H30" s="66">
        <f t="shared" si="1"/>
        <v>-58</v>
      </c>
      <c r="I30" s="28">
        <f t="shared" si="2"/>
        <v>-69.047619047619051</v>
      </c>
      <c r="J30" s="29">
        <f t="shared" si="3"/>
        <v>-54.205607476635507</v>
      </c>
    </row>
    <row r="31" spans="1:10" x14ac:dyDescent="0.25">
      <c r="A31" s="7" t="s">
        <v>109</v>
      </c>
      <c r="B31" s="65">
        <v>144</v>
      </c>
      <c r="C31" s="66">
        <v>188</v>
      </c>
      <c r="D31" s="65">
        <v>396</v>
      </c>
      <c r="E31" s="66">
        <v>509</v>
      </c>
      <c r="F31" s="67"/>
      <c r="G31" s="65">
        <f t="shared" si="0"/>
        <v>-44</v>
      </c>
      <c r="H31" s="66">
        <f t="shared" si="1"/>
        <v>-113</v>
      </c>
      <c r="I31" s="28">
        <f t="shared" si="2"/>
        <v>-23.404255319148938</v>
      </c>
      <c r="J31" s="29">
        <f t="shared" si="3"/>
        <v>-22.200392927308449</v>
      </c>
    </row>
    <row r="32" spans="1:10" x14ac:dyDescent="0.25">
      <c r="A32" s="7" t="s">
        <v>110</v>
      </c>
      <c r="B32" s="65">
        <v>8</v>
      </c>
      <c r="C32" s="66">
        <v>3</v>
      </c>
      <c r="D32" s="65">
        <v>23</v>
      </c>
      <c r="E32" s="66">
        <v>15</v>
      </c>
      <c r="F32" s="67"/>
      <c r="G32" s="65">
        <f t="shared" si="0"/>
        <v>5</v>
      </c>
      <c r="H32" s="66">
        <f t="shared" si="1"/>
        <v>8</v>
      </c>
      <c r="I32" s="28">
        <f t="shared" si="2"/>
        <v>166.66666666666669</v>
      </c>
      <c r="J32" s="29">
        <f t="shared" si="3"/>
        <v>53.333333333333336</v>
      </c>
    </row>
    <row r="33" spans="1:10" x14ac:dyDescent="0.25">
      <c r="A33" s="142" t="s">
        <v>104</v>
      </c>
      <c r="B33" s="143">
        <v>17</v>
      </c>
      <c r="C33" s="144">
        <v>9</v>
      </c>
      <c r="D33" s="143">
        <v>49</v>
      </c>
      <c r="E33" s="144">
        <v>26</v>
      </c>
      <c r="F33" s="145"/>
      <c r="G33" s="143">
        <f t="shared" si="0"/>
        <v>8</v>
      </c>
      <c r="H33" s="144">
        <f t="shared" si="1"/>
        <v>23</v>
      </c>
      <c r="I33" s="146">
        <f t="shared" si="2"/>
        <v>88.888888888888886</v>
      </c>
      <c r="J33" s="147">
        <f t="shared" si="3"/>
        <v>88.461538461538453</v>
      </c>
    </row>
    <row r="34" spans="1:10" s="43" customFormat="1" x14ac:dyDescent="0.25">
      <c r="A34" s="27" t="s">
        <v>0</v>
      </c>
      <c r="B34" s="71">
        <f>SUM(B14:B33)</f>
        <v>1576</v>
      </c>
      <c r="C34" s="72">
        <f>SUM(C14:C33)</f>
        <v>1560</v>
      </c>
      <c r="D34" s="71">
        <f>SUM(D14:D33)</f>
        <v>4424</v>
      </c>
      <c r="E34" s="72">
        <f>SUM(E14:E33)</f>
        <v>4091</v>
      </c>
      <c r="F34" s="73"/>
      <c r="G34" s="71">
        <f t="shared" si="0"/>
        <v>16</v>
      </c>
      <c r="H34" s="72">
        <f t="shared" si="1"/>
        <v>333</v>
      </c>
      <c r="I34" s="44">
        <f>IF(C34=0, 0, G34/C34*100)</f>
        <v>1.0256410256410255</v>
      </c>
      <c r="J34" s="45">
        <f>IF(E34=0, 0, H34/E34*100)</f>
        <v>8.1398191151307753</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2023</v>
      </c>
      <c r="C38" s="58">
        <f>C6</f>
        <v>2022</v>
      </c>
      <c r="D38" s="57">
        <f>D6</f>
        <v>2023</v>
      </c>
      <c r="E38" s="58">
        <f>E6</f>
        <v>2022</v>
      </c>
      <c r="F38" s="64"/>
      <c r="G38" s="57" t="s">
        <v>4</v>
      </c>
      <c r="H38" s="58" t="s">
        <v>2</v>
      </c>
    </row>
    <row r="39" spans="1:10" x14ac:dyDescent="0.25">
      <c r="A39" s="7" t="s">
        <v>88</v>
      </c>
      <c r="B39" s="30">
        <f>$B$7/$B$11*100</f>
        <v>25.571065989847714</v>
      </c>
      <c r="C39" s="31">
        <f>$C$7/$C$11*100</f>
        <v>29.487179487179489</v>
      </c>
      <c r="D39" s="30">
        <f>$D$7/$D$11*100</f>
        <v>29.023508137432184</v>
      </c>
      <c r="E39" s="31">
        <f>$E$7/$E$11*100</f>
        <v>27.572720606208751</v>
      </c>
      <c r="F39" s="32"/>
      <c r="G39" s="30">
        <f>B39-C39</f>
        <v>-3.9161134973317751</v>
      </c>
      <c r="H39" s="31">
        <f>D39-E39</f>
        <v>1.4507875312234333</v>
      </c>
    </row>
    <row r="40" spans="1:10" x14ac:dyDescent="0.25">
      <c r="A40" s="7" t="s">
        <v>97</v>
      </c>
      <c r="B40" s="30">
        <f>$B$8/$B$11*100</f>
        <v>60.786802030456855</v>
      </c>
      <c r="C40" s="31">
        <f>$C$8/$C$11*100</f>
        <v>52.179487179487182</v>
      </c>
      <c r="D40" s="30">
        <f>$D$8/$D$11*100</f>
        <v>57.911392405063289</v>
      </c>
      <c r="E40" s="31">
        <f>$E$8/$E$11*100</f>
        <v>53.72769494011245</v>
      </c>
      <c r="F40" s="32"/>
      <c r="G40" s="30">
        <f>B40-C40</f>
        <v>8.6073148509696722</v>
      </c>
      <c r="H40" s="31">
        <f>D40-E40</f>
        <v>4.1836974649508392</v>
      </c>
    </row>
    <row r="41" spans="1:10" x14ac:dyDescent="0.25">
      <c r="A41" s="7" t="s">
        <v>103</v>
      </c>
      <c r="B41" s="30">
        <f>$B$9/$B$11*100</f>
        <v>12.563451776649744</v>
      </c>
      <c r="C41" s="31">
        <f>$C$9/$C$11*100</f>
        <v>17.756410256410255</v>
      </c>
      <c r="D41" s="30">
        <f>$D$9/$D$11*100</f>
        <v>11.957504520795661</v>
      </c>
      <c r="E41" s="31">
        <f>$E$9/$E$11*100</f>
        <v>18.064043021266194</v>
      </c>
      <c r="F41" s="32"/>
      <c r="G41" s="30">
        <f>B41-C41</f>
        <v>-5.1929584797605113</v>
      </c>
      <c r="H41" s="31">
        <f>D41-E41</f>
        <v>-6.106538500470533</v>
      </c>
    </row>
    <row r="42" spans="1:10" x14ac:dyDescent="0.25">
      <c r="A42" s="7" t="s">
        <v>104</v>
      </c>
      <c r="B42" s="30">
        <f>$B$10/$B$11*100</f>
        <v>1.0786802030456852</v>
      </c>
      <c r="C42" s="31">
        <f>$C$10/$C$11*100</f>
        <v>0.57692307692307698</v>
      </c>
      <c r="D42" s="30">
        <f>$D$10/$D$11*100</f>
        <v>1.1075949367088607</v>
      </c>
      <c r="E42" s="31">
        <f>$E$10/$E$11*100</f>
        <v>0.63554143241261307</v>
      </c>
      <c r="F42" s="32"/>
      <c r="G42" s="30">
        <f>B42-C42</f>
        <v>0.50175712612260825</v>
      </c>
      <c r="H42" s="31">
        <f>D42-E42</f>
        <v>0.47205350429624759</v>
      </c>
    </row>
    <row r="43" spans="1:10" s="43" customFormat="1" x14ac:dyDescent="0.25">
      <c r="A43" s="27" t="s">
        <v>0</v>
      </c>
      <c r="B43" s="46">
        <f>SUM(B39:B42)</f>
        <v>99.999999999999986</v>
      </c>
      <c r="C43" s="47">
        <f>SUM(C39:C42)</f>
        <v>100.00000000000001</v>
      </c>
      <c r="D43" s="46">
        <f>SUM(D39:D42)</f>
        <v>100</v>
      </c>
      <c r="E43" s="47">
        <f>SUM(E39:E42)</f>
        <v>100.00000000000001</v>
      </c>
      <c r="F43" s="48"/>
      <c r="G43" s="46">
        <f>B43-C43</f>
        <v>0</v>
      </c>
      <c r="H43" s="47">
        <f>D43-E43</f>
        <v>0</v>
      </c>
    </row>
    <row r="45" spans="1:10" x14ac:dyDescent="0.25">
      <c r="A45" s="3"/>
      <c r="B45" s="196" t="s">
        <v>1</v>
      </c>
      <c r="C45" s="197"/>
      <c r="D45" s="196" t="s">
        <v>2</v>
      </c>
      <c r="E45" s="197"/>
      <c r="F45" s="59"/>
      <c r="G45" s="196" t="s">
        <v>9</v>
      </c>
      <c r="H45" s="197"/>
    </row>
    <row r="46" spans="1:10" x14ac:dyDescent="0.25">
      <c r="A46" s="7" t="s">
        <v>89</v>
      </c>
      <c r="B46" s="30">
        <f>$B$14/$B$34*100</f>
        <v>1.6497461928934012</v>
      </c>
      <c r="C46" s="31">
        <f>$C$14/$C$34*100</f>
        <v>0.57692307692307698</v>
      </c>
      <c r="D46" s="30">
        <f>$D$14/$D$34*100</f>
        <v>0.9041591320072333</v>
      </c>
      <c r="E46" s="31">
        <f>$E$14/$E$34*100</f>
        <v>0.8066487411390858</v>
      </c>
      <c r="F46" s="32"/>
      <c r="G46" s="30">
        <f t="shared" ref="G46:G66" si="4">B46-C46</f>
        <v>1.0728231159703241</v>
      </c>
      <c r="H46" s="31">
        <f t="shared" ref="H46:H66" si="5">D46-E46</f>
        <v>9.7510390868147501E-2</v>
      </c>
    </row>
    <row r="47" spans="1:10" x14ac:dyDescent="0.25">
      <c r="A47" s="7" t="s">
        <v>90</v>
      </c>
      <c r="B47" s="30">
        <f>$B$15/$B$34*100</f>
        <v>4.7588832487309638</v>
      </c>
      <c r="C47" s="31">
        <f>$C$15/$C$34*100</f>
        <v>2.3717948717948718</v>
      </c>
      <c r="D47" s="30">
        <f>$D$15/$D$34*100</f>
        <v>4.7242314647377937</v>
      </c>
      <c r="E47" s="31">
        <f>$E$15/$E$34*100</f>
        <v>5.2798826692740164</v>
      </c>
      <c r="F47" s="32"/>
      <c r="G47" s="30">
        <f t="shared" si="4"/>
        <v>2.387088376936092</v>
      </c>
      <c r="H47" s="31">
        <f t="shared" si="5"/>
        <v>-0.55565120453622274</v>
      </c>
    </row>
    <row r="48" spans="1:10" x14ac:dyDescent="0.25">
      <c r="A48" s="7" t="s">
        <v>91</v>
      </c>
      <c r="B48" s="30">
        <f>$B$16/$B$34*100</f>
        <v>7.6142131979695442</v>
      </c>
      <c r="C48" s="31">
        <f>$C$16/$C$34*100</f>
        <v>9.2948717948717956</v>
      </c>
      <c r="D48" s="30">
        <f>$D$16/$D$34*100</f>
        <v>7.8887884267631101</v>
      </c>
      <c r="E48" s="31">
        <f>$E$16/$E$34*100</f>
        <v>11.048643363480812</v>
      </c>
      <c r="F48" s="32"/>
      <c r="G48" s="30">
        <f t="shared" si="4"/>
        <v>-1.6806585969022514</v>
      </c>
      <c r="H48" s="31">
        <f t="shared" si="5"/>
        <v>-3.1598549367177018</v>
      </c>
    </row>
    <row r="49" spans="1:8" x14ac:dyDescent="0.25">
      <c r="A49" s="7" t="s">
        <v>92</v>
      </c>
      <c r="B49" s="30">
        <f>$B$17/$B$34*100</f>
        <v>8.5025380710659899</v>
      </c>
      <c r="C49" s="31">
        <f>$C$17/$C$34*100</f>
        <v>14.294871794871794</v>
      </c>
      <c r="D49" s="30">
        <f>$D$17/$D$34*100</f>
        <v>12.070524412296564</v>
      </c>
      <c r="E49" s="31">
        <f>$E$17/$E$34*100</f>
        <v>7.675384991444635</v>
      </c>
      <c r="F49" s="32"/>
      <c r="G49" s="30">
        <f t="shared" si="4"/>
        <v>-5.7923337238058039</v>
      </c>
      <c r="H49" s="31">
        <f t="shared" si="5"/>
        <v>4.3951394208519288</v>
      </c>
    </row>
    <row r="50" spans="1:8" x14ac:dyDescent="0.25">
      <c r="A50" s="7" t="s">
        <v>93</v>
      </c>
      <c r="B50" s="30">
        <f>$B$18/$B$34*100</f>
        <v>0.57106598984771573</v>
      </c>
      <c r="C50" s="31">
        <f>$C$18/$C$34*100</f>
        <v>0.89743589743589736</v>
      </c>
      <c r="D50" s="30">
        <f>$D$18/$D$34*100</f>
        <v>0.58770343580470163</v>
      </c>
      <c r="E50" s="31">
        <f>$E$18/$E$34*100</f>
        <v>0.83109264238572478</v>
      </c>
      <c r="F50" s="32"/>
      <c r="G50" s="30">
        <f t="shared" si="4"/>
        <v>-0.32636990758818163</v>
      </c>
      <c r="H50" s="31">
        <f t="shared" si="5"/>
        <v>-0.24338920658102314</v>
      </c>
    </row>
    <row r="51" spans="1:8" x14ac:dyDescent="0.25">
      <c r="A51" s="7" t="s">
        <v>94</v>
      </c>
      <c r="B51" s="30">
        <f>$B$19/$B$34*100</f>
        <v>0</v>
      </c>
      <c r="C51" s="31">
        <f>$C$19/$C$34*100</f>
        <v>6.4102564102564097E-2</v>
      </c>
      <c r="D51" s="30">
        <f>$D$19/$D$34*100</f>
        <v>4.5207956600361664E-2</v>
      </c>
      <c r="E51" s="31">
        <f>$E$19/$E$34*100</f>
        <v>4.8887802493277926E-2</v>
      </c>
      <c r="F51" s="32"/>
      <c r="G51" s="30">
        <f t="shared" si="4"/>
        <v>-6.4102564102564097E-2</v>
      </c>
      <c r="H51" s="31">
        <f t="shared" si="5"/>
        <v>-3.6798458929162628E-3</v>
      </c>
    </row>
    <row r="52" spans="1:8" x14ac:dyDescent="0.25">
      <c r="A52" s="7" t="s">
        <v>95</v>
      </c>
      <c r="B52" s="30">
        <f>$B$20/$B$34*100</f>
        <v>1.0786802030456852</v>
      </c>
      <c r="C52" s="31">
        <f>$C$20/$C$34*100</f>
        <v>1.4743589743589742</v>
      </c>
      <c r="D52" s="30">
        <f>$D$20/$D$34*100</f>
        <v>1.6952983725135624</v>
      </c>
      <c r="E52" s="31">
        <f>$E$20/$E$34*100</f>
        <v>1.1733072598386702</v>
      </c>
      <c r="F52" s="32"/>
      <c r="G52" s="30">
        <f t="shared" si="4"/>
        <v>-0.39567877131328899</v>
      </c>
      <c r="H52" s="31">
        <f t="shared" si="5"/>
        <v>0.52199111267489218</v>
      </c>
    </row>
    <row r="53" spans="1:8" x14ac:dyDescent="0.25">
      <c r="A53" s="7" t="s">
        <v>96</v>
      </c>
      <c r="B53" s="30">
        <f>$B$21/$B$34*100</f>
        <v>1.3959390862944163</v>
      </c>
      <c r="C53" s="31">
        <f>$C$21/$C$34*100</f>
        <v>0.51282051282051277</v>
      </c>
      <c r="D53" s="30">
        <f>$D$21/$D$34*100</f>
        <v>1.1075949367088607</v>
      </c>
      <c r="E53" s="31">
        <f>$E$21/$E$34*100</f>
        <v>0.70887313615252989</v>
      </c>
      <c r="F53" s="32"/>
      <c r="G53" s="30">
        <f t="shared" si="4"/>
        <v>0.88311857347390355</v>
      </c>
      <c r="H53" s="31">
        <f t="shared" si="5"/>
        <v>0.39872180055633077</v>
      </c>
    </row>
    <row r="54" spans="1:8" x14ac:dyDescent="0.25">
      <c r="A54" s="142" t="s">
        <v>98</v>
      </c>
      <c r="B54" s="148">
        <f>$B$22/$B$34*100</f>
        <v>4.8223350253807107</v>
      </c>
      <c r="C54" s="149">
        <f>$C$22/$C$34*100</f>
        <v>6.1538461538461542</v>
      </c>
      <c r="D54" s="148">
        <f>$D$22/$D$34*100</f>
        <v>4.7468354430379751</v>
      </c>
      <c r="E54" s="149">
        <f>$E$22/$E$34*100</f>
        <v>5.9154241016866287</v>
      </c>
      <c r="F54" s="150"/>
      <c r="G54" s="148">
        <f t="shared" si="4"/>
        <v>-1.3315111284654435</v>
      </c>
      <c r="H54" s="149">
        <f t="shared" si="5"/>
        <v>-1.1685886586486536</v>
      </c>
    </row>
    <row r="55" spans="1:8" x14ac:dyDescent="0.25">
      <c r="A55" s="7" t="s">
        <v>99</v>
      </c>
      <c r="B55" s="30">
        <f>$B$23/$B$34*100</f>
        <v>16.243654822335024</v>
      </c>
      <c r="C55" s="31">
        <f>$C$23/$C$34*100</f>
        <v>11.987179487179487</v>
      </c>
      <c r="D55" s="30">
        <f>$D$23/$D$34*100</f>
        <v>15.913200723327305</v>
      </c>
      <c r="E55" s="31">
        <f>$E$23/$E$34*100</f>
        <v>14.886335859203129</v>
      </c>
      <c r="F55" s="32"/>
      <c r="G55" s="30">
        <f t="shared" si="4"/>
        <v>4.2564753351555371</v>
      </c>
      <c r="H55" s="31">
        <f t="shared" si="5"/>
        <v>1.0268648641241764</v>
      </c>
    </row>
    <row r="56" spans="1:8" x14ac:dyDescent="0.25">
      <c r="A56" s="7" t="s">
        <v>100</v>
      </c>
      <c r="B56" s="30">
        <f>$B$24/$B$34*100</f>
        <v>26.205583756345181</v>
      </c>
      <c r="C56" s="31">
        <f>$C$24/$C$34*100</f>
        <v>20.256410256410255</v>
      </c>
      <c r="D56" s="30">
        <f>$D$24/$D$34*100</f>
        <v>23.915009041591322</v>
      </c>
      <c r="E56" s="31">
        <f>$E$24/$E$34*100</f>
        <v>20.263994133463701</v>
      </c>
      <c r="F56" s="32"/>
      <c r="G56" s="30">
        <f t="shared" si="4"/>
        <v>5.9491734999349255</v>
      </c>
      <c r="H56" s="31">
        <f t="shared" si="5"/>
        <v>3.6510149081276211</v>
      </c>
    </row>
    <row r="57" spans="1:8" x14ac:dyDescent="0.25">
      <c r="A57" s="7" t="s">
        <v>101</v>
      </c>
      <c r="B57" s="30">
        <f>$B$25/$B$34*100</f>
        <v>12.563451776649744</v>
      </c>
      <c r="C57" s="31">
        <f>$C$25/$C$34*100</f>
        <v>12.948717948717951</v>
      </c>
      <c r="D57" s="30">
        <f>$D$25/$D$34*100</f>
        <v>12.341772151898734</v>
      </c>
      <c r="E57" s="31">
        <f>$E$25/$E$34*100</f>
        <v>11.684184795893424</v>
      </c>
      <c r="F57" s="32"/>
      <c r="G57" s="30">
        <f t="shared" si="4"/>
        <v>-0.38526617206820646</v>
      </c>
      <c r="H57" s="31">
        <f t="shared" si="5"/>
        <v>0.65758735600531004</v>
      </c>
    </row>
    <row r="58" spans="1:8" x14ac:dyDescent="0.25">
      <c r="A58" s="7" t="s">
        <v>102</v>
      </c>
      <c r="B58" s="30">
        <f>$B$26/$B$34*100</f>
        <v>0.95177664974619303</v>
      </c>
      <c r="C58" s="31">
        <f>$C$26/$C$34*100</f>
        <v>0.83333333333333337</v>
      </c>
      <c r="D58" s="30">
        <f>$D$26/$D$34*100</f>
        <v>0.99457504520795659</v>
      </c>
      <c r="E58" s="31">
        <f>$E$26/$E$34*100</f>
        <v>0.97775604986555853</v>
      </c>
      <c r="F58" s="32"/>
      <c r="G58" s="30">
        <f t="shared" si="4"/>
        <v>0.11844331641285966</v>
      </c>
      <c r="H58" s="31">
        <f t="shared" si="5"/>
        <v>1.6818995342398058E-2</v>
      </c>
    </row>
    <row r="59" spans="1:8" x14ac:dyDescent="0.25">
      <c r="A59" s="142" t="s">
        <v>105</v>
      </c>
      <c r="B59" s="148">
        <f>$B$27/$B$34*100</f>
        <v>0</v>
      </c>
      <c r="C59" s="149">
        <f>$C$27/$C$34*100</f>
        <v>0.19230769230769232</v>
      </c>
      <c r="D59" s="148">
        <f>$D$27/$D$34*100</f>
        <v>4.5207956600361664E-2</v>
      </c>
      <c r="E59" s="149">
        <f>$E$27/$E$34*100</f>
        <v>0.17110730872647273</v>
      </c>
      <c r="F59" s="150"/>
      <c r="G59" s="148">
        <f t="shared" si="4"/>
        <v>-0.19230769230769232</v>
      </c>
      <c r="H59" s="149">
        <f t="shared" si="5"/>
        <v>-0.12589935212611106</v>
      </c>
    </row>
    <row r="60" spans="1:8" x14ac:dyDescent="0.25">
      <c r="A60" s="7" t="s">
        <v>106</v>
      </c>
      <c r="B60" s="30">
        <f>$B$28/$B$34*100</f>
        <v>0.12690355329949238</v>
      </c>
      <c r="C60" s="31">
        <f>$C$28/$C$34*100</f>
        <v>0.38461538461538464</v>
      </c>
      <c r="D60" s="30">
        <f>$D$28/$D$34*100</f>
        <v>4.5207956600361664E-2</v>
      </c>
      <c r="E60" s="31">
        <f>$E$28/$E$34*100</f>
        <v>0.19555120997311171</v>
      </c>
      <c r="F60" s="32"/>
      <c r="G60" s="30">
        <f t="shared" si="4"/>
        <v>-0.25771183131589226</v>
      </c>
      <c r="H60" s="31">
        <f t="shared" si="5"/>
        <v>-0.15034325337275004</v>
      </c>
    </row>
    <row r="61" spans="1:8" x14ac:dyDescent="0.25">
      <c r="A61" s="7" t="s">
        <v>107</v>
      </c>
      <c r="B61" s="30">
        <f>$B$29/$B$34*100</f>
        <v>1.967005076142132</v>
      </c>
      <c r="C61" s="31">
        <f>$C$29/$C$34*100</f>
        <v>2.2435897435897436</v>
      </c>
      <c r="D61" s="30">
        <f>$D$29/$D$34*100</f>
        <v>1.2884267631103075</v>
      </c>
      <c r="E61" s="31">
        <f>$E$29/$E$34*100</f>
        <v>2.2732828159374234</v>
      </c>
      <c r="F61" s="32"/>
      <c r="G61" s="30">
        <f t="shared" si="4"/>
        <v>-0.27658466744761157</v>
      </c>
      <c r="H61" s="31">
        <f t="shared" si="5"/>
        <v>-0.98485605282711597</v>
      </c>
    </row>
    <row r="62" spans="1:8" x14ac:dyDescent="0.25">
      <c r="A62" s="7" t="s">
        <v>108</v>
      </c>
      <c r="B62" s="30">
        <f>$B$30/$B$34*100</f>
        <v>0.82487309644670059</v>
      </c>
      <c r="C62" s="31">
        <f>$C$30/$C$34*100</f>
        <v>2.6923076923076925</v>
      </c>
      <c r="D62" s="30">
        <f>$D$30/$D$34*100</f>
        <v>1.1075949367088607</v>
      </c>
      <c r="E62" s="31">
        <f>$E$30/$E$34*100</f>
        <v>2.6154974333903689</v>
      </c>
      <c r="F62" s="32"/>
      <c r="G62" s="30">
        <f t="shared" si="4"/>
        <v>-1.8674345958609919</v>
      </c>
      <c r="H62" s="31">
        <f t="shared" si="5"/>
        <v>-1.5079024966815082</v>
      </c>
    </row>
    <row r="63" spans="1:8" x14ac:dyDescent="0.25">
      <c r="A63" s="7" t="s">
        <v>109</v>
      </c>
      <c r="B63" s="30">
        <f>$B$31/$B$34*100</f>
        <v>9.1370558375634516</v>
      </c>
      <c r="C63" s="31">
        <f>$C$31/$C$34*100</f>
        <v>12.051282051282051</v>
      </c>
      <c r="D63" s="30">
        <f>$D$31/$D$34*100</f>
        <v>8.9511754068716094</v>
      </c>
      <c r="E63" s="31">
        <f>$E$31/$E$34*100</f>
        <v>12.441945734539232</v>
      </c>
      <c r="F63" s="32"/>
      <c r="G63" s="30">
        <f t="shared" si="4"/>
        <v>-2.9142262137185995</v>
      </c>
      <c r="H63" s="31">
        <f t="shared" si="5"/>
        <v>-3.4907703276676223</v>
      </c>
    </row>
    <row r="64" spans="1:8" x14ac:dyDescent="0.25">
      <c r="A64" s="7" t="s">
        <v>110</v>
      </c>
      <c r="B64" s="30">
        <f>$B$32/$B$34*100</f>
        <v>0.50761421319796951</v>
      </c>
      <c r="C64" s="31">
        <f>$C$32/$C$34*100</f>
        <v>0.19230769230769232</v>
      </c>
      <c r="D64" s="30">
        <f>$D$32/$D$34*100</f>
        <v>0.51989150090415914</v>
      </c>
      <c r="E64" s="31">
        <f>$E$32/$E$34*100</f>
        <v>0.36665851869958443</v>
      </c>
      <c r="F64" s="32"/>
      <c r="G64" s="30">
        <f t="shared" si="4"/>
        <v>0.31530652089027722</v>
      </c>
      <c r="H64" s="31">
        <f t="shared" si="5"/>
        <v>0.15323298220457471</v>
      </c>
    </row>
    <row r="65" spans="1:8" x14ac:dyDescent="0.25">
      <c r="A65" s="142" t="s">
        <v>104</v>
      </c>
      <c r="B65" s="148">
        <f>$B$33/$B$34*100</f>
        <v>1.0786802030456852</v>
      </c>
      <c r="C65" s="149">
        <f>$C$33/$C$34*100</f>
        <v>0.57692307692307698</v>
      </c>
      <c r="D65" s="148">
        <f>$D$33/$D$34*100</f>
        <v>1.1075949367088607</v>
      </c>
      <c r="E65" s="149">
        <f>$E$33/$E$34*100</f>
        <v>0.63554143241261307</v>
      </c>
      <c r="F65" s="150"/>
      <c r="G65" s="148">
        <f t="shared" si="4"/>
        <v>0.50175712612260825</v>
      </c>
      <c r="H65" s="149">
        <f t="shared" si="5"/>
        <v>0.47205350429624759</v>
      </c>
    </row>
    <row r="66" spans="1:8" s="43" customFormat="1" x14ac:dyDescent="0.25">
      <c r="A66" s="27" t="s">
        <v>0</v>
      </c>
      <c r="B66" s="46">
        <f>SUM(B46:B65)</f>
        <v>99.999999999999986</v>
      </c>
      <c r="C66" s="47">
        <f>SUM(C46:C65)</f>
        <v>100</v>
      </c>
      <c r="D66" s="46">
        <f>SUM(D46:D65)</f>
        <v>100.00000000000003</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3"/>
  <sheetViews>
    <sheetView tabSelected="1" workbookViewId="0">
      <selection activeCell="M1" sqref="M1"/>
    </sheetView>
  </sheetViews>
  <sheetFormatPr defaultRowHeight="13.2" x14ac:dyDescent="0.25"/>
  <cols>
    <col min="1" max="1" width="18.6640625" bestFit="1"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87</v>
      </c>
      <c r="B2" s="202" t="s">
        <v>78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5</v>
      </c>
      <c r="C6" s="66">
        <v>3</v>
      </c>
      <c r="D6" s="65">
        <v>6</v>
      </c>
      <c r="E6" s="66">
        <v>8</v>
      </c>
      <c r="F6" s="67"/>
      <c r="G6" s="65">
        <f t="shared" ref="G6:G51" si="0">B6-C6</f>
        <v>2</v>
      </c>
      <c r="H6" s="66">
        <f t="shared" ref="H6:H51" si="1">D6-E6</f>
        <v>-2</v>
      </c>
      <c r="I6" s="20">
        <f t="shared" ref="I6:I51" si="2">IF(C6=0, "-", IF(G6/C6&lt;10, G6/C6, "&gt;999%"))</f>
        <v>0.66666666666666663</v>
      </c>
      <c r="J6" s="21">
        <f t="shared" ref="J6:J51" si="3">IF(E6=0, "-", IF(H6/E6&lt;10, H6/E6, "&gt;999%"))</f>
        <v>-0.25</v>
      </c>
    </row>
    <row r="7" spans="1:10" x14ac:dyDescent="0.25">
      <c r="A7" s="7" t="s">
        <v>32</v>
      </c>
      <c r="B7" s="65">
        <v>26</v>
      </c>
      <c r="C7" s="66">
        <v>17</v>
      </c>
      <c r="D7" s="65">
        <v>91</v>
      </c>
      <c r="E7" s="66">
        <v>54</v>
      </c>
      <c r="F7" s="67"/>
      <c r="G7" s="65">
        <f t="shared" si="0"/>
        <v>9</v>
      </c>
      <c r="H7" s="66">
        <f t="shared" si="1"/>
        <v>37</v>
      </c>
      <c r="I7" s="20">
        <f t="shared" si="2"/>
        <v>0.52941176470588236</v>
      </c>
      <c r="J7" s="21">
        <f t="shared" si="3"/>
        <v>0.68518518518518523</v>
      </c>
    </row>
    <row r="8" spans="1:10" x14ac:dyDescent="0.25">
      <c r="A8" s="7" t="s">
        <v>33</v>
      </c>
      <c r="B8" s="65">
        <v>45</v>
      </c>
      <c r="C8" s="66">
        <v>27</v>
      </c>
      <c r="D8" s="65">
        <v>90</v>
      </c>
      <c r="E8" s="66">
        <v>97</v>
      </c>
      <c r="F8" s="67"/>
      <c r="G8" s="65">
        <f t="shared" si="0"/>
        <v>18</v>
      </c>
      <c r="H8" s="66">
        <f t="shared" si="1"/>
        <v>-7</v>
      </c>
      <c r="I8" s="20">
        <f t="shared" si="2"/>
        <v>0.66666666666666663</v>
      </c>
      <c r="J8" s="21">
        <f t="shared" si="3"/>
        <v>-7.2164948453608241E-2</v>
      </c>
    </row>
    <row r="9" spans="1:10" x14ac:dyDescent="0.25">
      <c r="A9" s="7" t="s">
        <v>34</v>
      </c>
      <c r="B9" s="65">
        <v>27</v>
      </c>
      <c r="C9" s="66">
        <v>0</v>
      </c>
      <c r="D9" s="65">
        <v>62</v>
      </c>
      <c r="E9" s="66">
        <v>0</v>
      </c>
      <c r="F9" s="67"/>
      <c r="G9" s="65">
        <f t="shared" si="0"/>
        <v>27</v>
      </c>
      <c r="H9" s="66">
        <f t="shared" si="1"/>
        <v>62</v>
      </c>
      <c r="I9" s="20" t="str">
        <f t="shared" si="2"/>
        <v>-</v>
      </c>
      <c r="J9" s="21" t="str">
        <f t="shared" si="3"/>
        <v>-</v>
      </c>
    </row>
    <row r="10" spans="1:10" x14ac:dyDescent="0.25">
      <c r="A10" s="7" t="s">
        <v>35</v>
      </c>
      <c r="B10" s="65">
        <v>2</v>
      </c>
      <c r="C10" s="66">
        <v>0</v>
      </c>
      <c r="D10" s="65">
        <v>9</v>
      </c>
      <c r="E10" s="66">
        <v>6</v>
      </c>
      <c r="F10" s="67"/>
      <c r="G10" s="65">
        <f t="shared" si="0"/>
        <v>2</v>
      </c>
      <c r="H10" s="66">
        <f t="shared" si="1"/>
        <v>3</v>
      </c>
      <c r="I10" s="20" t="str">
        <f t="shared" si="2"/>
        <v>-</v>
      </c>
      <c r="J10" s="21">
        <f t="shared" si="3"/>
        <v>0.5</v>
      </c>
    </row>
    <row r="11" spans="1:10" x14ac:dyDescent="0.25">
      <c r="A11" s="7" t="s">
        <v>36</v>
      </c>
      <c r="B11" s="65">
        <v>0</v>
      </c>
      <c r="C11" s="66">
        <v>0</v>
      </c>
      <c r="D11" s="65">
        <v>1</v>
      </c>
      <c r="E11" s="66">
        <v>5</v>
      </c>
      <c r="F11" s="67"/>
      <c r="G11" s="65">
        <f t="shared" si="0"/>
        <v>0</v>
      </c>
      <c r="H11" s="66">
        <f t="shared" si="1"/>
        <v>-4</v>
      </c>
      <c r="I11" s="20" t="str">
        <f t="shared" si="2"/>
        <v>-</v>
      </c>
      <c r="J11" s="21">
        <f t="shared" si="3"/>
        <v>-0.8</v>
      </c>
    </row>
    <row r="12" spans="1:10" x14ac:dyDescent="0.25">
      <c r="A12" s="7" t="s">
        <v>37</v>
      </c>
      <c r="B12" s="65">
        <v>8</v>
      </c>
      <c r="C12" s="66">
        <v>0</v>
      </c>
      <c r="D12" s="65">
        <v>30</v>
      </c>
      <c r="E12" s="66">
        <v>0</v>
      </c>
      <c r="F12" s="67"/>
      <c r="G12" s="65">
        <f t="shared" si="0"/>
        <v>8</v>
      </c>
      <c r="H12" s="66">
        <f t="shared" si="1"/>
        <v>30</v>
      </c>
      <c r="I12" s="20" t="str">
        <f t="shared" si="2"/>
        <v>-</v>
      </c>
      <c r="J12" s="21" t="str">
        <f t="shared" si="3"/>
        <v>-</v>
      </c>
    </row>
    <row r="13" spans="1:10" x14ac:dyDescent="0.25">
      <c r="A13" s="7" t="s">
        <v>38</v>
      </c>
      <c r="B13" s="65">
        <v>1</v>
      </c>
      <c r="C13" s="66">
        <v>1</v>
      </c>
      <c r="D13" s="65">
        <v>5</v>
      </c>
      <c r="E13" s="66">
        <v>6</v>
      </c>
      <c r="F13" s="67"/>
      <c r="G13" s="65">
        <f t="shared" si="0"/>
        <v>0</v>
      </c>
      <c r="H13" s="66">
        <f t="shared" si="1"/>
        <v>-1</v>
      </c>
      <c r="I13" s="20">
        <f t="shared" si="2"/>
        <v>0</v>
      </c>
      <c r="J13" s="21">
        <f t="shared" si="3"/>
        <v>-0.16666666666666666</v>
      </c>
    </row>
    <row r="14" spans="1:10" x14ac:dyDescent="0.25">
      <c r="A14" s="7" t="s">
        <v>39</v>
      </c>
      <c r="B14" s="65">
        <v>1</v>
      </c>
      <c r="C14" s="66">
        <v>2</v>
      </c>
      <c r="D14" s="65">
        <v>2</v>
      </c>
      <c r="E14" s="66">
        <v>3</v>
      </c>
      <c r="F14" s="67"/>
      <c r="G14" s="65">
        <f t="shared" si="0"/>
        <v>-1</v>
      </c>
      <c r="H14" s="66">
        <f t="shared" si="1"/>
        <v>-1</v>
      </c>
      <c r="I14" s="20">
        <f t="shared" si="2"/>
        <v>-0.5</v>
      </c>
      <c r="J14" s="21">
        <f t="shared" si="3"/>
        <v>-0.33333333333333331</v>
      </c>
    </row>
    <row r="15" spans="1:10" x14ac:dyDescent="0.25">
      <c r="A15" s="7" t="s">
        <v>40</v>
      </c>
      <c r="B15" s="65">
        <v>78</v>
      </c>
      <c r="C15" s="66">
        <v>52</v>
      </c>
      <c r="D15" s="65">
        <v>253</v>
      </c>
      <c r="E15" s="66">
        <v>169</v>
      </c>
      <c r="F15" s="67"/>
      <c r="G15" s="65">
        <f t="shared" si="0"/>
        <v>26</v>
      </c>
      <c r="H15" s="66">
        <f t="shared" si="1"/>
        <v>84</v>
      </c>
      <c r="I15" s="20">
        <f t="shared" si="2"/>
        <v>0.5</v>
      </c>
      <c r="J15" s="21">
        <f t="shared" si="3"/>
        <v>0.49704142011834318</v>
      </c>
    </row>
    <row r="16" spans="1:10" x14ac:dyDescent="0.25">
      <c r="A16" s="7" t="s">
        <v>42</v>
      </c>
      <c r="B16" s="65">
        <v>0</v>
      </c>
      <c r="C16" s="66">
        <v>0</v>
      </c>
      <c r="D16" s="65">
        <v>7</v>
      </c>
      <c r="E16" s="66">
        <v>2</v>
      </c>
      <c r="F16" s="67"/>
      <c r="G16" s="65">
        <f t="shared" si="0"/>
        <v>0</v>
      </c>
      <c r="H16" s="66">
        <f t="shared" si="1"/>
        <v>5</v>
      </c>
      <c r="I16" s="20" t="str">
        <f t="shared" si="2"/>
        <v>-</v>
      </c>
      <c r="J16" s="21">
        <f t="shared" si="3"/>
        <v>2.5</v>
      </c>
    </row>
    <row r="17" spans="1:10" x14ac:dyDescent="0.25">
      <c r="A17" s="7" t="s">
        <v>43</v>
      </c>
      <c r="B17" s="65">
        <v>50</v>
      </c>
      <c r="C17" s="66">
        <v>22</v>
      </c>
      <c r="D17" s="65">
        <v>117</v>
      </c>
      <c r="E17" s="66">
        <v>43</v>
      </c>
      <c r="F17" s="67"/>
      <c r="G17" s="65">
        <f t="shared" si="0"/>
        <v>28</v>
      </c>
      <c r="H17" s="66">
        <f t="shared" si="1"/>
        <v>74</v>
      </c>
      <c r="I17" s="20">
        <f t="shared" si="2"/>
        <v>1.2727272727272727</v>
      </c>
      <c r="J17" s="21">
        <f t="shared" si="3"/>
        <v>1.7209302325581395</v>
      </c>
    </row>
    <row r="18" spans="1:10" x14ac:dyDescent="0.25">
      <c r="A18" s="7" t="s">
        <v>45</v>
      </c>
      <c r="B18" s="65">
        <v>40</v>
      </c>
      <c r="C18" s="66">
        <v>20</v>
      </c>
      <c r="D18" s="65">
        <v>81</v>
      </c>
      <c r="E18" s="66">
        <v>52</v>
      </c>
      <c r="F18" s="67"/>
      <c r="G18" s="65">
        <f t="shared" si="0"/>
        <v>20</v>
      </c>
      <c r="H18" s="66">
        <f t="shared" si="1"/>
        <v>29</v>
      </c>
      <c r="I18" s="20">
        <f t="shared" si="2"/>
        <v>1</v>
      </c>
      <c r="J18" s="21">
        <f t="shared" si="3"/>
        <v>0.55769230769230771</v>
      </c>
    </row>
    <row r="19" spans="1:10" x14ac:dyDescent="0.25">
      <c r="A19" s="7" t="s">
        <v>46</v>
      </c>
      <c r="B19" s="65">
        <v>78</v>
      </c>
      <c r="C19" s="66">
        <v>103</v>
      </c>
      <c r="D19" s="65">
        <v>249</v>
      </c>
      <c r="E19" s="66">
        <v>313</v>
      </c>
      <c r="F19" s="67"/>
      <c r="G19" s="65">
        <f t="shared" si="0"/>
        <v>-25</v>
      </c>
      <c r="H19" s="66">
        <f t="shared" si="1"/>
        <v>-64</v>
      </c>
      <c r="I19" s="20">
        <f t="shared" si="2"/>
        <v>-0.24271844660194175</v>
      </c>
      <c r="J19" s="21">
        <f t="shared" si="3"/>
        <v>-0.20447284345047922</v>
      </c>
    </row>
    <row r="20" spans="1:10" x14ac:dyDescent="0.25">
      <c r="A20" s="7" t="s">
        <v>48</v>
      </c>
      <c r="B20" s="65">
        <v>31</v>
      </c>
      <c r="C20" s="66">
        <v>40</v>
      </c>
      <c r="D20" s="65">
        <v>76</v>
      </c>
      <c r="E20" s="66">
        <v>102</v>
      </c>
      <c r="F20" s="67"/>
      <c r="G20" s="65">
        <f t="shared" si="0"/>
        <v>-9</v>
      </c>
      <c r="H20" s="66">
        <f t="shared" si="1"/>
        <v>-26</v>
      </c>
      <c r="I20" s="20">
        <f t="shared" si="2"/>
        <v>-0.22500000000000001</v>
      </c>
      <c r="J20" s="21">
        <f t="shared" si="3"/>
        <v>-0.25490196078431371</v>
      </c>
    </row>
    <row r="21" spans="1:10" x14ac:dyDescent="0.25">
      <c r="A21" s="7" t="s">
        <v>49</v>
      </c>
      <c r="B21" s="65">
        <v>6</v>
      </c>
      <c r="C21" s="66">
        <v>1</v>
      </c>
      <c r="D21" s="65">
        <v>7</v>
      </c>
      <c r="E21" s="66">
        <v>3</v>
      </c>
      <c r="F21" s="67"/>
      <c r="G21" s="65">
        <f t="shared" si="0"/>
        <v>5</v>
      </c>
      <c r="H21" s="66">
        <f t="shared" si="1"/>
        <v>4</v>
      </c>
      <c r="I21" s="20">
        <f t="shared" si="2"/>
        <v>5</v>
      </c>
      <c r="J21" s="21">
        <f t="shared" si="3"/>
        <v>1.3333333333333333</v>
      </c>
    </row>
    <row r="22" spans="1:10" x14ac:dyDescent="0.25">
      <c r="A22" s="7" t="s">
        <v>50</v>
      </c>
      <c r="B22" s="65">
        <v>15</v>
      </c>
      <c r="C22" s="66">
        <v>9</v>
      </c>
      <c r="D22" s="65">
        <v>26</v>
      </c>
      <c r="E22" s="66">
        <v>29</v>
      </c>
      <c r="F22" s="67"/>
      <c r="G22" s="65">
        <f t="shared" si="0"/>
        <v>6</v>
      </c>
      <c r="H22" s="66">
        <f t="shared" si="1"/>
        <v>-3</v>
      </c>
      <c r="I22" s="20">
        <f t="shared" si="2"/>
        <v>0.66666666666666663</v>
      </c>
      <c r="J22" s="21">
        <f t="shared" si="3"/>
        <v>-0.10344827586206896</v>
      </c>
    </row>
    <row r="23" spans="1:10" x14ac:dyDescent="0.25">
      <c r="A23" s="7" t="s">
        <v>51</v>
      </c>
      <c r="B23" s="65">
        <v>118</v>
      </c>
      <c r="C23" s="66">
        <v>99</v>
      </c>
      <c r="D23" s="65">
        <v>336</v>
      </c>
      <c r="E23" s="66">
        <v>318</v>
      </c>
      <c r="F23" s="67"/>
      <c r="G23" s="65">
        <f t="shared" si="0"/>
        <v>19</v>
      </c>
      <c r="H23" s="66">
        <f t="shared" si="1"/>
        <v>18</v>
      </c>
      <c r="I23" s="20">
        <f t="shared" si="2"/>
        <v>0.19191919191919191</v>
      </c>
      <c r="J23" s="21">
        <f t="shared" si="3"/>
        <v>5.6603773584905662E-2</v>
      </c>
    </row>
    <row r="24" spans="1:10" x14ac:dyDescent="0.25">
      <c r="A24" s="7" t="s">
        <v>52</v>
      </c>
      <c r="B24" s="65">
        <v>10</v>
      </c>
      <c r="C24" s="66">
        <v>16</v>
      </c>
      <c r="D24" s="65">
        <v>13</v>
      </c>
      <c r="E24" s="66">
        <v>25</v>
      </c>
      <c r="F24" s="67"/>
      <c r="G24" s="65">
        <f t="shared" si="0"/>
        <v>-6</v>
      </c>
      <c r="H24" s="66">
        <f t="shared" si="1"/>
        <v>-12</v>
      </c>
      <c r="I24" s="20">
        <f t="shared" si="2"/>
        <v>-0.375</v>
      </c>
      <c r="J24" s="21">
        <f t="shared" si="3"/>
        <v>-0.48</v>
      </c>
    </row>
    <row r="25" spans="1:10" x14ac:dyDescent="0.25">
      <c r="A25" s="7" t="s">
        <v>53</v>
      </c>
      <c r="B25" s="65">
        <v>24</v>
      </c>
      <c r="C25" s="66">
        <v>18</v>
      </c>
      <c r="D25" s="65">
        <v>50</v>
      </c>
      <c r="E25" s="66">
        <v>27</v>
      </c>
      <c r="F25" s="67"/>
      <c r="G25" s="65">
        <f t="shared" si="0"/>
        <v>6</v>
      </c>
      <c r="H25" s="66">
        <f t="shared" si="1"/>
        <v>23</v>
      </c>
      <c r="I25" s="20">
        <f t="shared" si="2"/>
        <v>0.33333333333333331</v>
      </c>
      <c r="J25" s="21">
        <f t="shared" si="3"/>
        <v>0.85185185185185186</v>
      </c>
    </row>
    <row r="26" spans="1:10" x14ac:dyDescent="0.25">
      <c r="A26" s="7" t="s">
        <v>54</v>
      </c>
      <c r="B26" s="65">
        <v>11</v>
      </c>
      <c r="C26" s="66">
        <v>21</v>
      </c>
      <c r="D26" s="65">
        <v>36</v>
      </c>
      <c r="E26" s="66">
        <v>47</v>
      </c>
      <c r="F26" s="67"/>
      <c r="G26" s="65">
        <f t="shared" si="0"/>
        <v>-10</v>
      </c>
      <c r="H26" s="66">
        <f t="shared" si="1"/>
        <v>-11</v>
      </c>
      <c r="I26" s="20">
        <f t="shared" si="2"/>
        <v>-0.47619047619047616</v>
      </c>
      <c r="J26" s="21">
        <f t="shared" si="3"/>
        <v>-0.23404255319148937</v>
      </c>
    </row>
    <row r="27" spans="1:10" x14ac:dyDescent="0.25">
      <c r="A27" s="7" t="s">
        <v>55</v>
      </c>
      <c r="B27" s="65">
        <v>0</v>
      </c>
      <c r="C27" s="66">
        <v>0</v>
      </c>
      <c r="D27" s="65">
        <v>0</v>
      </c>
      <c r="E27" s="66">
        <v>1</v>
      </c>
      <c r="F27" s="67"/>
      <c r="G27" s="65">
        <f t="shared" si="0"/>
        <v>0</v>
      </c>
      <c r="H27" s="66">
        <f t="shared" si="1"/>
        <v>-1</v>
      </c>
      <c r="I27" s="20" t="str">
        <f t="shared" si="2"/>
        <v>-</v>
      </c>
      <c r="J27" s="21">
        <f t="shared" si="3"/>
        <v>-1</v>
      </c>
    </row>
    <row r="28" spans="1:10" x14ac:dyDescent="0.25">
      <c r="A28" s="7" t="s">
        <v>56</v>
      </c>
      <c r="B28" s="65">
        <v>0</v>
      </c>
      <c r="C28" s="66">
        <v>0</v>
      </c>
      <c r="D28" s="65">
        <v>0</v>
      </c>
      <c r="E28" s="66">
        <v>1</v>
      </c>
      <c r="F28" s="67"/>
      <c r="G28" s="65">
        <f t="shared" si="0"/>
        <v>0</v>
      </c>
      <c r="H28" s="66">
        <f t="shared" si="1"/>
        <v>-1</v>
      </c>
      <c r="I28" s="20" t="str">
        <f t="shared" si="2"/>
        <v>-</v>
      </c>
      <c r="J28" s="21">
        <f t="shared" si="3"/>
        <v>-1</v>
      </c>
    </row>
    <row r="29" spans="1:10" x14ac:dyDescent="0.25">
      <c r="A29" s="7" t="s">
        <v>57</v>
      </c>
      <c r="B29" s="65">
        <v>147</v>
      </c>
      <c r="C29" s="66">
        <v>218</v>
      </c>
      <c r="D29" s="65">
        <v>407</v>
      </c>
      <c r="E29" s="66">
        <v>554</v>
      </c>
      <c r="F29" s="67"/>
      <c r="G29" s="65">
        <f t="shared" si="0"/>
        <v>-71</v>
      </c>
      <c r="H29" s="66">
        <f t="shared" si="1"/>
        <v>-147</v>
      </c>
      <c r="I29" s="20">
        <f t="shared" si="2"/>
        <v>-0.3256880733944954</v>
      </c>
      <c r="J29" s="21">
        <f t="shared" si="3"/>
        <v>-0.26534296028880866</v>
      </c>
    </row>
    <row r="30" spans="1:10" x14ac:dyDescent="0.25">
      <c r="A30" s="7" t="s">
        <v>58</v>
      </c>
      <c r="B30" s="65">
        <v>34</v>
      </c>
      <c r="C30" s="66">
        <v>22</v>
      </c>
      <c r="D30" s="65">
        <v>64</v>
      </c>
      <c r="E30" s="66">
        <v>61</v>
      </c>
      <c r="F30" s="67"/>
      <c r="G30" s="65">
        <f t="shared" si="0"/>
        <v>12</v>
      </c>
      <c r="H30" s="66">
        <f t="shared" si="1"/>
        <v>3</v>
      </c>
      <c r="I30" s="20">
        <f t="shared" si="2"/>
        <v>0.54545454545454541</v>
      </c>
      <c r="J30" s="21">
        <f t="shared" si="3"/>
        <v>4.9180327868852458E-2</v>
      </c>
    </row>
    <row r="31" spans="1:10" x14ac:dyDescent="0.25">
      <c r="A31" s="7" t="s">
        <v>59</v>
      </c>
      <c r="B31" s="65">
        <v>0</v>
      </c>
      <c r="C31" s="66">
        <v>3</v>
      </c>
      <c r="D31" s="65">
        <v>4</v>
      </c>
      <c r="E31" s="66">
        <v>8</v>
      </c>
      <c r="F31" s="67"/>
      <c r="G31" s="65">
        <f t="shared" si="0"/>
        <v>-3</v>
      </c>
      <c r="H31" s="66">
        <f t="shared" si="1"/>
        <v>-4</v>
      </c>
      <c r="I31" s="20">
        <f t="shared" si="2"/>
        <v>-1</v>
      </c>
      <c r="J31" s="21">
        <f t="shared" si="3"/>
        <v>-0.5</v>
      </c>
    </row>
    <row r="32" spans="1:10" x14ac:dyDescent="0.25">
      <c r="A32" s="7" t="s">
        <v>60</v>
      </c>
      <c r="B32" s="65">
        <v>76</v>
      </c>
      <c r="C32" s="66">
        <v>30</v>
      </c>
      <c r="D32" s="65">
        <v>222</v>
      </c>
      <c r="E32" s="66">
        <v>155</v>
      </c>
      <c r="F32" s="67"/>
      <c r="G32" s="65">
        <f t="shared" si="0"/>
        <v>46</v>
      </c>
      <c r="H32" s="66">
        <f t="shared" si="1"/>
        <v>67</v>
      </c>
      <c r="I32" s="20">
        <f t="shared" si="2"/>
        <v>1.5333333333333334</v>
      </c>
      <c r="J32" s="21">
        <f t="shared" si="3"/>
        <v>0.43225806451612903</v>
      </c>
    </row>
    <row r="33" spans="1:10" x14ac:dyDescent="0.25">
      <c r="A33" s="7" t="s">
        <v>61</v>
      </c>
      <c r="B33" s="65">
        <v>3</v>
      </c>
      <c r="C33" s="66">
        <v>1</v>
      </c>
      <c r="D33" s="65">
        <v>12</v>
      </c>
      <c r="E33" s="66">
        <v>17</v>
      </c>
      <c r="F33" s="67"/>
      <c r="G33" s="65">
        <f t="shared" si="0"/>
        <v>2</v>
      </c>
      <c r="H33" s="66">
        <f t="shared" si="1"/>
        <v>-5</v>
      </c>
      <c r="I33" s="20">
        <f t="shared" si="2"/>
        <v>2</v>
      </c>
      <c r="J33" s="21">
        <f t="shared" si="3"/>
        <v>-0.29411764705882354</v>
      </c>
    </row>
    <row r="34" spans="1:10" x14ac:dyDescent="0.25">
      <c r="A34" s="7" t="s">
        <v>62</v>
      </c>
      <c r="B34" s="65">
        <v>54</v>
      </c>
      <c r="C34" s="66">
        <v>118</v>
      </c>
      <c r="D34" s="65">
        <v>199</v>
      </c>
      <c r="E34" s="66">
        <v>278</v>
      </c>
      <c r="F34" s="67"/>
      <c r="G34" s="65">
        <f t="shared" si="0"/>
        <v>-64</v>
      </c>
      <c r="H34" s="66">
        <f t="shared" si="1"/>
        <v>-79</v>
      </c>
      <c r="I34" s="20">
        <f t="shared" si="2"/>
        <v>-0.5423728813559322</v>
      </c>
      <c r="J34" s="21">
        <f t="shared" si="3"/>
        <v>-0.28417266187050361</v>
      </c>
    </row>
    <row r="35" spans="1:10" x14ac:dyDescent="0.25">
      <c r="A35" s="7" t="s">
        <v>63</v>
      </c>
      <c r="B35" s="65">
        <v>41</v>
      </c>
      <c r="C35" s="66">
        <v>47</v>
      </c>
      <c r="D35" s="65">
        <v>102</v>
      </c>
      <c r="E35" s="66">
        <v>118</v>
      </c>
      <c r="F35" s="67"/>
      <c r="G35" s="65">
        <f t="shared" si="0"/>
        <v>-6</v>
      </c>
      <c r="H35" s="66">
        <f t="shared" si="1"/>
        <v>-16</v>
      </c>
      <c r="I35" s="20">
        <f t="shared" si="2"/>
        <v>-0.1276595744680851</v>
      </c>
      <c r="J35" s="21">
        <f t="shared" si="3"/>
        <v>-0.13559322033898305</v>
      </c>
    </row>
    <row r="36" spans="1:10" x14ac:dyDescent="0.25">
      <c r="A36" s="7" t="s">
        <v>64</v>
      </c>
      <c r="B36" s="65">
        <v>3</v>
      </c>
      <c r="C36" s="66">
        <v>4</v>
      </c>
      <c r="D36" s="65">
        <v>10</v>
      </c>
      <c r="E36" s="66">
        <v>12</v>
      </c>
      <c r="F36" s="67"/>
      <c r="G36" s="65">
        <f t="shared" si="0"/>
        <v>-1</v>
      </c>
      <c r="H36" s="66">
        <f t="shared" si="1"/>
        <v>-2</v>
      </c>
      <c r="I36" s="20">
        <f t="shared" si="2"/>
        <v>-0.25</v>
      </c>
      <c r="J36" s="21">
        <f t="shared" si="3"/>
        <v>-0.16666666666666666</v>
      </c>
    </row>
    <row r="37" spans="1:10" x14ac:dyDescent="0.25">
      <c r="A37" s="7" t="s">
        <v>65</v>
      </c>
      <c r="B37" s="65">
        <v>9</v>
      </c>
      <c r="C37" s="66">
        <v>0</v>
      </c>
      <c r="D37" s="65">
        <v>30</v>
      </c>
      <c r="E37" s="66">
        <v>0</v>
      </c>
      <c r="F37" s="67"/>
      <c r="G37" s="65">
        <f t="shared" si="0"/>
        <v>9</v>
      </c>
      <c r="H37" s="66">
        <f t="shared" si="1"/>
        <v>30</v>
      </c>
      <c r="I37" s="20" t="str">
        <f t="shared" si="2"/>
        <v>-</v>
      </c>
      <c r="J37" s="21" t="str">
        <f t="shared" si="3"/>
        <v>-</v>
      </c>
    </row>
    <row r="38" spans="1:10" x14ac:dyDescent="0.25">
      <c r="A38" s="7" t="s">
        <v>66</v>
      </c>
      <c r="B38" s="65">
        <v>10</v>
      </c>
      <c r="C38" s="66">
        <v>11</v>
      </c>
      <c r="D38" s="65">
        <v>28</v>
      </c>
      <c r="E38" s="66">
        <v>28</v>
      </c>
      <c r="F38" s="67"/>
      <c r="G38" s="65">
        <f t="shared" si="0"/>
        <v>-1</v>
      </c>
      <c r="H38" s="66">
        <f t="shared" si="1"/>
        <v>0</v>
      </c>
      <c r="I38" s="20">
        <f t="shared" si="2"/>
        <v>-9.0909090909090912E-2</v>
      </c>
      <c r="J38" s="21">
        <f t="shared" si="3"/>
        <v>0</v>
      </c>
    </row>
    <row r="39" spans="1:10" x14ac:dyDescent="0.25">
      <c r="A39" s="7" t="s">
        <v>67</v>
      </c>
      <c r="B39" s="65">
        <v>7</v>
      </c>
      <c r="C39" s="66">
        <v>3</v>
      </c>
      <c r="D39" s="65">
        <v>16</v>
      </c>
      <c r="E39" s="66">
        <v>11</v>
      </c>
      <c r="F39" s="67"/>
      <c r="G39" s="65">
        <f t="shared" si="0"/>
        <v>4</v>
      </c>
      <c r="H39" s="66">
        <f t="shared" si="1"/>
        <v>5</v>
      </c>
      <c r="I39" s="20">
        <f t="shared" si="2"/>
        <v>1.3333333333333333</v>
      </c>
      <c r="J39" s="21">
        <f t="shared" si="3"/>
        <v>0.45454545454545453</v>
      </c>
    </row>
    <row r="40" spans="1:10" x14ac:dyDescent="0.25">
      <c r="A40" s="7" t="s">
        <v>68</v>
      </c>
      <c r="B40" s="65">
        <v>5</v>
      </c>
      <c r="C40" s="66">
        <v>6</v>
      </c>
      <c r="D40" s="65">
        <v>10</v>
      </c>
      <c r="E40" s="66">
        <v>22</v>
      </c>
      <c r="F40" s="67"/>
      <c r="G40" s="65">
        <f t="shared" si="0"/>
        <v>-1</v>
      </c>
      <c r="H40" s="66">
        <f t="shared" si="1"/>
        <v>-12</v>
      </c>
      <c r="I40" s="20">
        <f t="shared" si="2"/>
        <v>-0.16666666666666666</v>
      </c>
      <c r="J40" s="21">
        <f t="shared" si="3"/>
        <v>-0.54545454545454541</v>
      </c>
    </row>
    <row r="41" spans="1:10" x14ac:dyDescent="0.25">
      <c r="A41" s="7" t="s">
        <v>69</v>
      </c>
      <c r="B41" s="65">
        <v>32</v>
      </c>
      <c r="C41" s="66">
        <v>19</v>
      </c>
      <c r="D41" s="65">
        <v>78</v>
      </c>
      <c r="E41" s="66">
        <v>55</v>
      </c>
      <c r="F41" s="67"/>
      <c r="G41" s="65">
        <f t="shared" si="0"/>
        <v>13</v>
      </c>
      <c r="H41" s="66">
        <f t="shared" si="1"/>
        <v>23</v>
      </c>
      <c r="I41" s="20">
        <f t="shared" si="2"/>
        <v>0.68421052631578949</v>
      </c>
      <c r="J41" s="21">
        <f t="shared" si="3"/>
        <v>0.41818181818181815</v>
      </c>
    </row>
    <row r="42" spans="1:10" x14ac:dyDescent="0.25">
      <c r="A42" s="7" t="s">
        <v>70</v>
      </c>
      <c r="B42" s="65">
        <v>3</v>
      </c>
      <c r="C42" s="66">
        <v>0</v>
      </c>
      <c r="D42" s="65">
        <v>11</v>
      </c>
      <c r="E42" s="66">
        <v>1</v>
      </c>
      <c r="F42" s="67"/>
      <c r="G42" s="65">
        <f t="shared" si="0"/>
        <v>3</v>
      </c>
      <c r="H42" s="66">
        <f t="shared" si="1"/>
        <v>10</v>
      </c>
      <c r="I42" s="20" t="str">
        <f t="shared" si="2"/>
        <v>-</v>
      </c>
      <c r="J42" s="21" t="str">
        <f t="shared" si="3"/>
        <v>&gt;999%</v>
      </c>
    </row>
    <row r="43" spans="1:10" x14ac:dyDescent="0.25">
      <c r="A43" s="7" t="s">
        <v>71</v>
      </c>
      <c r="B43" s="65">
        <v>95</v>
      </c>
      <c r="C43" s="66">
        <v>36</v>
      </c>
      <c r="D43" s="65">
        <v>274</v>
      </c>
      <c r="E43" s="66">
        <v>148</v>
      </c>
      <c r="F43" s="67"/>
      <c r="G43" s="65">
        <f t="shared" si="0"/>
        <v>59</v>
      </c>
      <c r="H43" s="66">
        <f t="shared" si="1"/>
        <v>126</v>
      </c>
      <c r="I43" s="20">
        <f t="shared" si="2"/>
        <v>1.6388888888888888</v>
      </c>
      <c r="J43" s="21">
        <f t="shared" si="3"/>
        <v>0.85135135135135132</v>
      </c>
    </row>
    <row r="44" spans="1:10" x14ac:dyDescent="0.25">
      <c r="A44" s="7" t="s">
        <v>72</v>
      </c>
      <c r="B44" s="65">
        <v>24</v>
      </c>
      <c r="C44" s="66">
        <v>28</v>
      </c>
      <c r="D44" s="65">
        <v>56</v>
      </c>
      <c r="E44" s="66">
        <v>77</v>
      </c>
      <c r="F44" s="67"/>
      <c r="G44" s="65">
        <f t="shared" si="0"/>
        <v>-4</v>
      </c>
      <c r="H44" s="66">
        <f t="shared" si="1"/>
        <v>-21</v>
      </c>
      <c r="I44" s="20">
        <f t="shared" si="2"/>
        <v>-0.14285714285714285</v>
      </c>
      <c r="J44" s="21">
        <f t="shared" si="3"/>
        <v>-0.27272727272727271</v>
      </c>
    </row>
    <row r="45" spans="1:10" x14ac:dyDescent="0.25">
      <c r="A45" s="7" t="s">
        <v>73</v>
      </c>
      <c r="B45" s="65">
        <v>195</v>
      </c>
      <c r="C45" s="66">
        <v>177</v>
      </c>
      <c r="D45" s="65">
        <v>570</v>
      </c>
      <c r="E45" s="66">
        <v>177</v>
      </c>
      <c r="F45" s="67"/>
      <c r="G45" s="65">
        <f t="shared" si="0"/>
        <v>18</v>
      </c>
      <c r="H45" s="66">
        <f t="shared" si="1"/>
        <v>393</v>
      </c>
      <c r="I45" s="20">
        <f t="shared" si="2"/>
        <v>0.10169491525423729</v>
      </c>
      <c r="J45" s="21">
        <f t="shared" si="3"/>
        <v>2.2203389830508473</v>
      </c>
    </row>
    <row r="46" spans="1:10" x14ac:dyDescent="0.25">
      <c r="A46" s="7" t="s">
        <v>74</v>
      </c>
      <c r="B46" s="65">
        <v>140</v>
      </c>
      <c r="C46" s="66">
        <v>282</v>
      </c>
      <c r="D46" s="65">
        <v>421</v>
      </c>
      <c r="E46" s="66">
        <v>786</v>
      </c>
      <c r="F46" s="67"/>
      <c r="G46" s="65">
        <f t="shared" si="0"/>
        <v>-142</v>
      </c>
      <c r="H46" s="66">
        <f t="shared" si="1"/>
        <v>-365</v>
      </c>
      <c r="I46" s="20">
        <f t="shared" si="2"/>
        <v>-0.50354609929078009</v>
      </c>
      <c r="J46" s="21">
        <f t="shared" si="3"/>
        <v>-0.46437659033078882</v>
      </c>
    </row>
    <row r="47" spans="1:10" x14ac:dyDescent="0.25">
      <c r="A47" s="7" t="s">
        <v>75</v>
      </c>
      <c r="B47" s="65">
        <v>75</v>
      </c>
      <c r="C47" s="66">
        <v>79</v>
      </c>
      <c r="D47" s="65">
        <v>243</v>
      </c>
      <c r="E47" s="66">
        <v>186</v>
      </c>
      <c r="F47" s="67"/>
      <c r="G47" s="65">
        <f t="shared" si="0"/>
        <v>-4</v>
      </c>
      <c r="H47" s="66">
        <f t="shared" si="1"/>
        <v>57</v>
      </c>
      <c r="I47" s="20">
        <f t="shared" si="2"/>
        <v>-5.0632911392405063E-2</v>
      </c>
      <c r="J47" s="21">
        <f t="shared" si="3"/>
        <v>0.30645161290322581</v>
      </c>
    </row>
    <row r="48" spans="1:10" x14ac:dyDescent="0.25">
      <c r="A48" s="7" t="s">
        <v>76</v>
      </c>
      <c r="B48" s="65">
        <v>40</v>
      </c>
      <c r="C48" s="66">
        <v>20</v>
      </c>
      <c r="D48" s="65">
        <v>98</v>
      </c>
      <c r="E48" s="66">
        <v>70</v>
      </c>
      <c r="F48" s="67"/>
      <c r="G48" s="65">
        <f t="shared" si="0"/>
        <v>20</v>
      </c>
      <c r="H48" s="66">
        <f t="shared" si="1"/>
        <v>28</v>
      </c>
      <c r="I48" s="20">
        <f t="shared" si="2"/>
        <v>1</v>
      </c>
      <c r="J48" s="21">
        <f t="shared" si="3"/>
        <v>0.4</v>
      </c>
    </row>
    <row r="49" spans="1:10" x14ac:dyDescent="0.25">
      <c r="A49" s="142" t="s">
        <v>41</v>
      </c>
      <c r="B49" s="143">
        <v>1</v>
      </c>
      <c r="C49" s="144">
        <v>3</v>
      </c>
      <c r="D49" s="143">
        <v>2</v>
      </c>
      <c r="E49" s="144">
        <v>7</v>
      </c>
      <c r="F49" s="145"/>
      <c r="G49" s="143">
        <f t="shared" si="0"/>
        <v>-2</v>
      </c>
      <c r="H49" s="144">
        <f t="shared" si="1"/>
        <v>-5</v>
      </c>
      <c r="I49" s="151">
        <f t="shared" si="2"/>
        <v>-0.66666666666666663</v>
      </c>
      <c r="J49" s="152">
        <f t="shared" si="3"/>
        <v>-0.7142857142857143</v>
      </c>
    </row>
    <row r="50" spans="1:10" x14ac:dyDescent="0.25">
      <c r="A50" s="7" t="s">
        <v>44</v>
      </c>
      <c r="B50" s="65">
        <v>0</v>
      </c>
      <c r="C50" s="66">
        <v>0</v>
      </c>
      <c r="D50" s="65">
        <v>1</v>
      </c>
      <c r="E50" s="66">
        <v>0</v>
      </c>
      <c r="F50" s="67"/>
      <c r="G50" s="65">
        <f t="shared" si="0"/>
        <v>0</v>
      </c>
      <c r="H50" s="66">
        <f t="shared" si="1"/>
        <v>1</v>
      </c>
      <c r="I50" s="20" t="str">
        <f t="shared" si="2"/>
        <v>-</v>
      </c>
      <c r="J50" s="21" t="str">
        <f t="shared" si="3"/>
        <v>-</v>
      </c>
    </row>
    <row r="51" spans="1:10" x14ac:dyDescent="0.25">
      <c r="A51" s="7" t="s">
        <v>47</v>
      </c>
      <c r="B51" s="65">
        <v>6</v>
      </c>
      <c r="C51" s="66">
        <v>2</v>
      </c>
      <c r="D51" s="65">
        <v>19</v>
      </c>
      <c r="E51" s="66">
        <v>9</v>
      </c>
      <c r="F51" s="67"/>
      <c r="G51" s="65">
        <f t="shared" si="0"/>
        <v>4</v>
      </c>
      <c r="H51" s="66">
        <f t="shared" si="1"/>
        <v>10</v>
      </c>
      <c r="I51" s="20">
        <f t="shared" si="2"/>
        <v>2</v>
      </c>
      <c r="J51" s="21">
        <f t="shared" si="3"/>
        <v>1.1111111111111112</v>
      </c>
    </row>
    <row r="52" spans="1:10" x14ac:dyDescent="0.25">
      <c r="A52" s="1"/>
      <c r="B52" s="68"/>
      <c r="C52" s="69"/>
      <c r="D52" s="68"/>
      <c r="E52" s="69"/>
      <c r="F52" s="70"/>
      <c r="G52" s="68"/>
      <c r="H52" s="69"/>
      <c r="I52" s="5"/>
      <c r="J52" s="6"/>
    </row>
    <row r="53" spans="1:10" s="43" customFormat="1" x14ac:dyDescent="0.25">
      <c r="A53" s="27" t="s">
        <v>5</v>
      </c>
      <c r="B53" s="71">
        <f>SUM(B6:B52)</f>
        <v>1576</v>
      </c>
      <c r="C53" s="72">
        <f>SUM(C6:C52)</f>
        <v>1560</v>
      </c>
      <c r="D53" s="71">
        <f>SUM(D6:D52)</f>
        <v>4424</v>
      </c>
      <c r="E53" s="72">
        <f>SUM(E6:E52)</f>
        <v>4091</v>
      </c>
      <c r="F53" s="73"/>
      <c r="G53" s="71">
        <f>SUM(G6:G52)</f>
        <v>16</v>
      </c>
      <c r="H53" s="72">
        <f>SUM(H6:H52)</f>
        <v>333</v>
      </c>
      <c r="I53" s="37">
        <f>IF(C53=0, 0, G53/C53)</f>
        <v>1.0256410256410256E-2</v>
      </c>
      <c r="J53" s="38">
        <f>IF(E53=0, 0, H53/E53)</f>
        <v>8.1398191151307753E-2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3"/>
  <sheetViews>
    <sheetView tabSelected="1" workbookViewId="0">
      <selection activeCell="M1" sqref="M1"/>
    </sheetView>
  </sheetViews>
  <sheetFormatPr defaultRowHeight="13.2" x14ac:dyDescent="0.25"/>
  <cols>
    <col min="1" max="1" width="18.6640625" bestFit="1"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87</v>
      </c>
      <c r="B2" s="202" t="s">
        <v>78</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2023</v>
      </c>
      <c r="C5" s="58">
        <f>B5-1</f>
        <v>2022</v>
      </c>
      <c r="D5" s="57">
        <f>B5</f>
        <v>2023</v>
      </c>
      <c r="E5" s="58">
        <f>C5</f>
        <v>2022</v>
      </c>
      <c r="F5" s="64"/>
      <c r="G5" s="57" t="s">
        <v>4</v>
      </c>
      <c r="H5" s="58" t="s">
        <v>2</v>
      </c>
    </row>
    <row r="6" spans="1:8" x14ac:dyDescent="0.25">
      <c r="A6" s="7" t="s">
        <v>31</v>
      </c>
      <c r="B6" s="16">
        <v>0.31725888324873103</v>
      </c>
      <c r="C6" s="17">
        <v>0.19230769230769199</v>
      </c>
      <c r="D6" s="16">
        <v>0.13562386980108498</v>
      </c>
      <c r="E6" s="17">
        <v>0.19555120997311201</v>
      </c>
      <c r="F6" s="12"/>
      <c r="G6" s="10">
        <f t="shared" ref="G6:G51" si="0">B6-C6</f>
        <v>0.12495119094103904</v>
      </c>
      <c r="H6" s="11">
        <f t="shared" ref="H6:H51" si="1">D6-E6</f>
        <v>-5.9927340172027027E-2</v>
      </c>
    </row>
    <row r="7" spans="1:8" x14ac:dyDescent="0.25">
      <c r="A7" s="7" t="s">
        <v>32</v>
      </c>
      <c r="B7" s="16">
        <v>1.6497461928934001</v>
      </c>
      <c r="C7" s="17">
        <v>1.0897435897435901</v>
      </c>
      <c r="D7" s="16">
        <v>2.05696202531646</v>
      </c>
      <c r="E7" s="17">
        <v>1.3199706673184999</v>
      </c>
      <c r="F7" s="12"/>
      <c r="G7" s="10">
        <f t="shared" si="0"/>
        <v>0.56000260314980999</v>
      </c>
      <c r="H7" s="11">
        <f t="shared" si="1"/>
        <v>0.73699135799796012</v>
      </c>
    </row>
    <row r="8" spans="1:8" x14ac:dyDescent="0.25">
      <c r="A8" s="7" t="s">
        <v>33</v>
      </c>
      <c r="B8" s="16">
        <v>2.85532994923858</v>
      </c>
      <c r="C8" s="17">
        <v>1.7307692307692302</v>
      </c>
      <c r="D8" s="16">
        <v>2.0343580470162701</v>
      </c>
      <c r="E8" s="17">
        <v>2.3710584209239798</v>
      </c>
      <c r="F8" s="12"/>
      <c r="G8" s="10">
        <f t="shared" si="0"/>
        <v>1.1245607184693498</v>
      </c>
      <c r="H8" s="11">
        <f t="shared" si="1"/>
        <v>-0.33670037390770968</v>
      </c>
    </row>
    <row r="9" spans="1:8" x14ac:dyDescent="0.25">
      <c r="A9" s="7" t="s">
        <v>34</v>
      </c>
      <c r="B9" s="16">
        <v>1.7131979695431498</v>
      </c>
      <c r="C9" s="17">
        <v>0</v>
      </c>
      <c r="D9" s="16">
        <v>1.4014466546112099</v>
      </c>
      <c r="E9" s="17">
        <v>0</v>
      </c>
      <c r="F9" s="12"/>
      <c r="G9" s="10">
        <f t="shared" si="0"/>
        <v>1.7131979695431498</v>
      </c>
      <c r="H9" s="11">
        <f t="shared" si="1"/>
        <v>1.4014466546112099</v>
      </c>
    </row>
    <row r="10" spans="1:8" x14ac:dyDescent="0.25">
      <c r="A10" s="7" t="s">
        <v>35</v>
      </c>
      <c r="B10" s="16">
        <v>0.12690355329949202</v>
      </c>
      <c r="C10" s="17">
        <v>0</v>
      </c>
      <c r="D10" s="16">
        <v>0.20343580470162698</v>
      </c>
      <c r="E10" s="17">
        <v>0.146663407479834</v>
      </c>
      <c r="F10" s="12"/>
      <c r="G10" s="10">
        <f t="shared" si="0"/>
        <v>0.12690355329949202</v>
      </c>
      <c r="H10" s="11">
        <f t="shared" si="1"/>
        <v>5.6772397221792975E-2</v>
      </c>
    </row>
    <row r="11" spans="1:8" x14ac:dyDescent="0.25">
      <c r="A11" s="7" t="s">
        <v>36</v>
      </c>
      <c r="B11" s="16">
        <v>0</v>
      </c>
      <c r="C11" s="17">
        <v>0</v>
      </c>
      <c r="D11" s="16">
        <v>2.2603978300180801E-2</v>
      </c>
      <c r="E11" s="17">
        <v>0.12221950623319501</v>
      </c>
      <c r="F11" s="12"/>
      <c r="G11" s="10">
        <f t="shared" si="0"/>
        <v>0</v>
      </c>
      <c r="H11" s="11">
        <f t="shared" si="1"/>
        <v>-9.9615527933014203E-2</v>
      </c>
    </row>
    <row r="12" spans="1:8" x14ac:dyDescent="0.25">
      <c r="A12" s="7" t="s">
        <v>37</v>
      </c>
      <c r="B12" s="16">
        <v>0.50761421319797007</v>
      </c>
      <c r="C12" s="17">
        <v>0</v>
      </c>
      <c r="D12" s="16">
        <v>0.67811934900542503</v>
      </c>
      <c r="E12" s="17">
        <v>0</v>
      </c>
      <c r="F12" s="12"/>
      <c r="G12" s="10">
        <f t="shared" si="0"/>
        <v>0.50761421319797007</v>
      </c>
      <c r="H12" s="11">
        <f t="shared" si="1"/>
        <v>0.67811934900542503</v>
      </c>
    </row>
    <row r="13" spans="1:8" x14ac:dyDescent="0.25">
      <c r="A13" s="7" t="s">
        <v>38</v>
      </c>
      <c r="B13" s="16">
        <v>6.3451776649746203E-2</v>
      </c>
      <c r="C13" s="17">
        <v>6.4102564102564097E-2</v>
      </c>
      <c r="D13" s="16">
        <v>0.113019891500904</v>
      </c>
      <c r="E13" s="17">
        <v>0.146663407479834</v>
      </c>
      <c r="F13" s="12"/>
      <c r="G13" s="10">
        <f t="shared" si="0"/>
        <v>-6.5078745281789419E-4</v>
      </c>
      <c r="H13" s="11">
        <f t="shared" si="1"/>
        <v>-3.3643515978930005E-2</v>
      </c>
    </row>
    <row r="14" spans="1:8" x14ac:dyDescent="0.25">
      <c r="A14" s="7" t="s">
        <v>39</v>
      </c>
      <c r="B14" s="16">
        <v>6.3451776649746203E-2</v>
      </c>
      <c r="C14" s="17">
        <v>0.128205128205128</v>
      </c>
      <c r="D14" s="16">
        <v>4.5207956600361698E-2</v>
      </c>
      <c r="E14" s="17">
        <v>7.3331703739916904E-2</v>
      </c>
      <c r="F14" s="12"/>
      <c r="G14" s="10">
        <f t="shared" si="0"/>
        <v>-6.4753351555381797E-2</v>
      </c>
      <c r="H14" s="11">
        <f t="shared" si="1"/>
        <v>-2.8123747139555205E-2</v>
      </c>
    </row>
    <row r="15" spans="1:8" x14ac:dyDescent="0.25">
      <c r="A15" s="7" t="s">
        <v>40</v>
      </c>
      <c r="B15" s="16">
        <v>4.9492385786802</v>
      </c>
      <c r="C15" s="17">
        <v>3.3333333333333299</v>
      </c>
      <c r="D15" s="16">
        <v>5.7188065099457503</v>
      </c>
      <c r="E15" s="17">
        <v>4.1310193106819799</v>
      </c>
      <c r="F15" s="12"/>
      <c r="G15" s="10">
        <f t="shared" si="0"/>
        <v>1.6159052453468701</v>
      </c>
      <c r="H15" s="11">
        <f t="shared" si="1"/>
        <v>1.5877871992637704</v>
      </c>
    </row>
    <row r="16" spans="1:8" x14ac:dyDescent="0.25">
      <c r="A16" s="7" t="s">
        <v>42</v>
      </c>
      <c r="B16" s="16">
        <v>0</v>
      </c>
      <c r="C16" s="17">
        <v>0</v>
      </c>
      <c r="D16" s="16">
        <v>0.158227848101266</v>
      </c>
      <c r="E16" s="17">
        <v>4.8887802493277906E-2</v>
      </c>
      <c r="F16" s="12"/>
      <c r="G16" s="10">
        <f t="shared" si="0"/>
        <v>0</v>
      </c>
      <c r="H16" s="11">
        <f t="shared" si="1"/>
        <v>0.1093400456079881</v>
      </c>
    </row>
    <row r="17" spans="1:8" x14ac:dyDescent="0.25">
      <c r="A17" s="7" t="s">
        <v>43</v>
      </c>
      <c r="B17" s="16">
        <v>3.1725888324873099</v>
      </c>
      <c r="C17" s="17">
        <v>1.4102564102564099</v>
      </c>
      <c r="D17" s="16">
        <v>2.6446654611211597</v>
      </c>
      <c r="E17" s="17">
        <v>1.0510877536054799</v>
      </c>
      <c r="F17" s="12"/>
      <c r="G17" s="10">
        <f t="shared" si="0"/>
        <v>1.7623324222309</v>
      </c>
      <c r="H17" s="11">
        <f t="shared" si="1"/>
        <v>1.5935777075156798</v>
      </c>
    </row>
    <row r="18" spans="1:8" x14ac:dyDescent="0.25">
      <c r="A18" s="7" t="s">
        <v>45</v>
      </c>
      <c r="B18" s="16">
        <v>2.53807106598985</v>
      </c>
      <c r="C18" s="17">
        <v>1.2820512820512799</v>
      </c>
      <c r="D18" s="16">
        <v>1.8309222423146501</v>
      </c>
      <c r="E18" s="17">
        <v>1.2710828648252299</v>
      </c>
      <c r="F18" s="12"/>
      <c r="G18" s="10">
        <f t="shared" si="0"/>
        <v>1.2560197839385701</v>
      </c>
      <c r="H18" s="11">
        <f t="shared" si="1"/>
        <v>0.55983937748942014</v>
      </c>
    </row>
    <row r="19" spans="1:8" x14ac:dyDescent="0.25">
      <c r="A19" s="7" t="s">
        <v>46</v>
      </c>
      <c r="B19" s="16">
        <v>4.9492385786802</v>
      </c>
      <c r="C19" s="17">
        <v>6.6025641025640995</v>
      </c>
      <c r="D19" s="16">
        <v>5.6283905967450298</v>
      </c>
      <c r="E19" s="17">
        <v>7.6509410901980006</v>
      </c>
      <c r="F19" s="12"/>
      <c r="G19" s="10">
        <f t="shared" si="0"/>
        <v>-1.6533255238838995</v>
      </c>
      <c r="H19" s="11">
        <f t="shared" si="1"/>
        <v>-2.0225504934529708</v>
      </c>
    </row>
    <row r="20" spans="1:8" x14ac:dyDescent="0.25">
      <c r="A20" s="7" t="s">
        <v>48</v>
      </c>
      <c r="B20" s="16">
        <v>1.9670050761421298</v>
      </c>
      <c r="C20" s="17">
        <v>2.5641025641025599</v>
      </c>
      <c r="D20" s="16">
        <v>1.7179023508137399</v>
      </c>
      <c r="E20" s="17">
        <v>2.4932779271571701</v>
      </c>
      <c r="F20" s="12"/>
      <c r="G20" s="10">
        <f t="shared" si="0"/>
        <v>-0.59709748796043005</v>
      </c>
      <c r="H20" s="11">
        <f t="shared" si="1"/>
        <v>-0.77537557634343024</v>
      </c>
    </row>
    <row r="21" spans="1:8" x14ac:dyDescent="0.25">
      <c r="A21" s="7" t="s">
        <v>49</v>
      </c>
      <c r="B21" s="16">
        <v>0.38071065989847702</v>
      </c>
      <c r="C21" s="17">
        <v>6.4102564102564097E-2</v>
      </c>
      <c r="D21" s="16">
        <v>0.158227848101266</v>
      </c>
      <c r="E21" s="17">
        <v>7.3331703739916904E-2</v>
      </c>
      <c r="F21" s="12"/>
      <c r="G21" s="10">
        <f t="shared" si="0"/>
        <v>0.31660809579591292</v>
      </c>
      <c r="H21" s="11">
        <f t="shared" si="1"/>
        <v>8.4896144361349096E-2</v>
      </c>
    </row>
    <row r="22" spans="1:8" x14ac:dyDescent="0.25">
      <c r="A22" s="7" t="s">
        <v>50</v>
      </c>
      <c r="B22" s="16">
        <v>0.95177664974619303</v>
      </c>
      <c r="C22" s="17">
        <v>0.57692307692307709</v>
      </c>
      <c r="D22" s="16">
        <v>0.58770343580470197</v>
      </c>
      <c r="E22" s="17">
        <v>0.70887313615253</v>
      </c>
      <c r="F22" s="12"/>
      <c r="G22" s="10">
        <f t="shared" si="0"/>
        <v>0.37485357282311593</v>
      </c>
      <c r="H22" s="11">
        <f t="shared" si="1"/>
        <v>-0.12116970034782804</v>
      </c>
    </row>
    <row r="23" spans="1:8" x14ac:dyDescent="0.25">
      <c r="A23" s="7" t="s">
        <v>51</v>
      </c>
      <c r="B23" s="16">
        <v>7.4873096446700496</v>
      </c>
      <c r="C23" s="17">
        <v>6.3461538461538503</v>
      </c>
      <c r="D23" s="16">
        <v>7.59493670886076</v>
      </c>
      <c r="E23" s="17">
        <v>7.7731605964311905</v>
      </c>
      <c r="F23" s="12"/>
      <c r="G23" s="10">
        <f t="shared" si="0"/>
        <v>1.1411557985161993</v>
      </c>
      <c r="H23" s="11">
        <f t="shared" si="1"/>
        <v>-0.17822388757043051</v>
      </c>
    </row>
    <row r="24" spans="1:8" x14ac:dyDescent="0.25">
      <c r="A24" s="7" t="s">
        <v>52</v>
      </c>
      <c r="B24" s="16">
        <v>0.63451776649746205</v>
      </c>
      <c r="C24" s="17">
        <v>1.02564102564103</v>
      </c>
      <c r="D24" s="16">
        <v>0.29385171790235098</v>
      </c>
      <c r="E24" s="17">
        <v>0.61109753116597398</v>
      </c>
      <c r="F24" s="12"/>
      <c r="G24" s="10">
        <f t="shared" si="0"/>
        <v>-0.39112325914356794</v>
      </c>
      <c r="H24" s="11">
        <f t="shared" si="1"/>
        <v>-0.317245813263623</v>
      </c>
    </row>
    <row r="25" spans="1:8" x14ac:dyDescent="0.25">
      <c r="A25" s="7" t="s">
        <v>53</v>
      </c>
      <c r="B25" s="16">
        <v>1.5228426395939101</v>
      </c>
      <c r="C25" s="17">
        <v>1.15384615384615</v>
      </c>
      <c r="D25" s="16">
        <v>1.1301989150090401</v>
      </c>
      <c r="E25" s="17">
        <v>0.65998533365925194</v>
      </c>
      <c r="F25" s="12"/>
      <c r="G25" s="10">
        <f t="shared" si="0"/>
        <v>0.36899648574776012</v>
      </c>
      <c r="H25" s="11">
        <f t="shared" si="1"/>
        <v>0.47021358134978819</v>
      </c>
    </row>
    <row r="26" spans="1:8" x14ac:dyDescent="0.25">
      <c r="A26" s="7" t="s">
        <v>54</v>
      </c>
      <c r="B26" s="16">
        <v>0.69796954314720794</v>
      </c>
      <c r="C26" s="17">
        <v>1.34615384615385</v>
      </c>
      <c r="D26" s="16">
        <v>0.81374321880651002</v>
      </c>
      <c r="E26" s="17">
        <v>1.14886335859203</v>
      </c>
      <c r="F26" s="12"/>
      <c r="G26" s="10">
        <f t="shared" si="0"/>
        <v>-0.64818430300664209</v>
      </c>
      <c r="H26" s="11">
        <f t="shared" si="1"/>
        <v>-0.33512013978552002</v>
      </c>
    </row>
    <row r="27" spans="1:8" x14ac:dyDescent="0.25">
      <c r="A27" s="7" t="s">
        <v>55</v>
      </c>
      <c r="B27" s="16">
        <v>0</v>
      </c>
      <c r="C27" s="17">
        <v>0</v>
      </c>
      <c r="D27" s="16">
        <v>0</v>
      </c>
      <c r="E27" s="17">
        <v>2.4443901246639001E-2</v>
      </c>
      <c r="F27" s="12"/>
      <c r="G27" s="10">
        <f t="shared" si="0"/>
        <v>0</v>
      </c>
      <c r="H27" s="11">
        <f t="shared" si="1"/>
        <v>-2.4443901246639001E-2</v>
      </c>
    </row>
    <row r="28" spans="1:8" x14ac:dyDescent="0.25">
      <c r="A28" s="7" t="s">
        <v>56</v>
      </c>
      <c r="B28" s="16">
        <v>0</v>
      </c>
      <c r="C28" s="17">
        <v>0</v>
      </c>
      <c r="D28" s="16">
        <v>0</v>
      </c>
      <c r="E28" s="17">
        <v>2.4443901246639001E-2</v>
      </c>
      <c r="F28" s="12"/>
      <c r="G28" s="10">
        <f t="shared" si="0"/>
        <v>0</v>
      </c>
      <c r="H28" s="11">
        <f t="shared" si="1"/>
        <v>-2.4443901246639001E-2</v>
      </c>
    </row>
    <row r="29" spans="1:8" x14ac:dyDescent="0.25">
      <c r="A29" s="7" t="s">
        <v>57</v>
      </c>
      <c r="B29" s="16">
        <v>9.3274111675126914</v>
      </c>
      <c r="C29" s="17">
        <v>13.974358974358999</v>
      </c>
      <c r="D29" s="16">
        <v>9.1998191681735992</v>
      </c>
      <c r="E29" s="17">
        <v>13.541921290638001</v>
      </c>
      <c r="F29" s="12"/>
      <c r="G29" s="10">
        <f t="shared" si="0"/>
        <v>-4.6469478068463079</v>
      </c>
      <c r="H29" s="11">
        <f t="shared" si="1"/>
        <v>-4.3421021224644019</v>
      </c>
    </row>
    <row r="30" spans="1:8" x14ac:dyDescent="0.25">
      <c r="A30" s="7" t="s">
        <v>58</v>
      </c>
      <c r="B30" s="16">
        <v>2.15736040609137</v>
      </c>
      <c r="C30" s="17">
        <v>1.4102564102564099</v>
      </c>
      <c r="D30" s="16">
        <v>1.4466546112115701</v>
      </c>
      <c r="E30" s="17">
        <v>1.4910779760449799</v>
      </c>
      <c r="F30" s="12"/>
      <c r="G30" s="10">
        <f t="shared" si="0"/>
        <v>0.74710399583496012</v>
      </c>
      <c r="H30" s="11">
        <f t="shared" si="1"/>
        <v>-4.4423364833409806E-2</v>
      </c>
    </row>
    <row r="31" spans="1:8" x14ac:dyDescent="0.25">
      <c r="A31" s="7" t="s">
        <v>59</v>
      </c>
      <c r="B31" s="16">
        <v>0</v>
      </c>
      <c r="C31" s="17">
        <v>0.19230769230769199</v>
      </c>
      <c r="D31" s="16">
        <v>9.04159132007233E-2</v>
      </c>
      <c r="E31" s="17">
        <v>0.19555120997311201</v>
      </c>
      <c r="F31" s="12"/>
      <c r="G31" s="10">
        <f t="shared" si="0"/>
        <v>-0.19230769230769199</v>
      </c>
      <c r="H31" s="11">
        <f t="shared" si="1"/>
        <v>-0.10513529677238871</v>
      </c>
    </row>
    <row r="32" spans="1:8" x14ac:dyDescent="0.25">
      <c r="A32" s="7" t="s">
        <v>60</v>
      </c>
      <c r="B32" s="16">
        <v>4.8223350253807098</v>
      </c>
      <c r="C32" s="17">
        <v>1.92307692307692</v>
      </c>
      <c r="D32" s="16">
        <v>5.0180831826401402</v>
      </c>
      <c r="E32" s="17">
        <v>3.7888046932290398</v>
      </c>
      <c r="F32" s="12"/>
      <c r="G32" s="10">
        <f t="shared" si="0"/>
        <v>2.89925810230379</v>
      </c>
      <c r="H32" s="11">
        <f t="shared" si="1"/>
        <v>1.2292784894111004</v>
      </c>
    </row>
    <row r="33" spans="1:8" x14ac:dyDescent="0.25">
      <c r="A33" s="7" t="s">
        <v>61</v>
      </c>
      <c r="B33" s="16">
        <v>0.19035532994923901</v>
      </c>
      <c r="C33" s="17">
        <v>6.4102564102564097E-2</v>
      </c>
      <c r="D33" s="16">
        <v>0.27124773960216997</v>
      </c>
      <c r="E33" s="17">
        <v>0.41554632119286206</v>
      </c>
      <c r="F33" s="12"/>
      <c r="G33" s="10">
        <f t="shared" si="0"/>
        <v>0.12625276584667491</v>
      </c>
      <c r="H33" s="11">
        <f t="shared" si="1"/>
        <v>-0.14429858159069209</v>
      </c>
    </row>
    <row r="34" spans="1:8" x14ac:dyDescent="0.25">
      <c r="A34" s="7" t="s">
        <v>62</v>
      </c>
      <c r="B34" s="16">
        <v>3.4263959390862899</v>
      </c>
      <c r="C34" s="17">
        <v>7.5641025641025594</v>
      </c>
      <c r="D34" s="16">
        <v>4.4981916817359897</v>
      </c>
      <c r="E34" s="17">
        <v>6.7954045465656296</v>
      </c>
      <c r="F34" s="12"/>
      <c r="G34" s="10">
        <f t="shared" si="0"/>
        <v>-4.1377066250162695</v>
      </c>
      <c r="H34" s="11">
        <f t="shared" si="1"/>
        <v>-2.2972128648296399</v>
      </c>
    </row>
    <row r="35" spans="1:8" x14ac:dyDescent="0.25">
      <c r="A35" s="7" t="s">
        <v>63</v>
      </c>
      <c r="B35" s="16">
        <v>2.6015228426395898</v>
      </c>
      <c r="C35" s="17">
        <v>3.0128205128205101</v>
      </c>
      <c r="D35" s="16">
        <v>2.3056057866184401</v>
      </c>
      <c r="E35" s="17">
        <v>2.8843803471034</v>
      </c>
      <c r="F35" s="12"/>
      <c r="G35" s="10">
        <f t="shared" si="0"/>
        <v>-0.41129767018092034</v>
      </c>
      <c r="H35" s="11">
        <f t="shared" si="1"/>
        <v>-0.5787745604849599</v>
      </c>
    </row>
    <row r="36" spans="1:8" x14ac:dyDescent="0.25">
      <c r="A36" s="7" t="s">
        <v>64</v>
      </c>
      <c r="B36" s="16">
        <v>0.19035532994923901</v>
      </c>
      <c r="C36" s="17">
        <v>0.256410256410256</v>
      </c>
      <c r="D36" s="16">
        <v>0.22603978300180799</v>
      </c>
      <c r="E36" s="17">
        <v>0.293326814959668</v>
      </c>
      <c r="F36" s="12"/>
      <c r="G36" s="10">
        <f t="shared" si="0"/>
        <v>-6.6054926461016988E-2</v>
      </c>
      <c r="H36" s="11">
        <f t="shared" si="1"/>
        <v>-6.7287031957860011E-2</v>
      </c>
    </row>
    <row r="37" spans="1:8" x14ac:dyDescent="0.25">
      <c r="A37" s="7" t="s">
        <v>65</v>
      </c>
      <c r="B37" s="16">
        <v>0.57106598984771595</v>
      </c>
      <c r="C37" s="17">
        <v>0</v>
      </c>
      <c r="D37" s="16">
        <v>0.67811934900542503</v>
      </c>
      <c r="E37" s="17">
        <v>0</v>
      </c>
      <c r="F37" s="12"/>
      <c r="G37" s="10">
        <f t="shared" si="0"/>
        <v>0.57106598984771595</v>
      </c>
      <c r="H37" s="11">
        <f t="shared" si="1"/>
        <v>0.67811934900542503</v>
      </c>
    </row>
    <row r="38" spans="1:8" x14ac:dyDescent="0.25">
      <c r="A38" s="7" t="s">
        <v>66</v>
      </c>
      <c r="B38" s="16">
        <v>0.63451776649746205</v>
      </c>
      <c r="C38" s="17">
        <v>0.70512820512820495</v>
      </c>
      <c r="D38" s="16">
        <v>0.632911392405063</v>
      </c>
      <c r="E38" s="17">
        <v>0.68442923490589103</v>
      </c>
      <c r="F38" s="12"/>
      <c r="G38" s="10">
        <f t="shared" si="0"/>
        <v>-7.06104386307429E-2</v>
      </c>
      <c r="H38" s="11">
        <f t="shared" si="1"/>
        <v>-5.1517842500828026E-2</v>
      </c>
    </row>
    <row r="39" spans="1:8" x14ac:dyDescent="0.25">
      <c r="A39" s="7" t="s">
        <v>67</v>
      </c>
      <c r="B39" s="16">
        <v>0.44416243654822302</v>
      </c>
      <c r="C39" s="17">
        <v>0.19230769230769199</v>
      </c>
      <c r="D39" s="16">
        <v>0.36166365280289298</v>
      </c>
      <c r="E39" s="17">
        <v>0.26888291371302897</v>
      </c>
      <c r="F39" s="12"/>
      <c r="G39" s="10">
        <f t="shared" si="0"/>
        <v>0.251854744240531</v>
      </c>
      <c r="H39" s="11">
        <f t="shared" si="1"/>
        <v>9.2780739089864006E-2</v>
      </c>
    </row>
    <row r="40" spans="1:8" x14ac:dyDescent="0.25">
      <c r="A40" s="7" t="s">
        <v>68</v>
      </c>
      <c r="B40" s="16">
        <v>0.31725888324873103</v>
      </c>
      <c r="C40" s="17">
        <v>0.38461538461538497</v>
      </c>
      <c r="D40" s="16">
        <v>0.22603978300180799</v>
      </c>
      <c r="E40" s="17">
        <v>0.53776582742605705</v>
      </c>
      <c r="F40" s="12"/>
      <c r="G40" s="10">
        <f t="shared" si="0"/>
        <v>-6.7356501366653942E-2</v>
      </c>
      <c r="H40" s="11">
        <f t="shared" si="1"/>
        <v>-0.31172604442424906</v>
      </c>
    </row>
    <row r="41" spans="1:8" x14ac:dyDescent="0.25">
      <c r="A41" s="7" t="s">
        <v>69</v>
      </c>
      <c r="B41" s="16">
        <v>2.0304568527918803</v>
      </c>
      <c r="C41" s="17">
        <v>1.2179487179487201</v>
      </c>
      <c r="D41" s="16">
        <v>1.7631103074141001</v>
      </c>
      <c r="E41" s="17">
        <v>1.3444145685651399</v>
      </c>
      <c r="F41" s="12"/>
      <c r="G41" s="10">
        <f t="shared" si="0"/>
        <v>0.8125081348431602</v>
      </c>
      <c r="H41" s="11">
        <f t="shared" si="1"/>
        <v>0.41869573884896027</v>
      </c>
    </row>
    <row r="42" spans="1:8" x14ac:dyDescent="0.25">
      <c r="A42" s="7" t="s">
        <v>70</v>
      </c>
      <c r="B42" s="16">
        <v>0.19035532994923901</v>
      </c>
      <c r="C42" s="17">
        <v>0</v>
      </c>
      <c r="D42" s="16">
        <v>0.24864376130198898</v>
      </c>
      <c r="E42" s="17">
        <v>2.4443901246639001E-2</v>
      </c>
      <c r="F42" s="12"/>
      <c r="G42" s="10">
        <f t="shared" si="0"/>
        <v>0.19035532994923901</v>
      </c>
      <c r="H42" s="11">
        <f t="shared" si="1"/>
        <v>0.22419986005534998</v>
      </c>
    </row>
    <row r="43" spans="1:8" x14ac:dyDescent="0.25">
      <c r="A43" s="7" t="s">
        <v>71</v>
      </c>
      <c r="B43" s="16">
        <v>6.0279187817258899</v>
      </c>
      <c r="C43" s="17">
        <v>2.3076923076923097</v>
      </c>
      <c r="D43" s="16">
        <v>6.1934900542495503</v>
      </c>
      <c r="E43" s="17">
        <v>3.6176973845025704</v>
      </c>
      <c r="F43" s="12"/>
      <c r="G43" s="10">
        <f t="shared" si="0"/>
        <v>3.7202264740335802</v>
      </c>
      <c r="H43" s="11">
        <f t="shared" si="1"/>
        <v>2.57579266974698</v>
      </c>
    </row>
    <row r="44" spans="1:8" x14ac:dyDescent="0.25">
      <c r="A44" s="7" t="s">
        <v>72</v>
      </c>
      <c r="B44" s="16">
        <v>1.5228426395939101</v>
      </c>
      <c r="C44" s="17">
        <v>1.7948717948717898</v>
      </c>
      <c r="D44" s="16">
        <v>1.26582278481013</v>
      </c>
      <c r="E44" s="17">
        <v>1.8821803959911998</v>
      </c>
      <c r="F44" s="12"/>
      <c r="G44" s="10">
        <f t="shared" si="0"/>
        <v>-0.27202915527787974</v>
      </c>
      <c r="H44" s="11">
        <f t="shared" si="1"/>
        <v>-0.6163576111810698</v>
      </c>
    </row>
    <row r="45" spans="1:8" x14ac:dyDescent="0.25">
      <c r="A45" s="7" t="s">
        <v>73</v>
      </c>
      <c r="B45" s="16">
        <v>12.373096446700501</v>
      </c>
      <c r="C45" s="17">
        <v>11.346153846153801</v>
      </c>
      <c r="D45" s="16">
        <v>12.8842676311031</v>
      </c>
      <c r="E45" s="17">
        <v>4.3265705206550997</v>
      </c>
      <c r="F45" s="12"/>
      <c r="G45" s="10">
        <f t="shared" si="0"/>
        <v>1.0269426005467004</v>
      </c>
      <c r="H45" s="11">
        <f t="shared" si="1"/>
        <v>8.5576971104480002</v>
      </c>
    </row>
    <row r="46" spans="1:8" x14ac:dyDescent="0.25">
      <c r="A46" s="7" t="s">
        <v>74</v>
      </c>
      <c r="B46" s="16">
        <v>8.8832487309644694</v>
      </c>
      <c r="C46" s="17">
        <v>18.076923076923098</v>
      </c>
      <c r="D46" s="16">
        <v>9.5162748643761308</v>
      </c>
      <c r="E46" s="17">
        <v>19.2129063798582</v>
      </c>
      <c r="F46" s="12"/>
      <c r="G46" s="10">
        <f t="shared" si="0"/>
        <v>-9.1936743459586285</v>
      </c>
      <c r="H46" s="11">
        <f t="shared" si="1"/>
        <v>-9.6966315154820695</v>
      </c>
    </row>
    <row r="47" spans="1:8" x14ac:dyDescent="0.25">
      <c r="A47" s="7" t="s">
        <v>75</v>
      </c>
      <c r="B47" s="16">
        <v>4.7588832487309602</v>
      </c>
      <c r="C47" s="17">
        <v>5.0641025641025603</v>
      </c>
      <c r="D47" s="16">
        <v>5.4927667269439402</v>
      </c>
      <c r="E47" s="17">
        <v>4.5465656318748504</v>
      </c>
      <c r="F47" s="12"/>
      <c r="G47" s="10">
        <f t="shared" si="0"/>
        <v>-0.30521931537160008</v>
      </c>
      <c r="H47" s="11">
        <f t="shared" si="1"/>
        <v>0.94620109506908978</v>
      </c>
    </row>
    <row r="48" spans="1:8" x14ac:dyDescent="0.25">
      <c r="A48" s="7" t="s">
        <v>76</v>
      </c>
      <c r="B48" s="16">
        <v>2.53807106598985</v>
      </c>
      <c r="C48" s="17">
        <v>1.2820512820512799</v>
      </c>
      <c r="D48" s="16">
        <v>2.21518987341772</v>
      </c>
      <c r="E48" s="17">
        <v>1.71107308726473</v>
      </c>
      <c r="F48" s="12"/>
      <c r="G48" s="10">
        <f t="shared" si="0"/>
        <v>1.2560197839385701</v>
      </c>
      <c r="H48" s="11">
        <f t="shared" si="1"/>
        <v>0.50411678615299005</v>
      </c>
    </row>
    <row r="49" spans="1:8" x14ac:dyDescent="0.25">
      <c r="A49" s="142" t="s">
        <v>41</v>
      </c>
      <c r="B49" s="153">
        <v>6.3451776649746203E-2</v>
      </c>
      <c r="C49" s="154">
        <v>0.19230769230769199</v>
      </c>
      <c r="D49" s="153">
        <v>4.5207956600361698E-2</v>
      </c>
      <c r="E49" s="154">
        <v>0.17110730872647301</v>
      </c>
      <c r="F49" s="155"/>
      <c r="G49" s="156">
        <f t="shared" si="0"/>
        <v>-0.1288559156579458</v>
      </c>
      <c r="H49" s="157">
        <f t="shared" si="1"/>
        <v>-0.12589935212611131</v>
      </c>
    </row>
    <row r="50" spans="1:8" x14ac:dyDescent="0.25">
      <c r="A50" s="7" t="s">
        <v>44</v>
      </c>
      <c r="B50" s="16">
        <v>0</v>
      </c>
      <c r="C50" s="17">
        <v>0</v>
      </c>
      <c r="D50" s="16">
        <v>2.2603978300180801E-2</v>
      </c>
      <c r="E50" s="17">
        <v>0</v>
      </c>
      <c r="F50" s="12"/>
      <c r="G50" s="10">
        <f t="shared" si="0"/>
        <v>0</v>
      </c>
      <c r="H50" s="11">
        <f t="shared" si="1"/>
        <v>2.2603978300180801E-2</v>
      </c>
    </row>
    <row r="51" spans="1:8" x14ac:dyDescent="0.25">
      <c r="A51" s="7" t="s">
        <v>47</v>
      </c>
      <c r="B51" s="16">
        <v>0.38071065989847702</v>
      </c>
      <c r="C51" s="17">
        <v>0.128205128205128</v>
      </c>
      <c r="D51" s="16">
        <v>0.42947558770343602</v>
      </c>
      <c r="E51" s="17">
        <v>0.21999511121975099</v>
      </c>
      <c r="F51" s="12"/>
      <c r="G51" s="10">
        <f t="shared" si="0"/>
        <v>0.25250553169334899</v>
      </c>
      <c r="H51" s="11">
        <f t="shared" si="1"/>
        <v>0.20948047648368504</v>
      </c>
    </row>
    <row r="52" spans="1:8" x14ac:dyDescent="0.25">
      <c r="A52" s="1"/>
      <c r="B52" s="18"/>
      <c r="C52" s="19"/>
      <c r="D52" s="18"/>
      <c r="E52" s="19"/>
      <c r="F52" s="15"/>
      <c r="G52" s="13"/>
      <c r="H52" s="14"/>
    </row>
    <row r="53" spans="1:8" s="43" customFormat="1" x14ac:dyDescent="0.25">
      <c r="A53" s="27" t="s">
        <v>5</v>
      </c>
      <c r="B53" s="44">
        <f>SUM(B6:B52)</f>
        <v>100.00000000000001</v>
      </c>
      <c r="C53" s="45">
        <f>SUM(C6:C52)</f>
        <v>99.999999999999972</v>
      </c>
      <c r="D53" s="44">
        <f>SUM(D6:D52)</f>
        <v>100.00000000000001</v>
      </c>
      <c r="E53" s="45">
        <f>SUM(E6:E52)</f>
        <v>100.00000000000001</v>
      </c>
      <c r="F53" s="49"/>
      <c r="G53" s="50">
        <f>SUM(G6:G52)</f>
        <v>1.3711254354120683E-14</v>
      </c>
      <c r="H53" s="51">
        <f>SUM(H6:H52)</f>
        <v>1.4016565685892601E-14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87</v>
      </c>
      <c r="B2" s="202" t="s">
        <v>78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88</v>
      </c>
      <c r="B7" s="78">
        <f>SUM($B8:$B11)</f>
        <v>403</v>
      </c>
      <c r="C7" s="79">
        <f>SUM($C8:$C11)</f>
        <v>460</v>
      </c>
      <c r="D7" s="78">
        <f>SUM($D8:$D11)</f>
        <v>1284</v>
      </c>
      <c r="E7" s="79">
        <f>SUM($E8:$E11)</f>
        <v>1128</v>
      </c>
      <c r="F7" s="80"/>
      <c r="G7" s="78">
        <f>B7-C7</f>
        <v>-57</v>
      </c>
      <c r="H7" s="79">
        <f>D7-E7</f>
        <v>156</v>
      </c>
      <c r="I7" s="54">
        <f>IF(C7=0, "-", IF(G7/C7&lt;10, G7/C7, "&gt;999%"))</f>
        <v>-0.12391304347826088</v>
      </c>
      <c r="J7" s="55">
        <f>IF(E7=0, "-", IF(H7/E7&lt;10, H7/E7, "&gt;999%"))</f>
        <v>0.13829787234042554</v>
      </c>
    </row>
    <row r="8" spans="1:10" x14ac:dyDescent="0.25">
      <c r="A8" s="158" t="s">
        <v>134</v>
      </c>
      <c r="B8" s="65">
        <v>284</v>
      </c>
      <c r="C8" s="66">
        <v>345</v>
      </c>
      <c r="D8" s="65">
        <v>935</v>
      </c>
      <c r="E8" s="66">
        <v>828</v>
      </c>
      <c r="F8" s="67"/>
      <c r="G8" s="65">
        <f>B8-C8</f>
        <v>-61</v>
      </c>
      <c r="H8" s="66">
        <f>D8-E8</f>
        <v>107</v>
      </c>
      <c r="I8" s="8">
        <f>IF(C8=0, "-", IF(G8/C8&lt;10, G8/C8, "&gt;999%"))</f>
        <v>-0.17681159420289855</v>
      </c>
      <c r="J8" s="9">
        <f>IF(E8=0, "-", IF(H8/E8&lt;10, H8/E8, "&gt;999%"))</f>
        <v>0.12922705314009661</v>
      </c>
    </row>
    <row r="9" spans="1:10" x14ac:dyDescent="0.25">
      <c r="A9" s="158" t="s">
        <v>135</v>
      </c>
      <c r="B9" s="65">
        <v>100</v>
      </c>
      <c r="C9" s="66">
        <v>108</v>
      </c>
      <c r="D9" s="65">
        <v>298</v>
      </c>
      <c r="E9" s="66">
        <v>259</v>
      </c>
      <c r="F9" s="67"/>
      <c r="G9" s="65">
        <f>B9-C9</f>
        <v>-8</v>
      </c>
      <c r="H9" s="66">
        <f>D9-E9</f>
        <v>39</v>
      </c>
      <c r="I9" s="8">
        <f>IF(C9=0, "-", IF(G9/C9&lt;10, G9/C9, "&gt;999%"))</f>
        <v>-7.407407407407407E-2</v>
      </c>
      <c r="J9" s="9">
        <f>IF(E9=0, "-", IF(H9/E9&lt;10, H9/E9, "&gt;999%"))</f>
        <v>0.15057915057915058</v>
      </c>
    </row>
    <row r="10" spans="1:10" x14ac:dyDescent="0.25">
      <c r="A10" s="158" t="s">
        <v>136</v>
      </c>
      <c r="B10" s="65">
        <v>4</v>
      </c>
      <c r="C10" s="66">
        <v>6</v>
      </c>
      <c r="D10" s="65">
        <v>20</v>
      </c>
      <c r="E10" s="66">
        <v>21</v>
      </c>
      <c r="F10" s="67"/>
      <c r="G10" s="65">
        <f>B10-C10</f>
        <v>-2</v>
      </c>
      <c r="H10" s="66">
        <f>D10-E10</f>
        <v>-1</v>
      </c>
      <c r="I10" s="8">
        <f>IF(C10=0, "-", IF(G10/C10&lt;10, G10/C10, "&gt;999%"))</f>
        <v>-0.33333333333333331</v>
      </c>
      <c r="J10" s="9">
        <f>IF(E10=0, "-", IF(H10/E10&lt;10, H10/E10, "&gt;999%"))</f>
        <v>-4.7619047619047616E-2</v>
      </c>
    </row>
    <row r="11" spans="1:10" x14ac:dyDescent="0.25">
      <c r="A11" s="158" t="s">
        <v>137</v>
      </c>
      <c r="B11" s="65">
        <v>15</v>
      </c>
      <c r="C11" s="66">
        <v>1</v>
      </c>
      <c r="D11" s="65">
        <v>31</v>
      </c>
      <c r="E11" s="66">
        <v>20</v>
      </c>
      <c r="F11" s="67"/>
      <c r="G11" s="65">
        <f>B11-C11</f>
        <v>14</v>
      </c>
      <c r="H11" s="66">
        <f>D11-E11</f>
        <v>11</v>
      </c>
      <c r="I11" s="8" t="str">
        <f>IF(C11=0, "-", IF(G11/C11&lt;10, G11/C11, "&gt;999%"))</f>
        <v>&gt;999%</v>
      </c>
      <c r="J11" s="9">
        <f>IF(E11=0, "-", IF(H11/E11&lt;10, H11/E11, "&gt;999%"))</f>
        <v>0.55000000000000004</v>
      </c>
    </row>
    <row r="12" spans="1:10" x14ac:dyDescent="0.25">
      <c r="A12" s="7"/>
      <c r="B12" s="65"/>
      <c r="C12" s="66"/>
      <c r="D12" s="65"/>
      <c r="E12" s="66"/>
      <c r="F12" s="67"/>
      <c r="G12" s="65"/>
      <c r="H12" s="66"/>
      <c r="I12" s="8"/>
      <c r="J12" s="9"/>
    </row>
    <row r="13" spans="1:10" s="160" customFormat="1" x14ac:dyDescent="0.25">
      <c r="A13" s="159" t="s">
        <v>97</v>
      </c>
      <c r="B13" s="78">
        <f>SUM($B14:$B17)</f>
        <v>958</v>
      </c>
      <c r="C13" s="79">
        <f>SUM($C14:$C17)</f>
        <v>814</v>
      </c>
      <c r="D13" s="78">
        <f>SUM($D14:$D17)</f>
        <v>2562</v>
      </c>
      <c r="E13" s="79">
        <f>SUM($E14:$E17)</f>
        <v>2198</v>
      </c>
      <c r="F13" s="80"/>
      <c r="G13" s="78">
        <f>B13-C13</f>
        <v>144</v>
      </c>
      <c r="H13" s="79">
        <f>D13-E13</f>
        <v>364</v>
      </c>
      <c r="I13" s="54">
        <f>IF(C13=0, "-", IF(G13/C13&lt;10, G13/C13, "&gt;999%"))</f>
        <v>0.1769041769041769</v>
      </c>
      <c r="J13" s="55">
        <f>IF(E13=0, "-", IF(H13/E13&lt;10, H13/E13, "&gt;999%"))</f>
        <v>0.16560509554140126</v>
      </c>
    </row>
    <row r="14" spans="1:10" x14ac:dyDescent="0.25">
      <c r="A14" s="158" t="s">
        <v>134</v>
      </c>
      <c r="B14" s="65">
        <v>688</v>
      </c>
      <c r="C14" s="66">
        <v>590</v>
      </c>
      <c r="D14" s="65">
        <v>1809</v>
      </c>
      <c r="E14" s="66">
        <v>1566</v>
      </c>
      <c r="F14" s="67"/>
      <c r="G14" s="65">
        <f>B14-C14</f>
        <v>98</v>
      </c>
      <c r="H14" s="66">
        <f>D14-E14</f>
        <v>243</v>
      </c>
      <c r="I14" s="8">
        <f>IF(C14=0, "-", IF(G14/C14&lt;10, G14/C14, "&gt;999%"))</f>
        <v>0.16610169491525423</v>
      </c>
      <c r="J14" s="9">
        <f>IF(E14=0, "-", IF(H14/E14&lt;10, H14/E14, "&gt;999%"))</f>
        <v>0.15517241379310345</v>
      </c>
    </row>
    <row r="15" spans="1:10" x14ac:dyDescent="0.25">
      <c r="A15" s="158" t="s">
        <v>135</v>
      </c>
      <c r="B15" s="65">
        <v>236</v>
      </c>
      <c r="C15" s="66">
        <v>200</v>
      </c>
      <c r="D15" s="65">
        <v>637</v>
      </c>
      <c r="E15" s="66">
        <v>522</v>
      </c>
      <c r="F15" s="67"/>
      <c r="G15" s="65">
        <f>B15-C15</f>
        <v>36</v>
      </c>
      <c r="H15" s="66">
        <f>D15-E15</f>
        <v>115</v>
      </c>
      <c r="I15" s="8">
        <f>IF(C15=0, "-", IF(G15/C15&lt;10, G15/C15, "&gt;999%"))</f>
        <v>0.18</v>
      </c>
      <c r="J15" s="9">
        <f>IF(E15=0, "-", IF(H15/E15&lt;10, H15/E15, "&gt;999%"))</f>
        <v>0.22030651340996169</v>
      </c>
    </row>
    <row r="16" spans="1:10" x14ac:dyDescent="0.25">
      <c r="A16" s="158" t="s">
        <v>136</v>
      </c>
      <c r="B16" s="65">
        <v>22</v>
      </c>
      <c r="C16" s="66">
        <v>16</v>
      </c>
      <c r="D16" s="65">
        <v>71</v>
      </c>
      <c r="E16" s="66">
        <v>66</v>
      </c>
      <c r="F16" s="67"/>
      <c r="G16" s="65">
        <f>B16-C16</f>
        <v>6</v>
      </c>
      <c r="H16" s="66">
        <f>D16-E16</f>
        <v>5</v>
      </c>
      <c r="I16" s="8">
        <f>IF(C16=0, "-", IF(G16/C16&lt;10, G16/C16, "&gt;999%"))</f>
        <v>0.375</v>
      </c>
      <c r="J16" s="9">
        <f>IF(E16=0, "-", IF(H16/E16&lt;10, H16/E16, "&gt;999%"))</f>
        <v>7.575757575757576E-2</v>
      </c>
    </row>
    <row r="17" spans="1:10" x14ac:dyDescent="0.25">
      <c r="A17" s="158" t="s">
        <v>137</v>
      </c>
      <c r="B17" s="65">
        <v>12</v>
      </c>
      <c r="C17" s="66">
        <v>8</v>
      </c>
      <c r="D17" s="65">
        <v>45</v>
      </c>
      <c r="E17" s="66">
        <v>44</v>
      </c>
      <c r="F17" s="67"/>
      <c r="G17" s="65">
        <f>B17-C17</f>
        <v>4</v>
      </c>
      <c r="H17" s="66">
        <f>D17-E17</f>
        <v>1</v>
      </c>
      <c r="I17" s="8">
        <f>IF(C17=0, "-", IF(G17/C17&lt;10, G17/C17, "&gt;999%"))</f>
        <v>0.5</v>
      </c>
      <c r="J17" s="9">
        <f>IF(E17=0, "-", IF(H17/E17&lt;10, H17/E17, "&gt;999%"))</f>
        <v>2.2727272727272728E-2</v>
      </c>
    </row>
    <row r="18" spans="1:10" x14ac:dyDescent="0.25">
      <c r="A18" s="22"/>
      <c r="B18" s="74"/>
      <c r="C18" s="75"/>
      <c r="D18" s="74"/>
      <c r="E18" s="75"/>
      <c r="F18" s="76"/>
      <c r="G18" s="74"/>
      <c r="H18" s="75"/>
      <c r="I18" s="23"/>
      <c r="J18" s="24"/>
    </row>
    <row r="19" spans="1:10" s="160" customFormat="1" x14ac:dyDescent="0.25">
      <c r="A19" s="159" t="s">
        <v>103</v>
      </c>
      <c r="B19" s="78">
        <f>SUM($B20:$B23)</f>
        <v>198</v>
      </c>
      <c r="C19" s="79">
        <f>SUM($C20:$C23)</f>
        <v>277</v>
      </c>
      <c r="D19" s="78">
        <f>SUM($D20:$D23)</f>
        <v>529</v>
      </c>
      <c r="E19" s="79">
        <f>SUM($E20:$E23)</f>
        <v>739</v>
      </c>
      <c r="F19" s="80"/>
      <c r="G19" s="78">
        <f>B19-C19</f>
        <v>-79</v>
      </c>
      <c r="H19" s="79">
        <f>D19-E19</f>
        <v>-210</v>
      </c>
      <c r="I19" s="54">
        <f>IF(C19=0, "-", IF(G19/C19&lt;10, G19/C19, "&gt;999%"))</f>
        <v>-0.2851985559566787</v>
      </c>
      <c r="J19" s="55">
        <f>IF(E19=0, "-", IF(H19/E19&lt;10, H19/E19, "&gt;999%"))</f>
        <v>-0.28416779431664413</v>
      </c>
    </row>
    <row r="20" spans="1:10" x14ac:dyDescent="0.25">
      <c r="A20" s="158" t="s">
        <v>134</v>
      </c>
      <c r="B20" s="65">
        <v>63</v>
      </c>
      <c r="C20" s="66">
        <v>100</v>
      </c>
      <c r="D20" s="65">
        <v>192</v>
      </c>
      <c r="E20" s="66">
        <v>284</v>
      </c>
      <c r="F20" s="67"/>
      <c r="G20" s="65">
        <f>B20-C20</f>
        <v>-37</v>
      </c>
      <c r="H20" s="66">
        <f>D20-E20</f>
        <v>-92</v>
      </c>
      <c r="I20" s="8">
        <f>IF(C20=0, "-", IF(G20/C20&lt;10, G20/C20, "&gt;999%"))</f>
        <v>-0.37</v>
      </c>
      <c r="J20" s="9">
        <f>IF(E20=0, "-", IF(H20/E20&lt;10, H20/E20, "&gt;999%"))</f>
        <v>-0.323943661971831</v>
      </c>
    </row>
    <row r="21" spans="1:10" x14ac:dyDescent="0.25">
      <c r="A21" s="158" t="s">
        <v>135</v>
      </c>
      <c r="B21" s="65">
        <v>126</v>
      </c>
      <c r="C21" s="66">
        <v>156</v>
      </c>
      <c r="D21" s="65">
        <v>324</v>
      </c>
      <c r="E21" s="66">
        <v>390</v>
      </c>
      <c r="F21" s="67"/>
      <c r="G21" s="65">
        <f>B21-C21</f>
        <v>-30</v>
      </c>
      <c r="H21" s="66">
        <f>D21-E21</f>
        <v>-66</v>
      </c>
      <c r="I21" s="8">
        <f>IF(C21=0, "-", IF(G21/C21&lt;10, G21/C21, "&gt;999%"))</f>
        <v>-0.19230769230769232</v>
      </c>
      <c r="J21" s="9">
        <f>IF(E21=0, "-", IF(H21/E21&lt;10, H21/E21, "&gt;999%"))</f>
        <v>-0.16923076923076924</v>
      </c>
    </row>
    <row r="22" spans="1:10" x14ac:dyDescent="0.25">
      <c r="A22" s="158" t="s">
        <v>136</v>
      </c>
      <c r="B22" s="65">
        <v>9</v>
      </c>
      <c r="C22" s="66">
        <v>21</v>
      </c>
      <c r="D22" s="65">
        <v>13</v>
      </c>
      <c r="E22" s="66">
        <v>63</v>
      </c>
      <c r="F22" s="67"/>
      <c r="G22" s="65">
        <f>B22-C22</f>
        <v>-12</v>
      </c>
      <c r="H22" s="66">
        <f>D22-E22</f>
        <v>-50</v>
      </c>
      <c r="I22" s="8">
        <f>IF(C22=0, "-", IF(G22/C22&lt;10, G22/C22, "&gt;999%"))</f>
        <v>-0.5714285714285714</v>
      </c>
      <c r="J22" s="9">
        <f>IF(E22=0, "-", IF(H22/E22&lt;10, H22/E22, "&gt;999%"))</f>
        <v>-0.79365079365079361</v>
      </c>
    </row>
    <row r="23" spans="1:10" x14ac:dyDescent="0.25">
      <c r="A23" s="158" t="s">
        <v>137</v>
      </c>
      <c r="B23" s="65">
        <v>0</v>
      </c>
      <c r="C23" s="66">
        <v>0</v>
      </c>
      <c r="D23" s="65">
        <v>0</v>
      </c>
      <c r="E23" s="66">
        <v>2</v>
      </c>
      <c r="F23" s="67"/>
      <c r="G23" s="65">
        <f>B23-C23</f>
        <v>0</v>
      </c>
      <c r="H23" s="66">
        <f>D23-E23</f>
        <v>-2</v>
      </c>
      <c r="I23" s="8" t="str">
        <f>IF(C23=0, "-", IF(G23/C23&lt;10, G23/C23, "&gt;999%"))</f>
        <v>-</v>
      </c>
      <c r="J23" s="9">
        <f>IF(E23=0, "-", IF(H23/E23&lt;10, H23/E23, "&gt;999%"))</f>
        <v>-1</v>
      </c>
    </row>
    <row r="24" spans="1:10" x14ac:dyDescent="0.25">
      <c r="A24" s="7"/>
      <c r="B24" s="65"/>
      <c r="C24" s="66"/>
      <c r="D24" s="65"/>
      <c r="E24" s="66"/>
      <c r="F24" s="67"/>
      <c r="G24" s="65"/>
      <c r="H24" s="66"/>
      <c r="I24" s="8"/>
      <c r="J24" s="9"/>
    </row>
    <row r="25" spans="1:10" s="43" customFormat="1" x14ac:dyDescent="0.25">
      <c r="A25" s="53" t="s">
        <v>29</v>
      </c>
      <c r="B25" s="78">
        <f>SUM($B26:$B29)</f>
        <v>1559</v>
      </c>
      <c r="C25" s="79">
        <f>SUM($C26:$C29)</f>
        <v>1551</v>
      </c>
      <c r="D25" s="78">
        <f>SUM($D26:$D29)</f>
        <v>4375</v>
      </c>
      <c r="E25" s="79">
        <f>SUM($E26:$E29)</f>
        <v>4065</v>
      </c>
      <c r="F25" s="80"/>
      <c r="G25" s="78">
        <f>B25-C25</f>
        <v>8</v>
      </c>
      <c r="H25" s="79">
        <f>D25-E25</f>
        <v>310</v>
      </c>
      <c r="I25" s="54">
        <f>IF(C25=0, "-", IF(G25/C25&lt;10, G25/C25, "&gt;999%"))</f>
        <v>5.1579626047711154E-3</v>
      </c>
      <c r="J25" s="55">
        <f>IF(E25=0, "-", IF(H25/E25&lt;10, H25/E25, "&gt;999%"))</f>
        <v>7.626076260762607E-2</v>
      </c>
    </row>
    <row r="26" spans="1:10" x14ac:dyDescent="0.25">
      <c r="A26" s="158" t="s">
        <v>134</v>
      </c>
      <c r="B26" s="65">
        <v>1035</v>
      </c>
      <c r="C26" s="66">
        <v>1035</v>
      </c>
      <c r="D26" s="65">
        <v>2936</v>
      </c>
      <c r="E26" s="66">
        <v>2678</v>
      </c>
      <c r="F26" s="67"/>
      <c r="G26" s="65">
        <f>B26-C26</f>
        <v>0</v>
      </c>
      <c r="H26" s="66">
        <f>D26-E26</f>
        <v>258</v>
      </c>
      <c r="I26" s="8">
        <f>IF(C26=0, "-", IF(G26/C26&lt;10, G26/C26, "&gt;999%"))</f>
        <v>0</v>
      </c>
      <c r="J26" s="9">
        <f>IF(E26=0, "-", IF(H26/E26&lt;10, H26/E26, "&gt;999%"))</f>
        <v>9.6340552651232259E-2</v>
      </c>
    </row>
    <row r="27" spans="1:10" x14ac:dyDescent="0.25">
      <c r="A27" s="158" t="s">
        <v>135</v>
      </c>
      <c r="B27" s="65">
        <v>462</v>
      </c>
      <c r="C27" s="66">
        <v>464</v>
      </c>
      <c r="D27" s="65">
        <v>1259</v>
      </c>
      <c r="E27" s="66">
        <v>1171</v>
      </c>
      <c r="F27" s="67"/>
      <c r="G27" s="65">
        <f>B27-C27</f>
        <v>-2</v>
      </c>
      <c r="H27" s="66">
        <f>D27-E27</f>
        <v>88</v>
      </c>
      <c r="I27" s="8">
        <f>IF(C27=0, "-", IF(G27/C27&lt;10, G27/C27, "&gt;999%"))</f>
        <v>-4.3103448275862068E-3</v>
      </c>
      <c r="J27" s="9">
        <f>IF(E27=0, "-", IF(H27/E27&lt;10, H27/E27, "&gt;999%"))</f>
        <v>7.5149444918872751E-2</v>
      </c>
    </row>
    <row r="28" spans="1:10" x14ac:dyDescent="0.25">
      <c r="A28" s="158" t="s">
        <v>136</v>
      </c>
      <c r="B28" s="65">
        <v>35</v>
      </c>
      <c r="C28" s="66">
        <v>43</v>
      </c>
      <c r="D28" s="65">
        <v>104</v>
      </c>
      <c r="E28" s="66">
        <v>150</v>
      </c>
      <c r="F28" s="67"/>
      <c r="G28" s="65">
        <f>B28-C28</f>
        <v>-8</v>
      </c>
      <c r="H28" s="66">
        <f>D28-E28</f>
        <v>-46</v>
      </c>
      <c r="I28" s="8">
        <f>IF(C28=0, "-", IF(G28/C28&lt;10, G28/C28, "&gt;999%"))</f>
        <v>-0.18604651162790697</v>
      </c>
      <c r="J28" s="9">
        <f>IF(E28=0, "-", IF(H28/E28&lt;10, H28/E28, "&gt;999%"))</f>
        <v>-0.30666666666666664</v>
      </c>
    </row>
    <row r="29" spans="1:10" x14ac:dyDescent="0.25">
      <c r="A29" s="158" t="s">
        <v>137</v>
      </c>
      <c r="B29" s="65">
        <v>27</v>
      </c>
      <c r="C29" s="66">
        <v>9</v>
      </c>
      <c r="D29" s="65">
        <v>76</v>
      </c>
      <c r="E29" s="66">
        <v>66</v>
      </c>
      <c r="F29" s="67"/>
      <c r="G29" s="65">
        <f>B29-C29</f>
        <v>18</v>
      </c>
      <c r="H29" s="66">
        <f>D29-E29</f>
        <v>10</v>
      </c>
      <c r="I29" s="8">
        <f>IF(C29=0, "-", IF(G29/C29&lt;10, G29/C29, "&gt;999%"))</f>
        <v>2</v>
      </c>
      <c r="J29" s="9">
        <f>IF(E29=0, "-", IF(H29/E29&lt;10, H29/E29, "&gt;999%"))</f>
        <v>0.15151515151515152</v>
      </c>
    </row>
    <row r="30" spans="1:10" x14ac:dyDescent="0.25">
      <c r="A30" s="7"/>
      <c r="B30" s="65"/>
      <c r="C30" s="66"/>
      <c r="D30" s="65"/>
      <c r="E30" s="66"/>
      <c r="F30" s="67"/>
      <c r="G30" s="65"/>
      <c r="H30" s="66"/>
      <c r="I30" s="8"/>
      <c r="J30" s="9"/>
    </row>
    <row r="31" spans="1:10" s="43" customFormat="1" x14ac:dyDescent="0.25">
      <c r="A31" s="22" t="s">
        <v>104</v>
      </c>
      <c r="B31" s="78">
        <v>17</v>
      </c>
      <c r="C31" s="79">
        <v>9</v>
      </c>
      <c r="D31" s="78">
        <v>49</v>
      </c>
      <c r="E31" s="79">
        <v>26</v>
      </c>
      <c r="F31" s="80"/>
      <c r="G31" s="78">
        <f>B31-C31</f>
        <v>8</v>
      </c>
      <c r="H31" s="79">
        <f>D31-E31</f>
        <v>23</v>
      </c>
      <c r="I31" s="54">
        <f>IF(C31=0, "-", IF(G31/C31&lt;10, G31/C31, "&gt;999%"))</f>
        <v>0.88888888888888884</v>
      </c>
      <c r="J31" s="55">
        <f>IF(E31=0, "-", IF(H31/E31&lt;10, H31/E31, "&gt;999%"))</f>
        <v>0.88461538461538458</v>
      </c>
    </row>
    <row r="32" spans="1:10" x14ac:dyDescent="0.25">
      <c r="A32" s="1"/>
      <c r="B32" s="68"/>
      <c r="C32" s="69"/>
      <c r="D32" s="68"/>
      <c r="E32" s="69"/>
      <c r="F32" s="70"/>
      <c r="G32" s="68"/>
      <c r="H32" s="69"/>
      <c r="I32" s="5"/>
      <c r="J32" s="6"/>
    </row>
    <row r="33" spans="1:10" s="43" customFormat="1" x14ac:dyDescent="0.25">
      <c r="A33" s="27" t="s">
        <v>5</v>
      </c>
      <c r="B33" s="71">
        <f>SUM(B26:B32)</f>
        <v>1576</v>
      </c>
      <c r="C33" s="77">
        <f>SUM(C26:C32)</f>
        <v>1560</v>
      </c>
      <c r="D33" s="71">
        <f>SUM(D26:D32)</f>
        <v>4424</v>
      </c>
      <c r="E33" s="77">
        <f>SUM(E26:E32)</f>
        <v>4091</v>
      </c>
      <c r="F33" s="73"/>
      <c r="G33" s="71">
        <f>B33-C33</f>
        <v>16</v>
      </c>
      <c r="H33" s="72">
        <f>D33-E33</f>
        <v>333</v>
      </c>
      <c r="I33" s="37">
        <f>IF(C33=0, 0, G33/C33)</f>
        <v>1.0256410256410256E-2</v>
      </c>
      <c r="J33" s="38">
        <f>IF(E33=0, 0, H33/E33)</f>
        <v>8.1398191151307753E-2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3.2" x14ac:dyDescent="0.25"/>
  <cols>
    <col min="1" max="1" width="32.44140625" bestFit="1"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87</v>
      </c>
      <c r="B2" s="202" t="s">
        <v>78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88</v>
      </c>
      <c r="B7" s="65"/>
      <c r="C7" s="66"/>
      <c r="D7" s="65"/>
      <c r="E7" s="66"/>
      <c r="F7" s="67"/>
      <c r="G7" s="65"/>
      <c r="H7" s="66"/>
      <c r="I7" s="20"/>
      <c r="J7" s="21"/>
    </row>
    <row r="8" spans="1:10" x14ac:dyDescent="0.25">
      <c r="A8" s="158" t="s">
        <v>138</v>
      </c>
      <c r="B8" s="65">
        <v>13</v>
      </c>
      <c r="C8" s="66">
        <v>17</v>
      </c>
      <c r="D8" s="65">
        <v>57</v>
      </c>
      <c r="E8" s="66">
        <v>39</v>
      </c>
      <c r="F8" s="67"/>
      <c r="G8" s="65">
        <f>B8-C8</f>
        <v>-4</v>
      </c>
      <c r="H8" s="66">
        <f>D8-E8</f>
        <v>18</v>
      </c>
      <c r="I8" s="20">
        <f>IF(C8=0, "-", IF(G8/C8&lt;10, G8/C8, "&gt;999%"))</f>
        <v>-0.23529411764705882</v>
      </c>
      <c r="J8" s="21">
        <f>IF(E8=0, "-", IF(H8/E8&lt;10, H8/E8, "&gt;999%"))</f>
        <v>0.46153846153846156</v>
      </c>
    </row>
    <row r="9" spans="1:10" x14ac:dyDescent="0.25">
      <c r="A9" s="158" t="s">
        <v>139</v>
      </c>
      <c r="B9" s="65">
        <v>97</v>
      </c>
      <c r="C9" s="66">
        <v>193</v>
      </c>
      <c r="D9" s="65">
        <v>455</v>
      </c>
      <c r="E9" s="66">
        <v>211</v>
      </c>
      <c r="F9" s="67"/>
      <c r="G9" s="65">
        <f>B9-C9</f>
        <v>-96</v>
      </c>
      <c r="H9" s="66">
        <f>D9-E9</f>
        <v>244</v>
      </c>
      <c r="I9" s="20">
        <f>IF(C9=0, "-", IF(G9/C9&lt;10, G9/C9, "&gt;999%"))</f>
        <v>-0.49740932642487046</v>
      </c>
      <c r="J9" s="21">
        <f>IF(E9=0, "-", IF(H9/E9&lt;10, H9/E9, "&gt;999%"))</f>
        <v>1.1563981042654028</v>
      </c>
    </row>
    <row r="10" spans="1:10" x14ac:dyDescent="0.25">
      <c r="A10" s="158" t="s">
        <v>140</v>
      </c>
      <c r="B10" s="65">
        <v>21</v>
      </c>
      <c r="C10" s="66">
        <v>38</v>
      </c>
      <c r="D10" s="65">
        <v>56</v>
      </c>
      <c r="E10" s="66">
        <v>138</v>
      </c>
      <c r="F10" s="67"/>
      <c r="G10" s="65">
        <f>B10-C10</f>
        <v>-17</v>
      </c>
      <c r="H10" s="66">
        <f>D10-E10</f>
        <v>-82</v>
      </c>
      <c r="I10" s="20">
        <f>IF(C10=0, "-", IF(G10/C10&lt;10, G10/C10, "&gt;999%"))</f>
        <v>-0.44736842105263158</v>
      </c>
      <c r="J10" s="21">
        <f>IF(E10=0, "-", IF(H10/E10&lt;10, H10/E10, "&gt;999%"))</f>
        <v>-0.59420289855072461</v>
      </c>
    </row>
    <row r="11" spans="1:10" x14ac:dyDescent="0.25">
      <c r="A11" s="158" t="s">
        <v>141</v>
      </c>
      <c r="B11" s="65">
        <v>271</v>
      </c>
      <c r="C11" s="66">
        <v>212</v>
      </c>
      <c r="D11" s="65">
        <v>714</v>
      </c>
      <c r="E11" s="66">
        <v>737</v>
      </c>
      <c r="F11" s="67"/>
      <c r="G11" s="65">
        <f>B11-C11</f>
        <v>59</v>
      </c>
      <c r="H11" s="66">
        <f>D11-E11</f>
        <v>-23</v>
      </c>
      <c r="I11" s="20">
        <f>IF(C11=0, "-", IF(G11/C11&lt;10, G11/C11, "&gt;999%"))</f>
        <v>0.27830188679245282</v>
      </c>
      <c r="J11" s="21">
        <f>IF(E11=0, "-", IF(H11/E11&lt;10, H11/E11, "&gt;999%"))</f>
        <v>-3.1207598371777476E-2</v>
      </c>
    </row>
    <row r="12" spans="1:10" x14ac:dyDescent="0.25">
      <c r="A12" s="158" t="s">
        <v>142</v>
      </c>
      <c r="B12" s="65">
        <v>1</v>
      </c>
      <c r="C12" s="66">
        <v>0</v>
      </c>
      <c r="D12" s="65">
        <v>2</v>
      </c>
      <c r="E12" s="66">
        <v>3</v>
      </c>
      <c r="F12" s="67"/>
      <c r="G12" s="65">
        <f>B12-C12</f>
        <v>1</v>
      </c>
      <c r="H12" s="66">
        <f>D12-E12</f>
        <v>-1</v>
      </c>
      <c r="I12" s="20" t="str">
        <f>IF(C12=0, "-", IF(G12/C12&lt;10, G12/C12, "&gt;999%"))</f>
        <v>-</v>
      </c>
      <c r="J12" s="21">
        <f>IF(E12=0, "-", IF(H12/E12&lt;10, H12/E12, "&gt;999%"))</f>
        <v>-0.33333333333333331</v>
      </c>
    </row>
    <row r="13" spans="1:10" x14ac:dyDescent="0.25">
      <c r="A13" s="7"/>
      <c r="B13" s="65"/>
      <c r="C13" s="66"/>
      <c r="D13" s="65"/>
      <c r="E13" s="66"/>
      <c r="F13" s="67"/>
      <c r="G13" s="65"/>
      <c r="H13" s="66"/>
      <c r="I13" s="20"/>
      <c r="J13" s="21"/>
    </row>
    <row r="14" spans="1:10" s="139" customFormat="1" x14ac:dyDescent="0.25">
      <c r="A14" s="159" t="s">
        <v>97</v>
      </c>
      <c r="B14" s="65"/>
      <c r="C14" s="66"/>
      <c r="D14" s="65"/>
      <c r="E14" s="66"/>
      <c r="F14" s="67"/>
      <c r="G14" s="65"/>
      <c r="H14" s="66"/>
      <c r="I14" s="20"/>
      <c r="J14" s="21"/>
    </row>
    <row r="15" spans="1:10" x14ac:dyDescent="0.25">
      <c r="A15" s="158" t="s">
        <v>138</v>
      </c>
      <c r="B15" s="65">
        <v>114</v>
      </c>
      <c r="C15" s="66">
        <v>123</v>
      </c>
      <c r="D15" s="65">
        <v>324</v>
      </c>
      <c r="E15" s="66">
        <v>364</v>
      </c>
      <c r="F15" s="67"/>
      <c r="G15" s="65">
        <f>B15-C15</f>
        <v>-9</v>
      </c>
      <c r="H15" s="66">
        <f>D15-E15</f>
        <v>-40</v>
      </c>
      <c r="I15" s="20">
        <f>IF(C15=0, "-", IF(G15/C15&lt;10, G15/C15, "&gt;999%"))</f>
        <v>-7.3170731707317069E-2</v>
      </c>
      <c r="J15" s="21">
        <f>IF(E15=0, "-", IF(H15/E15&lt;10, H15/E15, "&gt;999%"))</f>
        <v>-0.10989010989010989</v>
      </c>
    </row>
    <row r="16" spans="1:10" x14ac:dyDescent="0.25">
      <c r="A16" s="158" t="s">
        <v>139</v>
      </c>
      <c r="B16" s="65">
        <v>210</v>
      </c>
      <c r="C16" s="66">
        <v>23</v>
      </c>
      <c r="D16" s="65">
        <v>382</v>
      </c>
      <c r="E16" s="66">
        <v>58</v>
      </c>
      <c r="F16" s="67"/>
      <c r="G16" s="65">
        <f>B16-C16</f>
        <v>187</v>
      </c>
      <c r="H16" s="66">
        <f>D16-E16</f>
        <v>324</v>
      </c>
      <c r="I16" s="20">
        <f>IF(C16=0, "-", IF(G16/C16&lt;10, G16/C16, "&gt;999%"))</f>
        <v>8.1304347826086953</v>
      </c>
      <c r="J16" s="21">
        <f>IF(E16=0, "-", IF(H16/E16&lt;10, H16/E16, "&gt;999%"))</f>
        <v>5.5862068965517242</v>
      </c>
    </row>
    <row r="17" spans="1:10" x14ac:dyDescent="0.25">
      <c r="A17" s="158" t="s">
        <v>140</v>
      </c>
      <c r="B17" s="65">
        <v>67</v>
      </c>
      <c r="C17" s="66">
        <v>119</v>
      </c>
      <c r="D17" s="65">
        <v>222</v>
      </c>
      <c r="E17" s="66">
        <v>272</v>
      </c>
      <c r="F17" s="67"/>
      <c r="G17" s="65">
        <f>B17-C17</f>
        <v>-52</v>
      </c>
      <c r="H17" s="66">
        <f>D17-E17</f>
        <v>-50</v>
      </c>
      <c r="I17" s="20">
        <f>IF(C17=0, "-", IF(G17/C17&lt;10, G17/C17, "&gt;999%"))</f>
        <v>-0.43697478991596639</v>
      </c>
      <c r="J17" s="21">
        <f>IF(E17=0, "-", IF(H17/E17&lt;10, H17/E17, "&gt;999%"))</f>
        <v>-0.18382352941176472</v>
      </c>
    </row>
    <row r="18" spans="1:10" x14ac:dyDescent="0.25">
      <c r="A18" s="158" t="s">
        <v>141</v>
      </c>
      <c r="B18" s="65">
        <v>552</v>
      </c>
      <c r="C18" s="66">
        <v>535</v>
      </c>
      <c r="D18" s="65">
        <v>1584</v>
      </c>
      <c r="E18" s="66">
        <v>1468</v>
      </c>
      <c r="F18" s="67"/>
      <c r="G18" s="65">
        <f>B18-C18</f>
        <v>17</v>
      </c>
      <c r="H18" s="66">
        <f>D18-E18</f>
        <v>116</v>
      </c>
      <c r="I18" s="20">
        <f>IF(C18=0, "-", IF(G18/C18&lt;10, G18/C18, "&gt;999%"))</f>
        <v>3.1775700934579439E-2</v>
      </c>
      <c r="J18" s="21">
        <f>IF(E18=0, "-", IF(H18/E18&lt;10, H18/E18, "&gt;999%"))</f>
        <v>7.901907356948229E-2</v>
      </c>
    </row>
    <row r="19" spans="1:10" x14ac:dyDescent="0.25">
      <c r="A19" s="158" t="s">
        <v>142</v>
      </c>
      <c r="B19" s="65">
        <v>15</v>
      </c>
      <c r="C19" s="66">
        <v>14</v>
      </c>
      <c r="D19" s="65">
        <v>50</v>
      </c>
      <c r="E19" s="66">
        <v>36</v>
      </c>
      <c r="F19" s="67"/>
      <c r="G19" s="65">
        <f>B19-C19</f>
        <v>1</v>
      </c>
      <c r="H19" s="66">
        <f>D19-E19</f>
        <v>14</v>
      </c>
      <c r="I19" s="20">
        <f>IF(C19=0, "-", IF(G19/C19&lt;10, G19/C19, "&gt;999%"))</f>
        <v>7.1428571428571425E-2</v>
      </c>
      <c r="J19" s="21">
        <f>IF(E19=0, "-", IF(H19/E19&lt;10, H19/E19, "&gt;999%"))</f>
        <v>0.3888888888888889</v>
      </c>
    </row>
    <row r="20" spans="1:10" x14ac:dyDescent="0.25">
      <c r="A20" s="7"/>
      <c r="B20" s="65"/>
      <c r="C20" s="66"/>
      <c r="D20" s="65"/>
      <c r="E20" s="66"/>
      <c r="F20" s="67"/>
      <c r="G20" s="65"/>
      <c r="H20" s="66"/>
      <c r="I20" s="20"/>
      <c r="J20" s="21"/>
    </row>
    <row r="21" spans="1:10" s="139" customFormat="1" x14ac:dyDescent="0.25">
      <c r="A21" s="159" t="s">
        <v>103</v>
      </c>
      <c r="B21" s="65"/>
      <c r="C21" s="66"/>
      <c r="D21" s="65"/>
      <c r="E21" s="66"/>
      <c r="F21" s="67"/>
      <c r="G21" s="65"/>
      <c r="H21" s="66"/>
      <c r="I21" s="20"/>
      <c r="J21" s="21"/>
    </row>
    <row r="22" spans="1:10" x14ac:dyDescent="0.25">
      <c r="A22" s="158" t="s">
        <v>138</v>
      </c>
      <c r="B22" s="65">
        <v>162</v>
      </c>
      <c r="C22" s="66">
        <v>253</v>
      </c>
      <c r="D22" s="65">
        <v>456</v>
      </c>
      <c r="E22" s="66">
        <v>661</v>
      </c>
      <c r="F22" s="67"/>
      <c r="G22" s="65">
        <f>B22-C22</f>
        <v>-91</v>
      </c>
      <c r="H22" s="66">
        <f>D22-E22</f>
        <v>-205</v>
      </c>
      <c r="I22" s="20">
        <f>IF(C22=0, "-", IF(G22/C22&lt;10, G22/C22, "&gt;999%"))</f>
        <v>-0.35968379446640314</v>
      </c>
      <c r="J22" s="21">
        <f>IF(E22=0, "-", IF(H22/E22&lt;10, H22/E22, "&gt;999%"))</f>
        <v>-0.3101361573373676</v>
      </c>
    </row>
    <row r="23" spans="1:10" x14ac:dyDescent="0.25">
      <c r="A23" s="158" t="s">
        <v>139</v>
      </c>
      <c r="B23" s="65">
        <v>0</v>
      </c>
      <c r="C23" s="66">
        <v>0</v>
      </c>
      <c r="D23" s="65">
        <v>1</v>
      </c>
      <c r="E23" s="66">
        <v>0</v>
      </c>
      <c r="F23" s="67"/>
      <c r="G23" s="65">
        <f>B23-C23</f>
        <v>0</v>
      </c>
      <c r="H23" s="66">
        <f>D23-E23</f>
        <v>1</v>
      </c>
      <c r="I23" s="20" t="str">
        <f>IF(C23=0, "-", IF(G23/C23&lt;10, G23/C23, "&gt;999%"))</f>
        <v>-</v>
      </c>
      <c r="J23" s="21" t="str">
        <f>IF(E23=0, "-", IF(H23/E23&lt;10, H23/E23, "&gt;999%"))</f>
        <v>-</v>
      </c>
    </row>
    <row r="24" spans="1:10" x14ac:dyDescent="0.25">
      <c r="A24" s="158" t="s">
        <v>141</v>
      </c>
      <c r="B24" s="65">
        <v>36</v>
      </c>
      <c r="C24" s="66">
        <v>24</v>
      </c>
      <c r="D24" s="65">
        <v>72</v>
      </c>
      <c r="E24" s="66">
        <v>78</v>
      </c>
      <c r="F24" s="67"/>
      <c r="G24" s="65">
        <f>B24-C24</f>
        <v>12</v>
      </c>
      <c r="H24" s="66">
        <f>D24-E24</f>
        <v>-6</v>
      </c>
      <c r="I24" s="20">
        <f>IF(C24=0, "-", IF(G24/C24&lt;10, G24/C24, "&gt;999%"))</f>
        <v>0.5</v>
      </c>
      <c r="J24" s="21">
        <f>IF(E24=0, "-", IF(H24/E24&lt;10, H24/E24, "&gt;999%"))</f>
        <v>-7.6923076923076927E-2</v>
      </c>
    </row>
    <row r="25" spans="1:10" x14ac:dyDescent="0.25">
      <c r="A25" s="7"/>
      <c r="B25" s="65"/>
      <c r="C25" s="66"/>
      <c r="D25" s="65"/>
      <c r="E25" s="66"/>
      <c r="F25" s="67"/>
      <c r="G25" s="65"/>
      <c r="H25" s="66"/>
      <c r="I25" s="20"/>
      <c r="J25" s="21"/>
    </row>
    <row r="26" spans="1:10" x14ac:dyDescent="0.25">
      <c r="A26" s="7" t="s">
        <v>104</v>
      </c>
      <c r="B26" s="65">
        <v>17</v>
      </c>
      <c r="C26" s="66">
        <v>9</v>
      </c>
      <c r="D26" s="65">
        <v>49</v>
      </c>
      <c r="E26" s="66">
        <v>26</v>
      </c>
      <c r="F26" s="67"/>
      <c r="G26" s="65">
        <f>B26-C26</f>
        <v>8</v>
      </c>
      <c r="H26" s="66">
        <f>D26-E26</f>
        <v>23</v>
      </c>
      <c r="I26" s="20">
        <f>IF(C26=0, "-", IF(G26/C26&lt;10, G26/C26, "&gt;999%"))</f>
        <v>0.88888888888888884</v>
      </c>
      <c r="J26" s="21">
        <f>IF(E26=0, "-", IF(H26/E26&lt;10, H26/E26, "&gt;999%"))</f>
        <v>0.88461538461538458</v>
      </c>
    </row>
    <row r="27" spans="1:10" x14ac:dyDescent="0.25">
      <c r="A27" s="1"/>
      <c r="B27" s="68"/>
      <c r="C27" s="69"/>
      <c r="D27" s="68"/>
      <c r="E27" s="69"/>
      <c r="F27" s="70"/>
      <c r="G27" s="68"/>
      <c r="H27" s="69"/>
      <c r="I27" s="5"/>
      <c r="J27" s="6"/>
    </row>
    <row r="28" spans="1:10" s="43" customFormat="1" x14ac:dyDescent="0.25">
      <c r="A28" s="27" t="s">
        <v>5</v>
      </c>
      <c r="B28" s="71">
        <f>SUM(B6:B27)</f>
        <v>1576</v>
      </c>
      <c r="C28" s="77">
        <f>SUM(C6:C27)</f>
        <v>1560</v>
      </c>
      <c r="D28" s="71">
        <f>SUM(D6:D27)</f>
        <v>4424</v>
      </c>
      <c r="E28" s="77">
        <f>SUM(E6:E27)</f>
        <v>4091</v>
      </c>
      <c r="F28" s="73"/>
      <c r="G28" s="71">
        <f>B28-C28</f>
        <v>16</v>
      </c>
      <c r="H28" s="72">
        <f>D28-E28</f>
        <v>333</v>
      </c>
      <c r="I28" s="37">
        <f>IF(C28=0, 0, G28/C28)</f>
        <v>1.0256410256410256E-2</v>
      </c>
      <c r="J28" s="38">
        <f>IF(E28=0, 0, H28/E28)</f>
        <v>8.1398191151307753E-2</v>
      </c>
    </row>
    <row r="29" spans="1:10" s="43" customFormat="1" x14ac:dyDescent="0.25">
      <c r="A29" s="22"/>
      <c r="B29" s="78"/>
      <c r="C29" s="98"/>
      <c r="D29" s="78"/>
      <c r="E29" s="98"/>
      <c r="F29" s="80"/>
      <c r="G29" s="78"/>
      <c r="H29" s="79"/>
      <c r="I29" s="54"/>
      <c r="J29" s="55"/>
    </row>
    <row r="30" spans="1:10" s="139" customFormat="1" x14ac:dyDescent="0.25">
      <c r="A30" s="161" t="s">
        <v>143</v>
      </c>
      <c r="B30" s="74"/>
      <c r="C30" s="75"/>
      <c r="D30" s="74"/>
      <c r="E30" s="75"/>
      <c r="F30" s="76"/>
      <c r="G30" s="74"/>
      <c r="H30" s="75"/>
      <c r="I30" s="23"/>
      <c r="J30" s="24"/>
    </row>
    <row r="31" spans="1:10" x14ac:dyDescent="0.25">
      <c r="A31" s="7" t="s">
        <v>138</v>
      </c>
      <c r="B31" s="65">
        <v>289</v>
      </c>
      <c r="C31" s="66">
        <v>393</v>
      </c>
      <c r="D31" s="65">
        <v>837</v>
      </c>
      <c r="E31" s="66">
        <v>1064</v>
      </c>
      <c r="F31" s="67"/>
      <c r="G31" s="65">
        <f>B31-C31</f>
        <v>-104</v>
      </c>
      <c r="H31" s="66">
        <f>D31-E31</f>
        <v>-227</v>
      </c>
      <c r="I31" s="20">
        <f>IF(C31=0, "-", IF(G31/C31&lt;10, G31/C31, "&gt;999%"))</f>
        <v>-0.26463104325699743</v>
      </c>
      <c r="J31" s="21">
        <f>IF(E31=0, "-", IF(H31/E31&lt;10, H31/E31, "&gt;999%"))</f>
        <v>-0.21334586466165414</v>
      </c>
    </row>
    <row r="32" spans="1:10" x14ac:dyDescent="0.25">
      <c r="A32" s="7" t="s">
        <v>139</v>
      </c>
      <c r="B32" s="65">
        <v>307</v>
      </c>
      <c r="C32" s="66">
        <v>216</v>
      </c>
      <c r="D32" s="65">
        <v>838</v>
      </c>
      <c r="E32" s="66">
        <v>269</v>
      </c>
      <c r="F32" s="67"/>
      <c r="G32" s="65">
        <f>B32-C32</f>
        <v>91</v>
      </c>
      <c r="H32" s="66">
        <f>D32-E32</f>
        <v>569</v>
      </c>
      <c r="I32" s="20">
        <f>IF(C32=0, "-", IF(G32/C32&lt;10, G32/C32, "&gt;999%"))</f>
        <v>0.42129629629629628</v>
      </c>
      <c r="J32" s="21">
        <f>IF(E32=0, "-", IF(H32/E32&lt;10, H32/E32, "&gt;999%"))</f>
        <v>2.1152416356877324</v>
      </c>
    </row>
    <row r="33" spans="1:10" x14ac:dyDescent="0.25">
      <c r="A33" s="7" t="s">
        <v>140</v>
      </c>
      <c r="B33" s="65">
        <v>88</v>
      </c>
      <c r="C33" s="66">
        <v>157</v>
      </c>
      <c r="D33" s="65">
        <v>278</v>
      </c>
      <c r="E33" s="66">
        <v>410</v>
      </c>
      <c r="F33" s="67"/>
      <c r="G33" s="65">
        <f>B33-C33</f>
        <v>-69</v>
      </c>
      <c r="H33" s="66">
        <f>D33-E33</f>
        <v>-132</v>
      </c>
      <c r="I33" s="20">
        <f>IF(C33=0, "-", IF(G33/C33&lt;10, G33/C33, "&gt;999%"))</f>
        <v>-0.43949044585987262</v>
      </c>
      <c r="J33" s="21">
        <f>IF(E33=0, "-", IF(H33/E33&lt;10, H33/E33, "&gt;999%"))</f>
        <v>-0.32195121951219513</v>
      </c>
    </row>
    <row r="34" spans="1:10" x14ac:dyDescent="0.25">
      <c r="A34" s="7" t="s">
        <v>141</v>
      </c>
      <c r="B34" s="65">
        <v>859</v>
      </c>
      <c r="C34" s="66">
        <v>771</v>
      </c>
      <c r="D34" s="65">
        <v>2370</v>
      </c>
      <c r="E34" s="66">
        <v>2283</v>
      </c>
      <c r="F34" s="67"/>
      <c r="G34" s="65">
        <f>B34-C34</f>
        <v>88</v>
      </c>
      <c r="H34" s="66">
        <f>D34-E34</f>
        <v>87</v>
      </c>
      <c r="I34" s="20">
        <f>IF(C34=0, "-", IF(G34/C34&lt;10, G34/C34, "&gt;999%"))</f>
        <v>0.11413748378728923</v>
      </c>
      <c r="J34" s="21">
        <f>IF(E34=0, "-", IF(H34/E34&lt;10, H34/E34, "&gt;999%"))</f>
        <v>3.8107752956636008E-2</v>
      </c>
    </row>
    <row r="35" spans="1:10" x14ac:dyDescent="0.25">
      <c r="A35" s="7" t="s">
        <v>142</v>
      </c>
      <c r="B35" s="65">
        <v>16</v>
      </c>
      <c r="C35" s="66">
        <v>14</v>
      </c>
      <c r="D35" s="65">
        <v>52</v>
      </c>
      <c r="E35" s="66">
        <v>39</v>
      </c>
      <c r="F35" s="67"/>
      <c r="G35" s="65">
        <f>B35-C35</f>
        <v>2</v>
      </c>
      <c r="H35" s="66">
        <f>D35-E35</f>
        <v>13</v>
      </c>
      <c r="I35" s="20">
        <f>IF(C35=0, "-", IF(G35/C35&lt;10, G35/C35, "&gt;999%"))</f>
        <v>0.14285714285714285</v>
      </c>
      <c r="J35" s="21">
        <f>IF(E35=0, "-", IF(H35/E35&lt;10, H35/E35, "&gt;999%"))</f>
        <v>0.33333333333333331</v>
      </c>
    </row>
    <row r="36" spans="1:10" x14ac:dyDescent="0.25">
      <c r="A36" s="7"/>
      <c r="B36" s="65"/>
      <c r="C36" s="66"/>
      <c r="D36" s="65"/>
      <c r="E36" s="66"/>
      <c r="F36" s="67"/>
      <c r="G36" s="65"/>
      <c r="H36" s="66"/>
      <c r="I36" s="20"/>
      <c r="J36" s="21"/>
    </row>
    <row r="37" spans="1:10" x14ac:dyDescent="0.25">
      <c r="A37" s="7" t="s">
        <v>104</v>
      </c>
      <c r="B37" s="65">
        <v>17</v>
      </c>
      <c r="C37" s="66">
        <v>9</v>
      </c>
      <c r="D37" s="65">
        <v>49</v>
      </c>
      <c r="E37" s="66">
        <v>26</v>
      </c>
      <c r="F37" s="67"/>
      <c r="G37" s="65">
        <f>B37-C37</f>
        <v>8</v>
      </c>
      <c r="H37" s="66">
        <f>D37-E37</f>
        <v>23</v>
      </c>
      <c r="I37" s="20">
        <f>IF(C37=0, "-", IF(G37/C37&lt;10, G37/C37, "&gt;999%"))</f>
        <v>0.88888888888888884</v>
      </c>
      <c r="J37" s="21">
        <f>IF(E37=0, "-", IF(H37/E37&lt;10, H37/E37, "&gt;999%"))</f>
        <v>0.88461538461538458</v>
      </c>
    </row>
    <row r="38" spans="1:10" x14ac:dyDescent="0.25">
      <c r="A38" s="7"/>
      <c r="B38" s="65"/>
      <c r="C38" s="66"/>
      <c r="D38" s="65"/>
      <c r="E38" s="66"/>
      <c r="F38" s="67"/>
      <c r="G38" s="65"/>
      <c r="H38" s="66"/>
      <c r="I38" s="20"/>
      <c r="J38" s="21"/>
    </row>
    <row r="39" spans="1:10" s="43" customFormat="1" x14ac:dyDescent="0.25">
      <c r="A39" s="27" t="s">
        <v>5</v>
      </c>
      <c r="B39" s="71">
        <f>SUM(B29:B38)</f>
        <v>1576</v>
      </c>
      <c r="C39" s="77">
        <f>SUM(C29:C38)</f>
        <v>1560</v>
      </c>
      <c r="D39" s="71">
        <f>SUM(D29:D38)</f>
        <v>4424</v>
      </c>
      <c r="E39" s="77">
        <f>SUM(E29:E38)</f>
        <v>4091</v>
      </c>
      <c r="F39" s="73"/>
      <c r="G39" s="71">
        <f>B39-C39</f>
        <v>16</v>
      </c>
      <c r="H39" s="72">
        <f>D39-E39</f>
        <v>333</v>
      </c>
      <c r="I39" s="37">
        <f>IF(C39=0, 0, G39/C39)</f>
        <v>1.0256410256410256E-2</v>
      </c>
      <c r="J39" s="38">
        <f>IF(E39=0, 0, H39/E39)</f>
        <v>8.1398191151307753E-2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3.2" x14ac:dyDescent="0.25"/>
  <cols>
    <col min="1" max="1" width="25.5546875" bestFit="1"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87</v>
      </c>
      <c r="B2" s="202" t="s">
        <v>78</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170</v>
      </c>
      <c r="B15" s="65">
        <v>1</v>
      </c>
      <c r="C15" s="66">
        <v>4</v>
      </c>
      <c r="D15" s="65">
        <v>4</v>
      </c>
      <c r="E15" s="66">
        <v>26</v>
      </c>
      <c r="F15" s="67"/>
      <c r="G15" s="65">
        <f t="shared" ref="G15:G41" si="0">B15-C15</f>
        <v>-3</v>
      </c>
      <c r="H15" s="66">
        <f t="shared" ref="H15:H41" si="1">D15-E15</f>
        <v>-22</v>
      </c>
      <c r="I15" s="20">
        <f t="shared" ref="I15:I41" si="2">IF(C15=0, "-", IF(G15/C15&lt;10, G15/C15, "&gt;999%"))</f>
        <v>-0.75</v>
      </c>
      <c r="J15" s="21">
        <f t="shared" ref="J15:J41" si="3">IF(E15=0, "-", IF(H15/E15&lt;10, H15/E15, "&gt;999%"))</f>
        <v>-0.84615384615384615</v>
      </c>
    </row>
    <row r="16" spans="1:10" x14ac:dyDescent="0.25">
      <c r="A16" s="7" t="s">
        <v>169</v>
      </c>
      <c r="B16" s="65">
        <v>1</v>
      </c>
      <c r="C16" s="66">
        <v>4</v>
      </c>
      <c r="D16" s="65">
        <v>2</v>
      </c>
      <c r="E16" s="66">
        <v>10</v>
      </c>
      <c r="F16" s="67"/>
      <c r="G16" s="65">
        <f t="shared" si="0"/>
        <v>-3</v>
      </c>
      <c r="H16" s="66">
        <f t="shared" si="1"/>
        <v>-8</v>
      </c>
      <c r="I16" s="20">
        <f t="shared" si="2"/>
        <v>-0.75</v>
      </c>
      <c r="J16" s="21">
        <f t="shared" si="3"/>
        <v>-0.8</v>
      </c>
    </row>
    <row r="17" spans="1:10" x14ac:dyDescent="0.25">
      <c r="A17" s="7" t="s">
        <v>168</v>
      </c>
      <c r="B17" s="65">
        <v>3</v>
      </c>
      <c r="C17" s="66">
        <v>5</v>
      </c>
      <c r="D17" s="65">
        <v>3</v>
      </c>
      <c r="E17" s="66">
        <v>16</v>
      </c>
      <c r="F17" s="67"/>
      <c r="G17" s="65">
        <f t="shared" si="0"/>
        <v>-2</v>
      </c>
      <c r="H17" s="66">
        <f t="shared" si="1"/>
        <v>-13</v>
      </c>
      <c r="I17" s="20">
        <f t="shared" si="2"/>
        <v>-0.4</v>
      </c>
      <c r="J17" s="21">
        <f t="shared" si="3"/>
        <v>-0.8125</v>
      </c>
    </row>
    <row r="18" spans="1:10" x14ac:dyDescent="0.25">
      <c r="A18" s="7" t="s">
        <v>167</v>
      </c>
      <c r="B18" s="65">
        <v>417</v>
      </c>
      <c r="C18" s="66">
        <v>263</v>
      </c>
      <c r="D18" s="65">
        <v>1144</v>
      </c>
      <c r="E18" s="66">
        <v>454</v>
      </c>
      <c r="F18" s="67"/>
      <c r="G18" s="65">
        <f t="shared" si="0"/>
        <v>154</v>
      </c>
      <c r="H18" s="66">
        <f t="shared" si="1"/>
        <v>690</v>
      </c>
      <c r="I18" s="20">
        <f t="shared" si="2"/>
        <v>0.5855513307984791</v>
      </c>
      <c r="J18" s="21">
        <f t="shared" si="3"/>
        <v>1.5198237885462555</v>
      </c>
    </row>
    <row r="19" spans="1:10" x14ac:dyDescent="0.25">
      <c r="A19" s="7" t="s">
        <v>166</v>
      </c>
      <c r="B19" s="65">
        <v>32</v>
      </c>
      <c r="C19" s="66">
        <v>19</v>
      </c>
      <c r="D19" s="65">
        <v>84</v>
      </c>
      <c r="E19" s="66">
        <v>58</v>
      </c>
      <c r="F19" s="67"/>
      <c r="G19" s="65">
        <f t="shared" si="0"/>
        <v>13</v>
      </c>
      <c r="H19" s="66">
        <f t="shared" si="1"/>
        <v>26</v>
      </c>
      <c r="I19" s="20">
        <f t="shared" si="2"/>
        <v>0.68421052631578949</v>
      </c>
      <c r="J19" s="21">
        <f t="shared" si="3"/>
        <v>0.44827586206896552</v>
      </c>
    </row>
    <row r="20" spans="1:10" x14ac:dyDescent="0.25">
      <c r="A20" s="7" t="s">
        <v>165</v>
      </c>
      <c r="B20" s="65">
        <v>30</v>
      </c>
      <c r="C20" s="66">
        <v>23</v>
      </c>
      <c r="D20" s="65">
        <v>68</v>
      </c>
      <c r="E20" s="66">
        <v>51</v>
      </c>
      <c r="F20" s="67"/>
      <c r="G20" s="65">
        <f t="shared" si="0"/>
        <v>7</v>
      </c>
      <c r="H20" s="66">
        <f t="shared" si="1"/>
        <v>17</v>
      </c>
      <c r="I20" s="20">
        <f t="shared" si="2"/>
        <v>0.30434782608695654</v>
      </c>
      <c r="J20" s="21">
        <f t="shared" si="3"/>
        <v>0.33333333333333331</v>
      </c>
    </row>
    <row r="21" spans="1:10" x14ac:dyDescent="0.25">
      <c r="A21" s="7" t="s">
        <v>164</v>
      </c>
      <c r="B21" s="65">
        <v>0</v>
      </c>
      <c r="C21" s="66">
        <v>2</v>
      </c>
      <c r="D21" s="65">
        <v>0</v>
      </c>
      <c r="E21" s="66">
        <v>2</v>
      </c>
      <c r="F21" s="67"/>
      <c r="G21" s="65">
        <f t="shared" si="0"/>
        <v>-2</v>
      </c>
      <c r="H21" s="66">
        <f t="shared" si="1"/>
        <v>-2</v>
      </c>
      <c r="I21" s="20">
        <f t="shared" si="2"/>
        <v>-1</v>
      </c>
      <c r="J21" s="21">
        <f t="shared" si="3"/>
        <v>-1</v>
      </c>
    </row>
    <row r="22" spans="1:10" x14ac:dyDescent="0.25">
      <c r="A22" s="7" t="s">
        <v>163</v>
      </c>
      <c r="B22" s="65">
        <v>5</v>
      </c>
      <c r="C22" s="66">
        <v>7</v>
      </c>
      <c r="D22" s="65">
        <v>13</v>
      </c>
      <c r="E22" s="66">
        <v>26</v>
      </c>
      <c r="F22" s="67"/>
      <c r="G22" s="65">
        <f t="shared" si="0"/>
        <v>-2</v>
      </c>
      <c r="H22" s="66">
        <f t="shared" si="1"/>
        <v>-13</v>
      </c>
      <c r="I22" s="20">
        <f t="shared" si="2"/>
        <v>-0.2857142857142857</v>
      </c>
      <c r="J22" s="21">
        <f t="shared" si="3"/>
        <v>-0.5</v>
      </c>
    </row>
    <row r="23" spans="1:10" x14ac:dyDescent="0.25">
      <c r="A23" s="7" t="s">
        <v>162</v>
      </c>
      <c r="B23" s="65">
        <v>72</v>
      </c>
      <c r="C23" s="66">
        <v>65</v>
      </c>
      <c r="D23" s="65">
        <v>205</v>
      </c>
      <c r="E23" s="66">
        <v>147</v>
      </c>
      <c r="F23" s="67"/>
      <c r="G23" s="65">
        <f t="shared" si="0"/>
        <v>7</v>
      </c>
      <c r="H23" s="66">
        <f t="shared" si="1"/>
        <v>58</v>
      </c>
      <c r="I23" s="20">
        <f t="shared" si="2"/>
        <v>0.1076923076923077</v>
      </c>
      <c r="J23" s="21">
        <f t="shared" si="3"/>
        <v>0.39455782312925169</v>
      </c>
    </row>
    <row r="24" spans="1:10" x14ac:dyDescent="0.25">
      <c r="A24" s="7" t="s">
        <v>161</v>
      </c>
      <c r="B24" s="65">
        <v>16</v>
      </c>
      <c r="C24" s="66">
        <v>8</v>
      </c>
      <c r="D24" s="65">
        <v>38</v>
      </c>
      <c r="E24" s="66">
        <v>29</v>
      </c>
      <c r="F24" s="67"/>
      <c r="G24" s="65">
        <f t="shared" si="0"/>
        <v>8</v>
      </c>
      <c r="H24" s="66">
        <f t="shared" si="1"/>
        <v>9</v>
      </c>
      <c r="I24" s="20">
        <f t="shared" si="2"/>
        <v>1</v>
      </c>
      <c r="J24" s="21">
        <f t="shared" si="3"/>
        <v>0.31034482758620691</v>
      </c>
    </row>
    <row r="25" spans="1:10" x14ac:dyDescent="0.25">
      <c r="A25" s="7" t="s">
        <v>160</v>
      </c>
      <c r="B25" s="65">
        <v>1</v>
      </c>
      <c r="C25" s="66">
        <v>5</v>
      </c>
      <c r="D25" s="65">
        <v>4</v>
      </c>
      <c r="E25" s="66">
        <v>19</v>
      </c>
      <c r="F25" s="67"/>
      <c r="G25" s="65">
        <f t="shared" si="0"/>
        <v>-4</v>
      </c>
      <c r="H25" s="66">
        <f t="shared" si="1"/>
        <v>-15</v>
      </c>
      <c r="I25" s="20">
        <f t="shared" si="2"/>
        <v>-0.8</v>
      </c>
      <c r="J25" s="21">
        <f t="shared" si="3"/>
        <v>-0.78947368421052633</v>
      </c>
    </row>
    <row r="26" spans="1:10" x14ac:dyDescent="0.25">
      <c r="A26" s="7" t="s">
        <v>159</v>
      </c>
      <c r="B26" s="65">
        <v>0</v>
      </c>
      <c r="C26" s="66">
        <v>0</v>
      </c>
      <c r="D26" s="65">
        <v>1</v>
      </c>
      <c r="E26" s="66">
        <v>0</v>
      </c>
      <c r="F26" s="67"/>
      <c r="G26" s="65">
        <f t="shared" si="0"/>
        <v>0</v>
      </c>
      <c r="H26" s="66">
        <f t="shared" si="1"/>
        <v>1</v>
      </c>
      <c r="I26" s="20" t="str">
        <f t="shared" si="2"/>
        <v>-</v>
      </c>
      <c r="J26" s="21" t="str">
        <f t="shared" si="3"/>
        <v>-</v>
      </c>
    </row>
    <row r="27" spans="1:10" x14ac:dyDescent="0.25">
      <c r="A27" s="7" t="s">
        <v>158</v>
      </c>
      <c r="B27" s="65">
        <v>6</v>
      </c>
      <c r="C27" s="66">
        <v>6</v>
      </c>
      <c r="D27" s="65">
        <v>9</v>
      </c>
      <c r="E27" s="66">
        <v>15</v>
      </c>
      <c r="F27" s="67"/>
      <c r="G27" s="65">
        <f t="shared" si="0"/>
        <v>0</v>
      </c>
      <c r="H27" s="66">
        <f t="shared" si="1"/>
        <v>-6</v>
      </c>
      <c r="I27" s="20">
        <f t="shared" si="2"/>
        <v>0</v>
      </c>
      <c r="J27" s="21">
        <f t="shared" si="3"/>
        <v>-0.4</v>
      </c>
    </row>
    <row r="28" spans="1:10" x14ac:dyDescent="0.25">
      <c r="A28" s="7" t="s">
        <v>157</v>
      </c>
      <c r="B28" s="65">
        <v>405</v>
      </c>
      <c r="C28" s="66">
        <v>538</v>
      </c>
      <c r="D28" s="65">
        <v>1139</v>
      </c>
      <c r="E28" s="66">
        <v>1503</v>
      </c>
      <c r="F28" s="67"/>
      <c r="G28" s="65">
        <f t="shared" si="0"/>
        <v>-133</v>
      </c>
      <c r="H28" s="66">
        <f t="shared" si="1"/>
        <v>-364</v>
      </c>
      <c r="I28" s="20">
        <f t="shared" si="2"/>
        <v>-0.24721189591078066</v>
      </c>
      <c r="J28" s="21">
        <f t="shared" si="3"/>
        <v>-0.24218230206254157</v>
      </c>
    </row>
    <row r="29" spans="1:10" x14ac:dyDescent="0.25">
      <c r="A29" s="7" t="s">
        <v>156</v>
      </c>
      <c r="B29" s="65">
        <v>199</v>
      </c>
      <c r="C29" s="66">
        <v>202</v>
      </c>
      <c r="D29" s="65">
        <v>600</v>
      </c>
      <c r="E29" s="66">
        <v>629</v>
      </c>
      <c r="F29" s="67"/>
      <c r="G29" s="65">
        <f t="shared" si="0"/>
        <v>-3</v>
      </c>
      <c r="H29" s="66">
        <f t="shared" si="1"/>
        <v>-29</v>
      </c>
      <c r="I29" s="20">
        <f t="shared" si="2"/>
        <v>-1.4851485148514851E-2</v>
      </c>
      <c r="J29" s="21">
        <f t="shared" si="3"/>
        <v>-4.6104928457869634E-2</v>
      </c>
    </row>
    <row r="30" spans="1:10" x14ac:dyDescent="0.25">
      <c r="A30" s="7" t="s">
        <v>155</v>
      </c>
      <c r="B30" s="65">
        <v>28</v>
      </c>
      <c r="C30" s="66">
        <v>11</v>
      </c>
      <c r="D30" s="65">
        <v>97</v>
      </c>
      <c r="E30" s="66">
        <v>53</v>
      </c>
      <c r="F30" s="67"/>
      <c r="G30" s="65">
        <f t="shared" si="0"/>
        <v>17</v>
      </c>
      <c r="H30" s="66">
        <f t="shared" si="1"/>
        <v>44</v>
      </c>
      <c r="I30" s="20">
        <f t="shared" si="2"/>
        <v>1.5454545454545454</v>
      </c>
      <c r="J30" s="21">
        <f t="shared" si="3"/>
        <v>0.83018867924528306</v>
      </c>
    </row>
    <row r="31" spans="1:10" x14ac:dyDescent="0.25">
      <c r="A31" s="7" t="s">
        <v>153</v>
      </c>
      <c r="B31" s="65">
        <v>6</v>
      </c>
      <c r="C31" s="66">
        <v>6</v>
      </c>
      <c r="D31" s="65">
        <v>15</v>
      </c>
      <c r="E31" s="66">
        <v>16</v>
      </c>
      <c r="F31" s="67"/>
      <c r="G31" s="65">
        <f t="shared" si="0"/>
        <v>0</v>
      </c>
      <c r="H31" s="66">
        <f t="shared" si="1"/>
        <v>-1</v>
      </c>
      <c r="I31" s="20">
        <f t="shared" si="2"/>
        <v>0</v>
      </c>
      <c r="J31" s="21">
        <f t="shared" si="3"/>
        <v>-6.25E-2</v>
      </c>
    </row>
    <row r="32" spans="1:10" x14ac:dyDescent="0.25">
      <c r="A32" s="7" t="s">
        <v>152</v>
      </c>
      <c r="B32" s="65">
        <v>10</v>
      </c>
      <c r="C32" s="66">
        <v>16</v>
      </c>
      <c r="D32" s="65">
        <v>51</v>
      </c>
      <c r="E32" s="66">
        <v>27</v>
      </c>
      <c r="F32" s="67"/>
      <c r="G32" s="65">
        <f t="shared" si="0"/>
        <v>-6</v>
      </c>
      <c r="H32" s="66">
        <f t="shared" si="1"/>
        <v>24</v>
      </c>
      <c r="I32" s="20">
        <f t="shared" si="2"/>
        <v>-0.375</v>
      </c>
      <c r="J32" s="21">
        <f t="shared" si="3"/>
        <v>0.88888888888888884</v>
      </c>
    </row>
    <row r="33" spans="1:10" x14ac:dyDescent="0.25">
      <c r="A33" s="7" t="s">
        <v>151</v>
      </c>
      <c r="B33" s="65">
        <v>3</v>
      </c>
      <c r="C33" s="66">
        <v>1</v>
      </c>
      <c r="D33" s="65">
        <v>9</v>
      </c>
      <c r="E33" s="66">
        <v>2</v>
      </c>
      <c r="F33" s="67"/>
      <c r="G33" s="65">
        <f t="shared" si="0"/>
        <v>2</v>
      </c>
      <c r="H33" s="66">
        <f t="shared" si="1"/>
        <v>7</v>
      </c>
      <c r="I33" s="20">
        <f t="shared" si="2"/>
        <v>2</v>
      </c>
      <c r="J33" s="21">
        <f t="shared" si="3"/>
        <v>3.5</v>
      </c>
    </row>
    <row r="34" spans="1:10" x14ac:dyDescent="0.25">
      <c r="A34" s="7" t="s">
        <v>150</v>
      </c>
      <c r="B34" s="65">
        <v>14</v>
      </c>
      <c r="C34" s="66">
        <v>11</v>
      </c>
      <c r="D34" s="65">
        <v>28</v>
      </c>
      <c r="E34" s="66">
        <v>25</v>
      </c>
      <c r="F34" s="67"/>
      <c r="G34" s="65">
        <f t="shared" si="0"/>
        <v>3</v>
      </c>
      <c r="H34" s="66">
        <f t="shared" si="1"/>
        <v>3</v>
      </c>
      <c r="I34" s="20">
        <f t="shared" si="2"/>
        <v>0.27272727272727271</v>
      </c>
      <c r="J34" s="21">
        <f t="shared" si="3"/>
        <v>0.12</v>
      </c>
    </row>
    <row r="35" spans="1:10" x14ac:dyDescent="0.25">
      <c r="A35" s="7" t="s">
        <v>149</v>
      </c>
      <c r="B35" s="65">
        <v>8</v>
      </c>
      <c r="C35" s="66">
        <v>11</v>
      </c>
      <c r="D35" s="65">
        <v>21</v>
      </c>
      <c r="E35" s="66">
        <v>46</v>
      </c>
      <c r="F35" s="67"/>
      <c r="G35" s="65">
        <f t="shared" si="0"/>
        <v>-3</v>
      </c>
      <c r="H35" s="66">
        <f t="shared" si="1"/>
        <v>-25</v>
      </c>
      <c r="I35" s="20">
        <f t="shared" si="2"/>
        <v>-0.27272727272727271</v>
      </c>
      <c r="J35" s="21">
        <f t="shared" si="3"/>
        <v>-0.54347826086956519</v>
      </c>
    </row>
    <row r="36" spans="1:10" x14ac:dyDescent="0.25">
      <c r="A36" s="7" t="s">
        <v>148</v>
      </c>
      <c r="B36" s="65">
        <v>30</v>
      </c>
      <c r="C36" s="66">
        <v>21</v>
      </c>
      <c r="D36" s="65">
        <v>73</v>
      </c>
      <c r="E36" s="66">
        <v>55</v>
      </c>
      <c r="F36" s="67"/>
      <c r="G36" s="65">
        <f t="shared" si="0"/>
        <v>9</v>
      </c>
      <c r="H36" s="66">
        <f t="shared" si="1"/>
        <v>18</v>
      </c>
      <c r="I36" s="20">
        <f t="shared" si="2"/>
        <v>0.42857142857142855</v>
      </c>
      <c r="J36" s="21">
        <f t="shared" si="3"/>
        <v>0.32727272727272727</v>
      </c>
    </row>
    <row r="37" spans="1:10" x14ac:dyDescent="0.25">
      <c r="A37" s="7" t="s">
        <v>147</v>
      </c>
      <c r="B37" s="65">
        <v>2</v>
      </c>
      <c r="C37" s="66">
        <v>0</v>
      </c>
      <c r="D37" s="65">
        <v>7</v>
      </c>
      <c r="E37" s="66">
        <v>4</v>
      </c>
      <c r="F37" s="67"/>
      <c r="G37" s="65">
        <f t="shared" si="0"/>
        <v>2</v>
      </c>
      <c r="H37" s="66">
        <f t="shared" si="1"/>
        <v>3</v>
      </c>
      <c r="I37" s="20" t="str">
        <f t="shared" si="2"/>
        <v>-</v>
      </c>
      <c r="J37" s="21">
        <f t="shared" si="3"/>
        <v>0.75</v>
      </c>
    </row>
    <row r="38" spans="1:10" x14ac:dyDescent="0.25">
      <c r="A38" s="7" t="s">
        <v>146</v>
      </c>
      <c r="B38" s="65">
        <v>217</v>
      </c>
      <c r="C38" s="66">
        <v>281</v>
      </c>
      <c r="D38" s="65">
        <v>641</v>
      </c>
      <c r="E38" s="66">
        <v>736</v>
      </c>
      <c r="F38" s="67"/>
      <c r="G38" s="65">
        <f t="shared" si="0"/>
        <v>-64</v>
      </c>
      <c r="H38" s="66">
        <f t="shared" si="1"/>
        <v>-95</v>
      </c>
      <c r="I38" s="20">
        <f t="shared" si="2"/>
        <v>-0.22775800711743771</v>
      </c>
      <c r="J38" s="21">
        <f t="shared" si="3"/>
        <v>-0.12907608695652173</v>
      </c>
    </row>
    <row r="39" spans="1:10" x14ac:dyDescent="0.25">
      <c r="A39" s="7" t="s">
        <v>145</v>
      </c>
      <c r="B39" s="65">
        <v>5</v>
      </c>
      <c r="C39" s="66">
        <v>5</v>
      </c>
      <c r="D39" s="65">
        <v>12</v>
      </c>
      <c r="E39" s="66">
        <v>12</v>
      </c>
      <c r="F39" s="67"/>
      <c r="G39" s="65">
        <f t="shared" si="0"/>
        <v>0</v>
      </c>
      <c r="H39" s="66">
        <f t="shared" si="1"/>
        <v>0</v>
      </c>
      <c r="I39" s="20">
        <f t="shared" si="2"/>
        <v>0</v>
      </c>
      <c r="J39" s="21">
        <f t="shared" si="3"/>
        <v>0</v>
      </c>
    </row>
    <row r="40" spans="1:10" x14ac:dyDescent="0.25">
      <c r="A40" s="7" t="s">
        <v>144</v>
      </c>
      <c r="B40" s="65">
        <v>58</v>
      </c>
      <c r="C40" s="66">
        <v>41</v>
      </c>
      <c r="D40" s="65">
        <v>134</v>
      </c>
      <c r="E40" s="66">
        <v>114</v>
      </c>
      <c r="F40" s="67"/>
      <c r="G40" s="65">
        <f t="shared" si="0"/>
        <v>17</v>
      </c>
      <c r="H40" s="66">
        <f t="shared" si="1"/>
        <v>20</v>
      </c>
      <c r="I40" s="20">
        <f t="shared" si="2"/>
        <v>0.41463414634146339</v>
      </c>
      <c r="J40" s="21">
        <f t="shared" si="3"/>
        <v>0.17543859649122806</v>
      </c>
    </row>
    <row r="41" spans="1:10" x14ac:dyDescent="0.25">
      <c r="A41" s="7" t="s">
        <v>154</v>
      </c>
      <c r="B41" s="65">
        <v>7</v>
      </c>
      <c r="C41" s="66">
        <v>5</v>
      </c>
      <c r="D41" s="65">
        <v>22</v>
      </c>
      <c r="E41" s="66">
        <v>16</v>
      </c>
      <c r="F41" s="67"/>
      <c r="G41" s="65">
        <f t="shared" si="0"/>
        <v>2</v>
      </c>
      <c r="H41" s="66">
        <f t="shared" si="1"/>
        <v>6</v>
      </c>
      <c r="I41" s="20">
        <f t="shared" si="2"/>
        <v>0.4</v>
      </c>
      <c r="J41" s="21">
        <f t="shared" si="3"/>
        <v>0.375</v>
      </c>
    </row>
    <row r="42" spans="1:10" x14ac:dyDescent="0.25">
      <c r="A42" s="7"/>
      <c r="B42" s="65"/>
      <c r="C42" s="66"/>
      <c r="D42" s="65"/>
      <c r="E42" s="66"/>
      <c r="F42" s="67"/>
      <c r="G42" s="65"/>
      <c r="H42" s="66"/>
      <c r="I42" s="20"/>
      <c r="J42" s="21"/>
    </row>
    <row r="43" spans="1:10" s="43" customFormat="1" x14ac:dyDescent="0.25">
      <c r="A43" s="27" t="s">
        <v>28</v>
      </c>
      <c r="B43" s="71">
        <f>SUM(B15:B42)</f>
        <v>1576</v>
      </c>
      <c r="C43" s="72">
        <f>SUM(C15:C42)</f>
        <v>1560</v>
      </c>
      <c r="D43" s="71">
        <f>SUM(D15:D42)</f>
        <v>4424</v>
      </c>
      <c r="E43" s="72">
        <f>SUM(E15:E42)</f>
        <v>4091</v>
      </c>
      <c r="F43" s="73"/>
      <c r="G43" s="71">
        <f>B43-C43</f>
        <v>16</v>
      </c>
      <c r="H43" s="72">
        <f>D43-E43</f>
        <v>333</v>
      </c>
      <c r="I43" s="37">
        <f>IF(C43=0, "-", G43/C43)</f>
        <v>1.0256410256410256E-2</v>
      </c>
      <c r="J43" s="38">
        <f>IF(E43=0, "-", H43/E43)</f>
        <v>8.1398191151307753E-2</v>
      </c>
    </row>
    <row r="44" spans="1:10" s="43" customFormat="1" x14ac:dyDescent="0.25">
      <c r="A44" s="27" t="s">
        <v>0</v>
      </c>
      <c r="B44" s="71">
        <f>B11+B43</f>
        <v>1576</v>
      </c>
      <c r="C44" s="77">
        <f>C11+C43</f>
        <v>1560</v>
      </c>
      <c r="D44" s="71">
        <f>D11+D43</f>
        <v>4424</v>
      </c>
      <c r="E44" s="77">
        <f>E11+E43</f>
        <v>4091</v>
      </c>
      <c r="F44" s="73"/>
      <c r="G44" s="71">
        <f>B44-C44</f>
        <v>16</v>
      </c>
      <c r="H44" s="72">
        <f>D44-E44</f>
        <v>333</v>
      </c>
      <c r="I44" s="37">
        <f>IF(C44=0, "-", G44/C44)</f>
        <v>1.0256410256410256E-2</v>
      </c>
      <c r="J44" s="38">
        <f>IF(E44=0, "-", H44/E44)</f>
        <v>8.1398191151307753E-2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01"/>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87</v>
      </c>
      <c r="B2" s="202" t="s">
        <v>78</v>
      </c>
      <c r="C2" s="198"/>
      <c r="D2" s="198"/>
      <c r="E2" s="203"/>
      <c r="F2" s="203"/>
      <c r="G2" s="203"/>
      <c r="H2" s="203"/>
      <c r="I2" s="203"/>
      <c r="J2" s="203"/>
      <c r="K2" s="203"/>
    </row>
    <row r="4" spans="1:11" ht="15.6" x14ac:dyDescent="0.3">
      <c r="A4" s="164" t="s">
        <v>89</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89</v>
      </c>
      <c r="B6" s="61" t="s">
        <v>12</v>
      </c>
      <c r="C6" s="62" t="s">
        <v>13</v>
      </c>
      <c r="D6" s="61" t="s">
        <v>12</v>
      </c>
      <c r="E6" s="63" t="s">
        <v>13</v>
      </c>
      <c r="F6" s="62" t="s">
        <v>12</v>
      </c>
      <c r="G6" s="62" t="s">
        <v>13</v>
      </c>
      <c r="H6" s="61" t="s">
        <v>12</v>
      </c>
      <c r="I6" s="63" t="s">
        <v>13</v>
      </c>
      <c r="J6" s="61"/>
      <c r="K6" s="63"/>
    </row>
    <row r="7" spans="1:11" x14ac:dyDescent="0.25">
      <c r="A7" s="7" t="s">
        <v>171</v>
      </c>
      <c r="B7" s="65">
        <v>1</v>
      </c>
      <c r="C7" s="34">
        <f>IF(B11=0, "-", B7/B11)</f>
        <v>3.8461538461538464E-2</v>
      </c>
      <c r="D7" s="65">
        <v>1</v>
      </c>
      <c r="E7" s="9">
        <f>IF(D11=0, "-", D7/D11)</f>
        <v>0.1111111111111111</v>
      </c>
      <c r="F7" s="81">
        <v>5</v>
      </c>
      <c r="G7" s="34">
        <f>IF(F11=0, "-", F7/F11)</f>
        <v>0.125</v>
      </c>
      <c r="H7" s="65">
        <v>6</v>
      </c>
      <c r="I7" s="9">
        <f>IF(H11=0, "-", H7/H11)</f>
        <v>0.18181818181818182</v>
      </c>
      <c r="J7" s="8">
        <f>IF(D7=0, "-", IF((B7-D7)/D7&lt;10, (B7-D7)/D7, "&gt;999%"))</f>
        <v>0</v>
      </c>
      <c r="K7" s="9">
        <f>IF(H7=0, "-", IF((F7-H7)/H7&lt;10, (F7-H7)/H7, "&gt;999%"))</f>
        <v>-0.16666666666666666</v>
      </c>
    </row>
    <row r="8" spans="1:11" x14ac:dyDescent="0.25">
      <c r="A8" s="7" t="s">
        <v>172</v>
      </c>
      <c r="B8" s="65">
        <v>25</v>
      </c>
      <c r="C8" s="34">
        <f>IF(B11=0, "-", B8/B11)</f>
        <v>0.96153846153846156</v>
      </c>
      <c r="D8" s="65">
        <v>5</v>
      </c>
      <c r="E8" s="9">
        <f>IF(D11=0, "-", D8/D11)</f>
        <v>0.55555555555555558</v>
      </c>
      <c r="F8" s="81">
        <v>35</v>
      </c>
      <c r="G8" s="34">
        <f>IF(F11=0, "-", F8/F11)</f>
        <v>0.875</v>
      </c>
      <c r="H8" s="65">
        <v>19</v>
      </c>
      <c r="I8" s="9">
        <f>IF(H11=0, "-", H8/H11)</f>
        <v>0.5757575757575758</v>
      </c>
      <c r="J8" s="8">
        <f>IF(D8=0, "-", IF((B8-D8)/D8&lt;10, (B8-D8)/D8, "&gt;999%"))</f>
        <v>4</v>
      </c>
      <c r="K8" s="9">
        <f>IF(H8=0, "-", IF((F8-H8)/H8&lt;10, (F8-H8)/H8, "&gt;999%"))</f>
        <v>0.84210526315789469</v>
      </c>
    </row>
    <row r="9" spans="1:11" x14ac:dyDescent="0.25">
      <c r="A9" s="7" t="s">
        <v>173</v>
      </c>
      <c r="B9" s="65">
        <v>0</v>
      </c>
      <c r="C9" s="34">
        <f>IF(B11=0, "-", B9/B11)</f>
        <v>0</v>
      </c>
      <c r="D9" s="65">
        <v>3</v>
      </c>
      <c r="E9" s="9">
        <f>IF(D11=0, "-", D9/D11)</f>
        <v>0.33333333333333331</v>
      </c>
      <c r="F9" s="81">
        <v>0</v>
      </c>
      <c r="G9" s="34">
        <f>IF(F11=0, "-", F9/F11)</f>
        <v>0</v>
      </c>
      <c r="H9" s="65">
        <v>8</v>
      </c>
      <c r="I9" s="9">
        <f>IF(H11=0, "-", H9/H11)</f>
        <v>0.24242424242424243</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x14ac:dyDescent="0.25">
      <c r="A11" s="162" t="s">
        <v>471</v>
      </c>
      <c r="B11" s="71">
        <f>SUM(B7:B10)</f>
        <v>26</v>
      </c>
      <c r="C11" s="40">
        <f>B11/1576</f>
        <v>1.6497461928934011E-2</v>
      </c>
      <c r="D11" s="71">
        <f>SUM(D7:D10)</f>
        <v>9</v>
      </c>
      <c r="E11" s="41">
        <f>D11/1560</f>
        <v>5.7692307692307696E-3</v>
      </c>
      <c r="F11" s="77">
        <f>SUM(F7:F10)</f>
        <v>40</v>
      </c>
      <c r="G11" s="42">
        <f>F11/4424</f>
        <v>9.0415913200723331E-3</v>
      </c>
      <c r="H11" s="71">
        <f>SUM(H7:H10)</f>
        <v>33</v>
      </c>
      <c r="I11" s="41">
        <f>H11/4091</f>
        <v>8.0664874113908578E-3</v>
      </c>
      <c r="J11" s="37">
        <f>IF(D11=0, "-", IF((B11-D11)/D11&lt;10, (B11-D11)/D11, "&gt;999%"))</f>
        <v>1.8888888888888888</v>
      </c>
      <c r="K11" s="38">
        <f>IF(H11=0, "-", IF((F11-H11)/H11&lt;10, (F11-H11)/H11, "&gt;999%"))</f>
        <v>0.21212121212121213</v>
      </c>
    </row>
    <row r="12" spans="1:11" x14ac:dyDescent="0.25">
      <c r="B12" s="83"/>
      <c r="D12" s="83"/>
      <c r="F12" s="83"/>
      <c r="H12" s="83"/>
    </row>
    <row r="13" spans="1:11" s="43" customFormat="1" x14ac:dyDescent="0.25">
      <c r="A13" s="162" t="s">
        <v>471</v>
      </c>
      <c r="B13" s="71">
        <v>26</v>
      </c>
      <c r="C13" s="40">
        <f>B13/1576</f>
        <v>1.6497461928934011E-2</v>
      </c>
      <c r="D13" s="71">
        <v>9</v>
      </c>
      <c r="E13" s="41">
        <f>D13/1560</f>
        <v>5.7692307692307696E-3</v>
      </c>
      <c r="F13" s="77">
        <v>40</v>
      </c>
      <c r="G13" s="42">
        <f>F13/4424</f>
        <v>9.0415913200723331E-3</v>
      </c>
      <c r="H13" s="71">
        <v>33</v>
      </c>
      <c r="I13" s="41">
        <f>H13/4091</f>
        <v>8.0664874113908578E-3</v>
      </c>
      <c r="J13" s="37">
        <f>IF(D13=0, "-", IF((B13-D13)/D13&lt;10, (B13-D13)/D13, "&gt;999%"))</f>
        <v>1.8888888888888888</v>
      </c>
      <c r="K13" s="38">
        <f>IF(H13=0, "-", IF((F13-H13)/H13&lt;10, (F13-H13)/H13, "&gt;999%"))</f>
        <v>0.21212121212121213</v>
      </c>
    </row>
    <row r="14" spans="1:11" x14ac:dyDescent="0.25">
      <c r="B14" s="83"/>
      <c r="D14" s="83"/>
      <c r="F14" s="83"/>
      <c r="H14" s="83"/>
    </row>
    <row r="15" spans="1:11" ht="15.6" x14ac:dyDescent="0.3">
      <c r="A15" s="164" t="s">
        <v>90</v>
      </c>
      <c r="B15" s="196" t="s">
        <v>1</v>
      </c>
      <c r="C15" s="200"/>
      <c r="D15" s="200"/>
      <c r="E15" s="197"/>
      <c r="F15" s="196" t="s">
        <v>14</v>
      </c>
      <c r="G15" s="200"/>
      <c r="H15" s="200"/>
      <c r="I15" s="197"/>
      <c r="J15" s="196" t="s">
        <v>15</v>
      </c>
      <c r="K15" s="197"/>
    </row>
    <row r="16" spans="1:11" x14ac:dyDescent="0.25">
      <c r="A16" s="22"/>
      <c r="B16" s="196">
        <f>VALUE(RIGHT($B$2, 4))</f>
        <v>2023</v>
      </c>
      <c r="C16" s="197"/>
      <c r="D16" s="196">
        <f>B16-1</f>
        <v>2022</v>
      </c>
      <c r="E16" s="204"/>
      <c r="F16" s="196">
        <f>B16</f>
        <v>2023</v>
      </c>
      <c r="G16" s="204"/>
      <c r="H16" s="196">
        <f>D16</f>
        <v>2022</v>
      </c>
      <c r="I16" s="204"/>
      <c r="J16" s="140" t="s">
        <v>4</v>
      </c>
      <c r="K16" s="141" t="s">
        <v>2</v>
      </c>
    </row>
    <row r="17" spans="1:11" x14ac:dyDescent="0.25">
      <c r="A17" s="163" t="s">
        <v>112</v>
      </c>
      <c r="B17" s="61" t="s">
        <v>12</v>
      </c>
      <c r="C17" s="62" t="s">
        <v>13</v>
      </c>
      <c r="D17" s="61" t="s">
        <v>12</v>
      </c>
      <c r="E17" s="63" t="s">
        <v>13</v>
      </c>
      <c r="F17" s="62" t="s">
        <v>12</v>
      </c>
      <c r="G17" s="62" t="s">
        <v>13</v>
      </c>
      <c r="H17" s="61" t="s">
        <v>12</v>
      </c>
      <c r="I17" s="63" t="s">
        <v>13</v>
      </c>
      <c r="J17" s="61"/>
      <c r="K17" s="63"/>
    </row>
    <row r="18" spans="1:11" x14ac:dyDescent="0.25">
      <c r="A18" s="7" t="s">
        <v>174</v>
      </c>
      <c r="B18" s="65">
        <v>1</v>
      </c>
      <c r="C18" s="34">
        <f>IF(B28=0, "-", B18/B28)</f>
        <v>1.3698630136986301E-2</v>
      </c>
      <c r="D18" s="65">
        <v>0</v>
      </c>
      <c r="E18" s="9">
        <f>IF(D28=0, "-", D18/D28)</f>
        <v>0</v>
      </c>
      <c r="F18" s="81">
        <v>2</v>
      </c>
      <c r="G18" s="34">
        <f>IF(F28=0, "-", F18/F28)</f>
        <v>1.0050251256281407E-2</v>
      </c>
      <c r="H18" s="65">
        <v>0</v>
      </c>
      <c r="I18" s="9">
        <f>IF(H28=0, "-", H18/H28)</f>
        <v>0</v>
      </c>
      <c r="J18" s="8" t="str">
        <f t="shared" ref="J18:J26" si="0">IF(D18=0, "-", IF((B18-D18)/D18&lt;10, (B18-D18)/D18, "&gt;999%"))</f>
        <v>-</v>
      </c>
      <c r="K18" s="9" t="str">
        <f t="shared" ref="K18:K26" si="1">IF(H18=0, "-", IF((F18-H18)/H18&lt;10, (F18-H18)/H18, "&gt;999%"))</f>
        <v>-</v>
      </c>
    </row>
    <row r="19" spans="1:11" x14ac:dyDescent="0.25">
      <c r="A19" s="7" t="s">
        <v>175</v>
      </c>
      <c r="B19" s="65">
        <v>0</v>
      </c>
      <c r="C19" s="34">
        <f>IF(B28=0, "-", B19/B28)</f>
        <v>0</v>
      </c>
      <c r="D19" s="65">
        <v>0</v>
      </c>
      <c r="E19" s="9">
        <f>IF(D28=0, "-", D19/D28)</f>
        <v>0</v>
      </c>
      <c r="F19" s="81">
        <v>2</v>
      </c>
      <c r="G19" s="34">
        <f>IF(F28=0, "-", F19/F28)</f>
        <v>1.0050251256281407E-2</v>
      </c>
      <c r="H19" s="65">
        <v>6</v>
      </c>
      <c r="I19" s="9">
        <f>IF(H28=0, "-", H19/H28)</f>
        <v>3.0303030303030304E-2</v>
      </c>
      <c r="J19" s="8" t="str">
        <f t="shared" si="0"/>
        <v>-</v>
      </c>
      <c r="K19" s="9">
        <f t="shared" si="1"/>
        <v>-0.66666666666666663</v>
      </c>
    </row>
    <row r="20" spans="1:11" x14ac:dyDescent="0.25">
      <c r="A20" s="7" t="s">
        <v>176</v>
      </c>
      <c r="B20" s="65">
        <v>6</v>
      </c>
      <c r="C20" s="34">
        <f>IF(B28=0, "-", B20/B28)</f>
        <v>8.2191780821917804E-2</v>
      </c>
      <c r="D20" s="65">
        <v>2</v>
      </c>
      <c r="E20" s="9">
        <f>IF(D28=0, "-", D20/D28)</f>
        <v>5.5555555555555552E-2</v>
      </c>
      <c r="F20" s="81">
        <v>17</v>
      </c>
      <c r="G20" s="34">
        <f>IF(F28=0, "-", F20/F28)</f>
        <v>8.5427135678391955E-2</v>
      </c>
      <c r="H20" s="65">
        <v>12</v>
      </c>
      <c r="I20" s="9">
        <f>IF(H28=0, "-", H20/H28)</f>
        <v>6.0606060606060608E-2</v>
      </c>
      <c r="J20" s="8">
        <f t="shared" si="0"/>
        <v>2</v>
      </c>
      <c r="K20" s="9">
        <f t="shared" si="1"/>
        <v>0.41666666666666669</v>
      </c>
    </row>
    <row r="21" spans="1:11" x14ac:dyDescent="0.25">
      <c r="A21" s="7" t="s">
        <v>177</v>
      </c>
      <c r="B21" s="65">
        <v>15</v>
      </c>
      <c r="C21" s="34">
        <f>IF(B28=0, "-", B21/B28)</f>
        <v>0.20547945205479451</v>
      </c>
      <c r="D21" s="65">
        <v>6</v>
      </c>
      <c r="E21" s="9">
        <f>IF(D28=0, "-", D21/D28)</f>
        <v>0.16666666666666666</v>
      </c>
      <c r="F21" s="81">
        <v>46</v>
      </c>
      <c r="G21" s="34">
        <f>IF(F28=0, "-", F21/F28)</f>
        <v>0.23115577889447236</v>
      </c>
      <c r="H21" s="65">
        <v>31</v>
      </c>
      <c r="I21" s="9">
        <f>IF(H28=0, "-", H21/H28)</f>
        <v>0.15656565656565657</v>
      </c>
      <c r="J21" s="8">
        <f t="shared" si="0"/>
        <v>1.5</v>
      </c>
      <c r="K21" s="9">
        <f t="shared" si="1"/>
        <v>0.4838709677419355</v>
      </c>
    </row>
    <row r="22" spans="1:11" x14ac:dyDescent="0.25">
      <c r="A22" s="7" t="s">
        <v>178</v>
      </c>
      <c r="B22" s="65">
        <v>37</v>
      </c>
      <c r="C22" s="34">
        <f>IF(B28=0, "-", B22/B28)</f>
        <v>0.50684931506849318</v>
      </c>
      <c r="D22" s="65">
        <v>12</v>
      </c>
      <c r="E22" s="9">
        <f>IF(D28=0, "-", D22/D28)</f>
        <v>0.33333333333333331</v>
      </c>
      <c r="F22" s="81">
        <v>105</v>
      </c>
      <c r="G22" s="34">
        <f>IF(F28=0, "-", F22/F28)</f>
        <v>0.52763819095477382</v>
      </c>
      <c r="H22" s="65">
        <v>81</v>
      </c>
      <c r="I22" s="9">
        <f>IF(H28=0, "-", H22/H28)</f>
        <v>0.40909090909090912</v>
      </c>
      <c r="J22" s="8">
        <f t="shared" si="0"/>
        <v>2.0833333333333335</v>
      </c>
      <c r="K22" s="9">
        <f t="shared" si="1"/>
        <v>0.29629629629629628</v>
      </c>
    </row>
    <row r="23" spans="1:11" x14ac:dyDescent="0.25">
      <c r="A23" s="7" t="s">
        <v>179</v>
      </c>
      <c r="B23" s="65">
        <v>1</v>
      </c>
      <c r="C23" s="34">
        <f>IF(B28=0, "-", B23/B28)</f>
        <v>1.3698630136986301E-2</v>
      </c>
      <c r="D23" s="65">
        <v>5</v>
      </c>
      <c r="E23" s="9">
        <f>IF(D28=0, "-", D23/D28)</f>
        <v>0.1388888888888889</v>
      </c>
      <c r="F23" s="81">
        <v>4</v>
      </c>
      <c r="G23" s="34">
        <f>IF(F28=0, "-", F23/F28)</f>
        <v>2.0100502512562814E-2</v>
      </c>
      <c r="H23" s="65">
        <v>19</v>
      </c>
      <c r="I23" s="9">
        <f>IF(H28=0, "-", H23/H28)</f>
        <v>9.5959595959595953E-2</v>
      </c>
      <c r="J23" s="8">
        <f t="shared" si="0"/>
        <v>-0.8</v>
      </c>
      <c r="K23" s="9">
        <f t="shared" si="1"/>
        <v>-0.78947368421052633</v>
      </c>
    </row>
    <row r="24" spans="1:11" x14ac:dyDescent="0.25">
      <c r="A24" s="7" t="s">
        <v>180</v>
      </c>
      <c r="B24" s="65">
        <v>9</v>
      </c>
      <c r="C24" s="34">
        <f>IF(B28=0, "-", B24/B28)</f>
        <v>0.12328767123287671</v>
      </c>
      <c r="D24" s="65">
        <v>3</v>
      </c>
      <c r="E24" s="9">
        <f>IF(D28=0, "-", D24/D28)</f>
        <v>8.3333333333333329E-2</v>
      </c>
      <c r="F24" s="81">
        <v>16</v>
      </c>
      <c r="G24" s="34">
        <f>IF(F28=0, "-", F24/F28)</f>
        <v>8.0402010050251257E-2</v>
      </c>
      <c r="H24" s="65">
        <v>11</v>
      </c>
      <c r="I24" s="9">
        <f>IF(H28=0, "-", H24/H28)</f>
        <v>5.5555555555555552E-2</v>
      </c>
      <c r="J24" s="8">
        <f t="shared" si="0"/>
        <v>2</v>
      </c>
      <c r="K24" s="9">
        <f t="shared" si="1"/>
        <v>0.45454545454545453</v>
      </c>
    </row>
    <row r="25" spans="1:11" x14ac:dyDescent="0.25">
      <c r="A25" s="7" t="s">
        <v>181</v>
      </c>
      <c r="B25" s="65">
        <v>4</v>
      </c>
      <c r="C25" s="34">
        <f>IF(B28=0, "-", B25/B28)</f>
        <v>5.4794520547945202E-2</v>
      </c>
      <c r="D25" s="65">
        <v>1</v>
      </c>
      <c r="E25" s="9">
        <f>IF(D28=0, "-", D25/D28)</f>
        <v>2.7777777777777776E-2</v>
      </c>
      <c r="F25" s="81">
        <v>6</v>
      </c>
      <c r="G25" s="34">
        <f>IF(F28=0, "-", F25/F28)</f>
        <v>3.015075376884422E-2</v>
      </c>
      <c r="H25" s="65">
        <v>8</v>
      </c>
      <c r="I25" s="9">
        <f>IF(H28=0, "-", H25/H28)</f>
        <v>4.0404040404040407E-2</v>
      </c>
      <c r="J25" s="8">
        <f t="shared" si="0"/>
        <v>3</v>
      </c>
      <c r="K25" s="9">
        <f t="shared" si="1"/>
        <v>-0.25</v>
      </c>
    </row>
    <row r="26" spans="1:11" x14ac:dyDescent="0.25">
      <c r="A26" s="7" t="s">
        <v>182</v>
      </c>
      <c r="B26" s="65">
        <v>0</v>
      </c>
      <c r="C26" s="34">
        <f>IF(B28=0, "-", B26/B28)</f>
        <v>0</v>
      </c>
      <c r="D26" s="65">
        <v>7</v>
      </c>
      <c r="E26" s="9">
        <f>IF(D28=0, "-", D26/D28)</f>
        <v>0.19444444444444445</v>
      </c>
      <c r="F26" s="81">
        <v>1</v>
      </c>
      <c r="G26" s="34">
        <f>IF(F28=0, "-", F26/F28)</f>
        <v>5.0251256281407036E-3</v>
      </c>
      <c r="H26" s="65">
        <v>30</v>
      </c>
      <c r="I26" s="9">
        <f>IF(H28=0, "-", H26/H28)</f>
        <v>0.15151515151515152</v>
      </c>
      <c r="J26" s="8">
        <f t="shared" si="0"/>
        <v>-1</v>
      </c>
      <c r="K26" s="9">
        <f t="shared" si="1"/>
        <v>-0.96666666666666667</v>
      </c>
    </row>
    <row r="27" spans="1:11" x14ac:dyDescent="0.25">
      <c r="A27" s="2"/>
      <c r="B27" s="68"/>
      <c r="C27" s="33"/>
      <c r="D27" s="68"/>
      <c r="E27" s="6"/>
      <c r="F27" s="82"/>
      <c r="G27" s="33"/>
      <c r="H27" s="68"/>
      <c r="I27" s="6"/>
      <c r="J27" s="5"/>
      <c r="K27" s="6"/>
    </row>
    <row r="28" spans="1:11" s="43" customFormat="1" x14ac:dyDescent="0.25">
      <c r="A28" s="162" t="s">
        <v>470</v>
      </c>
      <c r="B28" s="71">
        <f>SUM(B18:B27)</f>
        <v>73</v>
      </c>
      <c r="C28" s="40">
        <f>B28/1576</f>
        <v>4.6319796954314721E-2</v>
      </c>
      <c r="D28" s="71">
        <f>SUM(D18:D27)</f>
        <v>36</v>
      </c>
      <c r="E28" s="41">
        <f>D28/1560</f>
        <v>2.3076923076923078E-2</v>
      </c>
      <c r="F28" s="77">
        <f>SUM(F18:F27)</f>
        <v>199</v>
      </c>
      <c r="G28" s="42">
        <f>F28/4424</f>
        <v>4.4981916817359857E-2</v>
      </c>
      <c r="H28" s="71">
        <f>SUM(H18:H27)</f>
        <v>198</v>
      </c>
      <c r="I28" s="41">
        <f>H28/4091</f>
        <v>4.839892446834515E-2</v>
      </c>
      <c r="J28" s="37">
        <f>IF(D28=0, "-", IF((B28-D28)/D28&lt;10, (B28-D28)/D28, "&gt;999%"))</f>
        <v>1.0277777777777777</v>
      </c>
      <c r="K28" s="38">
        <f>IF(H28=0, "-", IF((F28-H28)/H28&lt;10, (F28-H28)/H28, "&gt;999%"))</f>
        <v>5.0505050505050509E-3</v>
      </c>
    </row>
    <row r="29" spans="1:11" x14ac:dyDescent="0.25">
      <c r="B29" s="83"/>
      <c r="D29" s="83"/>
      <c r="F29" s="83"/>
      <c r="H29" s="83"/>
    </row>
    <row r="30" spans="1:11" x14ac:dyDescent="0.25">
      <c r="A30" s="163" t="s">
        <v>113</v>
      </c>
      <c r="B30" s="61" t="s">
        <v>12</v>
      </c>
      <c r="C30" s="62" t="s">
        <v>13</v>
      </c>
      <c r="D30" s="61" t="s">
        <v>12</v>
      </c>
      <c r="E30" s="63" t="s">
        <v>13</v>
      </c>
      <c r="F30" s="62" t="s">
        <v>12</v>
      </c>
      <c r="G30" s="62" t="s">
        <v>13</v>
      </c>
      <c r="H30" s="61" t="s">
        <v>12</v>
      </c>
      <c r="I30" s="63" t="s">
        <v>13</v>
      </c>
      <c r="J30" s="61"/>
      <c r="K30" s="63"/>
    </row>
    <row r="31" spans="1:11" x14ac:dyDescent="0.25">
      <c r="A31" s="7" t="s">
        <v>183</v>
      </c>
      <c r="B31" s="65">
        <v>0</v>
      </c>
      <c r="C31" s="34">
        <f>IF(B36=0, "-", B31/B36)</f>
        <v>0</v>
      </c>
      <c r="D31" s="65">
        <v>0</v>
      </c>
      <c r="E31" s="9">
        <f>IF(D36=0, "-", D31/D36)</f>
        <v>0</v>
      </c>
      <c r="F31" s="81">
        <v>0</v>
      </c>
      <c r="G31" s="34">
        <f>IF(F36=0, "-", F31/F36)</f>
        <v>0</v>
      </c>
      <c r="H31" s="65">
        <v>3</v>
      </c>
      <c r="I31" s="9">
        <f>IF(H36=0, "-", H31/H36)</f>
        <v>0.16666666666666666</v>
      </c>
      <c r="J31" s="8" t="str">
        <f>IF(D31=0, "-", IF((B31-D31)/D31&lt;10, (B31-D31)/D31, "&gt;999%"))</f>
        <v>-</v>
      </c>
      <c r="K31" s="9">
        <f>IF(H31=0, "-", IF((F31-H31)/H31&lt;10, (F31-H31)/H31, "&gt;999%"))</f>
        <v>-1</v>
      </c>
    </row>
    <row r="32" spans="1:11" x14ac:dyDescent="0.25">
      <c r="A32" s="7" t="s">
        <v>184</v>
      </c>
      <c r="B32" s="65">
        <v>0</v>
      </c>
      <c r="C32" s="34">
        <f>IF(B36=0, "-", B32/B36)</f>
        <v>0</v>
      </c>
      <c r="D32" s="65">
        <v>0</v>
      </c>
      <c r="E32" s="9">
        <f>IF(D36=0, "-", D32/D36)</f>
        <v>0</v>
      </c>
      <c r="F32" s="81">
        <v>0</v>
      </c>
      <c r="G32" s="34">
        <f>IF(F36=0, "-", F32/F36)</f>
        <v>0</v>
      </c>
      <c r="H32" s="65">
        <v>1</v>
      </c>
      <c r="I32" s="9">
        <f>IF(H36=0, "-", H32/H36)</f>
        <v>5.5555555555555552E-2</v>
      </c>
      <c r="J32" s="8" t="str">
        <f>IF(D32=0, "-", IF((B32-D32)/D32&lt;10, (B32-D32)/D32, "&gt;999%"))</f>
        <v>-</v>
      </c>
      <c r="K32" s="9">
        <f>IF(H32=0, "-", IF((F32-H32)/H32&lt;10, (F32-H32)/H32, "&gt;999%"))</f>
        <v>-1</v>
      </c>
    </row>
    <row r="33" spans="1:11" x14ac:dyDescent="0.25">
      <c r="A33" s="7" t="s">
        <v>185</v>
      </c>
      <c r="B33" s="65">
        <v>2</v>
      </c>
      <c r="C33" s="34">
        <f>IF(B36=0, "-", B33/B36)</f>
        <v>1</v>
      </c>
      <c r="D33" s="65">
        <v>1</v>
      </c>
      <c r="E33" s="9">
        <f>IF(D36=0, "-", D33/D36)</f>
        <v>1</v>
      </c>
      <c r="F33" s="81">
        <v>5</v>
      </c>
      <c r="G33" s="34">
        <f>IF(F36=0, "-", F33/F36)</f>
        <v>0.5</v>
      </c>
      <c r="H33" s="65">
        <v>11</v>
      </c>
      <c r="I33" s="9">
        <f>IF(H36=0, "-", H33/H36)</f>
        <v>0.61111111111111116</v>
      </c>
      <c r="J33" s="8">
        <f>IF(D33=0, "-", IF((B33-D33)/D33&lt;10, (B33-D33)/D33, "&gt;999%"))</f>
        <v>1</v>
      </c>
      <c r="K33" s="9">
        <f>IF(H33=0, "-", IF((F33-H33)/H33&lt;10, (F33-H33)/H33, "&gt;999%"))</f>
        <v>-0.54545454545454541</v>
      </c>
    </row>
    <row r="34" spans="1:11" x14ac:dyDescent="0.25">
      <c r="A34" s="7" t="s">
        <v>186</v>
      </c>
      <c r="B34" s="65">
        <v>0</v>
      </c>
      <c r="C34" s="34">
        <f>IF(B36=0, "-", B34/B36)</f>
        <v>0</v>
      </c>
      <c r="D34" s="65">
        <v>0</v>
      </c>
      <c r="E34" s="9">
        <f>IF(D36=0, "-", D34/D36)</f>
        <v>0</v>
      </c>
      <c r="F34" s="81">
        <v>5</v>
      </c>
      <c r="G34" s="34">
        <f>IF(F36=0, "-", F34/F36)</f>
        <v>0.5</v>
      </c>
      <c r="H34" s="65">
        <v>3</v>
      </c>
      <c r="I34" s="9">
        <f>IF(H36=0, "-", H34/H36)</f>
        <v>0.16666666666666666</v>
      </c>
      <c r="J34" s="8" t="str">
        <f>IF(D34=0, "-", IF((B34-D34)/D34&lt;10, (B34-D34)/D34, "&gt;999%"))</f>
        <v>-</v>
      </c>
      <c r="K34" s="9">
        <f>IF(H34=0, "-", IF((F34-H34)/H34&lt;10, (F34-H34)/H34, "&gt;999%"))</f>
        <v>0.66666666666666663</v>
      </c>
    </row>
    <row r="35" spans="1:11" x14ac:dyDescent="0.25">
      <c r="A35" s="2"/>
      <c r="B35" s="68"/>
      <c r="C35" s="33"/>
      <c r="D35" s="68"/>
      <c r="E35" s="6"/>
      <c r="F35" s="82"/>
      <c r="G35" s="33"/>
      <c r="H35" s="68"/>
      <c r="I35" s="6"/>
      <c r="J35" s="5"/>
      <c r="K35" s="6"/>
    </row>
    <row r="36" spans="1:11" s="43" customFormat="1" x14ac:dyDescent="0.25">
      <c r="A36" s="162" t="s">
        <v>469</v>
      </c>
      <c r="B36" s="71">
        <f>SUM(B31:B35)</f>
        <v>2</v>
      </c>
      <c r="C36" s="40">
        <f>B36/1576</f>
        <v>1.2690355329949238E-3</v>
      </c>
      <c r="D36" s="71">
        <f>SUM(D31:D35)</f>
        <v>1</v>
      </c>
      <c r="E36" s="41">
        <f>D36/1560</f>
        <v>6.4102564102564103E-4</v>
      </c>
      <c r="F36" s="77">
        <f>SUM(F31:F35)</f>
        <v>10</v>
      </c>
      <c r="G36" s="42">
        <f>F36/4424</f>
        <v>2.2603978300180833E-3</v>
      </c>
      <c r="H36" s="71">
        <f>SUM(H31:H35)</f>
        <v>18</v>
      </c>
      <c r="I36" s="41">
        <f>H36/4091</f>
        <v>4.3999022243950137E-3</v>
      </c>
      <c r="J36" s="37">
        <f>IF(D36=0, "-", IF((B36-D36)/D36&lt;10, (B36-D36)/D36, "&gt;999%"))</f>
        <v>1</v>
      </c>
      <c r="K36" s="38">
        <f>IF(H36=0, "-", IF((F36-H36)/H36&lt;10, (F36-H36)/H36, "&gt;999%"))</f>
        <v>-0.44444444444444442</v>
      </c>
    </row>
    <row r="37" spans="1:11" x14ac:dyDescent="0.25">
      <c r="B37" s="83"/>
      <c r="D37" s="83"/>
      <c r="F37" s="83"/>
      <c r="H37" s="83"/>
    </row>
    <row r="38" spans="1:11" s="43" customFormat="1" x14ac:dyDescent="0.25">
      <c r="A38" s="162" t="s">
        <v>468</v>
      </c>
      <c r="B38" s="71">
        <v>75</v>
      </c>
      <c r="C38" s="40">
        <f>B38/1576</f>
        <v>4.7588832487309642E-2</v>
      </c>
      <c r="D38" s="71">
        <v>37</v>
      </c>
      <c r="E38" s="41">
        <f>D38/1560</f>
        <v>2.3717948717948717E-2</v>
      </c>
      <c r="F38" s="77">
        <v>209</v>
      </c>
      <c r="G38" s="42">
        <f>F38/4424</f>
        <v>4.7242314647377937E-2</v>
      </c>
      <c r="H38" s="71">
        <v>216</v>
      </c>
      <c r="I38" s="41">
        <f>H38/4091</f>
        <v>5.2798826692740164E-2</v>
      </c>
      <c r="J38" s="37">
        <f>IF(D38=0, "-", IF((B38-D38)/D38&lt;10, (B38-D38)/D38, "&gt;999%"))</f>
        <v>1.027027027027027</v>
      </c>
      <c r="K38" s="38">
        <f>IF(H38=0, "-", IF((F38-H38)/H38&lt;10, (F38-H38)/H38, "&gt;999%"))</f>
        <v>-3.2407407407407406E-2</v>
      </c>
    </row>
    <row r="39" spans="1:11" x14ac:dyDescent="0.25">
      <c r="B39" s="83"/>
      <c r="D39" s="83"/>
      <c r="F39" s="83"/>
      <c r="H39" s="83"/>
    </row>
    <row r="40" spans="1:11" ht="15.6" x14ac:dyDescent="0.3">
      <c r="A40" s="164" t="s">
        <v>91</v>
      </c>
      <c r="B40" s="196" t="s">
        <v>1</v>
      </c>
      <c r="C40" s="200"/>
      <c r="D40" s="200"/>
      <c r="E40" s="197"/>
      <c r="F40" s="196" t="s">
        <v>14</v>
      </c>
      <c r="G40" s="200"/>
      <c r="H40" s="200"/>
      <c r="I40" s="197"/>
      <c r="J40" s="196" t="s">
        <v>15</v>
      </c>
      <c r="K40" s="197"/>
    </row>
    <row r="41" spans="1:11" x14ac:dyDescent="0.25">
      <c r="A41" s="22"/>
      <c r="B41" s="196">
        <f>VALUE(RIGHT($B$2, 4))</f>
        <v>2023</v>
      </c>
      <c r="C41" s="197"/>
      <c r="D41" s="196">
        <f>B41-1</f>
        <v>2022</v>
      </c>
      <c r="E41" s="204"/>
      <c r="F41" s="196">
        <f>B41</f>
        <v>2023</v>
      </c>
      <c r="G41" s="204"/>
      <c r="H41" s="196">
        <f>D41</f>
        <v>2022</v>
      </c>
      <c r="I41" s="204"/>
      <c r="J41" s="140" t="s">
        <v>4</v>
      </c>
      <c r="K41" s="141" t="s">
        <v>2</v>
      </c>
    </row>
    <row r="42" spans="1:11" x14ac:dyDescent="0.25">
      <c r="A42" s="163" t="s">
        <v>114</v>
      </c>
      <c r="B42" s="61" t="s">
        <v>12</v>
      </c>
      <c r="C42" s="62" t="s">
        <v>13</v>
      </c>
      <c r="D42" s="61" t="s">
        <v>12</v>
      </c>
      <c r="E42" s="63" t="s">
        <v>13</v>
      </c>
      <c r="F42" s="62" t="s">
        <v>12</v>
      </c>
      <c r="G42" s="62" t="s">
        <v>13</v>
      </c>
      <c r="H42" s="61" t="s">
        <v>12</v>
      </c>
      <c r="I42" s="63" t="s">
        <v>13</v>
      </c>
      <c r="J42" s="61"/>
      <c r="K42" s="63"/>
    </row>
    <row r="43" spans="1:11" x14ac:dyDescent="0.25">
      <c r="A43" s="7" t="s">
        <v>187</v>
      </c>
      <c r="B43" s="65">
        <v>16</v>
      </c>
      <c r="C43" s="34">
        <f>IF(B52=0, "-", B43/B52)</f>
        <v>0.20512820512820512</v>
      </c>
      <c r="D43" s="65">
        <v>30</v>
      </c>
      <c r="E43" s="9">
        <f>IF(D52=0, "-", D43/D52)</f>
        <v>0.25210084033613445</v>
      </c>
      <c r="F43" s="81">
        <v>68</v>
      </c>
      <c r="G43" s="34">
        <f>IF(F52=0, "-", F43/F52)</f>
        <v>0.30493273542600896</v>
      </c>
      <c r="H43" s="65">
        <v>87</v>
      </c>
      <c r="I43" s="9">
        <f>IF(H52=0, "-", H43/H52)</f>
        <v>0.21804511278195488</v>
      </c>
      <c r="J43" s="8">
        <f t="shared" ref="J43:J50" si="2">IF(D43=0, "-", IF((B43-D43)/D43&lt;10, (B43-D43)/D43, "&gt;999%"))</f>
        <v>-0.46666666666666667</v>
      </c>
      <c r="K43" s="9">
        <f t="shared" ref="K43:K50" si="3">IF(H43=0, "-", IF((F43-H43)/H43&lt;10, (F43-H43)/H43, "&gt;999%"))</f>
        <v>-0.21839080459770116</v>
      </c>
    </row>
    <row r="44" spans="1:11" x14ac:dyDescent="0.25">
      <c r="A44" s="7" t="s">
        <v>188</v>
      </c>
      <c r="B44" s="65">
        <v>0</v>
      </c>
      <c r="C44" s="34">
        <f>IF(B52=0, "-", B44/B52)</f>
        <v>0</v>
      </c>
      <c r="D44" s="65">
        <v>6</v>
      </c>
      <c r="E44" s="9">
        <f>IF(D52=0, "-", D44/D52)</f>
        <v>5.0420168067226892E-2</v>
      </c>
      <c r="F44" s="81">
        <v>0</v>
      </c>
      <c r="G44" s="34">
        <f>IF(F52=0, "-", F44/F52)</f>
        <v>0</v>
      </c>
      <c r="H44" s="65">
        <v>19</v>
      </c>
      <c r="I44" s="9">
        <f>IF(H52=0, "-", H44/H52)</f>
        <v>4.7619047619047616E-2</v>
      </c>
      <c r="J44" s="8">
        <f t="shared" si="2"/>
        <v>-1</v>
      </c>
      <c r="K44" s="9">
        <f t="shared" si="3"/>
        <v>-1</v>
      </c>
    </row>
    <row r="45" spans="1:11" x14ac:dyDescent="0.25">
      <c r="A45" s="7" t="s">
        <v>189</v>
      </c>
      <c r="B45" s="65">
        <v>4</v>
      </c>
      <c r="C45" s="34">
        <f>IF(B52=0, "-", B45/B52)</f>
        <v>5.128205128205128E-2</v>
      </c>
      <c r="D45" s="65">
        <v>25</v>
      </c>
      <c r="E45" s="9">
        <f>IF(D52=0, "-", D45/D52)</f>
        <v>0.21008403361344538</v>
      </c>
      <c r="F45" s="81">
        <v>21</v>
      </c>
      <c r="G45" s="34">
        <f>IF(F52=0, "-", F45/F52)</f>
        <v>9.417040358744394E-2</v>
      </c>
      <c r="H45" s="65">
        <v>83</v>
      </c>
      <c r="I45" s="9">
        <f>IF(H52=0, "-", H45/H52)</f>
        <v>0.20802005012531327</v>
      </c>
      <c r="J45" s="8">
        <f t="shared" si="2"/>
        <v>-0.84</v>
      </c>
      <c r="K45" s="9">
        <f t="shared" si="3"/>
        <v>-0.74698795180722888</v>
      </c>
    </row>
    <row r="46" spans="1:11" x14ac:dyDescent="0.25">
      <c r="A46" s="7" t="s">
        <v>190</v>
      </c>
      <c r="B46" s="65">
        <v>25</v>
      </c>
      <c r="C46" s="34">
        <f>IF(B52=0, "-", B46/B52)</f>
        <v>0.32051282051282054</v>
      </c>
      <c r="D46" s="65">
        <v>28</v>
      </c>
      <c r="E46" s="9">
        <f>IF(D52=0, "-", D46/D52)</f>
        <v>0.23529411764705882</v>
      </c>
      <c r="F46" s="81">
        <v>58</v>
      </c>
      <c r="G46" s="34">
        <f>IF(F52=0, "-", F46/F52)</f>
        <v>0.26008968609865468</v>
      </c>
      <c r="H46" s="65">
        <v>93</v>
      </c>
      <c r="I46" s="9">
        <f>IF(H52=0, "-", H46/H52)</f>
        <v>0.23308270676691728</v>
      </c>
      <c r="J46" s="8">
        <f t="shared" si="2"/>
        <v>-0.10714285714285714</v>
      </c>
      <c r="K46" s="9">
        <f t="shared" si="3"/>
        <v>-0.37634408602150538</v>
      </c>
    </row>
    <row r="47" spans="1:11" x14ac:dyDescent="0.25">
      <c r="A47" s="7" t="s">
        <v>191</v>
      </c>
      <c r="B47" s="65">
        <v>8</v>
      </c>
      <c r="C47" s="34">
        <f>IF(B52=0, "-", B47/B52)</f>
        <v>0.10256410256410256</v>
      </c>
      <c r="D47" s="65">
        <v>1</v>
      </c>
      <c r="E47" s="9">
        <f>IF(D52=0, "-", D47/D52)</f>
        <v>8.4033613445378148E-3</v>
      </c>
      <c r="F47" s="81">
        <v>8</v>
      </c>
      <c r="G47" s="34">
        <f>IF(F52=0, "-", F47/F52)</f>
        <v>3.5874439461883408E-2</v>
      </c>
      <c r="H47" s="65">
        <v>8</v>
      </c>
      <c r="I47" s="9">
        <f>IF(H52=0, "-", H47/H52)</f>
        <v>2.0050125313283207E-2</v>
      </c>
      <c r="J47" s="8">
        <f t="shared" si="2"/>
        <v>7</v>
      </c>
      <c r="K47" s="9">
        <f t="shared" si="3"/>
        <v>0</v>
      </c>
    </row>
    <row r="48" spans="1:11" x14ac:dyDescent="0.25">
      <c r="A48" s="7" t="s">
        <v>192</v>
      </c>
      <c r="B48" s="65">
        <v>10</v>
      </c>
      <c r="C48" s="34">
        <f>IF(B52=0, "-", B48/B52)</f>
        <v>0.12820512820512819</v>
      </c>
      <c r="D48" s="65">
        <v>0</v>
      </c>
      <c r="E48" s="9">
        <f>IF(D52=0, "-", D48/D52)</f>
        <v>0</v>
      </c>
      <c r="F48" s="81">
        <v>22</v>
      </c>
      <c r="G48" s="34">
        <f>IF(F52=0, "-", F48/F52)</f>
        <v>9.8654708520179366E-2</v>
      </c>
      <c r="H48" s="65">
        <v>12</v>
      </c>
      <c r="I48" s="9">
        <f>IF(H52=0, "-", H48/H52)</f>
        <v>3.007518796992481E-2</v>
      </c>
      <c r="J48" s="8" t="str">
        <f t="shared" si="2"/>
        <v>-</v>
      </c>
      <c r="K48" s="9">
        <f t="shared" si="3"/>
        <v>0.83333333333333337</v>
      </c>
    </row>
    <row r="49" spans="1:11" x14ac:dyDescent="0.25">
      <c r="A49" s="7" t="s">
        <v>193</v>
      </c>
      <c r="B49" s="65">
        <v>15</v>
      </c>
      <c r="C49" s="34">
        <f>IF(B52=0, "-", B49/B52)</f>
        <v>0.19230769230769232</v>
      </c>
      <c r="D49" s="65">
        <v>29</v>
      </c>
      <c r="E49" s="9">
        <f>IF(D52=0, "-", D49/D52)</f>
        <v>0.24369747899159663</v>
      </c>
      <c r="F49" s="81">
        <v>46</v>
      </c>
      <c r="G49" s="34">
        <f>IF(F52=0, "-", F49/F52)</f>
        <v>0.20627802690582961</v>
      </c>
      <c r="H49" s="65">
        <v>96</v>
      </c>
      <c r="I49" s="9">
        <f>IF(H52=0, "-", H49/H52)</f>
        <v>0.24060150375939848</v>
      </c>
      <c r="J49" s="8">
        <f t="shared" si="2"/>
        <v>-0.48275862068965519</v>
      </c>
      <c r="K49" s="9">
        <f t="shared" si="3"/>
        <v>-0.52083333333333337</v>
      </c>
    </row>
    <row r="50" spans="1:11" x14ac:dyDescent="0.25">
      <c r="A50" s="7" t="s">
        <v>194</v>
      </c>
      <c r="B50" s="65">
        <v>0</v>
      </c>
      <c r="C50" s="34">
        <f>IF(B52=0, "-", B50/B52)</f>
        <v>0</v>
      </c>
      <c r="D50" s="65">
        <v>0</v>
      </c>
      <c r="E50" s="9">
        <f>IF(D52=0, "-", D50/D52)</f>
        <v>0</v>
      </c>
      <c r="F50" s="81">
        <v>0</v>
      </c>
      <c r="G50" s="34">
        <f>IF(F52=0, "-", F50/F52)</f>
        <v>0</v>
      </c>
      <c r="H50" s="65">
        <v>1</v>
      </c>
      <c r="I50" s="9">
        <f>IF(H52=0, "-", H50/H52)</f>
        <v>2.5062656641604009E-3</v>
      </c>
      <c r="J50" s="8" t="str">
        <f t="shared" si="2"/>
        <v>-</v>
      </c>
      <c r="K50" s="9">
        <f t="shared" si="3"/>
        <v>-1</v>
      </c>
    </row>
    <row r="51" spans="1:11" x14ac:dyDescent="0.25">
      <c r="A51" s="2"/>
      <c r="B51" s="68"/>
      <c r="C51" s="33"/>
      <c r="D51" s="68"/>
      <c r="E51" s="6"/>
      <c r="F51" s="82"/>
      <c r="G51" s="33"/>
      <c r="H51" s="68"/>
      <c r="I51" s="6"/>
      <c r="J51" s="5"/>
      <c r="K51" s="6"/>
    </row>
    <row r="52" spans="1:11" s="43" customFormat="1" x14ac:dyDescent="0.25">
      <c r="A52" s="162" t="s">
        <v>467</v>
      </c>
      <c r="B52" s="71">
        <f>SUM(B43:B51)</f>
        <v>78</v>
      </c>
      <c r="C52" s="40">
        <f>B52/1576</f>
        <v>4.9492385786802033E-2</v>
      </c>
      <c r="D52" s="71">
        <f>SUM(D43:D51)</f>
        <v>119</v>
      </c>
      <c r="E52" s="41">
        <f>D52/1560</f>
        <v>7.6282051282051289E-2</v>
      </c>
      <c r="F52" s="77">
        <f>SUM(F43:F51)</f>
        <v>223</v>
      </c>
      <c r="G52" s="42">
        <f>F52/4424</f>
        <v>5.0406871609403256E-2</v>
      </c>
      <c r="H52" s="71">
        <f>SUM(H43:H51)</f>
        <v>399</v>
      </c>
      <c r="I52" s="41">
        <f>H52/4091</f>
        <v>9.7531165974089465E-2</v>
      </c>
      <c r="J52" s="37">
        <f>IF(D52=0, "-", IF((B52-D52)/D52&lt;10, (B52-D52)/D52, "&gt;999%"))</f>
        <v>-0.34453781512605042</v>
      </c>
      <c r="K52" s="38">
        <f>IF(H52=0, "-", IF((F52-H52)/H52&lt;10, (F52-H52)/H52, "&gt;999%"))</f>
        <v>-0.44110275689223055</v>
      </c>
    </row>
    <row r="53" spans="1:11" x14ac:dyDescent="0.25">
      <c r="B53" s="83"/>
      <c r="D53" s="83"/>
      <c r="F53" s="83"/>
      <c r="H53" s="83"/>
    </row>
    <row r="54" spans="1:11" x14ac:dyDescent="0.25">
      <c r="A54" s="163" t="s">
        <v>115</v>
      </c>
      <c r="B54" s="61" t="s">
        <v>12</v>
      </c>
      <c r="C54" s="62" t="s">
        <v>13</v>
      </c>
      <c r="D54" s="61" t="s">
        <v>12</v>
      </c>
      <c r="E54" s="63" t="s">
        <v>13</v>
      </c>
      <c r="F54" s="62" t="s">
        <v>12</v>
      </c>
      <c r="G54" s="62" t="s">
        <v>13</v>
      </c>
      <c r="H54" s="61" t="s">
        <v>12</v>
      </c>
      <c r="I54" s="63" t="s">
        <v>13</v>
      </c>
      <c r="J54" s="61"/>
      <c r="K54" s="63"/>
    </row>
    <row r="55" spans="1:11" x14ac:dyDescent="0.25">
      <c r="A55" s="7" t="s">
        <v>195</v>
      </c>
      <c r="B55" s="65">
        <v>2</v>
      </c>
      <c r="C55" s="34">
        <f>IF(B69=0, "-", B55/B69)</f>
        <v>4.7619047619047616E-2</v>
      </c>
      <c r="D55" s="65">
        <v>4</v>
      </c>
      <c r="E55" s="9">
        <f>IF(D69=0, "-", D55/D69)</f>
        <v>0.15384615384615385</v>
      </c>
      <c r="F55" s="81">
        <v>21</v>
      </c>
      <c r="G55" s="34">
        <f>IF(F69=0, "-", F55/F69)</f>
        <v>0.16666666666666666</v>
      </c>
      <c r="H55" s="65">
        <v>5</v>
      </c>
      <c r="I55" s="9">
        <f>IF(H69=0, "-", H55/H69)</f>
        <v>9.4339622641509441E-2</v>
      </c>
      <c r="J55" s="8">
        <f t="shared" ref="J55:J67" si="4">IF(D55=0, "-", IF((B55-D55)/D55&lt;10, (B55-D55)/D55, "&gt;999%"))</f>
        <v>-0.5</v>
      </c>
      <c r="K55" s="9">
        <f t="shared" ref="K55:K67" si="5">IF(H55=0, "-", IF((F55-H55)/H55&lt;10, (F55-H55)/H55, "&gt;999%"))</f>
        <v>3.2</v>
      </c>
    </row>
    <row r="56" spans="1:11" x14ac:dyDescent="0.25">
      <c r="A56" s="7" t="s">
        <v>196</v>
      </c>
      <c r="B56" s="65">
        <v>7</v>
      </c>
      <c r="C56" s="34">
        <f>IF(B69=0, "-", B56/B69)</f>
        <v>0.16666666666666666</v>
      </c>
      <c r="D56" s="65">
        <v>1</v>
      </c>
      <c r="E56" s="9">
        <f>IF(D69=0, "-", D56/D69)</f>
        <v>3.8461538461538464E-2</v>
      </c>
      <c r="F56" s="81">
        <v>13</v>
      </c>
      <c r="G56" s="34">
        <f>IF(F69=0, "-", F56/F69)</f>
        <v>0.10317460317460317</v>
      </c>
      <c r="H56" s="65">
        <v>7</v>
      </c>
      <c r="I56" s="9">
        <f>IF(H69=0, "-", H56/H69)</f>
        <v>0.13207547169811321</v>
      </c>
      <c r="J56" s="8">
        <f t="shared" si="4"/>
        <v>6</v>
      </c>
      <c r="K56" s="9">
        <f t="shared" si="5"/>
        <v>0.8571428571428571</v>
      </c>
    </row>
    <row r="57" spans="1:11" x14ac:dyDescent="0.25">
      <c r="A57" s="7" t="s">
        <v>197</v>
      </c>
      <c r="B57" s="65">
        <v>1</v>
      </c>
      <c r="C57" s="34">
        <f>IF(B69=0, "-", B57/B69)</f>
        <v>2.3809523809523808E-2</v>
      </c>
      <c r="D57" s="65">
        <v>0</v>
      </c>
      <c r="E57" s="9">
        <f>IF(D69=0, "-", D57/D69)</f>
        <v>0</v>
      </c>
      <c r="F57" s="81">
        <v>9</v>
      </c>
      <c r="G57" s="34">
        <f>IF(F69=0, "-", F57/F69)</f>
        <v>7.1428571428571425E-2</v>
      </c>
      <c r="H57" s="65">
        <v>3</v>
      </c>
      <c r="I57" s="9">
        <f>IF(H69=0, "-", H57/H69)</f>
        <v>5.6603773584905662E-2</v>
      </c>
      <c r="J57" s="8" t="str">
        <f t="shared" si="4"/>
        <v>-</v>
      </c>
      <c r="K57" s="9">
        <f t="shared" si="5"/>
        <v>2</v>
      </c>
    </row>
    <row r="58" spans="1:11" x14ac:dyDescent="0.25">
      <c r="A58" s="7" t="s">
        <v>198</v>
      </c>
      <c r="B58" s="65">
        <v>0</v>
      </c>
      <c r="C58" s="34">
        <f>IF(B69=0, "-", B58/B69)</f>
        <v>0</v>
      </c>
      <c r="D58" s="65">
        <v>0</v>
      </c>
      <c r="E58" s="9">
        <f>IF(D69=0, "-", D58/D69)</f>
        <v>0</v>
      </c>
      <c r="F58" s="81">
        <v>3</v>
      </c>
      <c r="G58" s="34">
        <f>IF(F69=0, "-", F58/F69)</f>
        <v>2.3809523809523808E-2</v>
      </c>
      <c r="H58" s="65">
        <v>0</v>
      </c>
      <c r="I58" s="9">
        <f>IF(H69=0, "-", H58/H69)</f>
        <v>0</v>
      </c>
      <c r="J58" s="8" t="str">
        <f t="shared" si="4"/>
        <v>-</v>
      </c>
      <c r="K58" s="9" t="str">
        <f t="shared" si="5"/>
        <v>-</v>
      </c>
    </row>
    <row r="59" spans="1:11" x14ac:dyDescent="0.25">
      <c r="A59" s="7" t="s">
        <v>199</v>
      </c>
      <c r="B59" s="65">
        <v>0</v>
      </c>
      <c r="C59" s="34">
        <f>IF(B69=0, "-", B59/B69)</f>
        <v>0</v>
      </c>
      <c r="D59" s="65">
        <v>1</v>
      </c>
      <c r="E59" s="9">
        <f>IF(D69=0, "-", D59/D69)</f>
        <v>3.8461538461538464E-2</v>
      </c>
      <c r="F59" s="81">
        <v>0</v>
      </c>
      <c r="G59" s="34">
        <f>IF(F69=0, "-", F59/F69)</f>
        <v>0</v>
      </c>
      <c r="H59" s="65">
        <v>2</v>
      </c>
      <c r="I59" s="9">
        <f>IF(H69=0, "-", H59/H69)</f>
        <v>3.7735849056603772E-2</v>
      </c>
      <c r="J59" s="8">
        <f t="shared" si="4"/>
        <v>-1</v>
      </c>
      <c r="K59" s="9">
        <f t="shared" si="5"/>
        <v>-1</v>
      </c>
    </row>
    <row r="60" spans="1:11" x14ac:dyDescent="0.25">
      <c r="A60" s="7" t="s">
        <v>200</v>
      </c>
      <c r="B60" s="65">
        <v>7</v>
      </c>
      <c r="C60" s="34">
        <f>IF(B69=0, "-", B60/B69)</f>
        <v>0.16666666666666666</v>
      </c>
      <c r="D60" s="65">
        <v>1</v>
      </c>
      <c r="E60" s="9">
        <f>IF(D69=0, "-", D60/D69)</f>
        <v>3.8461538461538464E-2</v>
      </c>
      <c r="F60" s="81">
        <v>14</v>
      </c>
      <c r="G60" s="34">
        <f>IF(F69=0, "-", F60/F69)</f>
        <v>0.1111111111111111</v>
      </c>
      <c r="H60" s="65">
        <v>1</v>
      </c>
      <c r="I60" s="9">
        <f>IF(H69=0, "-", H60/H69)</f>
        <v>1.8867924528301886E-2</v>
      </c>
      <c r="J60" s="8">
        <f t="shared" si="4"/>
        <v>6</v>
      </c>
      <c r="K60" s="9" t="str">
        <f t="shared" si="5"/>
        <v>&gt;999%</v>
      </c>
    </row>
    <row r="61" spans="1:11" x14ac:dyDescent="0.25">
      <c r="A61" s="7" t="s">
        <v>201</v>
      </c>
      <c r="B61" s="65">
        <v>7</v>
      </c>
      <c r="C61" s="34">
        <f>IF(B69=0, "-", B61/B69)</f>
        <v>0.16666666666666666</v>
      </c>
      <c r="D61" s="65">
        <v>3</v>
      </c>
      <c r="E61" s="9">
        <f>IF(D69=0, "-", D61/D69)</f>
        <v>0.11538461538461539</v>
      </c>
      <c r="F61" s="81">
        <v>8</v>
      </c>
      <c r="G61" s="34">
        <f>IF(F69=0, "-", F61/F69)</f>
        <v>6.3492063492063489E-2</v>
      </c>
      <c r="H61" s="65">
        <v>8</v>
      </c>
      <c r="I61" s="9">
        <f>IF(H69=0, "-", H61/H69)</f>
        <v>0.15094339622641509</v>
      </c>
      <c r="J61" s="8">
        <f t="shared" si="4"/>
        <v>1.3333333333333333</v>
      </c>
      <c r="K61" s="9">
        <f t="shared" si="5"/>
        <v>0</v>
      </c>
    </row>
    <row r="62" spans="1:11" x14ac:dyDescent="0.25">
      <c r="A62" s="7" t="s">
        <v>202</v>
      </c>
      <c r="B62" s="65">
        <v>0</v>
      </c>
      <c r="C62" s="34">
        <f>IF(B69=0, "-", B62/B69)</f>
        <v>0</v>
      </c>
      <c r="D62" s="65">
        <v>0</v>
      </c>
      <c r="E62" s="9">
        <f>IF(D69=0, "-", D62/D69)</f>
        <v>0</v>
      </c>
      <c r="F62" s="81">
        <v>0</v>
      </c>
      <c r="G62" s="34">
        <f>IF(F69=0, "-", F62/F69)</f>
        <v>0</v>
      </c>
      <c r="H62" s="65">
        <v>2</v>
      </c>
      <c r="I62" s="9">
        <f>IF(H69=0, "-", H62/H69)</f>
        <v>3.7735849056603772E-2</v>
      </c>
      <c r="J62" s="8" t="str">
        <f t="shared" si="4"/>
        <v>-</v>
      </c>
      <c r="K62" s="9">
        <f t="shared" si="5"/>
        <v>-1</v>
      </c>
    </row>
    <row r="63" spans="1:11" x14ac:dyDescent="0.25">
      <c r="A63" s="7" t="s">
        <v>203</v>
      </c>
      <c r="B63" s="65">
        <v>5</v>
      </c>
      <c r="C63" s="34">
        <f>IF(B69=0, "-", B63/B69)</f>
        <v>0.11904761904761904</v>
      </c>
      <c r="D63" s="65">
        <v>6</v>
      </c>
      <c r="E63" s="9">
        <f>IF(D69=0, "-", D63/D69)</f>
        <v>0.23076923076923078</v>
      </c>
      <c r="F63" s="81">
        <v>12</v>
      </c>
      <c r="G63" s="34">
        <f>IF(F69=0, "-", F63/F69)</f>
        <v>9.5238095238095233E-2</v>
      </c>
      <c r="H63" s="65">
        <v>8</v>
      </c>
      <c r="I63" s="9">
        <f>IF(H69=0, "-", H63/H69)</f>
        <v>0.15094339622641509</v>
      </c>
      <c r="J63" s="8">
        <f t="shared" si="4"/>
        <v>-0.16666666666666666</v>
      </c>
      <c r="K63" s="9">
        <f t="shared" si="5"/>
        <v>0.5</v>
      </c>
    </row>
    <row r="64" spans="1:11" x14ac:dyDescent="0.25">
      <c r="A64" s="7" t="s">
        <v>204</v>
      </c>
      <c r="B64" s="65">
        <v>0</v>
      </c>
      <c r="C64" s="34">
        <f>IF(B69=0, "-", B64/B69)</f>
        <v>0</v>
      </c>
      <c r="D64" s="65">
        <v>0</v>
      </c>
      <c r="E64" s="9">
        <f>IF(D69=0, "-", D64/D69)</f>
        <v>0</v>
      </c>
      <c r="F64" s="81">
        <v>3</v>
      </c>
      <c r="G64" s="34">
        <f>IF(F69=0, "-", F64/F69)</f>
        <v>2.3809523809523808E-2</v>
      </c>
      <c r="H64" s="65">
        <v>0</v>
      </c>
      <c r="I64" s="9">
        <f>IF(H69=0, "-", H64/H69)</f>
        <v>0</v>
      </c>
      <c r="J64" s="8" t="str">
        <f t="shared" si="4"/>
        <v>-</v>
      </c>
      <c r="K64" s="9" t="str">
        <f t="shared" si="5"/>
        <v>-</v>
      </c>
    </row>
    <row r="65" spans="1:11" x14ac:dyDescent="0.25">
      <c r="A65" s="7" t="s">
        <v>205</v>
      </c>
      <c r="B65" s="65">
        <v>0</v>
      </c>
      <c r="C65" s="34">
        <f>IF(B69=0, "-", B65/B69)</f>
        <v>0</v>
      </c>
      <c r="D65" s="65">
        <v>2</v>
      </c>
      <c r="E65" s="9">
        <f>IF(D69=0, "-", D65/D69)</f>
        <v>7.6923076923076927E-2</v>
      </c>
      <c r="F65" s="81">
        <v>0</v>
      </c>
      <c r="G65" s="34">
        <f>IF(F69=0, "-", F65/F69)</f>
        <v>0</v>
      </c>
      <c r="H65" s="65">
        <v>3</v>
      </c>
      <c r="I65" s="9">
        <f>IF(H69=0, "-", H65/H69)</f>
        <v>5.6603773584905662E-2</v>
      </c>
      <c r="J65" s="8">
        <f t="shared" si="4"/>
        <v>-1</v>
      </c>
      <c r="K65" s="9">
        <f t="shared" si="5"/>
        <v>-1</v>
      </c>
    </row>
    <row r="66" spans="1:11" x14ac:dyDescent="0.25">
      <c r="A66" s="7" t="s">
        <v>206</v>
      </c>
      <c r="B66" s="65">
        <v>7</v>
      </c>
      <c r="C66" s="34">
        <f>IF(B69=0, "-", B66/B69)</f>
        <v>0.16666666666666666</v>
      </c>
      <c r="D66" s="65">
        <v>0</v>
      </c>
      <c r="E66" s="9">
        <f>IF(D69=0, "-", D66/D69)</f>
        <v>0</v>
      </c>
      <c r="F66" s="81">
        <v>21</v>
      </c>
      <c r="G66" s="34">
        <f>IF(F69=0, "-", F66/F69)</f>
        <v>0.16666666666666666</v>
      </c>
      <c r="H66" s="65">
        <v>0</v>
      </c>
      <c r="I66" s="9">
        <f>IF(H69=0, "-", H66/H69)</f>
        <v>0</v>
      </c>
      <c r="J66" s="8" t="str">
        <f t="shared" si="4"/>
        <v>-</v>
      </c>
      <c r="K66" s="9" t="str">
        <f t="shared" si="5"/>
        <v>-</v>
      </c>
    </row>
    <row r="67" spans="1:11" x14ac:dyDescent="0.25">
      <c r="A67" s="7" t="s">
        <v>207</v>
      </c>
      <c r="B67" s="65">
        <v>6</v>
      </c>
      <c r="C67" s="34">
        <f>IF(B69=0, "-", B67/B69)</f>
        <v>0.14285714285714285</v>
      </c>
      <c r="D67" s="65">
        <v>8</v>
      </c>
      <c r="E67" s="9">
        <f>IF(D69=0, "-", D67/D69)</f>
        <v>0.30769230769230771</v>
      </c>
      <c r="F67" s="81">
        <v>22</v>
      </c>
      <c r="G67" s="34">
        <f>IF(F69=0, "-", F67/F69)</f>
        <v>0.17460317460317459</v>
      </c>
      <c r="H67" s="65">
        <v>14</v>
      </c>
      <c r="I67" s="9">
        <f>IF(H69=0, "-", H67/H69)</f>
        <v>0.26415094339622641</v>
      </c>
      <c r="J67" s="8">
        <f t="shared" si="4"/>
        <v>-0.25</v>
      </c>
      <c r="K67" s="9">
        <f t="shared" si="5"/>
        <v>0.5714285714285714</v>
      </c>
    </row>
    <row r="68" spans="1:11" x14ac:dyDescent="0.25">
      <c r="A68" s="2"/>
      <c r="B68" s="68"/>
      <c r="C68" s="33"/>
      <c r="D68" s="68"/>
      <c r="E68" s="6"/>
      <c r="F68" s="82"/>
      <c r="G68" s="33"/>
      <c r="H68" s="68"/>
      <c r="I68" s="6"/>
      <c r="J68" s="5"/>
      <c r="K68" s="6"/>
    </row>
    <row r="69" spans="1:11" s="43" customFormat="1" x14ac:dyDescent="0.25">
      <c r="A69" s="162" t="s">
        <v>466</v>
      </c>
      <c r="B69" s="71">
        <f>SUM(B55:B68)</f>
        <v>42</v>
      </c>
      <c r="C69" s="40">
        <f>B69/1576</f>
        <v>2.6649746192893401E-2</v>
      </c>
      <c r="D69" s="71">
        <f>SUM(D55:D68)</f>
        <v>26</v>
      </c>
      <c r="E69" s="41">
        <f>D69/1560</f>
        <v>1.6666666666666666E-2</v>
      </c>
      <c r="F69" s="77">
        <f>SUM(F55:F68)</f>
        <v>126</v>
      </c>
      <c r="G69" s="42">
        <f>F69/4424</f>
        <v>2.8481012658227847E-2</v>
      </c>
      <c r="H69" s="71">
        <f>SUM(H55:H68)</f>
        <v>53</v>
      </c>
      <c r="I69" s="41">
        <f>H69/4091</f>
        <v>1.2955267660718651E-2</v>
      </c>
      <c r="J69" s="37">
        <f>IF(D69=0, "-", IF((B69-D69)/D69&lt;10, (B69-D69)/D69, "&gt;999%"))</f>
        <v>0.61538461538461542</v>
      </c>
      <c r="K69" s="38">
        <f>IF(H69=0, "-", IF((F69-H69)/H69&lt;10, (F69-H69)/H69, "&gt;999%"))</f>
        <v>1.3773584905660377</v>
      </c>
    </row>
    <row r="70" spans="1:11" x14ac:dyDescent="0.25">
      <c r="B70" s="83"/>
      <c r="D70" s="83"/>
      <c r="F70" s="83"/>
      <c r="H70" s="83"/>
    </row>
    <row r="71" spans="1:11" s="43" customFormat="1" x14ac:dyDescent="0.25">
      <c r="A71" s="162" t="s">
        <v>465</v>
      </c>
      <c r="B71" s="71">
        <v>120</v>
      </c>
      <c r="C71" s="40">
        <f>B71/1576</f>
        <v>7.6142131979695438E-2</v>
      </c>
      <c r="D71" s="71">
        <v>145</v>
      </c>
      <c r="E71" s="41">
        <f>D71/1560</f>
        <v>9.2948717948717952E-2</v>
      </c>
      <c r="F71" s="77">
        <v>349</v>
      </c>
      <c r="G71" s="42">
        <f>F71/4424</f>
        <v>7.8887884267631103E-2</v>
      </c>
      <c r="H71" s="71">
        <v>452</v>
      </c>
      <c r="I71" s="41">
        <f>H71/4091</f>
        <v>0.11048643363480812</v>
      </c>
      <c r="J71" s="37">
        <f>IF(D71=0, "-", IF((B71-D71)/D71&lt;10, (B71-D71)/D71, "&gt;999%"))</f>
        <v>-0.17241379310344829</v>
      </c>
      <c r="K71" s="38">
        <f>IF(H71=0, "-", IF((F71-H71)/H71&lt;10, (F71-H71)/H71, "&gt;999%"))</f>
        <v>-0.22787610619469026</v>
      </c>
    </row>
    <row r="72" spans="1:11" x14ac:dyDescent="0.25">
      <c r="B72" s="83"/>
      <c r="D72" s="83"/>
      <c r="F72" s="83"/>
      <c r="H72" s="83"/>
    </row>
    <row r="73" spans="1:11" ht="15.6" x14ac:dyDescent="0.3">
      <c r="A73" s="164" t="s">
        <v>92</v>
      </c>
      <c r="B73" s="196" t="s">
        <v>1</v>
      </c>
      <c r="C73" s="200"/>
      <c r="D73" s="200"/>
      <c r="E73" s="197"/>
      <c r="F73" s="196" t="s">
        <v>14</v>
      </c>
      <c r="G73" s="200"/>
      <c r="H73" s="200"/>
      <c r="I73" s="197"/>
      <c r="J73" s="196" t="s">
        <v>15</v>
      </c>
      <c r="K73" s="197"/>
    </row>
    <row r="74" spans="1:11" x14ac:dyDescent="0.25">
      <c r="A74" s="22"/>
      <c r="B74" s="196">
        <f>VALUE(RIGHT($B$2, 4))</f>
        <v>2023</v>
      </c>
      <c r="C74" s="197"/>
      <c r="D74" s="196">
        <f>B74-1</f>
        <v>2022</v>
      </c>
      <c r="E74" s="204"/>
      <c r="F74" s="196">
        <f>B74</f>
        <v>2023</v>
      </c>
      <c r="G74" s="204"/>
      <c r="H74" s="196">
        <f>D74</f>
        <v>2022</v>
      </c>
      <c r="I74" s="204"/>
      <c r="J74" s="140" t="s">
        <v>4</v>
      </c>
      <c r="K74" s="141" t="s">
        <v>2</v>
      </c>
    </row>
    <row r="75" spans="1:11" x14ac:dyDescent="0.25">
      <c r="A75" s="163" t="s">
        <v>116</v>
      </c>
      <c r="B75" s="61" t="s">
        <v>12</v>
      </c>
      <c r="C75" s="62" t="s">
        <v>13</v>
      </c>
      <c r="D75" s="61" t="s">
        <v>12</v>
      </c>
      <c r="E75" s="63" t="s">
        <v>13</v>
      </c>
      <c r="F75" s="62" t="s">
        <v>12</v>
      </c>
      <c r="G75" s="62" t="s">
        <v>13</v>
      </c>
      <c r="H75" s="61" t="s">
        <v>12</v>
      </c>
      <c r="I75" s="63" t="s">
        <v>13</v>
      </c>
      <c r="J75" s="61"/>
      <c r="K75" s="63"/>
    </row>
    <row r="76" spans="1:11" x14ac:dyDescent="0.25">
      <c r="A76" s="7" t="s">
        <v>208</v>
      </c>
      <c r="B76" s="65">
        <v>1</v>
      </c>
      <c r="C76" s="34">
        <f>IF(B83=0, "-", B76/B83)</f>
        <v>0.05</v>
      </c>
      <c r="D76" s="65">
        <v>0</v>
      </c>
      <c r="E76" s="9">
        <f>IF(D83=0, "-", D76/D83)</f>
        <v>0</v>
      </c>
      <c r="F76" s="81">
        <v>1</v>
      </c>
      <c r="G76" s="34">
        <f>IF(F83=0, "-", F76/F83)</f>
        <v>2.2727272727272728E-2</v>
      </c>
      <c r="H76" s="65">
        <v>0</v>
      </c>
      <c r="I76" s="9">
        <f>IF(H83=0, "-", H76/H83)</f>
        <v>0</v>
      </c>
      <c r="J76" s="8" t="str">
        <f t="shared" ref="J76:J81" si="6">IF(D76=0, "-", IF((B76-D76)/D76&lt;10, (B76-D76)/D76, "&gt;999%"))</f>
        <v>-</v>
      </c>
      <c r="K76" s="9" t="str">
        <f t="shared" ref="K76:K81" si="7">IF(H76=0, "-", IF((F76-H76)/H76&lt;10, (F76-H76)/H76, "&gt;999%"))</f>
        <v>-</v>
      </c>
    </row>
    <row r="77" spans="1:11" x14ac:dyDescent="0.25">
      <c r="A77" s="7" t="s">
        <v>209</v>
      </c>
      <c r="B77" s="65">
        <v>0</v>
      </c>
      <c r="C77" s="34">
        <f>IF(B83=0, "-", B77/B83)</f>
        <v>0</v>
      </c>
      <c r="D77" s="65">
        <v>0</v>
      </c>
      <c r="E77" s="9">
        <f>IF(D83=0, "-", D77/D83)</f>
        <v>0</v>
      </c>
      <c r="F77" s="81">
        <v>1</v>
      </c>
      <c r="G77" s="34">
        <f>IF(F83=0, "-", F77/F83)</f>
        <v>2.2727272727272728E-2</v>
      </c>
      <c r="H77" s="65">
        <v>8</v>
      </c>
      <c r="I77" s="9">
        <f>IF(H83=0, "-", H77/H83)</f>
        <v>8.5106382978723402E-2</v>
      </c>
      <c r="J77" s="8" t="str">
        <f t="shared" si="6"/>
        <v>-</v>
      </c>
      <c r="K77" s="9">
        <f t="shared" si="7"/>
        <v>-0.875</v>
      </c>
    </row>
    <row r="78" spans="1:11" x14ac:dyDescent="0.25">
      <c r="A78" s="7" t="s">
        <v>210</v>
      </c>
      <c r="B78" s="65">
        <v>3</v>
      </c>
      <c r="C78" s="34">
        <f>IF(B83=0, "-", B78/B83)</f>
        <v>0.15</v>
      </c>
      <c r="D78" s="65">
        <v>4</v>
      </c>
      <c r="E78" s="9">
        <f>IF(D83=0, "-", D78/D83)</f>
        <v>0.13333333333333333</v>
      </c>
      <c r="F78" s="81">
        <v>4</v>
      </c>
      <c r="G78" s="34">
        <f>IF(F83=0, "-", F78/F83)</f>
        <v>9.0909090909090912E-2</v>
      </c>
      <c r="H78" s="65">
        <v>10</v>
      </c>
      <c r="I78" s="9">
        <f>IF(H83=0, "-", H78/H83)</f>
        <v>0.10638297872340426</v>
      </c>
      <c r="J78" s="8">
        <f t="shared" si="6"/>
        <v>-0.25</v>
      </c>
      <c r="K78" s="9">
        <f t="shared" si="7"/>
        <v>-0.6</v>
      </c>
    </row>
    <row r="79" spans="1:11" x14ac:dyDescent="0.25">
      <c r="A79" s="7" t="s">
        <v>211</v>
      </c>
      <c r="B79" s="65">
        <v>6</v>
      </c>
      <c r="C79" s="34">
        <f>IF(B83=0, "-", B79/B83)</f>
        <v>0.3</v>
      </c>
      <c r="D79" s="65">
        <v>8</v>
      </c>
      <c r="E79" s="9">
        <f>IF(D83=0, "-", D79/D83)</f>
        <v>0.26666666666666666</v>
      </c>
      <c r="F79" s="81">
        <v>14</v>
      </c>
      <c r="G79" s="34">
        <f>IF(F83=0, "-", F79/F83)</f>
        <v>0.31818181818181818</v>
      </c>
      <c r="H79" s="65">
        <v>16</v>
      </c>
      <c r="I79" s="9">
        <f>IF(H83=0, "-", H79/H83)</f>
        <v>0.1702127659574468</v>
      </c>
      <c r="J79" s="8">
        <f t="shared" si="6"/>
        <v>-0.25</v>
      </c>
      <c r="K79" s="9">
        <f t="shared" si="7"/>
        <v>-0.125</v>
      </c>
    </row>
    <row r="80" spans="1:11" x14ac:dyDescent="0.25">
      <c r="A80" s="7" t="s">
        <v>212</v>
      </c>
      <c r="B80" s="65">
        <v>10</v>
      </c>
      <c r="C80" s="34">
        <f>IF(B83=0, "-", B80/B83)</f>
        <v>0.5</v>
      </c>
      <c r="D80" s="65">
        <v>16</v>
      </c>
      <c r="E80" s="9">
        <f>IF(D83=0, "-", D80/D83)</f>
        <v>0.53333333333333333</v>
      </c>
      <c r="F80" s="81">
        <v>21</v>
      </c>
      <c r="G80" s="34">
        <f>IF(F83=0, "-", F80/F83)</f>
        <v>0.47727272727272729</v>
      </c>
      <c r="H80" s="65">
        <v>57</v>
      </c>
      <c r="I80" s="9">
        <f>IF(H83=0, "-", H80/H83)</f>
        <v>0.6063829787234043</v>
      </c>
      <c r="J80" s="8">
        <f t="shared" si="6"/>
        <v>-0.375</v>
      </c>
      <c r="K80" s="9">
        <f t="shared" si="7"/>
        <v>-0.63157894736842102</v>
      </c>
    </row>
    <row r="81" spans="1:11" x14ac:dyDescent="0.25">
      <c r="A81" s="7" t="s">
        <v>213</v>
      </c>
      <c r="B81" s="65">
        <v>0</v>
      </c>
      <c r="C81" s="34">
        <f>IF(B83=0, "-", B81/B83)</f>
        <v>0</v>
      </c>
      <c r="D81" s="65">
        <v>2</v>
      </c>
      <c r="E81" s="9">
        <f>IF(D83=0, "-", D81/D83)</f>
        <v>6.6666666666666666E-2</v>
      </c>
      <c r="F81" s="81">
        <v>3</v>
      </c>
      <c r="G81" s="34">
        <f>IF(F83=0, "-", F81/F83)</f>
        <v>6.8181818181818177E-2</v>
      </c>
      <c r="H81" s="65">
        <v>3</v>
      </c>
      <c r="I81" s="9">
        <f>IF(H83=0, "-", H81/H83)</f>
        <v>3.1914893617021274E-2</v>
      </c>
      <c r="J81" s="8">
        <f t="shared" si="6"/>
        <v>-1</v>
      </c>
      <c r="K81" s="9">
        <f t="shared" si="7"/>
        <v>0</v>
      </c>
    </row>
    <row r="82" spans="1:11" x14ac:dyDescent="0.25">
      <c r="A82" s="2"/>
      <c r="B82" s="68"/>
      <c r="C82" s="33"/>
      <c r="D82" s="68"/>
      <c r="E82" s="6"/>
      <c r="F82" s="82"/>
      <c r="G82" s="33"/>
      <c r="H82" s="68"/>
      <c r="I82" s="6"/>
      <c r="J82" s="5"/>
      <c r="K82" s="6"/>
    </row>
    <row r="83" spans="1:11" s="43" customFormat="1" x14ac:dyDescent="0.25">
      <c r="A83" s="162" t="s">
        <v>464</v>
      </c>
      <c r="B83" s="71">
        <f>SUM(B76:B82)</f>
        <v>20</v>
      </c>
      <c r="C83" s="40">
        <f>B83/1576</f>
        <v>1.2690355329949238E-2</v>
      </c>
      <c r="D83" s="71">
        <f>SUM(D76:D82)</f>
        <v>30</v>
      </c>
      <c r="E83" s="41">
        <f>D83/1560</f>
        <v>1.9230769230769232E-2</v>
      </c>
      <c r="F83" s="77">
        <f>SUM(F76:F82)</f>
        <v>44</v>
      </c>
      <c r="G83" s="42">
        <f>F83/4424</f>
        <v>9.9457504520795662E-3</v>
      </c>
      <c r="H83" s="71">
        <f>SUM(H76:H82)</f>
        <v>94</v>
      </c>
      <c r="I83" s="41">
        <f>H83/4091</f>
        <v>2.2977267171840624E-2</v>
      </c>
      <c r="J83" s="37">
        <f>IF(D83=0, "-", IF((B83-D83)/D83&lt;10, (B83-D83)/D83, "&gt;999%"))</f>
        <v>-0.33333333333333331</v>
      </c>
      <c r="K83" s="38">
        <f>IF(H83=0, "-", IF((F83-H83)/H83&lt;10, (F83-H83)/H83, "&gt;999%"))</f>
        <v>-0.53191489361702127</v>
      </c>
    </row>
    <row r="84" spans="1:11" x14ac:dyDescent="0.25">
      <c r="B84" s="83"/>
      <c r="D84" s="83"/>
      <c r="F84" s="83"/>
      <c r="H84" s="83"/>
    </row>
    <row r="85" spans="1:11" x14ac:dyDescent="0.25">
      <c r="A85" s="163" t="s">
        <v>117</v>
      </c>
      <c r="B85" s="61" t="s">
        <v>12</v>
      </c>
      <c r="C85" s="62" t="s">
        <v>13</v>
      </c>
      <c r="D85" s="61" t="s">
        <v>12</v>
      </c>
      <c r="E85" s="63" t="s">
        <v>13</v>
      </c>
      <c r="F85" s="62" t="s">
        <v>12</v>
      </c>
      <c r="G85" s="62" t="s">
        <v>13</v>
      </c>
      <c r="H85" s="61" t="s">
        <v>12</v>
      </c>
      <c r="I85" s="63" t="s">
        <v>13</v>
      </c>
      <c r="J85" s="61"/>
      <c r="K85" s="63"/>
    </row>
    <row r="86" spans="1:11" x14ac:dyDescent="0.25">
      <c r="A86" s="7" t="s">
        <v>214</v>
      </c>
      <c r="B86" s="65">
        <v>2</v>
      </c>
      <c r="C86" s="34">
        <f>IF(B104=0, "-", B86/B104)</f>
        <v>1.7543859649122806E-2</v>
      </c>
      <c r="D86" s="65">
        <v>2</v>
      </c>
      <c r="E86" s="9">
        <f>IF(D104=0, "-", D86/D104)</f>
        <v>1.0362694300518135E-2</v>
      </c>
      <c r="F86" s="81">
        <v>3</v>
      </c>
      <c r="G86" s="34">
        <f>IF(F104=0, "-", F86/F104)</f>
        <v>6.1224489795918364E-3</v>
      </c>
      <c r="H86" s="65">
        <v>2</v>
      </c>
      <c r="I86" s="9">
        <f>IF(H104=0, "-", H86/H104)</f>
        <v>9.0909090909090905E-3</v>
      </c>
      <c r="J86" s="8">
        <f t="shared" ref="J86:J102" si="8">IF(D86=0, "-", IF((B86-D86)/D86&lt;10, (B86-D86)/D86, "&gt;999%"))</f>
        <v>0</v>
      </c>
      <c r="K86" s="9">
        <f t="shared" ref="K86:K102" si="9">IF(H86=0, "-", IF((F86-H86)/H86&lt;10, (F86-H86)/H86, "&gt;999%"))</f>
        <v>0.5</v>
      </c>
    </row>
    <row r="87" spans="1:11" x14ac:dyDescent="0.25">
      <c r="A87" s="7" t="s">
        <v>215</v>
      </c>
      <c r="B87" s="65">
        <v>2</v>
      </c>
      <c r="C87" s="34">
        <f>IF(B104=0, "-", B87/B104)</f>
        <v>1.7543859649122806E-2</v>
      </c>
      <c r="D87" s="65">
        <v>0</v>
      </c>
      <c r="E87" s="9">
        <f>IF(D104=0, "-", D87/D104)</f>
        <v>0</v>
      </c>
      <c r="F87" s="81">
        <v>3</v>
      </c>
      <c r="G87" s="34">
        <f>IF(F104=0, "-", F87/F104)</f>
        <v>6.1224489795918364E-3</v>
      </c>
      <c r="H87" s="65">
        <v>1</v>
      </c>
      <c r="I87" s="9">
        <f>IF(H104=0, "-", H87/H104)</f>
        <v>4.5454545454545452E-3</v>
      </c>
      <c r="J87" s="8" t="str">
        <f t="shared" si="8"/>
        <v>-</v>
      </c>
      <c r="K87" s="9">
        <f t="shared" si="9"/>
        <v>2</v>
      </c>
    </row>
    <row r="88" spans="1:11" x14ac:dyDescent="0.25">
      <c r="A88" s="7" t="s">
        <v>216</v>
      </c>
      <c r="B88" s="65">
        <v>1</v>
      </c>
      <c r="C88" s="34">
        <f>IF(B104=0, "-", B88/B104)</f>
        <v>8.771929824561403E-3</v>
      </c>
      <c r="D88" s="65">
        <v>0</v>
      </c>
      <c r="E88" s="9">
        <f>IF(D104=0, "-", D88/D104)</f>
        <v>0</v>
      </c>
      <c r="F88" s="81">
        <v>4</v>
      </c>
      <c r="G88" s="34">
        <f>IF(F104=0, "-", F88/F104)</f>
        <v>8.1632653061224497E-3</v>
      </c>
      <c r="H88" s="65">
        <v>0</v>
      </c>
      <c r="I88" s="9">
        <f>IF(H104=0, "-", H88/H104)</f>
        <v>0</v>
      </c>
      <c r="J88" s="8" t="str">
        <f t="shared" si="8"/>
        <v>-</v>
      </c>
      <c r="K88" s="9" t="str">
        <f t="shared" si="9"/>
        <v>-</v>
      </c>
    </row>
    <row r="89" spans="1:11" x14ac:dyDescent="0.25">
      <c r="A89" s="7" t="s">
        <v>217</v>
      </c>
      <c r="B89" s="65">
        <v>5</v>
      </c>
      <c r="C89" s="34">
        <f>IF(B104=0, "-", B89/B104)</f>
        <v>4.3859649122807015E-2</v>
      </c>
      <c r="D89" s="65">
        <v>4</v>
      </c>
      <c r="E89" s="9">
        <f>IF(D104=0, "-", D89/D104)</f>
        <v>2.072538860103627E-2</v>
      </c>
      <c r="F89" s="81">
        <v>9</v>
      </c>
      <c r="G89" s="34">
        <f>IF(F104=0, "-", F89/F104)</f>
        <v>1.8367346938775512E-2</v>
      </c>
      <c r="H89" s="65">
        <v>13</v>
      </c>
      <c r="I89" s="9">
        <f>IF(H104=0, "-", H89/H104)</f>
        <v>5.909090909090909E-2</v>
      </c>
      <c r="J89" s="8">
        <f t="shared" si="8"/>
        <v>0.25</v>
      </c>
      <c r="K89" s="9">
        <f t="shared" si="9"/>
        <v>-0.30769230769230771</v>
      </c>
    </row>
    <row r="90" spans="1:11" x14ac:dyDescent="0.25">
      <c r="A90" s="7" t="s">
        <v>218</v>
      </c>
      <c r="B90" s="65">
        <v>1</v>
      </c>
      <c r="C90" s="34">
        <f>IF(B104=0, "-", B90/B104)</f>
        <v>8.771929824561403E-3</v>
      </c>
      <c r="D90" s="65">
        <v>1</v>
      </c>
      <c r="E90" s="9">
        <f>IF(D104=0, "-", D90/D104)</f>
        <v>5.1813471502590676E-3</v>
      </c>
      <c r="F90" s="81">
        <v>1</v>
      </c>
      <c r="G90" s="34">
        <f>IF(F104=0, "-", F90/F104)</f>
        <v>2.0408163265306124E-3</v>
      </c>
      <c r="H90" s="65">
        <v>4</v>
      </c>
      <c r="I90" s="9">
        <f>IF(H104=0, "-", H90/H104)</f>
        <v>1.8181818181818181E-2</v>
      </c>
      <c r="J90" s="8">
        <f t="shared" si="8"/>
        <v>0</v>
      </c>
      <c r="K90" s="9">
        <f t="shared" si="9"/>
        <v>-0.75</v>
      </c>
    </row>
    <row r="91" spans="1:11" x14ac:dyDescent="0.25">
      <c r="A91" s="7" t="s">
        <v>219</v>
      </c>
      <c r="B91" s="65">
        <v>0</v>
      </c>
      <c r="C91" s="34">
        <f>IF(B104=0, "-", B91/B104)</f>
        <v>0</v>
      </c>
      <c r="D91" s="65">
        <v>3</v>
      </c>
      <c r="E91" s="9">
        <f>IF(D104=0, "-", D91/D104)</f>
        <v>1.5544041450777202E-2</v>
      </c>
      <c r="F91" s="81">
        <v>0</v>
      </c>
      <c r="G91" s="34">
        <f>IF(F104=0, "-", F91/F104)</f>
        <v>0</v>
      </c>
      <c r="H91" s="65">
        <v>3</v>
      </c>
      <c r="I91" s="9">
        <f>IF(H104=0, "-", H91/H104)</f>
        <v>1.3636363636363636E-2</v>
      </c>
      <c r="J91" s="8">
        <f t="shared" si="8"/>
        <v>-1</v>
      </c>
      <c r="K91" s="9">
        <f t="shared" si="9"/>
        <v>-1</v>
      </c>
    </row>
    <row r="92" spans="1:11" x14ac:dyDescent="0.25">
      <c r="A92" s="7" t="s">
        <v>220</v>
      </c>
      <c r="B92" s="65">
        <v>4</v>
      </c>
      <c r="C92" s="34">
        <f>IF(B104=0, "-", B92/B104)</f>
        <v>3.5087719298245612E-2</v>
      </c>
      <c r="D92" s="65">
        <v>0</v>
      </c>
      <c r="E92" s="9">
        <f>IF(D104=0, "-", D92/D104)</f>
        <v>0</v>
      </c>
      <c r="F92" s="81">
        <v>4</v>
      </c>
      <c r="G92" s="34">
        <f>IF(F104=0, "-", F92/F104)</f>
        <v>8.1632653061224497E-3</v>
      </c>
      <c r="H92" s="65">
        <v>0</v>
      </c>
      <c r="I92" s="9">
        <f>IF(H104=0, "-", H92/H104)</f>
        <v>0</v>
      </c>
      <c r="J92" s="8" t="str">
        <f t="shared" si="8"/>
        <v>-</v>
      </c>
      <c r="K92" s="9" t="str">
        <f t="shared" si="9"/>
        <v>-</v>
      </c>
    </row>
    <row r="93" spans="1:11" x14ac:dyDescent="0.25">
      <c r="A93" s="7" t="s">
        <v>221</v>
      </c>
      <c r="B93" s="65">
        <v>2</v>
      </c>
      <c r="C93" s="34">
        <f>IF(B104=0, "-", B93/B104)</f>
        <v>1.7543859649122806E-2</v>
      </c>
      <c r="D93" s="65">
        <v>0</v>
      </c>
      <c r="E93" s="9">
        <f>IF(D104=0, "-", D93/D104)</f>
        <v>0</v>
      </c>
      <c r="F93" s="81">
        <v>2</v>
      </c>
      <c r="G93" s="34">
        <f>IF(F104=0, "-", F93/F104)</f>
        <v>4.0816326530612249E-3</v>
      </c>
      <c r="H93" s="65">
        <v>0</v>
      </c>
      <c r="I93" s="9">
        <f>IF(H104=0, "-", H93/H104)</f>
        <v>0</v>
      </c>
      <c r="J93" s="8" t="str">
        <f t="shared" si="8"/>
        <v>-</v>
      </c>
      <c r="K93" s="9" t="str">
        <f t="shared" si="9"/>
        <v>-</v>
      </c>
    </row>
    <row r="94" spans="1:11" x14ac:dyDescent="0.25">
      <c r="A94" s="7" t="s">
        <v>222</v>
      </c>
      <c r="B94" s="65">
        <v>2</v>
      </c>
      <c r="C94" s="34">
        <f>IF(B104=0, "-", B94/B104)</f>
        <v>1.7543859649122806E-2</v>
      </c>
      <c r="D94" s="65">
        <v>1</v>
      </c>
      <c r="E94" s="9">
        <f>IF(D104=0, "-", D94/D104)</f>
        <v>5.1813471502590676E-3</v>
      </c>
      <c r="F94" s="81">
        <v>8</v>
      </c>
      <c r="G94" s="34">
        <f>IF(F104=0, "-", F94/F104)</f>
        <v>1.6326530612244899E-2</v>
      </c>
      <c r="H94" s="65">
        <v>8</v>
      </c>
      <c r="I94" s="9">
        <f>IF(H104=0, "-", H94/H104)</f>
        <v>3.6363636363636362E-2</v>
      </c>
      <c r="J94" s="8">
        <f t="shared" si="8"/>
        <v>1</v>
      </c>
      <c r="K94" s="9">
        <f t="shared" si="9"/>
        <v>0</v>
      </c>
    </row>
    <row r="95" spans="1:11" x14ac:dyDescent="0.25">
      <c r="A95" s="7" t="s">
        <v>223</v>
      </c>
      <c r="B95" s="65">
        <v>4</v>
      </c>
      <c r="C95" s="34">
        <f>IF(B104=0, "-", B95/B104)</f>
        <v>3.5087719298245612E-2</v>
      </c>
      <c r="D95" s="65">
        <v>1</v>
      </c>
      <c r="E95" s="9">
        <f>IF(D104=0, "-", D95/D104)</f>
        <v>5.1813471502590676E-3</v>
      </c>
      <c r="F95" s="81">
        <v>14</v>
      </c>
      <c r="G95" s="34">
        <f>IF(F104=0, "-", F95/F104)</f>
        <v>2.8571428571428571E-2</v>
      </c>
      <c r="H95" s="65">
        <v>3</v>
      </c>
      <c r="I95" s="9">
        <f>IF(H104=0, "-", H95/H104)</f>
        <v>1.3636363636363636E-2</v>
      </c>
      <c r="J95" s="8">
        <f t="shared" si="8"/>
        <v>3</v>
      </c>
      <c r="K95" s="9">
        <f t="shared" si="9"/>
        <v>3.6666666666666665</v>
      </c>
    </row>
    <row r="96" spans="1:11" x14ac:dyDescent="0.25">
      <c r="A96" s="7" t="s">
        <v>224</v>
      </c>
      <c r="B96" s="65">
        <v>1</v>
      </c>
      <c r="C96" s="34">
        <f>IF(B104=0, "-", B96/B104)</f>
        <v>8.771929824561403E-3</v>
      </c>
      <c r="D96" s="65">
        <v>0</v>
      </c>
      <c r="E96" s="9">
        <f>IF(D104=0, "-", D96/D104)</f>
        <v>0</v>
      </c>
      <c r="F96" s="81">
        <v>3</v>
      </c>
      <c r="G96" s="34">
        <f>IF(F104=0, "-", F96/F104)</f>
        <v>6.1224489795918364E-3</v>
      </c>
      <c r="H96" s="65">
        <v>2</v>
      </c>
      <c r="I96" s="9">
        <f>IF(H104=0, "-", H96/H104)</f>
        <v>9.0909090909090905E-3</v>
      </c>
      <c r="J96" s="8" t="str">
        <f t="shared" si="8"/>
        <v>-</v>
      </c>
      <c r="K96" s="9">
        <f t="shared" si="9"/>
        <v>0.5</v>
      </c>
    </row>
    <row r="97" spans="1:11" x14ac:dyDescent="0.25">
      <c r="A97" s="7" t="s">
        <v>225</v>
      </c>
      <c r="B97" s="65">
        <v>1</v>
      </c>
      <c r="C97" s="34">
        <f>IF(B104=0, "-", B97/B104)</f>
        <v>8.771929824561403E-3</v>
      </c>
      <c r="D97" s="65">
        <v>0</v>
      </c>
      <c r="E97" s="9">
        <f>IF(D104=0, "-", D97/D104)</f>
        <v>0</v>
      </c>
      <c r="F97" s="81">
        <v>1</v>
      </c>
      <c r="G97" s="34">
        <f>IF(F104=0, "-", F97/F104)</f>
        <v>2.0408163265306124E-3</v>
      </c>
      <c r="H97" s="65">
        <v>0</v>
      </c>
      <c r="I97" s="9">
        <f>IF(H104=0, "-", H97/H104)</f>
        <v>0</v>
      </c>
      <c r="J97" s="8" t="str">
        <f t="shared" si="8"/>
        <v>-</v>
      </c>
      <c r="K97" s="9" t="str">
        <f t="shared" si="9"/>
        <v>-</v>
      </c>
    </row>
    <row r="98" spans="1:11" x14ac:dyDescent="0.25">
      <c r="A98" s="7" t="s">
        <v>226</v>
      </c>
      <c r="B98" s="65">
        <v>9</v>
      </c>
      <c r="C98" s="34">
        <f>IF(B104=0, "-", B98/B104)</f>
        <v>7.8947368421052627E-2</v>
      </c>
      <c r="D98" s="65">
        <v>0</v>
      </c>
      <c r="E98" s="9">
        <f>IF(D104=0, "-", D98/D104)</f>
        <v>0</v>
      </c>
      <c r="F98" s="81">
        <v>30</v>
      </c>
      <c r="G98" s="34">
        <f>IF(F104=0, "-", F98/F104)</f>
        <v>6.1224489795918366E-2</v>
      </c>
      <c r="H98" s="65">
        <v>0</v>
      </c>
      <c r="I98" s="9">
        <f>IF(H104=0, "-", H98/H104)</f>
        <v>0</v>
      </c>
      <c r="J98" s="8" t="str">
        <f t="shared" si="8"/>
        <v>-</v>
      </c>
      <c r="K98" s="9" t="str">
        <f t="shared" si="9"/>
        <v>-</v>
      </c>
    </row>
    <row r="99" spans="1:11" x14ac:dyDescent="0.25">
      <c r="A99" s="7" t="s">
        <v>227</v>
      </c>
      <c r="B99" s="65">
        <v>74</v>
      </c>
      <c r="C99" s="34">
        <f>IF(B104=0, "-", B99/B104)</f>
        <v>0.64912280701754388</v>
      </c>
      <c r="D99" s="65">
        <v>177</v>
      </c>
      <c r="E99" s="9">
        <f>IF(D104=0, "-", D99/D104)</f>
        <v>0.91709844559585496</v>
      </c>
      <c r="F99" s="81">
        <v>401</v>
      </c>
      <c r="G99" s="34">
        <f>IF(F104=0, "-", F99/F104)</f>
        <v>0.81836734693877555</v>
      </c>
      <c r="H99" s="65">
        <v>177</v>
      </c>
      <c r="I99" s="9">
        <f>IF(H104=0, "-", H99/H104)</f>
        <v>0.80454545454545456</v>
      </c>
      <c r="J99" s="8">
        <f t="shared" si="8"/>
        <v>-0.58192090395480223</v>
      </c>
      <c r="K99" s="9">
        <f t="shared" si="9"/>
        <v>1.2655367231638419</v>
      </c>
    </row>
    <row r="100" spans="1:11" x14ac:dyDescent="0.25">
      <c r="A100" s="7" t="s">
        <v>228</v>
      </c>
      <c r="B100" s="65">
        <v>3</v>
      </c>
      <c r="C100" s="34">
        <f>IF(B104=0, "-", B100/B104)</f>
        <v>2.6315789473684209E-2</v>
      </c>
      <c r="D100" s="65">
        <v>4</v>
      </c>
      <c r="E100" s="9">
        <f>IF(D104=0, "-", D100/D104)</f>
        <v>2.072538860103627E-2</v>
      </c>
      <c r="F100" s="81">
        <v>4</v>
      </c>
      <c r="G100" s="34">
        <f>IF(F104=0, "-", F100/F104)</f>
        <v>8.1632653061224497E-3</v>
      </c>
      <c r="H100" s="65">
        <v>6</v>
      </c>
      <c r="I100" s="9">
        <f>IF(H104=0, "-", H100/H104)</f>
        <v>2.7272727272727271E-2</v>
      </c>
      <c r="J100" s="8">
        <f t="shared" si="8"/>
        <v>-0.25</v>
      </c>
      <c r="K100" s="9">
        <f t="shared" si="9"/>
        <v>-0.33333333333333331</v>
      </c>
    </row>
    <row r="101" spans="1:11" x14ac:dyDescent="0.25">
      <c r="A101" s="7" t="s">
        <v>229</v>
      </c>
      <c r="B101" s="65">
        <v>0</v>
      </c>
      <c r="C101" s="34">
        <f>IF(B104=0, "-", B101/B104)</f>
        <v>0</v>
      </c>
      <c r="D101" s="65">
        <v>0</v>
      </c>
      <c r="E101" s="9">
        <f>IF(D104=0, "-", D101/D104)</f>
        <v>0</v>
      </c>
      <c r="F101" s="81">
        <v>0</v>
      </c>
      <c r="G101" s="34">
        <f>IF(F104=0, "-", F101/F104)</f>
        <v>0</v>
      </c>
      <c r="H101" s="65">
        <v>1</v>
      </c>
      <c r="I101" s="9">
        <f>IF(H104=0, "-", H101/H104)</f>
        <v>4.5454545454545452E-3</v>
      </c>
      <c r="J101" s="8" t="str">
        <f t="shared" si="8"/>
        <v>-</v>
      </c>
      <c r="K101" s="9">
        <f t="shared" si="9"/>
        <v>-1</v>
      </c>
    </row>
    <row r="102" spans="1:11" x14ac:dyDescent="0.25">
      <c r="A102" s="7" t="s">
        <v>230</v>
      </c>
      <c r="B102" s="65">
        <v>3</v>
      </c>
      <c r="C102" s="34">
        <f>IF(B104=0, "-", B102/B104)</f>
        <v>2.6315789473684209E-2</v>
      </c>
      <c r="D102" s="65">
        <v>0</v>
      </c>
      <c r="E102" s="9">
        <f>IF(D104=0, "-", D102/D104)</f>
        <v>0</v>
      </c>
      <c r="F102" s="81">
        <v>3</v>
      </c>
      <c r="G102" s="34">
        <f>IF(F104=0, "-", F102/F104)</f>
        <v>6.1224489795918364E-3</v>
      </c>
      <c r="H102" s="65">
        <v>0</v>
      </c>
      <c r="I102" s="9">
        <f>IF(H104=0, "-", H102/H104)</f>
        <v>0</v>
      </c>
      <c r="J102" s="8" t="str">
        <f t="shared" si="8"/>
        <v>-</v>
      </c>
      <c r="K102" s="9" t="str">
        <f t="shared" si="9"/>
        <v>-</v>
      </c>
    </row>
    <row r="103" spans="1:11" x14ac:dyDescent="0.25">
      <c r="A103" s="2"/>
      <c r="B103" s="68"/>
      <c r="C103" s="33"/>
      <c r="D103" s="68"/>
      <c r="E103" s="6"/>
      <c r="F103" s="82"/>
      <c r="G103" s="33"/>
      <c r="H103" s="68"/>
      <c r="I103" s="6"/>
      <c r="J103" s="5"/>
      <c r="K103" s="6"/>
    </row>
    <row r="104" spans="1:11" s="43" customFormat="1" x14ac:dyDescent="0.25">
      <c r="A104" s="162" t="s">
        <v>463</v>
      </c>
      <c r="B104" s="71">
        <f>SUM(B86:B103)</f>
        <v>114</v>
      </c>
      <c r="C104" s="40">
        <f>B104/1576</f>
        <v>7.2335025380710655E-2</v>
      </c>
      <c r="D104" s="71">
        <f>SUM(D86:D103)</f>
        <v>193</v>
      </c>
      <c r="E104" s="41">
        <f>D104/1560</f>
        <v>0.12371794871794872</v>
      </c>
      <c r="F104" s="77">
        <f>SUM(F86:F103)</f>
        <v>490</v>
      </c>
      <c r="G104" s="42">
        <f>F104/4424</f>
        <v>0.11075949367088607</v>
      </c>
      <c r="H104" s="71">
        <f>SUM(H86:H103)</f>
        <v>220</v>
      </c>
      <c r="I104" s="41">
        <f>H104/4091</f>
        <v>5.3776582742605723E-2</v>
      </c>
      <c r="J104" s="37">
        <f>IF(D104=0, "-", IF((B104-D104)/D104&lt;10, (B104-D104)/D104, "&gt;999%"))</f>
        <v>-0.40932642487046633</v>
      </c>
      <c r="K104" s="38">
        <f>IF(H104=0, "-", IF((F104-H104)/H104&lt;10, (F104-H104)/H104, "&gt;999%"))</f>
        <v>1.2272727272727273</v>
      </c>
    </row>
    <row r="105" spans="1:11" x14ac:dyDescent="0.25">
      <c r="B105" s="83"/>
      <c r="D105" s="83"/>
      <c r="F105" s="83"/>
      <c r="H105" s="83"/>
    </row>
    <row r="106" spans="1:11" s="43" customFormat="1" x14ac:dyDescent="0.25">
      <c r="A106" s="162" t="s">
        <v>462</v>
      </c>
      <c r="B106" s="71">
        <v>134</v>
      </c>
      <c r="C106" s="40">
        <f>B106/1576</f>
        <v>8.5025380710659904E-2</v>
      </c>
      <c r="D106" s="71">
        <v>223</v>
      </c>
      <c r="E106" s="41">
        <f>D106/1560</f>
        <v>0.14294871794871794</v>
      </c>
      <c r="F106" s="77">
        <v>534</v>
      </c>
      <c r="G106" s="42">
        <f>F106/4424</f>
        <v>0.12070524412296564</v>
      </c>
      <c r="H106" s="71">
        <v>314</v>
      </c>
      <c r="I106" s="41">
        <f>H106/4091</f>
        <v>7.6753849914446351E-2</v>
      </c>
      <c r="J106" s="37">
        <f>IF(D106=0, "-", IF((B106-D106)/D106&lt;10, (B106-D106)/D106, "&gt;999%"))</f>
        <v>-0.3991031390134529</v>
      </c>
      <c r="K106" s="38">
        <f>IF(H106=0, "-", IF((F106-H106)/H106&lt;10, (F106-H106)/H106, "&gt;999%"))</f>
        <v>0.70063694267515919</v>
      </c>
    </row>
    <row r="107" spans="1:11" x14ac:dyDescent="0.25">
      <c r="B107" s="83"/>
      <c r="D107" s="83"/>
      <c r="F107" s="83"/>
      <c r="H107" s="83"/>
    </row>
    <row r="108" spans="1:11" ht="15.6" x14ac:dyDescent="0.3">
      <c r="A108" s="164" t="s">
        <v>93</v>
      </c>
      <c r="B108" s="196" t="s">
        <v>1</v>
      </c>
      <c r="C108" s="200"/>
      <c r="D108" s="200"/>
      <c r="E108" s="197"/>
      <c r="F108" s="196" t="s">
        <v>14</v>
      </c>
      <c r="G108" s="200"/>
      <c r="H108" s="200"/>
      <c r="I108" s="197"/>
      <c r="J108" s="196" t="s">
        <v>15</v>
      </c>
      <c r="K108" s="197"/>
    </row>
    <row r="109" spans="1:11" x14ac:dyDescent="0.25">
      <c r="A109" s="22"/>
      <c r="B109" s="196">
        <f>VALUE(RIGHT($B$2, 4))</f>
        <v>2023</v>
      </c>
      <c r="C109" s="197"/>
      <c r="D109" s="196">
        <f>B109-1</f>
        <v>2022</v>
      </c>
      <c r="E109" s="204"/>
      <c r="F109" s="196">
        <f>B109</f>
        <v>2023</v>
      </c>
      <c r="G109" s="204"/>
      <c r="H109" s="196">
        <f>D109</f>
        <v>2022</v>
      </c>
      <c r="I109" s="204"/>
      <c r="J109" s="140" t="s">
        <v>4</v>
      </c>
      <c r="K109" s="141" t="s">
        <v>2</v>
      </c>
    </row>
    <row r="110" spans="1:11" x14ac:dyDescent="0.25">
      <c r="A110" s="163" t="s">
        <v>118</v>
      </c>
      <c r="B110" s="61" t="s">
        <v>12</v>
      </c>
      <c r="C110" s="62" t="s">
        <v>13</v>
      </c>
      <c r="D110" s="61" t="s">
        <v>12</v>
      </c>
      <c r="E110" s="63" t="s">
        <v>13</v>
      </c>
      <c r="F110" s="62" t="s">
        <v>12</v>
      </c>
      <c r="G110" s="62" t="s">
        <v>13</v>
      </c>
      <c r="H110" s="61" t="s">
        <v>12</v>
      </c>
      <c r="I110" s="63" t="s">
        <v>13</v>
      </c>
      <c r="J110" s="61"/>
      <c r="K110" s="63"/>
    </row>
    <row r="111" spans="1:11" x14ac:dyDescent="0.25">
      <c r="A111" s="7" t="s">
        <v>231</v>
      </c>
      <c r="B111" s="65">
        <v>0</v>
      </c>
      <c r="C111" s="34">
        <f>IF(B115=0, "-", B111/B115)</f>
        <v>0</v>
      </c>
      <c r="D111" s="65">
        <v>0</v>
      </c>
      <c r="E111" s="9">
        <f>IF(D115=0, "-", D111/D115)</f>
        <v>0</v>
      </c>
      <c r="F111" s="81">
        <v>1</v>
      </c>
      <c r="G111" s="34">
        <f>IF(F115=0, "-", F111/F115)</f>
        <v>6.6666666666666666E-2</v>
      </c>
      <c r="H111" s="65">
        <v>0</v>
      </c>
      <c r="I111" s="9">
        <f>IF(H115=0, "-", H111/H115)</f>
        <v>0</v>
      </c>
      <c r="J111" s="8" t="str">
        <f>IF(D111=0, "-", IF((B111-D111)/D111&lt;10, (B111-D111)/D111, "&gt;999%"))</f>
        <v>-</v>
      </c>
      <c r="K111" s="9" t="str">
        <f>IF(H111=0, "-", IF((F111-H111)/H111&lt;10, (F111-H111)/H111, "&gt;999%"))</f>
        <v>-</v>
      </c>
    </row>
    <row r="112" spans="1:11" x14ac:dyDescent="0.25">
      <c r="A112" s="7" t="s">
        <v>232</v>
      </c>
      <c r="B112" s="65">
        <v>4</v>
      </c>
      <c r="C112" s="34">
        <f>IF(B115=0, "-", B112/B115)</f>
        <v>1</v>
      </c>
      <c r="D112" s="65">
        <v>8</v>
      </c>
      <c r="E112" s="9">
        <f>IF(D115=0, "-", D112/D115)</f>
        <v>1</v>
      </c>
      <c r="F112" s="81">
        <v>14</v>
      </c>
      <c r="G112" s="34">
        <f>IF(F115=0, "-", F112/F115)</f>
        <v>0.93333333333333335</v>
      </c>
      <c r="H112" s="65">
        <v>18</v>
      </c>
      <c r="I112" s="9">
        <f>IF(H115=0, "-", H112/H115)</f>
        <v>0.78260869565217395</v>
      </c>
      <c r="J112" s="8">
        <f>IF(D112=0, "-", IF((B112-D112)/D112&lt;10, (B112-D112)/D112, "&gt;999%"))</f>
        <v>-0.5</v>
      </c>
      <c r="K112" s="9">
        <f>IF(H112=0, "-", IF((F112-H112)/H112&lt;10, (F112-H112)/H112, "&gt;999%"))</f>
        <v>-0.22222222222222221</v>
      </c>
    </row>
    <row r="113" spans="1:11" x14ac:dyDescent="0.25">
      <c r="A113" s="7" t="s">
        <v>233</v>
      </c>
      <c r="B113" s="65">
        <v>0</v>
      </c>
      <c r="C113" s="34">
        <f>IF(B115=0, "-", B113/B115)</f>
        <v>0</v>
      </c>
      <c r="D113" s="65">
        <v>0</v>
      </c>
      <c r="E113" s="9">
        <f>IF(D115=0, "-", D113/D115)</f>
        <v>0</v>
      </c>
      <c r="F113" s="81">
        <v>0</v>
      </c>
      <c r="G113" s="34">
        <f>IF(F115=0, "-", F113/F115)</f>
        <v>0</v>
      </c>
      <c r="H113" s="65">
        <v>5</v>
      </c>
      <c r="I113" s="9">
        <f>IF(H115=0, "-", H113/H115)</f>
        <v>0.21739130434782608</v>
      </c>
      <c r="J113" s="8" t="str">
        <f>IF(D113=0, "-", IF((B113-D113)/D113&lt;10, (B113-D113)/D113, "&gt;999%"))</f>
        <v>-</v>
      </c>
      <c r="K113" s="9">
        <f>IF(H113=0, "-", IF((F113-H113)/H113&lt;10, (F113-H113)/H113, "&gt;999%"))</f>
        <v>-1</v>
      </c>
    </row>
    <row r="114" spans="1:11" x14ac:dyDescent="0.25">
      <c r="A114" s="2"/>
      <c r="B114" s="68"/>
      <c r="C114" s="33"/>
      <c r="D114" s="68"/>
      <c r="E114" s="6"/>
      <c r="F114" s="82"/>
      <c r="G114" s="33"/>
      <c r="H114" s="68"/>
      <c r="I114" s="6"/>
      <c r="J114" s="5"/>
      <c r="K114" s="6"/>
    </row>
    <row r="115" spans="1:11" s="43" customFormat="1" x14ac:dyDescent="0.25">
      <c r="A115" s="162" t="s">
        <v>461</v>
      </c>
      <c r="B115" s="71">
        <f>SUM(B111:B114)</f>
        <v>4</v>
      </c>
      <c r="C115" s="40">
        <f>B115/1576</f>
        <v>2.5380710659898475E-3</v>
      </c>
      <c r="D115" s="71">
        <f>SUM(D111:D114)</f>
        <v>8</v>
      </c>
      <c r="E115" s="41">
        <f>D115/1560</f>
        <v>5.1282051282051282E-3</v>
      </c>
      <c r="F115" s="77">
        <f>SUM(F111:F114)</f>
        <v>15</v>
      </c>
      <c r="G115" s="42">
        <f>F115/4424</f>
        <v>3.3905967450271247E-3</v>
      </c>
      <c r="H115" s="71">
        <f>SUM(H111:H114)</f>
        <v>23</v>
      </c>
      <c r="I115" s="41">
        <f>H115/4091</f>
        <v>5.622097286726962E-3</v>
      </c>
      <c r="J115" s="37">
        <f>IF(D115=0, "-", IF((B115-D115)/D115&lt;10, (B115-D115)/D115, "&gt;999%"))</f>
        <v>-0.5</v>
      </c>
      <c r="K115" s="38">
        <f>IF(H115=0, "-", IF((F115-H115)/H115&lt;10, (F115-H115)/H115, "&gt;999%"))</f>
        <v>-0.34782608695652173</v>
      </c>
    </row>
    <row r="116" spans="1:11" x14ac:dyDescent="0.25">
      <c r="B116" s="83"/>
      <c r="D116" s="83"/>
      <c r="F116" s="83"/>
      <c r="H116" s="83"/>
    </row>
    <row r="117" spans="1:11" x14ac:dyDescent="0.25">
      <c r="A117" s="163" t="s">
        <v>119</v>
      </c>
      <c r="B117" s="61" t="s">
        <v>12</v>
      </c>
      <c r="C117" s="62" t="s">
        <v>13</v>
      </c>
      <c r="D117" s="61" t="s">
        <v>12</v>
      </c>
      <c r="E117" s="63" t="s">
        <v>13</v>
      </c>
      <c r="F117" s="62" t="s">
        <v>12</v>
      </c>
      <c r="G117" s="62" t="s">
        <v>13</v>
      </c>
      <c r="H117" s="61" t="s">
        <v>12</v>
      </c>
      <c r="I117" s="63" t="s">
        <v>13</v>
      </c>
      <c r="J117" s="61"/>
      <c r="K117" s="63"/>
    </row>
    <row r="118" spans="1:11" x14ac:dyDescent="0.25">
      <c r="A118" s="7" t="s">
        <v>234</v>
      </c>
      <c r="B118" s="65">
        <v>0</v>
      </c>
      <c r="C118" s="34">
        <f>IF(B126=0, "-", B118/B126)</f>
        <v>0</v>
      </c>
      <c r="D118" s="65">
        <v>0</v>
      </c>
      <c r="E118" s="9">
        <f>IF(D126=0, "-", D118/D126)</f>
        <v>0</v>
      </c>
      <c r="F118" s="81">
        <v>1</v>
      </c>
      <c r="G118" s="34">
        <f>IF(F126=0, "-", F118/F126)</f>
        <v>9.0909090909090912E-2</v>
      </c>
      <c r="H118" s="65">
        <v>0</v>
      </c>
      <c r="I118" s="9">
        <f>IF(H126=0, "-", H118/H126)</f>
        <v>0</v>
      </c>
      <c r="J118" s="8" t="str">
        <f t="shared" ref="J118:J124" si="10">IF(D118=0, "-", IF((B118-D118)/D118&lt;10, (B118-D118)/D118, "&gt;999%"))</f>
        <v>-</v>
      </c>
      <c r="K118" s="9" t="str">
        <f t="shared" ref="K118:K124" si="11">IF(H118=0, "-", IF((F118-H118)/H118&lt;10, (F118-H118)/H118, "&gt;999%"))</f>
        <v>-</v>
      </c>
    </row>
    <row r="119" spans="1:11" x14ac:dyDescent="0.25">
      <c r="A119" s="7" t="s">
        <v>235</v>
      </c>
      <c r="B119" s="65">
        <v>1</v>
      </c>
      <c r="C119" s="34">
        <f>IF(B126=0, "-", B119/B126)</f>
        <v>0.2</v>
      </c>
      <c r="D119" s="65">
        <v>0</v>
      </c>
      <c r="E119" s="9">
        <f>IF(D126=0, "-", D119/D126)</f>
        <v>0</v>
      </c>
      <c r="F119" s="81">
        <v>4</v>
      </c>
      <c r="G119" s="34">
        <f>IF(F126=0, "-", F119/F126)</f>
        <v>0.36363636363636365</v>
      </c>
      <c r="H119" s="65">
        <v>0</v>
      </c>
      <c r="I119" s="9">
        <f>IF(H126=0, "-", H119/H126)</f>
        <v>0</v>
      </c>
      <c r="J119" s="8" t="str">
        <f t="shared" si="10"/>
        <v>-</v>
      </c>
      <c r="K119" s="9" t="str">
        <f t="shared" si="11"/>
        <v>-</v>
      </c>
    </row>
    <row r="120" spans="1:11" x14ac:dyDescent="0.25">
      <c r="A120" s="7" t="s">
        <v>236</v>
      </c>
      <c r="B120" s="65">
        <v>0</v>
      </c>
      <c r="C120" s="34">
        <f>IF(B126=0, "-", B120/B126)</f>
        <v>0</v>
      </c>
      <c r="D120" s="65">
        <v>2</v>
      </c>
      <c r="E120" s="9">
        <f>IF(D126=0, "-", D120/D126)</f>
        <v>0.33333333333333331</v>
      </c>
      <c r="F120" s="81">
        <v>0</v>
      </c>
      <c r="G120" s="34">
        <f>IF(F126=0, "-", F120/F126)</f>
        <v>0</v>
      </c>
      <c r="H120" s="65">
        <v>2</v>
      </c>
      <c r="I120" s="9">
        <f>IF(H126=0, "-", H120/H126)</f>
        <v>0.18181818181818182</v>
      </c>
      <c r="J120" s="8">
        <f t="shared" si="10"/>
        <v>-1</v>
      </c>
      <c r="K120" s="9">
        <f t="shared" si="11"/>
        <v>-1</v>
      </c>
    </row>
    <row r="121" spans="1:11" x14ac:dyDescent="0.25">
      <c r="A121" s="7" t="s">
        <v>237</v>
      </c>
      <c r="B121" s="65">
        <v>0</v>
      </c>
      <c r="C121" s="34">
        <f>IF(B126=0, "-", B121/B126)</f>
        <v>0</v>
      </c>
      <c r="D121" s="65">
        <v>0</v>
      </c>
      <c r="E121" s="9">
        <f>IF(D126=0, "-", D121/D126)</f>
        <v>0</v>
      </c>
      <c r="F121" s="81">
        <v>0</v>
      </c>
      <c r="G121" s="34">
        <f>IF(F126=0, "-", F121/F126)</f>
        <v>0</v>
      </c>
      <c r="H121" s="65">
        <v>1</v>
      </c>
      <c r="I121" s="9">
        <f>IF(H126=0, "-", H121/H126)</f>
        <v>9.0909090909090912E-2</v>
      </c>
      <c r="J121" s="8" t="str">
        <f t="shared" si="10"/>
        <v>-</v>
      </c>
      <c r="K121" s="9">
        <f t="shared" si="11"/>
        <v>-1</v>
      </c>
    </row>
    <row r="122" spans="1:11" x14ac:dyDescent="0.25">
      <c r="A122" s="7" t="s">
        <v>238</v>
      </c>
      <c r="B122" s="65">
        <v>0</v>
      </c>
      <c r="C122" s="34">
        <f>IF(B126=0, "-", B122/B126)</f>
        <v>0</v>
      </c>
      <c r="D122" s="65">
        <v>3</v>
      </c>
      <c r="E122" s="9">
        <f>IF(D126=0, "-", D122/D126)</f>
        <v>0.5</v>
      </c>
      <c r="F122" s="81">
        <v>2</v>
      </c>
      <c r="G122" s="34">
        <f>IF(F126=0, "-", F122/F126)</f>
        <v>0.18181818181818182</v>
      </c>
      <c r="H122" s="65">
        <v>4</v>
      </c>
      <c r="I122" s="9">
        <f>IF(H126=0, "-", H122/H126)</f>
        <v>0.36363636363636365</v>
      </c>
      <c r="J122" s="8">
        <f t="shared" si="10"/>
        <v>-1</v>
      </c>
      <c r="K122" s="9">
        <f t="shared" si="11"/>
        <v>-0.5</v>
      </c>
    </row>
    <row r="123" spans="1:11" x14ac:dyDescent="0.25">
      <c r="A123" s="7" t="s">
        <v>239</v>
      </c>
      <c r="B123" s="65">
        <v>2</v>
      </c>
      <c r="C123" s="34">
        <f>IF(B126=0, "-", B123/B126)</f>
        <v>0.4</v>
      </c>
      <c r="D123" s="65">
        <v>0</v>
      </c>
      <c r="E123" s="9">
        <f>IF(D126=0, "-", D123/D126)</f>
        <v>0</v>
      </c>
      <c r="F123" s="81">
        <v>2</v>
      </c>
      <c r="G123" s="34">
        <f>IF(F126=0, "-", F123/F126)</f>
        <v>0.18181818181818182</v>
      </c>
      <c r="H123" s="65">
        <v>0</v>
      </c>
      <c r="I123" s="9">
        <f>IF(H126=0, "-", H123/H126)</f>
        <v>0</v>
      </c>
      <c r="J123" s="8" t="str">
        <f t="shared" si="10"/>
        <v>-</v>
      </c>
      <c r="K123" s="9" t="str">
        <f t="shared" si="11"/>
        <v>-</v>
      </c>
    </row>
    <row r="124" spans="1:11" x14ac:dyDescent="0.25">
      <c r="A124" s="7" t="s">
        <v>240</v>
      </c>
      <c r="B124" s="65">
        <v>2</v>
      </c>
      <c r="C124" s="34">
        <f>IF(B126=0, "-", B124/B126)</f>
        <v>0.4</v>
      </c>
      <c r="D124" s="65">
        <v>1</v>
      </c>
      <c r="E124" s="9">
        <f>IF(D126=0, "-", D124/D126)</f>
        <v>0.16666666666666666</v>
      </c>
      <c r="F124" s="81">
        <v>2</v>
      </c>
      <c r="G124" s="34">
        <f>IF(F126=0, "-", F124/F126)</f>
        <v>0.18181818181818182</v>
      </c>
      <c r="H124" s="65">
        <v>4</v>
      </c>
      <c r="I124" s="9">
        <f>IF(H126=0, "-", H124/H126)</f>
        <v>0.36363636363636365</v>
      </c>
      <c r="J124" s="8">
        <f t="shared" si="10"/>
        <v>1</v>
      </c>
      <c r="K124" s="9">
        <f t="shared" si="11"/>
        <v>-0.5</v>
      </c>
    </row>
    <row r="125" spans="1:11" x14ac:dyDescent="0.25">
      <c r="A125" s="2"/>
      <c r="B125" s="68"/>
      <c r="C125" s="33"/>
      <c r="D125" s="68"/>
      <c r="E125" s="6"/>
      <c r="F125" s="82"/>
      <c r="G125" s="33"/>
      <c r="H125" s="68"/>
      <c r="I125" s="6"/>
      <c r="J125" s="5"/>
      <c r="K125" s="6"/>
    </row>
    <row r="126" spans="1:11" s="43" customFormat="1" x14ac:dyDescent="0.25">
      <c r="A126" s="162" t="s">
        <v>460</v>
      </c>
      <c r="B126" s="71">
        <f>SUM(B118:B125)</f>
        <v>5</v>
      </c>
      <c r="C126" s="40">
        <f>B126/1576</f>
        <v>3.1725888324873096E-3</v>
      </c>
      <c r="D126" s="71">
        <f>SUM(D118:D125)</f>
        <v>6</v>
      </c>
      <c r="E126" s="41">
        <f>D126/1560</f>
        <v>3.8461538461538464E-3</v>
      </c>
      <c r="F126" s="77">
        <f>SUM(F118:F125)</f>
        <v>11</v>
      </c>
      <c r="G126" s="42">
        <f>F126/4424</f>
        <v>2.4864376130198916E-3</v>
      </c>
      <c r="H126" s="71">
        <f>SUM(H118:H125)</f>
        <v>11</v>
      </c>
      <c r="I126" s="41">
        <f>H126/4091</f>
        <v>2.6888291371302861E-3</v>
      </c>
      <c r="J126" s="37">
        <f>IF(D126=0, "-", IF((B126-D126)/D126&lt;10, (B126-D126)/D126, "&gt;999%"))</f>
        <v>-0.16666666666666666</v>
      </c>
      <c r="K126" s="38">
        <f>IF(H126=0, "-", IF((F126-H126)/H126&lt;10, (F126-H126)/H126, "&gt;999%"))</f>
        <v>0</v>
      </c>
    </row>
    <row r="127" spans="1:11" x14ac:dyDescent="0.25">
      <c r="B127" s="83"/>
      <c r="D127" s="83"/>
      <c r="F127" s="83"/>
      <c r="H127" s="83"/>
    </row>
    <row r="128" spans="1:11" s="43" customFormat="1" x14ac:dyDescent="0.25">
      <c r="A128" s="162" t="s">
        <v>459</v>
      </c>
      <c r="B128" s="71">
        <v>9</v>
      </c>
      <c r="C128" s="40">
        <f>B128/1576</f>
        <v>5.7106598984771571E-3</v>
      </c>
      <c r="D128" s="71">
        <v>14</v>
      </c>
      <c r="E128" s="41">
        <f>D128/1560</f>
        <v>8.9743589743589737E-3</v>
      </c>
      <c r="F128" s="77">
        <v>26</v>
      </c>
      <c r="G128" s="42">
        <f>F128/4424</f>
        <v>5.8770343580470162E-3</v>
      </c>
      <c r="H128" s="71">
        <v>34</v>
      </c>
      <c r="I128" s="41">
        <f>H128/4091</f>
        <v>8.3109264238572476E-3</v>
      </c>
      <c r="J128" s="37">
        <f>IF(D128=0, "-", IF((B128-D128)/D128&lt;10, (B128-D128)/D128, "&gt;999%"))</f>
        <v>-0.35714285714285715</v>
      </c>
      <c r="K128" s="38">
        <f>IF(H128=0, "-", IF((F128-H128)/H128&lt;10, (F128-H128)/H128, "&gt;999%"))</f>
        <v>-0.23529411764705882</v>
      </c>
    </row>
    <row r="129" spans="1:11" x14ac:dyDescent="0.25">
      <c r="B129" s="83"/>
      <c r="D129" s="83"/>
      <c r="F129" s="83"/>
      <c r="H129" s="83"/>
    </row>
    <row r="130" spans="1:11" ht="15.6" x14ac:dyDescent="0.3">
      <c r="A130" s="164" t="s">
        <v>94</v>
      </c>
      <c r="B130" s="196" t="s">
        <v>1</v>
      </c>
      <c r="C130" s="200"/>
      <c r="D130" s="200"/>
      <c r="E130" s="197"/>
      <c r="F130" s="196" t="s">
        <v>14</v>
      </c>
      <c r="G130" s="200"/>
      <c r="H130" s="200"/>
      <c r="I130" s="197"/>
      <c r="J130" s="196" t="s">
        <v>15</v>
      </c>
      <c r="K130" s="197"/>
    </row>
    <row r="131" spans="1:11" x14ac:dyDescent="0.25">
      <c r="A131" s="22"/>
      <c r="B131" s="196">
        <f>VALUE(RIGHT($B$2, 4))</f>
        <v>2023</v>
      </c>
      <c r="C131" s="197"/>
      <c r="D131" s="196">
        <f>B131-1</f>
        <v>2022</v>
      </c>
      <c r="E131" s="204"/>
      <c r="F131" s="196">
        <f>B131</f>
        <v>2023</v>
      </c>
      <c r="G131" s="204"/>
      <c r="H131" s="196">
        <f>D131</f>
        <v>2022</v>
      </c>
      <c r="I131" s="204"/>
      <c r="J131" s="140" t="s">
        <v>4</v>
      </c>
      <c r="K131" s="141" t="s">
        <v>2</v>
      </c>
    </row>
    <row r="132" spans="1:11" x14ac:dyDescent="0.25">
      <c r="A132" s="163" t="s">
        <v>120</v>
      </c>
      <c r="B132" s="61" t="s">
        <v>12</v>
      </c>
      <c r="C132" s="62" t="s">
        <v>13</v>
      </c>
      <c r="D132" s="61" t="s">
        <v>12</v>
      </c>
      <c r="E132" s="63" t="s">
        <v>13</v>
      </c>
      <c r="F132" s="62" t="s">
        <v>12</v>
      </c>
      <c r="G132" s="62" t="s">
        <v>13</v>
      </c>
      <c r="H132" s="61" t="s">
        <v>12</v>
      </c>
      <c r="I132" s="63" t="s">
        <v>13</v>
      </c>
      <c r="J132" s="61"/>
      <c r="K132" s="63"/>
    </row>
    <row r="133" spans="1:11" x14ac:dyDescent="0.25">
      <c r="A133" s="7" t="s">
        <v>241</v>
      </c>
      <c r="B133" s="65">
        <v>0</v>
      </c>
      <c r="C133" s="34" t="str">
        <f>IF(B137=0, "-", B133/B137)</f>
        <v>-</v>
      </c>
      <c r="D133" s="65">
        <v>0</v>
      </c>
      <c r="E133" s="9">
        <f>IF(D137=0, "-", D133/D137)</f>
        <v>0</v>
      </c>
      <c r="F133" s="81">
        <v>1</v>
      </c>
      <c r="G133" s="34">
        <f>IF(F137=0, "-", F133/F137)</f>
        <v>0.5</v>
      </c>
      <c r="H133" s="65">
        <v>1</v>
      </c>
      <c r="I133" s="9">
        <f>IF(H137=0, "-", H133/H137)</f>
        <v>0.5</v>
      </c>
      <c r="J133" s="8" t="str">
        <f>IF(D133=0, "-", IF((B133-D133)/D133&lt;10, (B133-D133)/D133, "&gt;999%"))</f>
        <v>-</v>
      </c>
      <c r="K133" s="9">
        <f>IF(H133=0, "-", IF((F133-H133)/H133&lt;10, (F133-H133)/H133, "&gt;999%"))</f>
        <v>0</v>
      </c>
    </row>
    <row r="134" spans="1:11" x14ac:dyDescent="0.25">
      <c r="A134" s="7" t="s">
        <v>242</v>
      </c>
      <c r="B134" s="65">
        <v>0</v>
      </c>
      <c r="C134" s="34" t="str">
        <f>IF(B137=0, "-", B134/B137)</f>
        <v>-</v>
      </c>
      <c r="D134" s="65">
        <v>1</v>
      </c>
      <c r="E134" s="9">
        <f>IF(D137=0, "-", D134/D137)</f>
        <v>1</v>
      </c>
      <c r="F134" s="81">
        <v>0</v>
      </c>
      <c r="G134" s="34">
        <f>IF(F137=0, "-", F134/F137)</f>
        <v>0</v>
      </c>
      <c r="H134" s="65">
        <v>1</v>
      </c>
      <c r="I134" s="9">
        <f>IF(H137=0, "-", H134/H137)</f>
        <v>0.5</v>
      </c>
      <c r="J134" s="8">
        <f>IF(D134=0, "-", IF((B134-D134)/D134&lt;10, (B134-D134)/D134, "&gt;999%"))</f>
        <v>-1</v>
      </c>
      <c r="K134" s="9">
        <f>IF(H134=0, "-", IF((F134-H134)/H134&lt;10, (F134-H134)/H134, "&gt;999%"))</f>
        <v>-1</v>
      </c>
    </row>
    <row r="135" spans="1:11" x14ac:dyDescent="0.25">
      <c r="A135" s="7" t="s">
        <v>243</v>
      </c>
      <c r="B135" s="65">
        <v>0</v>
      </c>
      <c r="C135" s="34" t="str">
        <f>IF(B137=0, "-", B135/B137)</f>
        <v>-</v>
      </c>
      <c r="D135" s="65">
        <v>0</v>
      </c>
      <c r="E135" s="9">
        <f>IF(D137=0, "-", D135/D137)</f>
        <v>0</v>
      </c>
      <c r="F135" s="81">
        <v>1</v>
      </c>
      <c r="G135" s="34">
        <f>IF(F137=0, "-", F135/F137)</f>
        <v>0.5</v>
      </c>
      <c r="H135" s="65">
        <v>0</v>
      </c>
      <c r="I135" s="9">
        <f>IF(H137=0, "-", H135/H137)</f>
        <v>0</v>
      </c>
      <c r="J135" s="8" t="str">
        <f>IF(D135=0, "-", IF((B135-D135)/D135&lt;10, (B135-D135)/D135, "&gt;999%"))</f>
        <v>-</v>
      </c>
      <c r="K135" s="9" t="str">
        <f>IF(H135=0, "-", IF((F135-H135)/H135&lt;10, (F135-H135)/H135, "&gt;999%"))</f>
        <v>-</v>
      </c>
    </row>
    <row r="136" spans="1:11" x14ac:dyDescent="0.25">
      <c r="A136" s="2"/>
      <c r="B136" s="68"/>
      <c r="C136" s="33"/>
      <c r="D136" s="68"/>
      <c r="E136" s="6"/>
      <c r="F136" s="82"/>
      <c r="G136" s="33"/>
      <c r="H136" s="68"/>
      <c r="I136" s="6"/>
      <c r="J136" s="5"/>
      <c r="K136" s="6"/>
    </row>
    <row r="137" spans="1:11" s="43" customFormat="1" x14ac:dyDescent="0.25">
      <c r="A137" s="162" t="s">
        <v>458</v>
      </c>
      <c r="B137" s="71">
        <f>SUM(B133:B136)</f>
        <v>0</v>
      </c>
      <c r="C137" s="40">
        <f>B137/1576</f>
        <v>0</v>
      </c>
      <c r="D137" s="71">
        <f>SUM(D133:D136)</f>
        <v>1</v>
      </c>
      <c r="E137" s="41">
        <f>D137/1560</f>
        <v>6.4102564102564103E-4</v>
      </c>
      <c r="F137" s="77">
        <f>SUM(F133:F136)</f>
        <v>2</v>
      </c>
      <c r="G137" s="42">
        <f>F137/4424</f>
        <v>4.5207956600361662E-4</v>
      </c>
      <c r="H137" s="71">
        <f>SUM(H133:H136)</f>
        <v>2</v>
      </c>
      <c r="I137" s="41">
        <f>H137/4091</f>
        <v>4.8887802493277925E-4</v>
      </c>
      <c r="J137" s="37">
        <f>IF(D137=0, "-", IF((B137-D137)/D137&lt;10, (B137-D137)/D137, "&gt;999%"))</f>
        <v>-1</v>
      </c>
      <c r="K137" s="38">
        <f>IF(H137=0, "-", IF((F137-H137)/H137&lt;10, (F137-H137)/H137, "&gt;999%"))</f>
        <v>0</v>
      </c>
    </row>
    <row r="138" spans="1:11" x14ac:dyDescent="0.25">
      <c r="B138" s="83"/>
      <c r="D138" s="83"/>
      <c r="F138" s="83"/>
      <c r="H138" s="83"/>
    </row>
    <row r="139" spans="1:11" s="43" customFormat="1" x14ac:dyDescent="0.25">
      <c r="A139" s="162" t="s">
        <v>457</v>
      </c>
      <c r="B139" s="71">
        <v>0</v>
      </c>
      <c r="C139" s="40">
        <f>B139/1576</f>
        <v>0</v>
      </c>
      <c r="D139" s="71">
        <v>1</v>
      </c>
      <c r="E139" s="41">
        <f>D139/1560</f>
        <v>6.4102564102564103E-4</v>
      </c>
      <c r="F139" s="77">
        <v>2</v>
      </c>
      <c r="G139" s="42">
        <f>F139/4424</f>
        <v>4.5207956600361662E-4</v>
      </c>
      <c r="H139" s="71">
        <v>2</v>
      </c>
      <c r="I139" s="41">
        <f>H139/4091</f>
        <v>4.8887802493277925E-4</v>
      </c>
      <c r="J139" s="37">
        <f>IF(D139=0, "-", IF((B139-D139)/D139&lt;10, (B139-D139)/D139, "&gt;999%"))</f>
        <v>-1</v>
      </c>
      <c r="K139" s="38">
        <f>IF(H139=0, "-", IF((F139-H139)/H139&lt;10, (F139-H139)/H139, "&gt;999%"))</f>
        <v>0</v>
      </c>
    </row>
    <row r="140" spans="1:11" x14ac:dyDescent="0.25">
      <c r="B140" s="83"/>
      <c r="D140" s="83"/>
      <c r="F140" s="83"/>
      <c r="H140" s="83"/>
    </row>
    <row r="141" spans="1:11" ht="15.6" x14ac:dyDescent="0.3">
      <c r="A141" s="164" t="s">
        <v>95</v>
      </c>
      <c r="B141" s="196" t="s">
        <v>1</v>
      </c>
      <c r="C141" s="200"/>
      <c r="D141" s="200"/>
      <c r="E141" s="197"/>
      <c r="F141" s="196" t="s">
        <v>14</v>
      </c>
      <c r="G141" s="200"/>
      <c r="H141" s="200"/>
      <c r="I141" s="197"/>
      <c r="J141" s="196" t="s">
        <v>15</v>
      </c>
      <c r="K141" s="197"/>
    </row>
    <row r="142" spans="1:11" x14ac:dyDescent="0.25">
      <c r="A142" s="22"/>
      <c r="B142" s="196">
        <f>VALUE(RIGHT($B$2, 4))</f>
        <v>2023</v>
      </c>
      <c r="C142" s="197"/>
      <c r="D142" s="196">
        <f>B142-1</f>
        <v>2022</v>
      </c>
      <c r="E142" s="204"/>
      <c r="F142" s="196">
        <f>B142</f>
        <v>2023</v>
      </c>
      <c r="G142" s="204"/>
      <c r="H142" s="196">
        <f>D142</f>
        <v>2022</v>
      </c>
      <c r="I142" s="204"/>
      <c r="J142" s="140" t="s">
        <v>4</v>
      </c>
      <c r="K142" s="141" t="s">
        <v>2</v>
      </c>
    </row>
    <row r="143" spans="1:11" x14ac:dyDescent="0.25">
      <c r="A143" s="163" t="s">
        <v>121</v>
      </c>
      <c r="B143" s="61" t="s">
        <v>12</v>
      </c>
      <c r="C143" s="62" t="s">
        <v>13</v>
      </c>
      <c r="D143" s="61" t="s">
        <v>12</v>
      </c>
      <c r="E143" s="63" t="s">
        <v>13</v>
      </c>
      <c r="F143" s="62" t="s">
        <v>12</v>
      </c>
      <c r="G143" s="62" t="s">
        <v>13</v>
      </c>
      <c r="H143" s="61" t="s">
        <v>12</v>
      </c>
      <c r="I143" s="63" t="s">
        <v>13</v>
      </c>
      <c r="J143" s="61"/>
      <c r="K143" s="63"/>
    </row>
    <row r="144" spans="1:11" x14ac:dyDescent="0.25">
      <c r="A144" s="7" t="s">
        <v>244</v>
      </c>
      <c r="B144" s="65">
        <v>0</v>
      </c>
      <c r="C144" s="34">
        <f>IF(B153=0, "-", B144/B153)</f>
        <v>0</v>
      </c>
      <c r="D144" s="65">
        <v>5</v>
      </c>
      <c r="E144" s="9">
        <f>IF(D153=0, "-", D144/D153)</f>
        <v>0.25</v>
      </c>
      <c r="F144" s="81">
        <v>0</v>
      </c>
      <c r="G144" s="34">
        <f>IF(F153=0, "-", F144/F153)</f>
        <v>0</v>
      </c>
      <c r="H144" s="65">
        <v>8</v>
      </c>
      <c r="I144" s="9">
        <f>IF(H153=0, "-", H144/H153)</f>
        <v>0.18604651162790697</v>
      </c>
      <c r="J144" s="8">
        <f t="shared" ref="J144:J151" si="12">IF(D144=0, "-", IF((B144-D144)/D144&lt;10, (B144-D144)/D144, "&gt;999%"))</f>
        <v>-1</v>
      </c>
      <c r="K144" s="9">
        <f t="shared" ref="K144:K151" si="13">IF(H144=0, "-", IF((F144-H144)/H144&lt;10, (F144-H144)/H144, "&gt;999%"))</f>
        <v>-1</v>
      </c>
    </row>
    <row r="145" spans="1:11" x14ac:dyDescent="0.25">
      <c r="A145" s="7" t="s">
        <v>245</v>
      </c>
      <c r="B145" s="65">
        <v>1</v>
      </c>
      <c r="C145" s="34">
        <f>IF(B153=0, "-", B145/B153)</f>
        <v>5.8823529411764705E-2</v>
      </c>
      <c r="D145" s="65">
        <v>2</v>
      </c>
      <c r="E145" s="9">
        <f>IF(D153=0, "-", D145/D153)</f>
        <v>0.1</v>
      </c>
      <c r="F145" s="81">
        <v>6</v>
      </c>
      <c r="G145" s="34">
        <f>IF(F153=0, "-", F145/F153)</f>
        <v>0.08</v>
      </c>
      <c r="H145" s="65">
        <v>5</v>
      </c>
      <c r="I145" s="9">
        <f>IF(H153=0, "-", H145/H153)</f>
        <v>0.11627906976744186</v>
      </c>
      <c r="J145" s="8">
        <f t="shared" si="12"/>
        <v>-0.5</v>
      </c>
      <c r="K145" s="9">
        <f t="shared" si="13"/>
        <v>0.2</v>
      </c>
    </row>
    <row r="146" spans="1:11" x14ac:dyDescent="0.25">
      <c r="A146" s="7" t="s">
        <v>246</v>
      </c>
      <c r="B146" s="65">
        <v>14</v>
      </c>
      <c r="C146" s="34">
        <f>IF(B153=0, "-", B146/B153)</f>
        <v>0.82352941176470584</v>
      </c>
      <c r="D146" s="65">
        <v>10</v>
      </c>
      <c r="E146" s="9">
        <f>IF(D153=0, "-", D146/D153)</f>
        <v>0.5</v>
      </c>
      <c r="F146" s="81">
        <v>61</v>
      </c>
      <c r="G146" s="34">
        <f>IF(F153=0, "-", F146/F153)</f>
        <v>0.81333333333333335</v>
      </c>
      <c r="H146" s="65">
        <v>23</v>
      </c>
      <c r="I146" s="9">
        <f>IF(H153=0, "-", H146/H153)</f>
        <v>0.53488372093023251</v>
      </c>
      <c r="J146" s="8">
        <f t="shared" si="12"/>
        <v>0.4</v>
      </c>
      <c r="K146" s="9">
        <f t="shared" si="13"/>
        <v>1.6521739130434783</v>
      </c>
    </row>
    <row r="147" spans="1:11" x14ac:dyDescent="0.25">
      <c r="A147" s="7" t="s">
        <v>247</v>
      </c>
      <c r="B147" s="65">
        <v>0</v>
      </c>
      <c r="C147" s="34">
        <f>IF(B153=0, "-", B147/B153)</f>
        <v>0</v>
      </c>
      <c r="D147" s="65">
        <v>1</v>
      </c>
      <c r="E147" s="9">
        <f>IF(D153=0, "-", D147/D153)</f>
        <v>0.05</v>
      </c>
      <c r="F147" s="81">
        <v>0</v>
      </c>
      <c r="G147" s="34">
        <f>IF(F153=0, "-", F147/F153)</f>
        <v>0</v>
      </c>
      <c r="H147" s="65">
        <v>1</v>
      </c>
      <c r="I147" s="9">
        <f>IF(H153=0, "-", H147/H153)</f>
        <v>2.3255813953488372E-2</v>
      </c>
      <c r="J147" s="8">
        <f t="shared" si="12"/>
        <v>-1</v>
      </c>
      <c r="K147" s="9">
        <f t="shared" si="13"/>
        <v>-1</v>
      </c>
    </row>
    <row r="148" spans="1:11" x14ac:dyDescent="0.25">
      <c r="A148" s="7" t="s">
        <v>248</v>
      </c>
      <c r="B148" s="65">
        <v>0</v>
      </c>
      <c r="C148" s="34">
        <f>IF(B153=0, "-", B148/B153)</f>
        <v>0</v>
      </c>
      <c r="D148" s="65">
        <v>0</v>
      </c>
      <c r="E148" s="9">
        <f>IF(D153=0, "-", D148/D153)</f>
        <v>0</v>
      </c>
      <c r="F148" s="81">
        <v>1</v>
      </c>
      <c r="G148" s="34">
        <f>IF(F153=0, "-", F148/F153)</f>
        <v>1.3333333333333334E-2</v>
      </c>
      <c r="H148" s="65">
        <v>0</v>
      </c>
      <c r="I148" s="9">
        <f>IF(H153=0, "-", H148/H153)</f>
        <v>0</v>
      </c>
      <c r="J148" s="8" t="str">
        <f t="shared" si="12"/>
        <v>-</v>
      </c>
      <c r="K148" s="9" t="str">
        <f t="shared" si="13"/>
        <v>-</v>
      </c>
    </row>
    <row r="149" spans="1:11" x14ac:dyDescent="0.25">
      <c r="A149" s="7" t="s">
        <v>249</v>
      </c>
      <c r="B149" s="65">
        <v>0</v>
      </c>
      <c r="C149" s="34">
        <f>IF(B153=0, "-", B149/B153)</f>
        <v>0</v>
      </c>
      <c r="D149" s="65">
        <v>1</v>
      </c>
      <c r="E149" s="9">
        <f>IF(D153=0, "-", D149/D153)</f>
        <v>0.05</v>
      </c>
      <c r="F149" s="81">
        <v>0</v>
      </c>
      <c r="G149" s="34">
        <f>IF(F153=0, "-", F149/F153)</f>
        <v>0</v>
      </c>
      <c r="H149" s="65">
        <v>3</v>
      </c>
      <c r="I149" s="9">
        <f>IF(H153=0, "-", H149/H153)</f>
        <v>6.9767441860465115E-2</v>
      </c>
      <c r="J149" s="8">
        <f t="shared" si="12"/>
        <v>-1</v>
      </c>
      <c r="K149" s="9">
        <f t="shared" si="13"/>
        <v>-1</v>
      </c>
    </row>
    <row r="150" spans="1:11" x14ac:dyDescent="0.25">
      <c r="A150" s="7" t="s">
        <v>250</v>
      </c>
      <c r="B150" s="65">
        <v>0</v>
      </c>
      <c r="C150" s="34">
        <f>IF(B153=0, "-", B150/B153)</f>
        <v>0</v>
      </c>
      <c r="D150" s="65">
        <v>1</v>
      </c>
      <c r="E150" s="9">
        <f>IF(D153=0, "-", D150/D153)</f>
        <v>0.05</v>
      </c>
      <c r="F150" s="81">
        <v>0</v>
      </c>
      <c r="G150" s="34">
        <f>IF(F153=0, "-", F150/F153)</f>
        <v>0</v>
      </c>
      <c r="H150" s="65">
        <v>1</v>
      </c>
      <c r="I150" s="9">
        <f>IF(H153=0, "-", H150/H153)</f>
        <v>2.3255813953488372E-2</v>
      </c>
      <c r="J150" s="8">
        <f t="shared" si="12"/>
        <v>-1</v>
      </c>
      <c r="K150" s="9">
        <f t="shared" si="13"/>
        <v>-1</v>
      </c>
    </row>
    <row r="151" spans="1:11" x14ac:dyDescent="0.25">
      <c r="A151" s="7" t="s">
        <v>251</v>
      </c>
      <c r="B151" s="65">
        <v>2</v>
      </c>
      <c r="C151" s="34">
        <f>IF(B153=0, "-", B151/B153)</f>
        <v>0.11764705882352941</v>
      </c>
      <c r="D151" s="65">
        <v>0</v>
      </c>
      <c r="E151" s="9">
        <f>IF(D153=0, "-", D151/D153)</f>
        <v>0</v>
      </c>
      <c r="F151" s="81">
        <v>7</v>
      </c>
      <c r="G151" s="34">
        <f>IF(F153=0, "-", F151/F153)</f>
        <v>9.3333333333333338E-2</v>
      </c>
      <c r="H151" s="65">
        <v>2</v>
      </c>
      <c r="I151" s="9">
        <f>IF(H153=0, "-", H151/H153)</f>
        <v>4.6511627906976744E-2</v>
      </c>
      <c r="J151" s="8" t="str">
        <f t="shared" si="12"/>
        <v>-</v>
      </c>
      <c r="K151" s="9">
        <f t="shared" si="13"/>
        <v>2.5</v>
      </c>
    </row>
    <row r="152" spans="1:11" x14ac:dyDescent="0.25">
      <c r="A152" s="2"/>
      <c r="B152" s="68"/>
      <c r="C152" s="33"/>
      <c r="D152" s="68"/>
      <c r="E152" s="6"/>
      <c r="F152" s="82"/>
      <c r="G152" s="33"/>
      <c r="H152" s="68"/>
      <c r="I152" s="6"/>
      <c r="J152" s="5"/>
      <c r="K152" s="6"/>
    </row>
    <row r="153" spans="1:11" s="43" customFormat="1" x14ac:dyDescent="0.25">
      <c r="A153" s="162" t="s">
        <v>456</v>
      </c>
      <c r="B153" s="71">
        <f>SUM(B144:B152)</f>
        <v>17</v>
      </c>
      <c r="C153" s="40">
        <f>B153/1576</f>
        <v>1.0786802030456852E-2</v>
      </c>
      <c r="D153" s="71">
        <f>SUM(D144:D152)</f>
        <v>20</v>
      </c>
      <c r="E153" s="41">
        <f>D153/1560</f>
        <v>1.282051282051282E-2</v>
      </c>
      <c r="F153" s="77">
        <f>SUM(F144:F152)</f>
        <v>75</v>
      </c>
      <c r="G153" s="42">
        <f>F153/4424</f>
        <v>1.6952983725135623E-2</v>
      </c>
      <c r="H153" s="71">
        <f>SUM(H144:H152)</f>
        <v>43</v>
      </c>
      <c r="I153" s="41">
        <f>H153/4091</f>
        <v>1.0510877536054754E-2</v>
      </c>
      <c r="J153" s="37">
        <f>IF(D153=0, "-", IF((B153-D153)/D153&lt;10, (B153-D153)/D153, "&gt;999%"))</f>
        <v>-0.15</v>
      </c>
      <c r="K153" s="38">
        <f>IF(H153=0, "-", IF((F153-H153)/H153&lt;10, (F153-H153)/H153, "&gt;999%"))</f>
        <v>0.7441860465116279</v>
      </c>
    </row>
    <row r="154" spans="1:11" x14ac:dyDescent="0.25">
      <c r="B154" s="83"/>
      <c r="D154" s="83"/>
      <c r="F154" s="83"/>
      <c r="H154" s="83"/>
    </row>
    <row r="155" spans="1:11" x14ac:dyDescent="0.25">
      <c r="A155" s="163" t="s">
        <v>122</v>
      </c>
      <c r="B155" s="61" t="s">
        <v>12</v>
      </c>
      <c r="C155" s="62" t="s">
        <v>13</v>
      </c>
      <c r="D155" s="61" t="s">
        <v>12</v>
      </c>
      <c r="E155" s="63" t="s">
        <v>13</v>
      </c>
      <c r="F155" s="62" t="s">
        <v>12</v>
      </c>
      <c r="G155" s="62" t="s">
        <v>13</v>
      </c>
      <c r="H155" s="61" t="s">
        <v>12</v>
      </c>
      <c r="I155" s="63" t="s">
        <v>13</v>
      </c>
      <c r="J155" s="61"/>
      <c r="K155" s="63"/>
    </row>
    <row r="156" spans="1:11" x14ac:dyDescent="0.25">
      <c r="A156" s="7" t="s">
        <v>252</v>
      </c>
      <c r="B156" s="65">
        <v>0</v>
      </c>
      <c r="C156" s="34" t="str">
        <f>IF(B160=0, "-", B156/B160)</f>
        <v>-</v>
      </c>
      <c r="D156" s="65">
        <v>0</v>
      </c>
      <c r="E156" s="9">
        <f>IF(D160=0, "-", D156/D160)</f>
        <v>0</v>
      </c>
      <c r="F156" s="81">
        <v>0</v>
      </c>
      <c r="G156" s="34" t="str">
        <f>IF(F160=0, "-", F156/F160)</f>
        <v>-</v>
      </c>
      <c r="H156" s="65">
        <v>1</v>
      </c>
      <c r="I156" s="9">
        <f>IF(H160=0, "-", H156/H160)</f>
        <v>0.2</v>
      </c>
      <c r="J156" s="8" t="str">
        <f>IF(D156=0, "-", IF((B156-D156)/D156&lt;10, (B156-D156)/D156, "&gt;999%"))</f>
        <v>-</v>
      </c>
      <c r="K156" s="9">
        <f>IF(H156=0, "-", IF((F156-H156)/H156&lt;10, (F156-H156)/H156, "&gt;999%"))</f>
        <v>-1</v>
      </c>
    </row>
    <row r="157" spans="1:11" x14ac:dyDescent="0.25">
      <c r="A157" s="7" t="s">
        <v>253</v>
      </c>
      <c r="B157" s="65">
        <v>0</v>
      </c>
      <c r="C157" s="34" t="str">
        <f>IF(B160=0, "-", B157/B160)</f>
        <v>-</v>
      </c>
      <c r="D157" s="65">
        <v>2</v>
      </c>
      <c r="E157" s="9">
        <f>IF(D160=0, "-", D157/D160)</f>
        <v>0.66666666666666663</v>
      </c>
      <c r="F157" s="81">
        <v>0</v>
      </c>
      <c r="G157" s="34" t="str">
        <f>IF(F160=0, "-", F157/F160)</f>
        <v>-</v>
      </c>
      <c r="H157" s="65">
        <v>2</v>
      </c>
      <c r="I157" s="9">
        <f>IF(H160=0, "-", H157/H160)</f>
        <v>0.4</v>
      </c>
      <c r="J157" s="8">
        <f>IF(D157=0, "-", IF((B157-D157)/D157&lt;10, (B157-D157)/D157, "&gt;999%"))</f>
        <v>-1</v>
      </c>
      <c r="K157" s="9">
        <f>IF(H157=0, "-", IF((F157-H157)/H157&lt;10, (F157-H157)/H157, "&gt;999%"))</f>
        <v>-1</v>
      </c>
    </row>
    <row r="158" spans="1:11" x14ac:dyDescent="0.25">
      <c r="A158" s="7" t="s">
        <v>254</v>
      </c>
      <c r="B158" s="65">
        <v>0</v>
      </c>
      <c r="C158" s="34" t="str">
        <f>IF(B160=0, "-", B158/B160)</f>
        <v>-</v>
      </c>
      <c r="D158" s="65">
        <v>1</v>
      </c>
      <c r="E158" s="9">
        <f>IF(D160=0, "-", D158/D160)</f>
        <v>0.33333333333333331</v>
      </c>
      <c r="F158" s="81">
        <v>0</v>
      </c>
      <c r="G158" s="34" t="str">
        <f>IF(F160=0, "-", F158/F160)</f>
        <v>-</v>
      </c>
      <c r="H158" s="65">
        <v>2</v>
      </c>
      <c r="I158" s="9">
        <f>IF(H160=0, "-", H158/H160)</f>
        <v>0.4</v>
      </c>
      <c r="J158" s="8">
        <f>IF(D158=0, "-", IF((B158-D158)/D158&lt;10, (B158-D158)/D158, "&gt;999%"))</f>
        <v>-1</v>
      </c>
      <c r="K158" s="9">
        <f>IF(H158=0, "-", IF((F158-H158)/H158&lt;10, (F158-H158)/H158, "&gt;999%"))</f>
        <v>-1</v>
      </c>
    </row>
    <row r="159" spans="1:11" x14ac:dyDescent="0.25">
      <c r="A159" s="2"/>
      <c r="B159" s="68"/>
      <c r="C159" s="33"/>
      <c r="D159" s="68"/>
      <c r="E159" s="6"/>
      <c r="F159" s="82"/>
      <c r="G159" s="33"/>
      <c r="H159" s="68"/>
      <c r="I159" s="6"/>
      <c r="J159" s="5"/>
      <c r="K159" s="6"/>
    </row>
    <row r="160" spans="1:11" s="43" customFormat="1" x14ac:dyDescent="0.25">
      <c r="A160" s="162" t="s">
        <v>455</v>
      </c>
      <c r="B160" s="71">
        <f>SUM(B156:B159)</f>
        <v>0</v>
      </c>
      <c r="C160" s="40">
        <f>B160/1576</f>
        <v>0</v>
      </c>
      <c r="D160" s="71">
        <f>SUM(D156:D159)</f>
        <v>3</v>
      </c>
      <c r="E160" s="41">
        <f>D160/1560</f>
        <v>1.9230769230769232E-3</v>
      </c>
      <c r="F160" s="77">
        <f>SUM(F156:F159)</f>
        <v>0</v>
      </c>
      <c r="G160" s="42">
        <f>F160/4424</f>
        <v>0</v>
      </c>
      <c r="H160" s="71">
        <f>SUM(H156:H159)</f>
        <v>5</v>
      </c>
      <c r="I160" s="41">
        <f>H160/4091</f>
        <v>1.2221950623319481E-3</v>
      </c>
      <c r="J160" s="37">
        <f>IF(D160=0, "-", IF((B160-D160)/D160&lt;10, (B160-D160)/D160, "&gt;999%"))</f>
        <v>-1</v>
      </c>
      <c r="K160" s="38">
        <f>IF(H160=0, "-", IF((F160-H160)/H160&lt;10, (F160-H160)/H160, "&gt;999%"))</f>
        <v>-1</v>
      </c>
    </row>
    <row r="161" spans="1:11" x14ac:dyDescent="0.25">
      <c r="B161" s="83"/>
      <c r="D161" s="83"/>
      <c r="F161" s="83"/>
      <c r="H161" s="83"/>
    </row>
    <row r="162" spans="1:11" s="43" customFormat="1" x14ac:dyDescent="0.25">
      <c r="A162" s="162" t="s">
        <v>454</v>
      </c>
      <c r="B162" s="71">
        <v>17</v>
      </c>
      <c r="C162" s="40">
        <f>B162/1576</f>
        <v>1.0786802030456852E-2</v>
      </c>
      <c r="D162" s="71">
        <v>23</v>
      </c>
      <c r="E162" s="41">
        <f>D162/1560</f>
        <v>1.4743589743589743E-2</v>
      </c>
      <c r="F162" s="77">
        <v>75</v>
      </c>
      <c r="G162" s="42">
        <f>F162/4424</f>
        <v>1.6952983725135623E-2</v>
      </c>
      <c r="H162" s="71">
        <v>48</v>
      </c>
      <c r="I162" s="41">
        <f>H162/4091</f>
        <v>1.1733072598386702E-2</v>
      </c>
      <c r="J162" s="37">
        <f>IF(D162=0, "-", IF((B162-D162)/D162&lt;10, (B162-D162)/D162, "&gt;999%"))</f>
        <v>-0.2608695652173913</v>
      </c>
      <c r="K162" s="38">
        <f>IF(H162=0, "-", IF((F162-H162)/H162&lt;10, (F162-H162)/H162, "&gt;999%"))</f>
        <v>0.5625</v>
      </c>
    </row>
    <row r="163" spans="1:11" x14ac:dyDescent="0.25">
      <c r="B163" s="83"/>
      <c r="D163" s="83"/>
      <c r="F163" s="83"/>
      <c r="H163" s="83"/>
    </row>
    <row r="164" spans="1:11" ht="15.6" x14ac:dyDescent="0.3">
      <c r="A164" s="164" t="s">
        <v>96</v>
      </c>
      <c r="B164" s="196" t="s">
        <v>1</v>
      </c>
      <c r="C164" s="200"/>
      <c r="D164" s="200"/>
      <c r="E164" s="197"/>
      <c r="F164" s="196" t="s">
        <v>14</v>
      </c>
      <c r="G164" s="200"/>
      <c r="H164" s="200"/>
      <c r="I164" s="197"/>
      <c r="J164" s="196" t="s">
        <v>15</v>
      </c>
      <c r="K164" s="197"/>
    </row>
    <row r="165" spans="1:11" x14ac:dyDescent="0.25">
      <c r="A165" s="22"/>
      <c r="B165" s="196">
        <f>VALUE(RIGHT($B$2, 4))</f>
        <v>2023</v>
      </c>
      <c r="C165" s="197"/>
      <c r="D165" s="196">
        <f>B165-1</f>
        <v>2022</v>
      </c>
      <c r="E165" s="204"/>
      <c r="F165" s="196">
        <f>B165</f>
        <v>2023</v>
      </c>
      <c r="G165" s="204"/>
      <c r="H165" s="196">
        <f>D165</f>
        <v>2022</v>
      </c>
      <c r="I165" s="204"/>
      <c r="J165" s="140" t="s">
        <v>4</v>
      </c>
      <c r="K165" s="141" t="s">
        <v>2</v>
      </c>
    </row>
    <row r="166" spans="1:11" x14ac:dyDescent="0.25">
      <c r="A166" s="163" t="s">
        <v>123</v>
      </c>
      <c r="B166" s="61" t="s">
        <v>12</v>
      </c>
      <c r="C166" s="62" t="s">
        <v>13</v>
      </c>
      <c r="D166" s="61" t="s">
        <v>12</v>
      </c>
      <c r="E166" s="63" t="s">
        <v>13</v>
      </c>
      <c r="F166" s="62" t="s">
        <v>12</v>
      </c>
      <c r="G166" s="62" t="s">
        <v>13</v>
      </c>
      <c r="H166" s="61" t="s">
        <v>12</v>
      </c>
      <c r="I166" s="63" t="s">
        <v>13</v>
      </c>
      <c r="J166" s="61"/>
      <c r="K166" s="63"/>
    </row>
    <row r="167" spans="1:11" x14ac:dyDescent="0.25">
      <c r="A167" s="7" t="s">
        <v>255</v>
      </c>
      <c r="B167" s="65">
        <v>1</v>
      </c>
      <c r="C167" s="34">
        <f>IF(B175=0, "-", B167/B175)</f>
        <v>4.7619047619047616E-2</v>
      </c>
      <c r="D167" s="65">
        <v>1</v>
      </c>
      <c r="E167" s="9">
        <f>IF(D175=0, "-", D167/D175)</f>
        <v>0.2</v>
      </c>
      <c r="F167" s="81">
        <v>2</v>
      </c>
      <c r="G167" s="34">
        <f>IF(F175=0, "-", F167/F175)</f>
        <v>4.7619047619047616E-2</v>
      </c>
      <c r="H167" s="65">
        <v>3</v>
      </c>
      <c r="I167" s="9">
        <f>IF(H175=0, "-", H167/H175)</f>
        <v>0.25</v>
      </c>
      <c r="J167" s="8">
        <f t="shared" ref="J167:J173" si="14">IF(D167=0, "-", IF((B167-D167)/D167&lt;10, (B167-D167)/D167, "&gt;999%"))</f>
        <v>0</v>
      </c>
      <c r="K167" s="9">
        <f t="shared" ref="K167:K173" si="15">IF(H167=0, "-", IF((F167-H167)/H167&lt;10, (F167-H167)/H167, "&gt;999%"))</f>
        <v>-0.33333333333333331</v>
      </c>
    </row>
    <row r="168" spans="1:11" x14ac:dyDescent="0.25">
      <c r="A168" s="7" t="s">
        <v>256</v>
      </c>
      <c r="B168" s="65">
        <v>2</v>
      </c>
      <c r="C168" s="34">
        <f>IF(B175=0, "-", B168/B175)</f>
        <v>9.5238095238095233E-2</v>
      </c>
      <c r="D168" s="65">
        <v>1</v>
      </c>
      <c r="E168" s="9">
        <f>IF(D175=0, "-", D168/D175)</f>
        <v>0.2</v>
      </c>
      <c r="F168" s="81">
        <v>6</v>
      </c>
      <c r="G168" s="34">
        <f>IF(F175=0, "-", F168/F175)</f>
        <v>0.14285714285714285</v>
      </c>
      <c r="H168" s="65">
        <v>1</v>
      </c>
      <c r="I168" s="9">
        <f>IF(H175=0, "-", H168/H175)</f>
        <v>8.3333333333333329E-2</v>
      </c>
      <c r="J168" s="8">
        <f t="shared" si="14"/>
        <v>1</v>
      </c>
      <c r="K168" s="9">
        <f t="shared" si="15"/>
        <v>5</v>
      </c>
    </row>
    <row r="169" spans="1:11" x14ac:dyDescent="0.25">
      <c r="A169" s="7" t="s">
        <v>257</v>
      </c>
      <c r="B169" s="65">
        <v>1</v>
      </c>
      <c r="C169" s="34">
        <f>IF(B175=0, "-", B169/B175)</f>
        <v>4.7619047619047616E-2</v>
      </c>
      <c r="D169" s="65">
        <v>2</v>
      </c>
      <c r="E169" s="9">
        <f>IF(D175=0, "-", D169/D175)</f>
        <v>0.4</v>
      </c>
      <c r="F169" s="81">
        <v>5</v>
      </c>
      <c r="G169" s="34">
        <f>IF(F175=0, "-", F169/F175)</f>
        <v>0.11904761904761904</v>
      </c>
      <c r="H169" s="65">
        <v>2</v>
      </c>
      <c r="I169" s="9">
        <f>IF(H175=0, "-", H169/H175)</f>
        <v>0.16666666666666666</v>
      </c>
      <c r="J169" s="8">
        <f t="shared" si="14"/>
        <v>-0.5</v>
      </c>
      <c r="K169" s="9">
        <f t="shared" si="15"/>
        <v>1.5</v>
      </c>
    </row>
    <row r="170" spans="1:11" x14ac:dyDescent="0.25">
      <c r="A170" s="7" t="s">
        <v>258</v>
      </c>
      <c r="B170" s="65">
        <v>0</v>
      </c>
      <c r="C170" s="34">
        <f>IF(B175=0, "-", B170/B175)</f>
        <v>0</v>
      </c>
      <c r="D170" s="65">
        <v>0</v>
      </c>
      <c r="E170" s="9">
        <f>IF(D175=0, "-", D170/D175)</f>
        <v>0</v>
      </c>
      <c r="F170" s="81">
        <v>0</v>
      </c>
      <c r="G170" s="34">
        <f>IF(F175=0, "-", F170/F175)</f>
        <v>0</v>
      </c>
      <c r="H170" s="65">
        <v>1</v>
      </c>
      <c r="I170" s="9">
        <f>IF(H175=0, "-", H170/H175)</f>
        <v>8.3333333333333329E-2</v>
      </c>
      <c r="J170" s="8" t="str">
        <f t="shared" si="14"/>
        <v>-</v>
      </c>
      <c r="K170" s="9">
        <f t="shared" si="15"/>
        <v>-1</v>
      </c>
    </row>
    <row r="171" spans="1:11" x14ac:dyDescent="0.25">
      <c r="A171" s="7" t="s">
        <v>259</v>
      </c>
      <c r="B171" s="65">
        <v>0</v>
      </c>
      <c r="C171" s="34">
        <f>IF(B175=0, "-", B171/B175)</f>
        <v>0</v>
      </c>
      <c r="D171" s="65">
        <v>0</v>
      </c>
      <c r="E171" s="9">
        <f>IF(D175=0, "-", D171/D175)</f>
        <v>0</v>
      </c>
      <c r="F171" s="81">
        <v>1</v>
      </c>
      <c r="G171" s="34">
        <f>IF(F175=0, "-", F171/F175)</f>
        <v>2.3809523809523808E-2</v>
      </c>
      <c r="H171" s="65">
        <v>0</v>
      </c>
      <c r="I171" s="9">
        <f>IF(H175=0, "-", H171/H175)</f>
        <v>0</v>
      </c>
      <c r="J171" s="8" t="str">
        <f t="shared" si="14"/>
        <v>-</v>
      </c>
      <c r="K171" s="9" t="str">
        <f t="shared" si="15"/>
        <v>-</v>
      </c>
    </row>
    <row r="172" spans="1:11" x14ac:dyDescent="0.25">
      <c r="A172" s="7" t="s">
        <v>260</v>
      </c>
      <c r="B172" s="65">
        <v>7</v>
      </c>
      <c r="C172" s="34">
        <f>IF(B175=0, "-", B172/B175)</f>
        <v>0.33333333333333331</v>
      </c>
      <c r="D172" s="65">
        <v>1</v>
      </c>
      <c r="E172" s="9">
        <f>IF(D175=0, "-", D172/D175)</f>
        <v>0.2</v>
      </c>
      <c r="F172" s="81">
        <v>16</v>
      </c>
      <c r="G172" s="34">
        <f>IF(F175=0, "-", F172/F175)</f>
        <v>0.38095238095238093</v>
      </c>
      <c r="H172" s="65">
        <v>5</v>
      </c>
      <c r="I172" s="9">
        <f>IF(H175=0, "-", H172/H175)</f>
        <v>0.41666666666666669</v>
      </c>
      <c r="J172" s="8">
        <f t="shared" si="14"/>
        <v>6</v>
      </c>
      <c r="K172" s="9">
        <f t="shared" si="15"/>
        <v>2.2000000000000002</v>
      </c>
    </row>
    <row r="173" spans="1:11" x14ac:dyDescent="0.25">
      <c r="A173" s="7" t="s">
        <v>261</v>
      </c>
      <c r="B173" s="65">
        <v>10</v>
      </c>
      <c r="C173" s="34">
        <f>IF(B175=0, "-", B173/B175)</f>
        <v>0.47619047619047616</v>
      </c>
      <c r="D173" s="65">
        <v>0</v>
      </c>
      <c r="E173" s="9">
        <f>IF(D175=0, "-", D173/D175)</f>
        <v>0</v>
      </c>
      <c r="F173" s="81">
        <v>12</v>
      </c>
      <c r="G173" s="34">
        <f>IF(F175=0, "-", F173/F175)</f>
        <v>0.2857142857142857</v>
      </c>
      <c r="H173" s="65">
        <v>0</v>
      </c>
      <c r="I173" s="9">
        <f>IF(H175=0, "-", H173/H175)</f>
        <v>0</v>
      </c>
      <c r="J173" s="8" t="str">
        <f t="shared" si="14"/>
        <v>-</v>
      </c>
      <c r="K173" s="9" t="str">
        <f t="shared" si="15"/>
        <v>-</v>
      </c>
    </row>
    <row r="174" spans="1:11" x14ac:dyDescent="0.25">
      <c r="A174" s="2"/>
      <c r="B174" s="68"/>
      <c r="C174" s="33"/>
      <c r="D174" s="68"/>
      <c r="E174" s="6"/>
      <c r="F174" s="82"/>
      <c r="G174" s="33"/>
      <c r="H174" s="68"/>
      <c r="I174" s="6"/>
      <c r="J174" s="5"/>
      <c r="K174" s="6"/>
    </row>
    <row r="175" spans="1:11" s="43" customFormat="1" x14ac:dyDescent="0.25">
      <c r="A175" s="162" t="s">
        <v>453</v>
      </c>
      <c r="B175" s="71">
        <f>SUM(B167:B174)</f>
        <v>21</v>
      </c>
      <c r="C175" s="40">
        <f>B175/1576</f>
        <v>1.3324873096446701E-2</v>
      </c>
      <c r="D175" s="71">
        <f>SUM(D167:D174)</f>
        <v>5</v>
      </c>
      <c r="E175" s="41">
        <f>D175/1560</f>
        <v>3.205128205128205E-3</v>
      </c>
      <c r="F175" s="77">
        <f>SUM(F167:F174)</f>
        <v>42</v>
      </c>
      <c r="G175" s="42">
        <f>F175/4424</f>
        <v>9.4936708860759497E-3</v>
      </c>
      <c r="H175" s="71">
        <f>SUM(H167:H174)</f>
        <v>12</v>
      </c>
      <c r="I175" s="41">
        <f>H175/4091</f>
        <v>2.9332681495966755E-3</v>
      </c>
      <c r="J175" s="37">
        <f>IF(D175=0, "-", IF((B175-D175)/D175&lt;10, (B175-D175)/D175, "&gt;999%"))</f>
        <v>3.2</v>
      </c>
      <c r="K175" s="38">
        <f>IF(H175=0, "-", IF((F175-H175)/H175&lt;10, (F175-H175)/H175, "&gt;999%"))</f>
        <v>2.5</v>
      </c>
    </row>
    <row r="176" spans="1:11" x14ac:dyDescent="0.25">
      <c r="B176" s="83"/>
      <c r="D176" s="83"/>
      <c r="F176" s="83"/>
      <c r="H176" s="83"/>
    </row>
    <row r="177" spans="1:11" x14ac:dyDescent="0.25">
      <c r="A177" s="163" t="s">
        <v>124</v>
      </c>
      <c r="B177" s="61" t="s">
        <v>12</v>
      </c>
      <c r="C177" s="62" t="s">
        <v>13</v>
      </c>
      <c r="D177" s="61" t="s">
        <v>12</v>
      </c>
      <c r="E177" s="63" t="s">
        <v>13</v>
      </c>
      <c r="F177" s="62" t="s">
        <v>12</v>
      </c>
      <c r="G177" s="62" t="s">
        <v>13</v>
      </c>
      <c r="H177" s="61" t="s">
        <v>12</v>
      </c>
      <c r="I177" s="63" t="s">
        <v>13</v>
      </c>
      <c r="J177" s="61"/>
      <c r="K177" s="63"/>
    </row>
    <row r="178" spans="1:11" x14ac:dyDescent="0.25">
      <c r="A178" s="7" t="s">
        <v>262</v>
      </c>
      <c r="B178" s="65">
        <v>0</v>
      </c>
      <c r="C178" s="34">
        <f>IF(B188=0, "-", B178/B188)</f>
        <v>0</v>
      </c>
      <c r="D178" s="65">
        <v>0</v>
      </c>
      <c r="E178" s="9">
        <f>IF(D188=0, "-", D178/D188)</f>
        <v>0</v>
      </c>
      <c r="F178" s="81">
        <v>1</v>
      </c>
      <c r="G178" s="34">
        <f>IF(F188=0, "-", F178/F188)</f>
        <v>0.14285714285714285</v>
      </c>
      <c r="H178" s="65">
        <v>1</v>
      </c>
      <c r="I178" s="9">
        <f>IF(H188=0, "-", H178/H188)</f>
        <v>7.1428571428571425E-2</v>
      </c>
      <c r="J178" s="8" t="str">
        <f t="shared" ref="J178:J186" si="16">IF(D178=0, "-", IF((B178-D178)/D178&lt;10, (B178-D178)/D178, "&gt;999%"))</f>
        <v>-</v>
      </c>
      <c r="K178" s="9">
        <f t="shared" ref="K178:K186" si="17">IF(H178=0, "-", IF((F178-H178)/H178&lt;10, (F178-H178)/H178, "&gt;999%"))</f>
        <v>0</v>
      </c>
    </row>
    <row r="179" spans="1:11" x14ac:dyDescent="0.25">
      <c r="A179" s="7" t="s">
        <v>263</v>
      </c>
      <c r="B179" s="65">
        <v>0</v>
      </c>
      <c r="C179" s="34">
        <f>IF(B188=0, "-", B179/B188)</f>
        <v>0</v>
      </c>
      <c r="D179" s="65">
        <v>1</v>
      </c>
      <c r="E179" s="9">
        <f>IF(D188=0, "-", D179/D188)</f>
        <v>0.5</v>
      </c>
      <c r="F179" s="81">
        <v>0</v>
      </c>
      <c r="G179" s="34">
        <f>IF(F188=0, "-", F179/F188)</f>
        <v>0</v>
      </c>
      <c r="H179" s="65">
        <v>1</v>
      </c>
      <c r="I179" s="9">
        <f>IF(H188=0, "-", H179/H188)</f>
        <v>7.1428571428571425E-2</v>
      </c>
      <c r="J179" s="8">
        <f t="shared" si="16"/>
        <v>-1</v>
      </c>
      <c r="K179" s="9">
        <f t="shared" si="17"/>
        <v>-1</v>
      </c>
    </row>
    <row r="180" spans="1:11" x14ac:dyDescent="0.25">
      <c r="A180" s="7" t="s">
        <v>264</v>
      </c>
      <c r="B180" s="65">
        <v>0</v>
      </c>
      <c r="C180" s="34">
        <f>IF(B188=0, "-", B180/B188)</f>
        <v>0</v>
      </c>
      <c r="D180" s="65">
        <v>0</v>
      </c>
      <c r="E180" s="9">
        <f>IF(D188=0, "-", D180/D188)</f>
        <v>0</v>
      </c>
      <c r="F180" s="81">
        <v>0</v>
      </c>
      <c r="G180" s="34">
        <f>IF(F188=0, "-", F180/F188)</f>
        <v>0</v>
      </c>
      <c r="H180" s="65">
        <v>5</v>
      </c>
      <c r="I180" s="9">
        <f>IF(H188=0, "-", H180/H188)</f>
        <v>0.35714285714285715</v>
      </c>
      <c r="J180" s="8" t="str">
        <f t="shared" si="16"/>
        <v>-</v>
      </c>
      <c r="K180" s="9">
        <f t="shared" si="17"/>
        <v>-1</v>
      </c>
    </row>
    <row r="181" spans="1:11" x14ac:dyDescent="0.25">
      <c r="A181" s="7" t="s">
        <v>265</v>
      </c>
      <c r="B181" s="65">
        <v>1</v>
      </c>
      <c r="C181" s="34">
        <f>IF(B188=0, "-", B181/B188)</f>
        <v>1</v>
      </c>
      <c r="D181" s="65">
        <v>0</v>
      </c>
      <c r="E181" s="9">
        <f>IF(D188=0, "-", D181/D188)</f>
        <v>0</v>
      </c>
      <c r="F181" s="81">
        <v>2</v>
      </c>
      <c r="G181" s="34">
        <f>IF(F188=0, "-", F181/F188)</f>
        <v>0.2857142857142857</v>
      </c>
      <c r="H181" s="65">
        <v>2</v>
      </c>
      <c r="I181" s="9">
        <f>IF(H188=0, "-", H181/H188)</f>
        <v>0.14285714285714285</v>
      </c>
      <c r="J181" s="8" t="str">
        <f t="shared" si="16"/>
        <v>-</v>
      </c>
      <c r="K181" s="9">
        <f t="shared" si="17"/>
        <v>0</v>
      </c>
    </row>
    <row r="182" spans="1:11" x14ac:dyDescent="0.25">
      <c r="A182" s="7" t="s">
        <v>266</v>
      </c>
      <c r="B182" s="65">
        <v>0</v>
      </c>
      <c r="C182" s="34">
        <f>IF(B188=0, "-", B182/B188)</f>
        <v>0</v>
      </c>
      <c r="D182" s="65">
        <v>0</v>
      </c>
      <c r="E182" s="9">
        <f>IF(D188=0, "-", D182/D188)</f>
        <v>0</v>
      </c>
      <c r="F182" s="81">
        <v>0</v>
      </c>
      <c r="G182" s="34">
        <f>IF(F188=0, "-", F182/F188)</f>
        <v>0</v>
      </c>
      <c r="H182" s="65">
        <v>1</v>
      </c>
      <c r="I182" s="9">
        <f>IF(H188=0, "-", H182/H188)</f>
        <v>7.1428571428571425E-2</v>
      </c>
      <c r="J182" s="8" t="str">
        <f t="shared" si="16"/>
        <v>-</v>
      </c>
      <c r="K182" s="9">
        <f t="shared" si="17"/>
        <v>-1</v>
      </c>
    </row>
    <row r="183" spans="1:11" x14ac:dyDescent="0.25">
      <c r="A183" s="7" t="s">
        <v>267</v>
      </c>
      <c r="B183" s="65">
        <v>0</v>
      </c>
      <c r="C183" s="34">
        <f>IF(B188=0, "-", B183/B188)</f>
        <v>0</v>
      </c>
      <c r="D183" s="65">
        <v>0</v>
      </c>
      <c r="E183" s="9">
        <f>IF(D188=0, "-", D183/D188)</f>
        <v>0</v>
      </c>
      <c r="F183" s="81">
        <v>1</v>
      </c>
      <c r="G183" s="34">
        <f>IF(F188=0, "-", F183/F188)</f>
        <v>0.14285714285714285</v>
      </c>
      <c r="H183" s="65">
        <v>0</v>
      </c>
      <c r="I183" s="9">
        <f>IF(H188=0, "-", H183/H188)</f>
        <v>0</v>
      </c>
      <c r="J183" s="8" t="str">
        <f t="shared" si="16"/>
        <v>-</v>
      </c>
      <c r="K183" s="9" t="str">
        <f t="shared" si="17"/>
        <v>-</v>
      </c>
    </row>
    <row r="184" spans="1:11" x14ac:dyDescent="0.25">
      <c r="A184" s="7" t="s">
        <v>268</v>
      </c>
      <c r="B184" s="65">
        <v>0</v>
      </c>
      <c r="C184" s="34">
        <f>IF(B188=0, "-", B184/B188)</f>
        <v>0</v>
      </c>
      <c r="D184" s="65">
        <v>0</v>
      </c>
      <c r="E184" s="9">
        <f>IF(D188=0, "-", D184/D188)</f>
        <v>0</v>
      </c>
      <c r="F184" s="81">
        <v>1</v>
      </c>
      <c r="G184" s="34">
        <f>IF(F188=0, "-", F184/F188)</f>
        <v>0.14285714285714285</v>
      </c>
      <c r="H184" s="65">
        <v>0</v>
      </c>
      <c r="I184" s="9">
        <f>IF(H188=0, "-", H184/H188)</f>
        <v>0</v>
      </c>
      <c r="J184" s="8" t="str">
        <f t="shared" si="16"/>
        <v>-</v>
      </c>
      <c r="K184" s="9" t="str">
        <f t="shared" si="17"/>
        <v>-</v>
      </c>
    </row>
    <row r="185" spans="1:11" x14ac:dyDescent="0.25">
      <c r="A185" s="7" t="s">
        <v>269</v>
      </c>
      <c r="B185" s="65">
        <v>0</v>
      </c>
      <c r="C185" s="34">
        <f>IF(B188=0, "-", B185/B188)</f>
        <v>0</v>
      </c>
      <c r="D185" s="65">
        <v>0</v>
      </c>
      <c r="E185" s="9">
        <f>IF(D188=0, "-", D185/D188)</f>
        <v>0</v>
      </c>
      <c r="F185" s="81">
        <v>1</v>
      </c>
      <c r="G185" s="34">
        <f>IF(F188=0, "-", F185/F188)</f>
        <v>0.14285714285714285</v>
      </c>
      <c r="H185" s="65">
        <v>1</v>
      </c>
      <c r="I185" s="9">
        <f>IF(H188=0, "-", H185/H188)</f>
        <v>7.1428571428571425E-2</v>
      </c>
      <c r="J185" s="8" t="str">
        <f t="shared" si="16"/>
        <v>-</v>
      </c>
      <c r="K185" s="9">
        <f t="shared" si="17"/>
        <v>0</v>
      </c>
    </row>
    <row r="186" spans="1:11" x14ac:dyDescent="0.25">
      <c r="A186" s="7" t="s">
        <v>270</v>
      </c>
      <c r="B186" s="65">
        <v>0</v>
      </c>
      <c r="C186" s="34">
        <f>IF(B188=0, "-", B186/B188)</f>
        <v>0</v>
      </c>
      <c r="D186" s="65">
        <v>1</v>
      </c>
      <c r="E186" s="9">
        <f>IF(D188=0, "-", D186/D188)</f>
        <v>0.5</v>
      </c>
      <c r="F186" s="81">
        <v>1</v>
      </c>
      <c r="G186" s="34">
        <f>IF(F188=0, "-", F186/F188)</f>
        <v>0.14285714285714285</v>
      </c>
      <c r="H186" s="65">
        <v>3</v>
      </c>
      <c r="I186" s="9">
        <f>IF(H188=0, "-", H186/H188)</f>
        <v>0.21428571428571427</v>
      </c>
      <c r="J186" s="8">
        <f t="shared" si="16"/>
        <v>-1</v>
      </c>
      <c r="K186" s="9">
        <f t="shared" si="17"/>
        <v>-0.66666666666666663</v>
      </c>
    </row>
    <row r="187" spans="1:11" x14ac:dyDescent="0.25">
      <c r="A187" s="2"/>
      <c r="B187" s="68"/>
      <c r="C187" s="33"/>
      <c r="D187" s="68"/>
      <c r="E187" s="6"/>
      <c r="F187" s="82"/>
      <c r="G187" s="33"/>
      <c r="H187" s="68"/>
      <c r="I187" s="6"/>
      <c r="J187" s="5"/>
      <c r="K187" s="6"/>
    </row>
    <row r="188" spans="1:11" s="43" customFormat="1" x14ac:dyDescent="0.25">
      <c r="A188" s="162" t="s">
        <v>452</v>
      </c>
      <c r="B188" s="71">
        <f>SUM(B178:B187)</f>
        <v>1</v>
      </c>
      <c r="C188" s="40">
        <f>B188/1576</f>
        <v>6.3451776649746188E-4</v>
      </c>
      <c r="D188" s="71">
        <f>SUM(D178:D187)</f>
        <v>2</v>
      </c>
      <c r="E188" s="41">
        <f>D188/1560</f>
        <v>1.2820512820512821E-3</v>
      </c>
      <c r="F188" s="77">
        <f>SUM(F178:F187)</f>
        <v>7</v>
      </c>
      <c r="G188" s="42">
        <f>F188/4424</f>
        <v>1.5822784810126582E-3</v>
      </c>
      <c r="H188" s="71">
        <f>SUM(H178:H187)</f>
        <v>14</v>
      </c>
      <c r="I188" s="41">
        <f>H188/4091</f>
        <v>3.4221461745294547E-3</v>
      </c>
      <c r="J188" s="37">
        <f>IF(D188=0, "-", IF((B188-D188)/D188&lt;10, (B188-D188)/D188, "&gt;999%"))</f>
        <v>-0.5</v>
      </c>
      <c r="K188" s="38">
        <f>IF(H188=0, "-", IF((F188-H188)/H188&lt;10, (F188-H188)/H188, "&gt;999%"))</f>
        <v>-0.5</v>
      </c>
    </row>
    <row r="189" spans="1:11" x14ac:dyDescent="0.25">
      <c r="B189" s="83"/>
      <c r="D189" s="83"/>
      <c r="F189" s="83"/>
      <c r="H189" s="83"/>
    </row>
    <row r="190" spans="1:11" x14ac:dyDescent="0.25">
      <c r="A190" s="163" t="s">
        <v>125</v>
      </c>
      <c r="B190" s="61" t="s">
        <v>12</v>
      </c>
      <c r="C190" s="62" t="s">
        <v>13</v>
      </c>
      <c r="D190" s="61" t="s">
        <v>12</v>
      </c>
      <c r="E190" s="63" t="s">
        <v>13</v>
      </c>
      <c r="F190" s="62" t="s">
        <v>12</v>
      </c>
      <c r="G190" s="62" t="s">
        <v>13</v>
      </c>
      <c r="H190" s="61" t="s">
        <v>12</v>
      </c>
      <c r="I190" s="63" t="s">
        <v>13</v>
      </c>
      <c r="J190" s="61"/>
      <c r="K190" s="63"/>
    </row>
    <row r="191" spans="1:11" x14ac:dyDescent="0.25">
      <c r="A191" s="7" t="s">
        <v>271</v>
      </c>
      <c r="B191" s="65">
        <v>0</v>
      </c>
      <c r="C191" s="34" t="str">
        <f>IF(B193=0, "-", B191/B193)</f>
        <v>-</v>
      </c>
      <c r="D191" s="65">
        <v>1</v>
      </c>
      <c r="E191" s="9">
        <f>IF(D193=0, "-", D191/D193)</f>
        <v>1</v>
      </c>
      <c r="F191" s="81">
        <v>0</v>
      </c>
      <c r="G191" s="34" t="str">
        <f>IF(F193=0, "-", F191/F193)</f>
        <v>-</v>
      </c>
      <c r="H191" s="65">
        <v>3</v>
      </c>
      <c r="I191" s="9">
        <f>IF(H193=0, "-", H191/H193)</f>
        <v>1</v>
      </c>
      <c r="J191" s="8">
        <f>IF(D191=0, "-", IF((B191-D191)/D191&lt;10, (B191-D191)/D191, "&gt;999%"))</f>
        <v>-1</v>
      </c>
      <c r="K191" s="9">
        <f>IF(H191=0, "-", IF((F191-H191)/H191&lt;10, (F191-H191)/H191, "&gt;999%"))</f>
        <v>-1</v>
      </c>
    </row>
    <row r="192" spans="1:11" x14ac:dyDescent="0.25">
      <c r="A192" s="2"/>
      <c r="B192" s="68"/>
      <c r="C192" s="33"/>
      <c r="D192" s="68"/>
      <c r="E192" s="6"/>
      <c r="F192" s="82"/>
      <c r="G192" s="33"/>
      <c r="H192" s="68"/>
      <c r="I192" s="6"/>
      <c r="J192" s="5"/>
      <c r="K192" s="6"/>
    </row>
    <row r="193" spans="1:11" s="43" customFormat="1" x14ac:dyDescent="0.25">
      <c r="A193" s="162" t="s">
        <v>451</v>
      </c>
      <c r="B193" s="71">
        <f>SUM(B191:B192)</f>
        <v>0</v>
      </c>
      <c r="C193" s="40">
        <f>B193/1576</f>
        <v>0</v>
      </c>
      <c r="D193" s="71">
        <f>SUM(D191:D192)</f>
        <v>1</v>
      </c>
      <c r="E193" s="41">
        <f>D193/1560</f>
        <v>6.4102564102564103E-4</v>
      </c>
      <c r="F193" s="77">
        <f>SUM(F191:F192)</f>
        <v>0</v>
      </c>
      <c r="G193" s="42">
        <f>F193/4424</f>
        <v>0</v>
      </c>
      <c r="H193" s="71">
        <f>SUM(H191:H192)</f>
        <v>3</v>
      </c>
      <c r="I193" s="41">
        <f>H193/4091</f>
        <v>7.3331703739916887E-4</v>
      </c>
      <c r="J193" s="37">
        <f>IF(D193=0, "-", IF((B193-D193)/D193&lt;10, (B193-D193)/D193, "&gt;999%"))</f>
        <v>-1</v>
      </c>
      <c r="K193" s="38">
        <f>IF(H193=0, "-", IF((F193-H193)/H193&lt;10, (F193-H193)/H193, "&gt;999%"))</f>
        <v>-1</v>
      </c>
    </row>
    <row r="194" spans="1:11" x14ac:dyDescent="0.25">
      <c r="B194" s="83"/>
      <c r="D194" s="83"/>
      <c r="F194" s="83"/>
      <c r="H194" s="83"/>
    </row>
    <row r="195" spans="1:11" s="43" customFormat="1" x14ac:dyDescent="0.25">
      <c r="A195" s="162" t="s">
        <v>450</v>
      </c>
      <c r="B195" s="71">
        <v>22</v>
      </c>
      <c r="C195" s="40">
        <f>B195/1576</f>
        <v>1.3959390862944163E-2</v>
      </c>
      <c r="D195" s="71">
        <v>8</v>
      </c>
      <c r="E195" s="41">
        <f>D195/1560</f>
        <v>5.1282051282051282E-3</v>
      </c>
      <c r="F195" s="77">
        <v>49</v>
      </c>
      <c r="G195" s="42">
        <f>F195/4424</f>
        <v>1.1075949367088608E-2</v>
      </c>
      <c r="H195" s="71">
        <v>29</v>
      </c>
      <c r="I195" s="41">
        <f>H195/4091</f>
        <v>7.0887313615252993E-3</v>
      </c>
      <c r="J195" s="37">
        <f>IF(D195=0, "-", IF((B195-D195)/D195&lt;10, (B195-D195)/D195, "&gt;999%"))</f>
        <v>1.75</v>
      </c>
      <c r="K195" s="38">
        <f>IF(H195=0, "-", IF((F195-H195)/H195&lt;10, (F195-H195)/H195, "&gt;999%"))</f>
        <v>0.68965517241379315</v>
      </c>
    </row>
    <row r="196" spans="1:11" x14ac:dyDescent="0.25">
      <c r="B196" s="83"/>
      <c r="D196" s="83"/>
      <c r="F196" s="83"/>
      <c r="H196" s="83"/>
    </row>
    <row r="197" spans="1:11" x14ac:dyDescent="0.25">
      <c r="A197" s="27" t="s">
        <v>448</v>
      </c>
      <c r="B197" s="71">
        <f>B201-B199</f>
        <v>239</v>
      </c>
      <c r="C197" s="40">
        <f>B197/1576</f>
        <v>0.1516497461928934</v>
      </c>
      <c r="D197" s="71">
        <f>D201-D199</f>
        <v>227</v>
      </c>
      <c r="E197" s="41">
        <f>D197/1560</f>
        <v>0.14551282051282052</v>
      </c>
      <c r="F197" s="77">
        <f>F201-F199</f>
        <v>638</v>
      </c>
      <c r="G197" s="42">
        <f>F197/4424</f>
        <v>0.1442133815551537</v>
      </c>
      <c r="H197" s="71">
        <f>H201-H199</f>
        <v>802</v>
      </c>
      <c r="I197" s="41">
        <f>H197/4091</f>
        <v>0.19604008799804448</v>
      </c>
      <c r="J197" s="37">
        <f>IF(D197=0, "-", IF((B197-D197)/D197&lt;10, (B197-D197)/D197, "&gt;999%"))</f>
        <v>5.2863436123348019E-2</v>
      </c>
      <c r="K197" s="38">
        <f>IF(H197=0, "-", IF((F197-H197)/H197&lt;10, (F197-H197)/H197, "&gt;999%"))</f>
        <v>-0.20448877805486285</v>
      </c>
    </row>
    <row r="198" spans="1:11" x14ac:dyDescent="0.25">
      <c r="A198" s="27"/>
      <c r="B198" s="71"/>
      <c r="C198" s="40"/>
      <c r="D198" s="71"/>
      <c r="E198" s="41"/>
      <c r="F198" s="77"/>
      <c r="G198" s="42"/>
      <c r="H198" s="71"/>
      <c r="I198" s="41"/>
      <c r="J198" s="37"/>
      <c r="K198" s="38"/>
    </row>
    <row r="199" spans="1:11" x14ac:dyDescent="0.25">
      <c r="A199" s="27" t="s">
        <v>449</v>
      </c>
      <c r="B199" s="71">
        <v>164</v>
      </c>
      <c r="C199" s="40">
        <f>B199/1576</f>
        <v>0.10406091370558376</v>
      </c>
      <c r="D199" s="71">
        <v>233</v>
      </c>
      <c r="E199" s="41">
        <f>D199/1560</f>
        <v>0.14935897435897436</v>
      </c>
      <c r="F199" s="77">
        <v>646</v>
      </c>
      <c r="G199" s="42">
        <f>F199/4424</f>
        <v>0.14602169981916818</v>
      </c>
      <c r="H199" s="71">
        <v>326</v>
      </c>
      <c r="I199" s="41">
        <f>H199/4091</f>
        <v>7.9687118064043022E-2</v>
      </c>
      <c r="J199" s="37">
        <f>IF(D199=0, "-", IF((B199-D199)/D199&lt;10, (B199-D199)/D199, "&gt;999%"))</f>
        <v>-0.29613733905579398</v>
      </c>
      <c r="K199" s="38">
        <f>IF(H199=0, "-", IF((F199-H199)/H199&lt;10, (F199-H199)/H199, "&gt;999%"))</f>
        <v>0.98159509202453987</v>
      </c>
    </row>
    <row r="200" spans="1:11" x14ac:dyDescent="0.25">
      <c r="A200" s="27"/>
      <c r="B200" s="71"/>
      <c r="C200" s="40"/>
      <c r="D200" s="71"/>
      <c r="E200" s="41"/>
      <c r="F200" s="77"/>
      <c r="G200" s="42"/>
      <c r="H200" s="71"/>
      <c r="I200" s="41"/>
      <c r="J200" s="37"/>
      <c r="K200" s="38"/>
    </row>
    <row r="201" spans="1:11" x14ac:dyDescent="0.25">
      <c r="A201" s="27" t="s">
        <v>447</v>
      </c>
      <c r="B201" s="71">
        <v>403</v>
      </c>
      <c r="C201" s="40">
        <f>B201/1576</f>
        <v>0.25571065989847713</v>
      </c>
      <c r="D201" s="71">
        <v>460</v>
      </c>
      <c r="E201" s="41">
        <f>D201/1560</f>
        <v>0.29487179487179488</v>
      </c>
      <c r="F201" s="77">
        <v>1284</v>
      </c>
      <c r="G201" s="42">
        <f>F201/4424</f>
        <v>0.29023508137432186</v>
      </c>
      <c r="H201" s="71">
        <v>1128</v>
      </c>
      <c r="I201" s="41">
        <f>H201/4091</f>
        <v>0.2757272060620875</v>
      </c>
      <c r="J201" s="37">
        <f>IF(D201=0, "-", IF((B201-D201)/D201&lt;10, (B201-D201)/D201, "&gt;999%"))</f>
        <v>-0.12391304347826088</v>
      </c>
      <c r="K201" s="38">
        <f>IF(H201=0, "-", IF((F201-H201)/H201&lt;10, (F201-H201)/H201, "&gt;999%"))</f>
        <v>0.13829787234042554</v>
      </c>
    </row>
  </sheetData>
  <mergeCells count="58">
    <mergeCell ref="B1:K1"/>
    <mergeCell ref="B2:K2"/>
    <mergeCell ref="B164:E164"/>
    <mergeCell ref="F164:I164"/>
    <mergeCell ref="J164:K164"/>
    <mergeCell ref="B165:C165"/>
    <mergeCell ref="D165:E165"/>
    <mergeCell ref="F165:G165"/>
    <mergeCell ref="H165:I165"/>
    <mergeCell ref="B141:E141"/>
    <mergeCell ref="F141:I141"/>
    <mergeCell ref="J141:K141"/>
    <mergeCell ref="B142:C142"/>
    <mergeCell ref="D142:E142"/>
    <mergeCell ref="F142:G142"/>
    <mergeCell ref="H142:I142"/>
    <mergeCell ref="B130:E130"/>
    <mergeCell ref="F130:I130"/>
    <mergeCell ref="J130:K130"/>
    <mergeCell ref="B131:C131"/>
    <mergeCell ref="D131:E131"/>
    <mergeCell ref="F131:G131"/>
    <mergeCell ref="H131:I131"/>
    <mergeCell ref="B108:E108"/>
    <mergeCell ref="F108:I108"/>
    <mergeCell ref="J108:K108"/>
    <mergeCell ref="B109:C109"/>
    <mergeCell ref="D109:E109"/>
    <mergeCell ref="F109:G109"/>
    <mergeCell ref="H109:I109"/>
    <mergeCell ref="B73:E73"/>
    <mergeCell ref="F73:I73"/>
    <mergeCell ref="J73:K73"/>
    <mergeCell ref="B74:C74"/>
    <mergeCell ref="D74:E74"/>
    <mergeCell ref="F74:G74"/>
    <mergeCell ref="H74:I74"/>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2" max="16383" man="1"/>
    <brk id="107" max="16383" man="1"/>
    <brk id="16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2"/>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497</v>
      </c>
      <c r="C1" s="198"/>
      <c r="D1" s="198"/>
      <c r="E1" s="199"/>
      <c r="F1" s="199"/>
      <c r="G1" s="199"/>
      <c r="H1" s="199"/>
      <c r="I1" s="199"/>
      <c r="J1" s="199"/>
      <c r="K1" s="199"/>
    </row>
    <row r="2" spans="1:11" s="52" customFormat="1" ht="20.399999999999999" x14ac:dyDescent="0.35">
      <c r="A2" s="4" t="s">
        <v>87</v>
      </c>
      <c r="B2" s="202" t="s">
        <v>78</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2</v>
      </c>
      <c r="C7" s="39">
        <f>IF(B42=0, "-", B7/B42)</f>
        <v>4.9627791563275434E-3</v>
      </c>
      <c r="D7" s="65">
        <v>2</v>
      </c>
      <c r="E7" s="21">
        <f>IF(D42=0, "-", D7/D42)</f>
        <v>4.3478260869565218E-3</v>
      </c>
      <c r="F7" s="81">
        <v>3</v>
      </c>
      <c r="G7" s="39">
        <f>IF(F42=0, "-", F7/F42)</f>
        <v>2.3364485981308409E-3</v>
      </c>
      <c r="H7" s="65">
        <v>2</v>
      </c>
      <c r="I7" s="21">
        <f>IF(H42=0, "-", H7/H42)</f>
        <v>1.7730496453900709E-3</v>
      </c>
      <c r="J7" s="20">
        <f t="shared" ref="J7:J40" si="0">IF(D7=0, "-", IF((B7-D7)/D7&lt;10, (B7-D7)/D7, "&gt;999%"))</f>
        <v>0</v>
      </c>
      <c r="K7" s="21">
        <f t="shared" ref="K7:K40" si="1">IF(H7=0, "-", IF((F7-H7)/H7&lt;10, (F7-H7)/H7, "&gt;999%"))</f>
        <v>0.5</v>
      </c>
    </row>
    <row r="8" spans="1:11" x14ac:dyDescent="0.25">
      <c r="A8" s="7" t="s">
        <v>32</v>
      </c>
      <c r="B8" s="65">
        <v>6</v>
      </c>
      <c r="C8" s="39">
        <f>IF(B42=0, "-", B8/B42)</f>
        <v>1.488833746898263E-2</v>
      </c>
      <c r="D8" s="65">
        <v>5</v>
      </c>
      <c r="E8" s="21">
        <f>IF(D42=0, "-", D8/D42)</f>
        <v>1.0869565217391304E-2</v>
      </c>
      <c r="F8" s="81">
        <v>34</v>
      </c>
      <c r="G8" s="39">
        <f>IF(F42=0, "-", F8/F42)</f>
        <v>2.6479750778816199E-2</v>
      </c>
      <c r="H8" s="65">
        <v>11</v>
      </c>
      <c r="I8" s="21">
        <f>IF(H42=0, "-", H8/H42)</f>
        <v>9.7517730496453903E-3</v>
      </c>
      <c r="J8" s="20">
        <f t="shared" si="0"/>
        <v>0.2</v>
      </c>
      <c r="K8" s="21">
        <f t="shared" si="1"/>
        <v>2.0909090909090908</v>
      </c>
    </row>
    <row r="9" spans="1:11" x14ac:dyDescent="0.25">
      <c r="A9" s="7" t="s">
        <v>33</v>
      </c>
      <c r="B9" s="65">
        <v>15</v>
      </c>
      <c r="C9" s="39">
        <f>IF(B42=0, "-", B9/B42)</f>
        <v>3.7220843672456573E-2</v>
      </c>
      <c r="D9" s="65">
        <v>12</v>
      </c>
      <c r="E9" s="21">
        <f>IF(D42=0, "-", D9/D42)</f>
        <v>2.6086956521739129E-2</v>
      </c>
      <c r="F9" s="81">
        <v>35</v>
      </c>
      <c r="G9" s="39">
        <f>IF(F42=0, "-", F9/F42)</f>
        <v>2.7258566978193146E-2</v>
      </c>
      <c r="H9" s="65">
        <v>41</v>
      </c>
      <c r="I9" s="21">
        <f>IF(H42=0, "-", H9/H42)</f>
        <v>3.6347517730496451E-2</v>
      </c>
      <c r="J9" s="20">
        <f t="shared" si="0"/>
        <v>0.25</v>
      </c>
      <c r="K9" s="21">
        <f t="shared" si="1"/>
        <v>-0.14634146341463414</v>
      </c>
    </row>
    <row r="10" spans="1:11" x14ac:dyDescent="0.25">
      <c r="A10" s="7" t="s">
        <v>35</v>
      </c>
      <c r="B10" s="65">
        <v>1</v>
      </c>
      <c r="C10" s="39">
        <f>IF(B42=0, "-", B10/B42)</f>
        <v>2.4813895781637717E-3</v>
      </c>
      <c r="D10" s="65">
        <v>0</v>
      </c>
      <c r="E10" s="21">
        <f>IF(D42=0, "-", D10/D42)</f>
        <v>0</v>
      </c>
      <c r="F10" s="81">
        <v>2</v>
      </c>
      <c r="G10" s="39">
        <f>IF(F42=0, "-", F10/F42)</f>
        <v>1.557632398753894E-3</v>
      </c>
      <c r="H10" s="65">
        <v>2</v>
      </c>
      <c r="I10" s="21">
        <f>IF(H42=0, "-", H10/H42)</f>
        <v>1.7730496453900709E-3</v>
      </c>
      <c r="J10" s="20" t="str">
        <f t="shared" si="0"/>
        <v>-</v>
      </c>
      <c r="K10" s="21">
        <f t="shared" si="1"/>
        <v>0</v>
      </c>
    </row>
    <row r="11" spans="1:11" x14ac:dyDescent="0.25">
      <c r="A11" s="7" t="s">
        <v>36</v>
      </c>
      <c r="B11" s="65">
        <v>0</v>
      </c>
      <c r="C11" s="39">
        <f>IF(B42=0, "-", B11/B42)</f>
        <v>0</v>
      </c>
      <c r="D11" s="65">
        <v>0</v>
      </c>
      <c r="E11" s="21">
        <f>IF(D42=0, "-", D11/D42)</f>
        <v>0</v>
      </c>
      <c r="F11" s="81">
        <v>1</v>
      </c>
      <c r="G11" s="39">
        <f>IF(F42=0, "-", F11/F42)</f>
        <v>7.7881619937694702E-4</v>
      </c>
      <c r="H11" s="65">
        <v>1</v>
      </c>
      <c r="I11" s="21">
        <f>IF(H42=0, "-", H11/H42)</f>
        <v>8.8652482269503544E-4</v>
      </c>
      <c r="J11" s="20" t="str">
        <f t="shared" si="0"/>
        <v>-</v>
      </c>
      <c r="K11" s="21">
        <f t="shared" si="1"/>
        <v>0</v>
      </c>
    </row>
    <row r="12" spans="1:11" x14ac:dyDescent="0.25">
      <c r="A12" s="7" t="s">
        <v>37</v>
      </c>
      <c r="B12" s="65">
        <v>0</v>
      </c>
      <c r="C12" s="39">
        <f>IF(B42=0, "-", B12/B42)</f>
        <v>0</v>
      </c>
      <c r="D12" s="65">
        <v>0</v>
      </c>
      <c r="E12" s="21">
        <f>IF(D42=0, "-", D12/D42)</f>
        <v>0</v>
      </c>
      <c r="F12" s="81">
        <v>3</v>
      </c>
      <c r="G12" s="39">
        <f>IF(F42=0, "-", F12/F42)</f>
        <v>2.3364485981308409E-3</v>
      </c>
      <c r="H12" s="65">
        <v>0</v>
      </c>
      <c r="I12" s="21">
        <f>IF(H42=0, "-", H12/H42)</f>
        <v>0</v>
      </c>
      <c r="J12" s="20" t="str">
        <f t="shared" si="0"/>
        <v>-</v>
      </c>
      <c r="K12" s="21" t="str">
        <f t="shared" si="1"/>
        <v>-</v>
      </c>
    </row>
    <row r="13" spans="1:11" x14ac:dyDescent="0.25">
      <c r="A13" s="7" t="s">
        <v>38</v>
      </c>
      <c r="B13" s="65">
        <v>1</v>
      </c>
      <c r="C13" s="39">
        <f>IF(B42=0, "-", B13/B42)</f>
        <v>2.4813895781637717E-3</v>
      </c>
      <c r="D13" s="65">
        <v>1</v>
      </c>
      <c r="E13" s="21">
        <f>IF(D42=0, "-", D13/D42)</f>
        <v>2.1739130434782609E-3</v>
      </c>
      <c r="F13" s="81">
        <v>5</v>
      </c>
      <c r="G13" s="39">
        <f>IF(F42=0, "-", F13/F42)</f>
        <v>3.8940809968847352E-3</v>
      </c>
      <c r="H13" s="65">
        <v>6</v>
      </c>
      <c r="I13" s="21">
        <f>IF(H42=0, "-", H13/H42)</f>
        <v>5.3191489361702126E-3</v>
      </c>
      <c r="J13" s="20">
        <f t="shared" si="0"/>
        <v>0</v>
      </c>
      <c r="K13" s="21">
        <f t="shared" si="1"/>
        <v>-0.16666666666666666</v>
      </c>
    </row>
    <row r="14" spans="1:11" x14ac:dyDescent="0.25">
      <c r="A14" s="7" t="s">
        <v>40</v>
      </c>
      <c r="B14" s="65">
        <v>3</v>
      </c>
      <c r="C14" s="39">
        <f>IF(B42=0, "-", B14/B42)</f>
        <v>7.4441687344913151E-3</v>
      </c>
      <c r="D14" s="65">
        <v>2</v>
      </c>
      <c r="E14" s="21">
        <f>IF(D42=0, "-", D14/D42)</f>
        <v>4.3478260869565218E-3</v>
      </c>
      <c r="F14" s="81">
        <v>8</v>
      </c>
      <c r="G14" s="39">
        <f>IF(F42=0, "-", F14/F42)</f>
        <v>6.2305295950155761E-3</v>
      </c>
      <c r="H14" s="65">
        <v>3</v>
      </c>
      <c r="I14" s="21">
        <f>IF(H42=0, "-", H14/H42)</f>
        <v>2.6595744680851063E-3</v>
      </c>
      <c r="J14" s="20">
        <f t="shared" si="0"/>
        <v>0.5</v>
      </c>
      <c r="K14" s="21">
        <f t="shared" si="1"/>
        <v>1.6666666666666667</v>
      </c>
    </row>
    <row r="15" spans="1:11" x14ac:dyDescent="0.25">
      <c r="A15" s="7" t="s">
        <v>45</v>
      </c>
      <c r="B15" s="65">
        <v>8</v>
      </c>
      <c r="C15" s="39">
        <f>IF(B42=0, "-", B15/B42)</f>
        <v>1.9851116625310174E-2</v>
      </c>
      <c r="D15" s="65">
        <v>6</v>
      </c>
      <c r="E15" s="21">
        <f>IF(D42=0, "-", D15/D42)</f>
        <v>1.3043478260869565E-2</v>
      </c>
      <c r="F15" s="81">
        <v>15</v>
      </c>
      <c r="G15" s="39">
        <f>IF(F42=0, "-", F15/F42)</f>
        <v>1.1682242990654205E-2</v>
      </c>
      <c r="H15" s="65">
        <v>9</v>
      </c>
      <c r="I15" s="21">
        <f>IF(H42=0, "-", H15/H42)</f>
        <v>7.9787234042553185E-3</v>
      </c>
      <c r="J15" s="20">
        <f t="shared" si="0"/>
        <v>0.33333333333333331</v>
      </c>
      <c r="K15" s="21">
        <f t="shared" si="1"/>
        <v>0.66666666666666663</v>
      </c>
    </row>
    <row r="16" spans="1:11" x14ac:dyDescent="0.25">
      <c r="A16" s="7" t="s">
        <v>46</v>
      </c>
      <c r="B16" s="65">
        <v>21</v>
      </c>
      <c r="C16" s="39">
        <f>IF(B42=0, "-", B16/B42)</f>
        <v>5.2109181141439205E-2</v>
      </c>
      <c r="D16" s="65">
        <v>38</v>
      </c>
      <c r="E16" s="21">
        <f>IF(D42=0, "-", D16/D42)</f>
        <v>8.2608695652173908E-2</v>
      </c>
      <c r="F16" s="81">
        <v>81</v>
      </c>
      <c r="G16" s="39">
        <f>IF(F42=0, "-", F16/F42)</f>
        <v>6.3084112149532703E-2</v>
      </c>
      <c r="H16" s="65">
        <v>125</v>
      </c>
      <c r="I16" s="21">
        <f>IF(H42=0, "-", H16/H42)</f>
        <v>0.11081560283687943</v>
      </c>
      <c r="J16" s="20">
        <f t="shared" si="0"/>
        <v>-0.44736842105263158</v>
      </c>
      <c r="K16" s="21">
        <f t="shared" si="1"/>
        <v>-0.35199999999999998</v>
      </c>
    </row>
    <row r="17" spans="1:11" x14ac:dyDescent="0.25">
      <c r="A17" s="7" t="s">
        <v>49</v>
      </c>
      <c r="B17" s="65">
        <v>2</v>
      </c>
      <c r="C17" s="39">
        <f>IF(B42=0, "-", B17/B42)</f>
        <v>4.9627791563275434E-3</v>
      </c>
      <c r="D17" s="65">
        <v>0</v>
      </c>
      <c r="E17" s="21">
        <f>IF(D42=0, "-", D17/D42)</f>
        <v>0</v>
      </c>
      <c r="F17" s="81">
        <v>2</v>
      </c>
      <c r="G17" s="39">
        <f>IF(F42=0, "-", F17/F42)</f>
        <v>1.557632398753894E-3</v>
      </c>
      <c r="H17" s="65">
        <v>0</v>
      </c>
      <c r="I17" s="21">
        <f>IF(H42=0, "-", H17/H42)</f>
        <v>0</v>
      </c>
      <c r="J17" s="20" t="str">
        <f t="shared" si="0"/>
        <v>-</v>
      </c>
      <c r="K17" s="21" t="str">
        <f t="shared" si="1"/>
        <v>-</v>
      </c>
    </row>
    <row r="18" spans="1:11" x14ac:dyDescent="0.25">
      <c r="A18" s="7" t="s">
        <v>51</v>
      </c>
      <c r="B18" s="65">
        <v>53</v>
      </c>
      <c r="C18" s="39">
        <f>IF(B42=0, "-", B18/B42)</f>
        <v>0.13151364764267989</v>
      </c>
      <c r="D18" s="65">
        <v>50</v>
      </c>
      <c r="E18" s="21">
        <f>IF(D42=0, "-", D18/D42)</f>
        <v>0.10869565217391304</v>
      </c>
      <c r="F18" s="81">
        <v>148</v>
      </c>
      <c r="G18" s="39">
        <f>IF(F42=0, "-", F18/F42)</f>
        <v>0.11526479750778816</v>
      </c>
      <c r="H18" s="65">
        <v>155</v>
      </c>
      <c r="I18" s="21">
        <f>IF(H42=0, "-", H18/H42)</f>
        <v>0.13741134751773049</v>
      </c>
      <c r="J18" s="20">
        <f t="shared" si="0"/>
        <v>0.06</v>
      </c>
      <c r="K18" s="21">
        <f t="shared" si="1"/>
        <v>-4.5161290322580643E-2</v>
      </c>
    </row>
    <row r="19" spans="1:11" x14ac:dyDescent="0.25">
      <c r="A19" s="7" t="s">
        <v>53</v>
      </c>
      <c r="B19" s="65">
        <v>0</v>
      </c>
      <c r="C19" s="39">
        <f>IF(B42=0, "-", B19/B42)</f>
        <v>0</v>
      </c>
      <c r="D19" s="65">
        <v>1</v>
      </c>
      <c r="E19" s="21">
        <f>IF(D42=0, "-", D19/D42)</f>
        <v>2.1739130434782609E-3</v>
      </c>
      <c r="F19" s="81">
        <v>1</v>
      </c>
      <c r="G19" s="39">
        <f>IF(F42=0, "-", F19/F42)</f>
        <v>7.7881619937694702E-4</v>
      </c>
      <c r="H19" s="65">
        <v>1</v>
      </c>
      <c r="I19" s="21">
        <f>IF(H42=0, "-", H19/H42)</f>
        <v>8.8652482269503544E-4</v>
      </c>
      <c r="J19" s="20">
        <f t="shared" si="0"/>
        <v>-1</v>
      </c>
      <c r="K19" s="21">
        <f t="shared" si="1"/>
        <v>0</v>
      </c>
    </row>
    <row r="20" spans="1:11" x14ac:dyDescent="0.25">
      <c r="A20" s="7" t="s">
        <v>54</v>
      </c>
      <c r="B20" s="65">
        <v>2</v>
      </c>
      <c r="C20" s="39">
        <f>IF(B42=0, "-", B20/B42)</f>
        <v>4.9627791563275434E-3</v>
      </c>
      <c r="D20" s="65">
        <v>2</v>
      </c>
      <c r="E20" s="21">
        <f>IF(D42=0, "-", D20/D42)</f>
        <v>4.3478260869565218E-3</v>
      </c>
      <c r="F20" s="81">
        <v>8</v>
      </c>
      <c r="G20" s="39">
        <f>IF(F42=0, "-", F20/F42)</f>
        <v>6.2305295950155761E-3</v>
      </c>
      <c r="H20" s="65">
        <v>9</v>
      </c>
      <c r="I20" s="21">
        <f>IF(H42=0, "-", H20/H42)</f>
        <v>7.9787234042553185E-3</v>
      </c>
      <c r="J20" s="20">
        <f t="shared" si="0"/>
        <v>0</v>
      </c>
      <c r="K20" s="21">
        <f t="shared" si="1"/>
        <v>-0.1111111111111111</v>
      </c>
    </row>
    <row r="21" spans="1:11" x14ac:dyDescent="0.25">
      <c r="A21" s="7" t="s">
        <v>55</v>
      </c>
      <c r="B21" s="65">
        <v>0</v>
      </c>
      <c r="C21" s="39">
        <f>IF(B42=0, "-", B21/B42)</f>
        <v>0</v>
      </c>
      <c r="D21" s="65">
        <v>0</v>
      </c>
      <c r="E21" s="21">
        <f>IF(D42=0, "-", D21/D42)</f>
        <v>0</v>
      </c>
      <c r="F21" s="81">
        <v>0</v>
      </c>
      <c r="G21" s="39">
        <f>IF(F42=0, "-", F21/F42)</f>
        <v>0</v>
      </c>
      <c r="H21" s="65">
        <v>1</v>
      </c>
      <c r="I21" s="21">
        <f>IF(H42=0, "-", H21/H42)</f>
        <v>8.8652482269503544E-4</v>
      </c>
      <c r="J21" s="20" t="str">
        <f t="shared" si="0"/>
        <v>-</v>
      </c>
      <c r="K21" s="21">
        <f t="shared" si="1"/>
        <v>-1</v>
      </c>
    </row>
    <row r="22" spans="1:11" x14ac:dyDescent="0.25">
      <c r="A22" s="7" t="s">
        <v>56</v>
      </c>
      <c r="B22" s="65">
        <v>0</v>
      </c>
      <c r="C22" s="39">
        <f>IF(B42=0, "-", B22/B42)</f>
        <v>0</v>
      </c>
      <c r="D22" s="65">
        <v>0</v>
      </c>
      <c r="E22" s="21">
        <f>IF(D42=0, "-", D22/D42)</f>
        <v>0</v>
      </c>
      <c r="F22" s="81">
        <v>0</v>
      </c>
      <c r="G22" s="39">
        <f>IF(F42=0, "-", F22/F42)</f>
        <v>0</v>
      </c>
      <c r="H22" s="65">
        <v>1</v>
      </c>
      <c r="I22" s="21">
        <f>IF(H42=0, "-", H22/H42)</f>
        <v>8.8652482269503544E-4</v>
      </c>
      <c r="J22" s="20" t="str">
        <f t="shared" si="0"/>
        <v>-</v>
      </c>
      <c r="K22" s="21">
        <f t="shared" si="1"/>
        <v>-1</v>
      </c>
    </row>
    <row r="23" spans="1:11" x14ac:dyDescent="0.25">
      <c r="A23" s="7" t="s">
        <v>57</v>
      </c>
      <c r="B23" s="65">
        <v>44</v>
      </c>
      <c r="C23" s="39">
        <f>IF(B42=0, "-", B23/B42)</f>
        <v>0.10918114143920596</v>
      </c>
      <c r="D23" s="65">
        <v>40</v>
      </c>
      <c r="E23" s="21">
        <f>IF(D42=0, "-", D23/D42)</f>
        <v>8.6956521739130432E-2</v>
      </c>
      <c r="F23" s="81">
        <v>113</v>
      </c>
      <c r="G23" s="39">
        <f>IF(F42=0, "-", F23/F42)</f>
        <v>8.8006230529595011E-2</v>
      </c>
      <c r="H23" s="65">
        <v>136</v>
      </c>
      <c r="I23" s="21">
        <f>IF(H42=0, "-", H23/H42)</f>
        <v>0.12056737588652482</v>
      </c>
      <c r="J23" s="20">
        <f t="shared" si="0"/>
        <v>0.1</v>
      </c>
      <c r="K23" s="21">
        <f t="shared" si="1"/>
        <v>-0.16911764705882354</v>
      </c>
    </row>
    <row r="24" spans="1:11" x14ac:dyDescent="0.25">
      <c r="A24" s="7" t="s">
        <v>58</v>
      </c>
      <c r="B24" s="65">
        <v>14</v>
      </c>
      <c r="C24" s="39">
        <f>IF(B42=0, "-", B24/B42)</f>
        <v>3.4739454094292806E-2</v>
      </c>
      <c r="D24" s="65">
        <v>7</v>
      </c>
      <c r="E24" s="21">
        <f>IF(D42=0, "-", D24/D42)</f>
        <v>1.5217391304347827E-2</v>
      </c>
      <c r="F24" s="81">
        <v>30</v>
      </c>
      <c r="G24" s="39">
        <f>IF(F42=0, "-", F24/F42)</f>
        <v>2.336448598130841E-2</v>
      </c>
      <c r="H24" s="65">
        <v>17</v>
      </c>
      <c r="I24" s="21">
        <f>IF(H42=0, "-", H24/H42)</f>
        <v>1.5070921985815602E-2</v>
      </c>
      <c r="J24" s="20">
        <f t="shared" si="0"/>
        <v>1</v>
      </c>
      <c r="K24" s="21">
        <f t="shared" si="1"/>
        <v>0.76470588235294112</v>
      </c>
    </row>
    <row r="25" spans="1:11" x14ac:dyDescent="0.25">
      <c r="A25" s="7" t="s">
        <v>59</v>
      </c>
      <c r="B25" s="65">
        <v>0</v>
      </c>
      <c r="C25" s="39">
        <f>IF(B42=0, "-", B25/B42)</f>
        <v>0</v>
      </c>
      <c r="D25" s="65">
        <v>2</v>
      </c>
      <c r="E25" s="21">
        <f>IF(D42=0, "-", D25/D42)</f>
        <v>4.3478260869565218E-3</v>
      </c>
      <c r="F25" s="81">
        <v>0</v>
      </c>
      <c r="G25" s="39">
        <f>IF(F42=0, "-", F25/F42)</f>
        <v>0</v>
      </c>
      <c r="H25" s="65">
        <v>3</v>
      </c>
      <c r="I25" s="21">
        <f>IF(H42=0, "-", H25/H42)</f>
        <v>2.6595744680851063E-3</v>
      </c>
      <c r="J25" s="20">
        <f t="shared" si="0"/>
        <v>-1</v>
      </c>
      <c r="K25" s="21">
        <f t="shared" si="1"/>
        <v>-1</v>
      </c>
    </row>
    <row r="26" spans="1:11" x14ac:dyDescent="0.25">
      <c r="A26" s="7" t="s">
        <v>60</v>
      </c>
      <c r="B26" s="65">
        <v>37</v>
      </c>
      <c r="C26" s="39">
        <f>IF(B42=0, "-", B26/B42)</f>
        <v>9.1811414392059559E-2</v>
      </c>
      <c r="D26" s="65">
        <v>12</v>
      </c>
      <c r="E26" s="21">
        <f>IF(D42=0, "-", D26/D42)</f>
        <v>2.6086956521739129E-2</v>
      </c>
      <c r="F26" s="81">
        <v>105</v>
      </c>
      <c r="G26" s="39">
        <f>IF(F42=0, "-", F26/F42)</f>
        <v>8.1775700934579434E-2</v>
      </c>
      <c r="H26" s="65">
        <v>81</v>
      </c>
      <c r="I26" s="21">
        <f>IF(H42=0, "-", H26/H42)</f>
        <v>7.1808510638297879E-2</v>
      </c>
      <c r="J26" s="20">
        <f t="shared" si="0"/>
        <v>2.0833333333333335</v>
      </c>
      <c r="K26" s="21">
        <f t="shared" si="1"/>
        <v>0.29629629629629628</v>
      </c>
    </row>
    <row r="27" spans="1:11" x14ac:dyDescent="0.25">
      <c r="A27" s="7" t="s">
        <v>61</v>
      </c>
      <c r="B27" s="65">
        <v>2</v>
      </c>
      <c r="C27" s="39">
        <f>IF(B42=0, "-", B27/B42)</f>
        <v>4.9627791563275434E-3</v>
      </c>
      <c r="D27" s="65">
        <v>1</v>
      </c>
      <c r="E27" s="21">
        <f>IF(D42=0, "-", D27/D42)</f>
        <v>2.1739130434782609E-3</v>
      </c>
      <c r="F27" s="81">
        <v>5</v>
      </c>
      <c r="G27" s="39">
        <f>IF(F42=0, "-", F27/F42)</f>
        <v>3.8940809968847352E-3</v>
      </c>
      <c r="H27" s="65">
        <v>14</v>
      </c>
      <c r="I27" s="21">
        <f>IF(H42=0, "-", H27/H42)</f>
        <v>1.2411347517730497E-2</v>
      </c>
      <c r="J27" s="20">
        <f t="shared" si="0"/>
        <v>1</v>
      </c>
      <c r="K27" s="21">
        <f t="shared" si="1"/>
        <v>-0.6428571428571429</v>
      </c>
    </row>
    <row r="28" spans="1:11" x14ac:dyDescent="0.25">
      <c r="A28" s="7" t="s">
        <v>62</v>
      </c>
      <c r="B28" s="65">
        <v>0</v>
      </c>
      <c r="C28" s="39">
        <f>IF(B42=0, "-", B28/B42)</f>
        <v>0</v>
      </c>
      <c r="D28" s="65">
        <v>3</v>
      </c>
      <c r="E28" s="21">
        <f>IF(D42=0, "-", D28/D42)</f>
        <v>6.5217391304347823E-3</v>
      </c>
      <c r="F28" s="81">
        <v>0</v>
      </c>
      <c r="G28" s="39">
        <f>IF(F42=0, "-", F28/F42)</f>
        <v>0</v>
      </c>
      <c r="H28" s="65">
        <v>8</v>
      </c>
      <c r="I28" s="21">
        <f>IF(H42=0, "-", H28/H42)</f>
        <v>7.0921985815602835E-3</v>
      </c>
      <c r="J28" s="20">
        <f t="shared" si="0"/>
        <v>-1</v>
      </c>
      <c r="K28" s="21">
        <f t="shared" si="1"/>
        <v>-1</v>
      </c>
    </row>
    <row r="29" spans="1:11" x14ac:dyDescent="0.25">
      <c r="A29" s="7" t="s">
        <v>63</v>
      </c>
      <c r="B29" s="65">
        <v>5</v>
      </c>
      <c r="C29" s="39">
        <f>IF(B42=0, "-", B29/B42)</f>
        <v>1.2406947890818859E-2</v>
      </c>
      <c r="D29" s="65">
        <v>6</v>
      </c>
      <c r="E29" s="21">
        <f>IF(D42=0, "-", D29/D42)</f>
        <v>1.3043478260869565E-2</v>
      </c>
      <c r="F29" s="81">
        <v>13</v>
      </c>
      <c r="G29" s="39">
        <f>IF(F42=0, "-", F29/F42)</f>
        <v>1.0124610591900311E-2</v>
      </c>
      <c r="H29" s="65">
        <v>8</v>
      </c>
      <c r="I29" s="21">
        <f>IF(H42=0, "-", H29/H42)</f>
        <v>7.0921985815602835E-3</v>
      </c>
      <c r="J29" s="20">
        <f t="shared" si="0"/>
        <v>-0.16666666666666666</v>
      </c>
      <c r="K29" s="21">
        <f t="shared" si="1"/>
        <v>0.625</v>
      </c>
    </row>
    <row r="30" spans="1:11" x14ac:dyDescent="0.25">
      <c r="A30" s="7" t="s">
        <v>64</v>
      </c>
      <c r="B30" s="65">
        <v>1</v>
      </c>
      <c r="C30" s="39">
        <f>IF(B42=0, "-", B30/B42)</f>
        <v>2.4813895781637717E-3</v>
      </c>
      <c r="D30" s="65">
        <v>0</v>
      </c>
      <c r="E30" s="21">
        <f>IF(D42=0, "-", D30/D42)</f>
        <v>0</v>
      </c>
      <c r="F30" s="81">
        <v>4</v>
      </c>
      <c r="G30" s="39">
        <f>IF(F42=0, "-", F30/F42)</f>
        <v>3.1152647975077881E-3</v>
      </c>
      <c r="H30" s="65">
        <v>0</v>
      </c>
      <c r="I30" s="21">
        <f>IF(H42=0, "-", H30/H42)</f>
        <v>0</v>
      </c>
      <c r="J30" s="20" t="str">
        <f t="shared" si="0"/>
        <v>-</v>
      </c>
      <c r="K30" s="21" t="str">
        <f t="shared" si="1"/>
        <v>-</v>
      </c>
    </row>
    <row r="31" spans="1:11" x14ac:dyDescent="0.25">
      <c r="A31" s="7" t="s">
        <v>65</v>
      </c>
      <c r="B31" s="65">
        <v>9</v>
      </c>
      <c r="C31" s="39">
        <f>IF(B42=0, "-", B31/B42)</f>
        <v>2.2332506203473945E-2</v>
      </c>
      <c r="D31" s="65">
        <v>0</v>
      </c>
      <c r="E31" s="21">
        <f>IF(D42=0, "-", D31/D42)</f>
        <v>0</v>
      </c>
      <c r="F31" s="81">
        <v>30</v>
      </c>
      <c r="G31" s="39">
        <f>IF(F42=0, "-", F31/F42)</f>
        <v>2.336448598130841E-2</v>
      </c>
      <c r="H31" s="65">
        <v>0</v>
      </c>
      <c r="I31" s="21">
        <f>IF(H42=0, "-", H31/H42)</f>
        <v>0</v>
      </c>
      <c r="J31" s="20" t="str">
        <f t="shared" si="0"/>
        <v>-</v>
      </c>
      <c r="K31" s="21" t="str">
        <f t="shared" si="1"/>
        <v>-</v>
      </c>
    </row>
    <row r="32" spans="1:11" x14ac:dyDescent="0.25">
      <c r="A32" s="7" t="s">
        <v>66</v>
      </c>
      <c r="B32" s="65">
        <v>2</v>
      </c>
      <c r="C32" s="39">
        <f>IF(B42=0, "-", B32/B42)</f>
        <v>4.9627791563275434E-3</v>
      </c>
      <c r="D32" s="65">
        <v>2</v>
      </c>
      <c r="E32" s="21">
        <f>IF(D42=0, "-", D32/D42)</f>
        <v>4.3478260869565218E-3</v>
      </c>
      <c r="F32" s="81">
        <v>5</v>
      </c>
      <c r="G32" s="39">
        <f>IF(F42=0, "-", F32/F42)</f>
        <v>3.8940809968847352E-3</v>
      </c>
      <c r="H32" s="65">
        <v>8</v>
      </c>
      <c r="I32" s="21">
        <f>IF(H42=0, "-", H32/H42)</f>
        <v>7.0921985815602835E-3</v>
      </c>
      <c r="J32" s="20">
        <f t="shared" si="0"/>
        <v>0</v>
      </c>
      <c r="K32" s="21">
        <f t="shared" si="1"/>
        <v>-0.375</v>
      </c>
    </row>
    <row r="33" spans="1:11" x14ac:dyDescent="0.25">
      <c r="A33" s="7" t="s">
        <v>68</v>
      </c>
      <c r="B33" s="65">
        <v>0</v>
      </c>
      <c r="C33" s="39">
        <f>IF(B42=0, "-", B33/B42)</f>
        <v>0</v>
      </c>
      <c r="D33" s="65">
        <v>2</v>
      </c>
      <c r="E33" s="21">
        <f>IF(D42=0, "-", D33/D42)</f>
        <v>4.3478260869565218E-3</v>
      </c>
      <c r="F33" s="81">
        <v>0</v>
      </c>
      <c r="G33" s="39">
        <f>IF(F42=0, "-", F33/F42)</f>
        <v>0</v>
      </c>
      <c r="H33" s="65">
        <v>3</v>
      </c>
      <c r="I33" s="21">
        <f>IF(H42=0, "-", H33/H42)</f>
        <v>2.6595744680851063E-3</v>
      </c>
      <c r="J33" s="20">
        <f t="shared" si="0"/>
        <v>-1</v>
      </c>
      <c r="K33" s="21">
        <f t="shared" si="1"/>
        <v>-1</v>
      </c>
    </row>
    <row r="34" spans="1:11" x14ac:dyDescent="0.25">
      <c r="A34" s="7" t="s">
        <v>69</v>
      </c>
      <c r="B34" s="65">
        <v>14</v>
      </c>
      <c r="C34" s="39">
        <f>IF(B42=0, "-", B34/B42)</f>
        <v>3.4739454094292806E-2</v>
      </c>
      <c r="D34" s="65">
        <v>9</v>
      </c>
      <c r="E34" s="21">
        <f>IF(D42=0, "-", D34/D42)</f>
        <v>1.9565217391304349E-2</v>
      </c>
      <c r="F34" s="81">
        <v>27</v>
      </c>
      <c r="G34" s="39">
        <f>IF(F42=0, "-", F34/F42)</f>
        <v>2.1028037383177569E-2</v>
      </c>
      <c r="H34" s="65">
        <v>32</v>
      </c>
      <c r="I34" s="21">
        <f>IF(H42=0, "-", H34/H42)</f>
        <v>2.8368794326241134E-2</v>
      </c>
      <c r="J34" s="20">
        <f t="shared" si="0"/>
        <v>0.55555555555555558</v>
      </c>
      <c r="K34" s="21">
        <f t="shared" si="1"/>
        <v>-0.15625</v>
      </c>
    </row>
    <row r="35" spans="1:11" x14ac:dyDescent="0.25">
      <c r="A35" s="7" t="s">
        <v>71</v>
      </c>
      <c r="B35" s="65">
        <v>24</v>
      </c>
      <c r="C35" s="39">
        <f>IF(B42=0, "-", B35/B42)</f>
        <v>5.9553349875930521E-2</v>
      </c>
      <c r="D35" s="65">
        <v>1</v>
      </c>
      <c r="E35" s="21">
        <f>IF(D42=0, "-", D35/D42)</f>
        <v>2.1739130434782609E-3</v>
      </c>
      <c r="F35" s="81">
        <v>59</v>
      </c>
      <c r="G35" s="39">
        <f>IF(F42=0, "-", F35/F42)</f>
        <v>4.5950155763239874E-2</v>
      </c>
      <c r="H35" s="65">
        <v>17</v>
      </c>
      <c r="I35" s="21">
        <f>IF(H42=0, "-", H35/H42)</f>
        <v>1.5070921985815602E-2</v>
      </c>
      <c r="J35" s="20" t="str">
        <f t="shared" si="0"/>
        <v>&gt;999%</v>
      </c>
      <c r="K35" s="21">
        <f t="shared" si="1"/>
        <v>2.4705882352941178</v>
      </c>
    </row>
    <row r="36" spans="1:11" x14ac:dyDescent="0.25">
      <c r="A36" s="7" t="s">
        <v>72</v>
      </c>
      <c r="B36" s="65">
        <v>10</v>
      </c>
      <c r="C36" s="39">
        <f>IF(B42=0, "-", B36/B42)</f>
        <v>2.4813895781637719E-2</v>
      </c>
      <c r="D36" s="65">
        <v>8</v>
      </c>
      <c r="E36" s="21">
        <f>IF(D42=0, "-", D36/D42)</f>
        <v>1.7391304347826087E-2</v>
      </c>
      <c r="F36" s="81">
        <v>20</v>
      </c>
      <c r="G36" s="39">
        <f>IF(F42=0, "-", F36/F42)</f>
        <v>1.5576323987538941E-2</v>
      </c>
      <c r="H36" s="65">
        <v>30</v>
      </c>
      <c r="I36" s="21">
        <f>IF(H42=0, "-", H36/H42)</f>
        <v>2.6595744680851064E-2</v>
      </c>
      <c r="J36" s="20">
        <f t="shared" si="0"/>
        <v>0.25</v>
      </c>
      <c r="K36" s="21">
        <f t="shared" si="1"/>
        <v>-0.33333333333333331</v>
      </c>
    </row>
    <row r="37" spans="1:11" x14ac:dyDescent="0.25">
      <c r="A37" s="7" t="s">
        <v>73</v>
      </c>
      <c r="B37" s="65">
        <v>74</v>
      </c>
      <c r="C37" s="39">
        <f>IF(B42=0, "-", B37/B42)</f>
        <v>0.18362282878411912</v>
      </c>
      <c r="D37" s="65">
        <v>177</v>
      </c>
      <c r="E37" s="21">
        <f>IF(D42=0, "-", D37/D42)</f>
        <v>0.38478260869565217</v>
      </c>
      <c r="F37" s="81">
        <v>401</v>
      </c>
      <c r="G37" s="39">
        <f>IF(F42=0, "-", F37/F42)</f>
        <v>0.31230529595015577</v>
      </c>
      <c r="H37" s="65">
        <v>177</v>
      </c>
      <c r="I37" s="21">
        <f>IF(H42=0, "-", H37/H42)</f>
        <v>0.15691489361702127</v>
      </c>
      <c r="J37" s="20">
        <f t="shared" si="0"/>
        <v>-0.58192090395480223</v>
      </c>
      <c r="K37" s="21">
        <f t="shared" si="1"/>
        <v>1.2655367231638419</v>
      </c>
    </row>
    <row r="38" spans="1:11" x14ac:dyDescent="0.25">
      <c r="A38" s="7" t="s">
        <v>74</v>
      </c>
      <c r="B38" s="65">
        <v>39</v>
      </c>
      <c r="C38" s="39">
        <f>IF(B42=0, "-", B38/B42)</f>
        <v>9.6774193548387094E-2</v>
      </c>
      <c r="D38" s="65">
        <v>48</v>
      </c>
      <c r="E38" s="21">
        <f>IF(D42=0, "-", D38/D42)</f>
        <v>0.10434782608695652</v>
      </c>
      <c r="F38" s="81">
        <v>86</v>
      </c>
      <c r="G38" s="39">
        <f>IF(F42=0, "-", F38/F42)</f>
        <v>6.6978193146417439E-2</v>
      </c>
      <c r="H38" s="65">
        <v>167</v>
      </c>
      <c r="I38" s="21">
        <f>IF(H42=0, "-", H38/H42)</f>
        <v>0.14804964539007093</v>
      </c>
      <c r="J38" s="20">
        <f t="shared" si="0"/>
        <v>-0.1875</v>
      </c>
      <c r="K38" s="21">
        <f t="shared" si="1"/>
        <v>-0.48502994011976047</v>
      </c>
    </row>
    <row r="39" spans="1:11" x14ac:dyDescent="0.25">
      <c r="A39" s="7" t="s">
        <v>75</v>
      </c>
      <c r="B39" s="65">
        <v>11</v>
      </c>
      <c r="C39" s="39">
        <f>IF(B42=0, "-", B39/B42)</f>
        <v>2.729528535980149E-2</v>
      </c>
      <c r="D39" s="65">
        <v>23</v>
      </c>
      <c r="E39" s="21">
        <f>IF(D42=0, "-", D39/D42)</f>
        <v>0.05</v>
      </c>
      <c r="F39" s="81">
        <v>37</v>
      </c>
      <c r="G39" s="39">
        <f>IF(F42=0, "-", F39/F42)</f>
        <v>2.881619937694704E-2</v>
      </c>
      <c r="H39" s="65">
        <v>59</v>
      </c>
      <c r="I39" s="21">
        <f>IF(H42=0, "-", H39/H42)</f>
        <v>5.2304964539007091E-2</v>
      </c>
      <c r="J39" s="20">
        <f t="shared" si="0"/>
        <v>-0.52173913043478259</v>
      </c>
      <c r="K39" s="21">
        <f t="shared" si="1"/>
        <v>-0.3728813559322034</v>
      </c>
    </row>
    <row r="40" spans="1:11" x14ac:dyDescent="0.25">
      <c r="A40" s="7" t="s">
        <v>76</v>
      </c>
      <c r="B40" s="65">
        <v>3</v>
      </c>
      <c r="C40" s="39">
        <f>IF(B42=0, "-", B40/B42)</f>
        <v>7.4441687344913151E-3</v>
      </c>
      <c r="D40" s="65">
        <v>0</v>
      </c>
      <c r="E40" s="21">
        <f>IF(D42=0, "-", D40/D42)</f>
        <v>0</v>
      </c>
      <c r="F40" s="81">
        <v>3</v>
      </c>
      <c r="G40" s="39">
        <f>IF(F42=0, "-", F40/F42)</f>
        <v>2.3364485981308409E-3</v>
      </c>
      <c r="H40" s="65">
        <v>1</v>
      </c>
      <c r="I40" s="21">
        <f>IF(H42=0, "-", H40/H42)</f>
        <v>8.8652482269503544E-4</v>
      </c>
      <c r="J40" s="20" t="str">
        <f t="shared" si="0"/>
        <v>-</v>
      </c>
      <c r="K40" s="21">
        <f t="shared" si="1"/>
        <v>2</v>
      </c>
    </row>
    <row r="41" spans="1:11" x14ac:dyDescent="0.25">
      <c r="A41" s="2"/>
      <c r="B41" s="68"/>
      <c r="C41" s="33"/>
      <c r="D41" s="68"/>
      <c r="E41" s="6"/>
      <c r="F41" s="82"/>
      <c r="G41" s="33"/>
      <c r="H41" s="68"/>
      <c r="I41" s="6"/>
      <c r="J41" s="5"/>
      <c r="K41" s="6"/>
    </row>
    <row r="42" spans="1:11" s="43" customFormat="1" x14ac:dyDescent="0.25">
      <c r="A42" s="162" t="s">
        <v>447</v>
      </c>
      <c r="B42" s="71">
        <f>SUM(B7:B41)</f>
        <v>403</v>
      </c>
      <c r="C42" s="40">
        <v>1</v>
      </c>
      <c r="D42" s="71">
        <f>SUM(D7:D41)</f>
        <v>460</v>
      </c>
      <c r="E42" s="41">
        <v>1</v>
      </c>
      <c r="F42" s="77">
        <f>SUM(F7:F41)</f>
        <v>1284</v>
      </c>
      <c r="G42" s="42">
        <v>1</v>
      </c>
      <c r="H42" s="71">
        <f>SUM(H7:H41)</f>
        <v>1128</v>
      </c>
      <c r="I42" s="41">
        <v>1</v>
      </c>
      <c r="J42" s="37">
        <f>IF(D42=0, "-", (B42-D42)/D42)</f>
        <v>-0.12391304347826088</v>
      </c>
      <c r="K42" s="38">
        <f>IF(H42=0, "-", (F42-H42)/H42)</f>
        <v>0.13829787234042554</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2023-04-04T20:59:00Z</cp:lastPrinted>
  <dcterms:created xsi:type="dcterms:W3CDTF">2005-07-19T06:26:52Z</dcterms:created>
  <dcterms:modified xsi:type="dcterms:W3CDTF">2023-04-04T21:00:12Z</dcterms:modified>
</cp:coreProperties>
</file>