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C:\VFACTS\Sep20\Std Reps originals\"/>
    </mc:Choice>
  </mc:AlternateContent>
  <xr:revisionPtr revIDLastSave="0" documentId="13_ncr:1_{6C9B68DE-42EA-4BCD-911E-03F24ADF6B5F}" xr6:coauthVersionLast="45" xr6:coauthVersionMax="45" xr10:uidLastSave="{00000000-0000-0000-0000-000000000000}"/>
  <bookViews>
    <workbookView xWindow="675" yWindow="30" windowWidth="23970" windowHeight="14805" xr2:uid="{00000000-000D-0000-FFFF-FFFF00000000}"/>
  </bookViews>
  <sheets>
    <sheet name="Retail Sales By State" sheetId="51" r:id="rId1"/>
    <sheet name="Total Market Segmentation" sheetId="45" r:id="rId2"/>
    <sheet name="Retail Sales By Marque" sheetId="26" r:id="rId3"/>
    <sheet name="Retail Share By Marque" sheetId="33" r:id="rId4"/>
    <sheet name="Retail Sales By Buyer Type" sheetId="46" r:id="rId5"/>
    <sheet name="Retail Sales By Fuel Type" sheetId="47" r:id="rId6"/>
    <sheet name="Retail Sales By Country Of Orig" sheetId="44" r:id="rId7"/>
    <sheet name="Segment Model Passenger" sheetId="48" r:id="rId8"/>
    <sheet name="Marque Passenger" sheetId="50" r:id="rId9"/>
    <sheet name="Segment Model SUV" sheetId="55" r:id="rId10"/>
    <sheet name="Marque SUV" sheetId="58" r:id="rId11"/>
    <sheet name="Segment Model Light Commercial" sheetId="54" r:id="rId12"/>
    <sheet name="Marque Light Commercial" sheetId="57" r:id="rId13"/>
    <sheet name="Segment Model Heavy Commercial" sheetId="53" r:id="rId14"/>
    <sheet name="Marque Heavy Commercial" sheetId="56" r:id="rId15"/>
    <sheet name="Retail Sales By Marque &amp; Model" sheetId="49" r:id="rId16"/>
  </sheets>
  <definedNames>
    <definedName name="DATA" localSheetId="14">#REF!</definedName>
    <definedName name="DATA" localSheetId="12">#REF!</definedName>
    <definedName name="DATA" localSheetId="10">#REF!</definedName>
    <definedName name="DATA" localSheetId="13">#REF!</definedName>
    <definedName name="DATA" localSheetId="11">#REF!</definedName>
    <definedName name="DATA" localSheetId="9">#REF!</definedName>
    <definedName name="DATA">#REF!</definedName>
    <definedName name="_xlnm.Print_Area" localSheetId="0">'Retail Sales By State'!$A$1:$L$40</definedName>
    <definedName name="_xlnm.Print_Titles" localSheetId="14">'Marque Heavy Commercial'!$1:$3</definedName>
    <definedName name="_xlnm.Print_Titles" localSheetId="12">'Marque Light Commercial'!$1:$3</definedName>
    <definedName name="_xlnm.Print_Titles" localSheetId="8">'Marque Passenger'!$1:$3</definedName>
    <definedName name="_xlnm.Print_Titles" localSheetId="10">'Marque SUV'!$1:$3</definedName>
    <definedName name="_xlnm.Print_Titles" localSheetId="15">'Retail Sales By Marque &amp; Model'!$1:$5</definedName>
    <definedName name="_xlnm.Print_Titles" localSheetId="13">'Segment Model Heavy Commercial'!$1:$3</definedName>
    <definedName name="_xlnm.Print_Titles" localSheetId="11">'Segment Model Light Commercial'!$1:$3</definedName>
    <definedName name="_xlnm.Print_Titles" localSheetId="7">'Segment Model Passenger'!$1:$3</definedName>
    <definedName name="_xlnm.Print_Titles" localSheetId="9">'Segment Model SUV'!$1:$3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 i="49" l="1"/>
  <c r="I8" i="49"/>
  <c r="H8" i="49"/>
  <c r="G8" i="49"/>
  <c r="H9" i="49"/>
  <c r="J9" i="49" s="1"/>
  <c r="G9" i="49"/>
  <c r="I9" i="49" s="1"/>
  <c r="I10" i="49"/>
  <c r="H10" i="49"/>
  <c r="J10" i="49" s="1"/>
  <c r="G10" i="49"/>
  <c r="H11" i="49"/>
  <c r="J11" i="49" s="1"/>
  <c r="G11" i="49"/>
  <c r="I11" i="49" s="1"/>
  <c r="H12" i="49"/>
  <c r="J12" i="49" s="1"/>
  <c r="G12" i="49"/>
  <c r="I12" i="49" s="1"/>
  <c r="I15" i="49"/>
  <c r="H15" i="49"/>
  <c r="J15" i="49" s="1"/>
  <c r="G15" i="49"/>
  <c r="I16" i="49"/>
  <c r="H16" i="49"/>
  <c r="J16" i="49" s="1"/>
  <c r="G16" i="49"/>
  <c r="I19" i="49"/>
  <c r="H19" i="49"/>
  <c r="J19" i="49" s="1"/>
  <c r="G19" i="49"/>
  <c r="I20" i="49"/>
  <c r="H20" i="49"/>
  <c r="J20" i="49" s="1"/>
  <c r="G20" i="49"/>
  <c r="I23" i="49"/>
  <c r="H23" i="49"/>
  <c r="J23" i="49" s="1"/>
  <c r="G23" i="49"/>
  <c r="H24" i="49"/>
  <c r="J24" i="49" s="1"/>
  <c r="G24" i="49"/>
  <c r="I24" i="49" s="1"/>
  <c r="I25" i="49"/>
  <c r="H25" i="49"/>
  <c r="J25" i="49" s="1"/>
  <c r="G25" i="49"/>
  <c r="I26" i="49"/>
  <c r="H26" i="49"/>
  <c r="J26" i="49" s="1"/>
  <c r="G26" i="49"/>
  <c r="I27" i="49"/>
  <c r="H27" i="49"/>
  <c r="J27" i="49" s="1"/>
  <c r="G27" i="49"/>
  <c r="I28" i="49"/>
  <c r="H28" i="49"/>
  <c r="J28" i="49" s="1"/>
  <c r="G28" i="49"/>
  <c r="J29" i="49"/>
  <c r="I29" i="49"/>
  <c r="H29" i="49"/>
  <c r="G29" i="49"/>
  <c r="I30" i="49"/>
  <c r="H30" i="49"/>
  <c r="J30" i="49" s="1"/>
  <c r="G30" i="49"/>
  <c r="H31" i="49"/>
  <c r="J31" i="49" s="1"/>
  <c r="G31" i="49"/>
  <c r="I31" i="49" s="1"/>
  <c r="I32" i="49"/>
  <c r="H32" i="49"/>
  <c r="J32" i="49" s="1"/>
  <c r="G32" i="49"/>
  <c r="H33" i="49"/>
  <c r="J33" i="49" s="1"/>
  <c r="G33" i="49"/>
  <c r="I33" i="49" s="1"/>
  <c r="H34" i="49"/>
  <c r="J34" i="49" s="1"/>
  <c r="G34" i="49"/>
  <c r="I34" i="49" s="1"/>
  <c r="I35" i="49"/>
  <c r="H35" i="49"/>
  <c r="J35" i="49" s="1"/>
  <c r="G35" i="49"/>
  <c r="J36" i="49"/>
  <c r="I36" i="49"/>
  <c r="H36" i="49"/>
  <c r="G36" i="49"/>
  <c r="H37" i="49"/>
  <c r="J37" i="49" s="1"/>
  <c r="G37" i="49"/>
  <c r="I37" i="49" s="1"/>
  <c r="H40" i="49"/>
  <c r="J40" i="49" s="1"/>
  <c r="G40" i="49"/>
  <c r="I40" i="49" s="1"/>
  <c r="I41" i="49"/>
  <c r="H41" i="49"/>
  <c r="J41" i="49" s="1"/>
  <c r="G41" i="49"/>
  <c r="H42" i="49"/>
  <c r="J42" i="49" s="1"/>
  <c r="G42" i="49"/>
  <c r="I42" i="49" s="1"/>
  <c r="J43" i="49"/>
  <c r="I43" i="49"/>
  <c r="H43" i="49"/>
  <c r="G43" i="49"/>
  <c r="H44" i="49"/>
  <c r="J44" i="49" s="1"/>
  <c r="G44" i="49"/>
  <c r="I44" i="49" s="1"/>
  <c r="I45" i="49"/>
  <c r="H45" i="49"/>
  <c r="J45" i="49" s="1"/>
  <c r="G45" i="49"/>
  <c r="I46" i="49"/>
  <c r="H46" i="49"/>
  <c r="J46" i="49" s="1"/>
  <c r="G46" i="49"/>
  <c r="H47" i="49"/>
  <c r="J47" i="49" s="1"/>
  <c r="G47" i="49"/>
  <c r="I47" i="49" s="1"/>
  <c r="J48" i="49"/>
  <c r="I48" i="49"/>
  <c r="H48" i="49"/>
  <c r="G48" i="49"/>
  <c r="I49" i="49"/>
  <c r="H49" i="49"/>
  <c r="J49" i="49" s="1"/>
  <c r="G49" i="49"/>
  <c r="I50" i="49"/>
  <c r="H50" i="49"/>
  <c r="J50" i="49" s="1"/>
  <c r="G50" i="49"/>
  <c r="J51" i="49"/>
  <c r="I51" i="49"/>
  <c r="H51" i="49"/>
  <c r="G51" i="49"/>
  <c r="J52" i="49"/>
  <c r="I52" i="49"/>
  <c r="H52" i="49"/>
  <c r="G52" i="49"/>
  <c r="I53" i="49"/>
  <c r="H53" i="49"/>
  <c r="J53" i="49" s="1"/>
  <c r="G53" i="49"/>
  <c r="H54" i="49"/>
  <c r="J54" i="49" s="1"/>
  <c r="G54" i="49"/>
  <c r="I54" i="49" s="1"/>
  <c r="H55" i="49"/>
  <c r="J55" i="49" s="1"/>
  <c r="G55" i="49"/>
  <c r="I55" i="49" s="1"/>
  <c r="H56" i="49"/>
  <c r="J56" i="49" s="1"/>
  <c r="G56" i="49"/>
  <c r="I56" i="49" s="1"/>
  <c r="I57" i="49"/>
  <c r="H57" i="49"/>
  <c r="J57" i="49" s="1"/>
  <c r="G57" i="49"/>
  <c r="H58" i="49"/>
  <c r="J58" i="49" s="1"/>
  <c r="G58" i="49"/>
  <c r="I58" i="49" s="1"/>
  <c r="J59" i="49"/>
  <c r="I59" i="49"/>
  <c r="H59" i="49"/>
  <c r="G59" i="49"/>
  <c r="H60" i="49"/>
  <c r="J60" i="49" s="1"/>
  <c r="G60" i="49"/>
  <c r="I60" i="49" s="1"/>
  <c r="J61" i="49"/>
  <c r="I61" i="49"/>
  <c r="H61" i="49"/>
  <c r="G61" i="49"/>
  <c r="H62" i="49"/>
  <c r="J62" i="49" s="1"/>
  <c r="G62" i="49"/>
  <c r="I62" i="49" s="1"/>
  <c r="I65" i="49"/>
  <c r="H65" i="49"/>
  <c r="J65" i="49" s="1"/>
  <c r="G65" i="49"/>
  <c r="I66" i="49"/>
  <c r="H66" i="49"/>
  <c r="J66" i="49" s="1"/>
  <c r="G66" i="49"/>
  <c r="I69" i="49"/>
  <c r="H69" i="49"/>
  <c r="J69" i="49" s="1"/>
  <c r="G69" i="49"/>
  <c r="I70" i="49"/>
  <c r="H70" i="49"/>
  <c r="J70" i="49" s="1"/>
  <c r="G70" i="49"/>
  <c r="H71" i="49"/>
  <c r="J71" i="49" s="1"/>
  <c r="G71" i="49"/>
  <c r="I71" i="49" s="1"/>
  <c r="I72" i="49"/>
  <c r="H72" i="49"/>
  <c r="J72" i="49" s="1"/>
  <c r="G72" i="49"/>
  <c r="H73" i="49"/>
  <c r="J73" i="49" s="1"/>
  <c r="G73" i="49"/>
  <c r="I73" i="49" s="1"/>
  <c r="H74" i="49"/>
  <c r="J74" i="49" s="1"/>
  <c r="G74" i="49"/>
  <c r="I74" i="49" s="1"/>
  <c r="I77" i="49"/>
  <c r="H77" i="49"/>
  <c r="J77" i="49" s="1"/>
  <c r="G77" i="49"/>
  <c r="I78" i="49"/>
  <c r="H78" i="49"/>
  <c r="J78" i="49" s="1"/>
  <c r="G78" i="49"/>
  <c r="H81" i="49"/>
  <c r="J81" i="49" s="1"/>
  <c r="G81" i="49"/>
  <c r="I81" i="49" s="1"/>
  <c r="I82" i="49"/>
  <c r="H82" i="49"/>
  <c r="J82" i="49" s="1"/>
  <c r="G82" i="49"/>
  <c r="H83" i="49"/>
  <c r="J83" i="49" s="1"/>
  <c r="G83" i="49"/>
  <c r="I83" i="49" s="1"/>
  <c r="H84" i="49"/>
  <c r="J84" i="49" s="1"/>
  <c r="G84" i="49"/>
  <c r="I84" i="49" s="1"/>
  <c r="I87" i="49"/>
  <c r="H87" i="49"/>
  <c r="J87" i="49" s="1"/>
  <c r="G87" i="49"/>
  <c r="I88" i="49"/>
  <c r="H88" i="49"/>
  <c r="J88" i="49" s="1"/>
  <c r="G88" i="49"/>
  <c r="I89" i="49"/>
  <c r="H89" i="49"/>
  <c r="J89" i="49" s="1"/>
  <c r="G89" i="49"/>
  <c r="I92" i="49"/>
  <c r="H92" i="49"/>
  <c r="J92" i="49" s="1"/>
  <c r="G92" i="49"/>
  <c r="H93" i="49"/>
  <c r="J93" i="49" s="1"/>
  <c r="G93" i="49"/>
  <c r="I93" i="49" s="1"/>
  <c r="I94" i="49"/>
  <c r="H94" i="49"/>
  <c r="J94" i="49" s="1"/>
  <c r="G94" i="49"/>
  <c r="H95" i="49"/>
  <c r="J95" i="49" s="1"/>
  <c r="G95" i="49"/>
  <c r="I95" i="49" s="1"/>
  <c r="J96" i="49"/>
  <c r="I96" i="49"/>
  <c r="H96" i="49"/>
  <c r="G96" i="49"/>
  <c r="I97" i="49"/>
  <c r="H97" i="49"/>
  <c r="J97" i="49" s="1"/>
  <c r="G97" i="49"/>
  <c r="I98" i="49"/>
  <c r="H98" i="49"/>
  <c r="J98" i="49" s="1"/>
  <c r="G98" i="49"/>
  <c r="H99" i="49"/>
  <c r="J99" i="49" s="1"/>
  <c r="G99" i="49"/>
  <c r="I99" i="49" s="1"/>
  <c r="J100" i="49"/>
  <c r="I100" i="49"/>
  <c r="H100" i="49"/>
  <c r="G100" i="49"/>
  <c r="H101" i="49"/>
  <c r="J101" i="49" s="1"/>
  <c r="G101" i="49"/>
  <c r="I101" i="49" s="1"/>
  <c r="H102" i="49"/>
  <c r="J102" i="49" s="1"/>
  <c r="G102" i="49"/>
  <c r="I102" i="49" s="1"/>
  <c r="H103" i="49"/>
  <c r="J103" i="49" s="1"/>
  <c r="G103" i="49"/>
  <c r="I103" i="49" s="1"/>
  <c r="H104" i="49"/>
  <c r="J104" i="49" s="1"/>
  <c r="G104" i="49"/>
  <c r="I104" i="49" s="1"/>
  <c r="H105" i="49"/>
  <c r="J105" i="49" s="1"/>
  <c r="G105" i="49"/>
  <c r="I105" i="49" s="1"/>
  <c r="I108" i="49"/>
  <c r="H108" i="49"/>
  <c r="J108" i="49" s="1"/>
  <c r="G108" i="49"/>
  <c r="I109" i="49"/>
  <c r="H109" i="49"/>
  <c r="J109" i="49" s="1"/>
  <c r="G109" i="49"/>
  <c r="H112" i="49"/>
  <c r="J112" i="49" s="1"/>
  <c r="G112" i="49"/>
  <c r="I112" i="49" s="1"/>
  <c r="J113" i="49"/>
  <c r="I113" i="49"/>
  <c r="H113" i="49"/>
  <c r="G113" i="49"/>
  <c r="H114" i="49"/>
  <c r="J114" i="49" s="1"/>
  <c r="G114" i="49"/>
  <c r="I114" i="49" s="1"/>
  <c r="H117" i="49"/>
  <c r="J117" i="49" s="1"/>
  <c r="G117" i="49"/>
  <c r="I117" i="49" s="1"/>
  <c r="H118" i="49"/>
  <c r="J118" i="49" s="1"/>
  <c r="G118" i="49"/>
  <c r="I118" i="49" s="1"/>
  <c r="H119" i="49"/>
  <c r="J119" i="49" s="1"/>
  <c r="G119" i="49"/>
  <c r="I119" i="49" s="1"/>
  <c r="H122" i="49"/>
  <c r="J122" i="49" s="1"/>
  <c r="G122" i="49"/>
  <c r="I122" i="49" s="1"/>
  <c r="J123" i="49"/>
  <c r="H123" i="49"/>
  <c r="G123" i="49"/>
  <c r="I123" i="49" s="1"/>
  <c r="I124" i="49"/>
  <c r="H124" i="49"/>
  <c r="J124" i="49" s="1"/>
  <c r="G124" i="49"/>
  <c r="H125" i="49"/>
  <c r="J125" i="49" s="1"/>
  <c r="G125" i="49"/>
  <c r="I125" i="49" s="1"/>
  <c r="H128" i="49"/>
  <c r="J128" i="49" s="1"/>
  <c r="G128" i="49"/>
  <c r="I128" i="49" s="1"/>
  <c r="H129" i="49"/>
  <c r="J129" i="49" s="1"/>
  <c r="G129" i="49"/>
  <c r="I129" i="49" s="1"/>
  <c r="H132" i="49"/>
  <c r="J132" i="49" s="1"/>
  <c r="G132" i="49"/>
  <c r="I132" i="49" s="1"/>
  <c r="H133" i="49"/>
  <c r="J133" i="49" s="1"/>
  <c r="G133" i="49"/>
  <c r="I133" i="49" s="1"/>
  <c r="I134" i="49"/>
  <c r="H134" i="49"/>
  <c r="J134" i="49" s="1"/>
  <c r="G134" i="49"/>
  <c r="H135" i="49"/>
  <c r="J135" i="49" s="1"/>
  <c r="G135" i="49"/>
  <c r="I135" i="49" s="1"/>
  <c r="H136" i="49"/>
  <c r="J136" i="49" s="1"/>
  <c r="G136" i="49"/>
  <c r="I136" i="49" s="1"/>
  <c r="H137" i="49"/>
  <c r="J137" i="49" s="1"/>
  <c r="G137" i="49"/>
  <c r="I137" i="49" s="1"/>
  <c r="H138" i="49"/>
  <c r="J138" i="49" s="1"/>
  <c r="G138" i="49"/>
  <c r="I138" i="49" s="1"/>
  <c r="H139" i="49"/>
  <c r="J139" i="49" s="1"/>
  <c r="G139" i="49"/>
  <c r="I139" i="49" s="1"/>
  <c r="H140" i="49"/>
  <c r="J140" i="49" s="1"/>
  <c r="G140" i="49"/>
  <c r="I140" i="49" s="1"/>
  <c r="I143" i="49"/>
  <c r="H143" i="49"/>
  <c r="J143" i="49" s="1"/>
  <c r="G143" i="49"/>
  <c r="H144" i="49"/>
  <c r="J144" i="49" s="1"/>
  <c r="G144" i="49"/>
  <c r="I144" i="49" s="1"/>
  <c r="H145" i="49"/>
  <c r="J145" i="49" s="1"/>
  <c r="G145" i="49"/>
  <c r="I145" i="49" s="1"/>
  <c r="H146" i="49"/>
  <c r="J146" i="49" s="1"/>
  <c r="G146" i="49"/>
  <c r="I146" i="49" s="1"/>
  <c r="J147" i="49"/>
  <c r="H147" i="49"/>
  <c r="G147" i="49"/>
  <c r="I147" i="49" s="1"/>
  <c r="H148" i="49"/>
  <c r="J148" i="49" s="1"/>
  <c r="G148" i="49"/>
  <c r="I148" i="49" s="1"/>
  <c r="H149" i="49"/>
  <c r="J149" i="49" s="1"/>
  <c r="G149" i="49"/>
  <c r="I149" i="49" s="1"/>
  <c r="H150" i="49"/>
  <c r="J150" i="49" s="1"/>
  <c r="G150" i="49"/>
  <c r="I150" i="49" s="1"/>
  <c r="H153" i="49"/>
  <c r="J153" i="49" s="1"/>
  <c r="G153" i="49"/>
  <c r="I153" i="49" s="1"/>
  <c r="H154" i="49"/>
  <c r="J154" i="49" s="1"/>
  <c r="G154" i="49"/>
  <c r="I154" i="49" s="1"/>
  <c r="H155" i="49"/>
  <c r="J155" i="49" s="1"/>
  <c r="G155" i="49"/>
  <c r="I155" i="49" s="1"/>
  <c r="H156" i="49"/>
  <c r="J156" i="49" s="1"/>
  <c r="G156" i="49"/>
  <c r="I156" i="49" s="1"/>
  <c r="H157" i="49"/>
  <c r="J157" i="49" s="1"/>
  <c r="G157" i="49"/>
  <c r="I157" i="49" s="1"/>
  <c r="H158" i="49"/>
  <c r="J158" i="49" s="1"/>
  <c r="G158" i="49"/>
  <c r="I158" i="49" s="1"/>
  <c r="J159" i="49"/>
  <c r="H159" i="49"/>
  <c r="G159" i="49"/>
  <c r="I159" i="49" s="1"/>
  <c r="H160" i="49"/>
  <c r="J160" i="49" s="1"/>
  <c r="G160" i="49"/>
  <c r="I160" i="49" s="1"/>
  <c r="I161" i="49"/>
  <c r="H161" i="49"/>
  <c r="J161" i="49" s="1"/>
  <c r="G161" i="49"/>
  <c r="H162" i="49"/>
  <c r="J162" i="49" s="1"/>
  <c r="G162" i="49"/>
  <c r="I162" i="49" s="1"/>
  <c r="J163" i="49"/>
  <c r="I163" i="49"/>
  <c r="H163" i="49"/>
  <c r="G163" i="49"/>
  <c r="H164" i="49"/>
  <c r="J164" i="49" s="1"/>
  <c r="G164" i="49"/>
  <c r="I164" i="49" s="1"/>
  <c r="H165" i="49"/>
  <c r="J165" i="49" s="1"/>
  <c r="G165" i="49"/>
  <c r="I165" i="49" s="1"/>
  <c r="I168" i="49"/>
  <c r="H168" i="49"/>
  <c r="J168" i="49" s="1"/>
  <c r="G168" i="49"/>
  <c r="I169" i="49"/>
  <c r="H169" i="49"/>
  <c r="J169" i="49" s="1"/>
  <c r="G169" i="49"/>
  <c r="I170" i="49"/>
  <c r="H170" i="49"/>
  <c r="J170" i="49" s="1"/>
  <c r="G170" i="49"/>
  <c r="I173" i="49"/>
  <c r="H173" i="49"/>
  <c r="J173" i="49" s="1"/>
  <c r="G173" i="49"/>
  <c r="I174" i="49"/>
  <c r="H174" i="49"/>
  <c r="J174" i="49" s="1"/>
  <c r="G174" i="49"/>
  <c r="I175" i="49"/>
  <c r="H175" i="49"/>
  <c r="J175" i="49" s="1"/>
  <c r="G175" i="49"/>
  <c r="H178" i="49"/>
  <c r="J178" i="49" s="1"/>
  <c r="G178" i="49"/>
  <c r="I178" i="49" s="1"/>
  <c r="H179" i="49"/>
  <c r="J179" i="49" s="1"/>
  <c r="G179" i="49"/>
  <c r="I179" i="49" s="1"/>
  <c r="H182" i="49"/>
  <c r="J182" i="49" s="1"/>
  <c r="G182" i="49"/>
  <c r="I182" i="49" s="1"/>
  <c r="H183" i="49"/>
  <c r="J183" i="49" s="1"/>
  <c r="G183" i="49"/>
  <c r="I183" i="49" s="1"/>
  <c r="H184" i="49"/>
  <c r="J184" i="49" s="1"/>
  <c r="G184" i="49"/>
  <c r="I184" i="49" s="1"/>
  <c r="H185" i="49"/>
  <c r="J185" i="49" s="1"/>
  <c r="G185" i="49"/>
  <c r="I185" i="49" s="1"/>
  <c r="I188" i="49"/>
  <c r="H188" i="49"/>
  <c r="J188" i="49" s="1"/>
  <c r="G188" i="49"/>
  <c r="I189" i="49"/>
  <c r="H189" i="49"/>
  <c r="J189" i="49" s="1"/>
  <c r="G189" i="49"/>
  <c r="H192" i="49"/>
  <c r="J192" i="49" s="1"/>
  <c r="G192" i="49"/>
  <c r="I192" i="49" s="1"/>
  <c r="H193" i="49"/>
  <c r="J193" i="49" s="1"/>
  <c r="G193" i="49"/>
  <c r="I193" i="49" s="1"/>
  <c r="I194" i="49"/>
  <c r="H194" i="49"/>
  <c r="J194" i="49" s="1"/>
  <c r="G194" i="49"/>
  <c r="H195" i="49"/>
  <c r="J195" i="49" s="1"/>
  <c r="G195" i="49"/>
  <c r="I195" i="49" s="1"/>
  <c r="I196" i="49"/>
  <c r="H196" i="49"/>
  <c r="J196" i="49" s="1"/>
  <c r="G196" i="49"/>
  <c r="J197" i="49"/>
  <c r="I197" i="49"/>
  <c r="H197" i="49"/>
  <c r="G197" i="49"/>
  <c r="H198" i="49"/>
  <c r="J198" i="49" s="1"/>
  <c r="G198" i="49"/>
  <c r="I198" i="49" s="1"/>
  <c r="J201" i="49"/>
  <c r="H201" i="49"/>
  <c r="G201" i="49"/>
  <c r="I201" i="49" s="1"/>
  <c r="H202" i="49"/>
  <c r="J202" i="49" s="1"/>
  <c r="G202" i="49"/>
  <c r="I202" i="49" s="1"/>
  <c r="J203" i="49"/>
  <c r="I203" i="49"/>
  <c r="H203" i="49"/>
  <c r="G203" i="49"/>
  <c r="H204" i="49"/>
  <c r="J204" i="49" s="1"/>
  <c r="G204" i="49"/>
  <c r="I204" i="49" s="1"/>
  <c r="I205" i="49"/>
  <c r="H205" i="49"/>
  <c r="J205" i="49" s="1"/>
  <c r="G205" i="49"/>
  <c r="H206" i="49"/>
  <c r="J206" i="49" s="1"/>
  <c r="G206" i="49"/>
  <c r="I206" i="49" s="1"/>
  <c r="H207" i="49"/>
  <c r="J207" i="49" s="1"/>
  <c r="G207" i="49"/>
  <c r="I207" i="49" s="1"/>
  <c r="H210" i="49"/>
  <c r="J210" i="49" s="1"/>
  <c r="G210" i="49"/>
  <c r="I210" i="49" s="1"/>
  <c r="H211" i="49"/>
  <c r="J211" i="49" s="1"/>
  <c r="G211" i="49"/>
  <c r="I211" i="49" s="1"/>
  <c r="H212" i="49"/>
  <c r="J212" i="49" s="1"/>
  <c r="G212" i="49"/>
  <c r="I212" i="49" s="1"/>
  <c r="H213" i="49"/>
  <c r="J213" i="49" s="1"/>
  <c r="G213" i="49"/>
  <c r="I213" i="49" s="1"/>
  <c r="J214" i="49"/>
  <c r="I214" i="49"/>
  <c r="H214" i="49"/>
  <c r="G214" i="49"/>
  <c r="H215" i="49"/>
  <c r="J215" i="49" s="1"/>
  <c r="G215" i="49"/>
  <c r="I215" i="49" s="1"/>
  <c r="H216" i="49"/>
  <c r="J216" i="49" s="1"/>
  <c r="G216" i="49"/>
  <c r="I216" i="49" s="1"/>
  <c r="H217" i="49"/>
  <c r="J217" i="49" s="1"/>
  <c r="G217" i="49"/>
  <c r="I217" i="49" s="1"/>
  <c r="H218" i="49"/>
  <c r="J218" i="49" s="1"/>
  <c r="G218" i="49"/>
  <c r="I218" i="49" s="1"/>
  <c r="J221" i="49"/>
  <c r="I221" i="49"/>
  <c r="H221" i="49"/>
  <c r="G221" i="49"/>
  <c r="J222" i="49"/>
  <c r="I222" i="49"/>
  <c r="H222" i="49"/>
  <c r="G222" i="49"/>
  <c r="J225" i="49"/>
  <c r="I225" i="49"/>
  <c r="H225" i="49"/>
  <c r="G225" i="49"/>
  <c r="H226" i="49"/>
  <c r="J226" i="49" s="1"/>
  <c r="G226" i="49"/>
  <c r="I226" i="49" s="1"/>
  <c r="H227" i="49"/>
  <c r="J227" i="49" s="1"/>
  <c r="G227" i="49"/>
  <c r="I227" i="49" s="1"/>
  <c r="H228" i="49"/>
  <c r="J228" i="49" s="1"/>
  <c r="G228" i="49"/>
  <c r="I228" i="49" s="1"/>
  <c r="H229" i="49"/>
  <c r="J229" i="49" s="1"/>
  <c r="G229" i="49"/>
  <c r="I229" i="49" s="1"/>
  <c r="H230" i="49"/>
  <c r="J230" i="49" s="1"/>
  <c r="G230" i="49"/>
  <c r="I230" i="49" s="1"/>
  <c r="H231" i="49"/>
  <c r="J231" i="49" s="1"/>
  <c r="G231" i="49"/>
  <c r="I231" i="49" s="1"/>
  <c r="H232" i="49"/>
  <c r="J232" i="49" s="1"/>
  <c r="G232" i="49"/>
  <c r="I232" i="49" s="1"/>
  <c r="J235" i="49"/>
  <c r="I235" i="49"/>
  <c r="H235" i="49"/>
  <c r="G235" i="49"/>
  <c r="H236" i="49"/>
  <c r="J236" i="49" s="1"/>
  <c r="G236" i="49"/>
  <c r="I236" i="49" s="1"/>
  <c r="H237" i="49"/>
  <c r="J237" i="49" s="1"/>
  <c r="G237" i="49"/>
  <c r="I237" i="49" s="1"/>
  <c r="H238" i="49"/>
  <c r="J238" i="49" s="1"/>
  <c r="G238" i="49"/>
  <c r="I238" i="49" s="1"/>
  <c r="I239" i="49"/>
  <c r="H239" i="49"/>
  <c r="J239" i="49" s="1"/>
  <c r="G239" i="49"/>
  <c r="H240" i="49"/>
  <c r="J240" i="49" s="1"/>
  <c r="G240" i="49"/>
  <c r="I240" i="49" s="1"/>
  <c r="I243" i="49"/>
  <c r="H243" i="49"/>
  <c r="J243" i="49" s="1"/>
  <c r="G243" i="49"/>
  <c r="I244" i="49"/>
  <c r="H244" i="49"/>
  <c r="J244" i="49" s="1"/>
  <c r="G244" i="49"/>
  <c r="J245" i="49"/>
  <c r="I245" i="49"/>
  <c r="H245" i="49"/>
  <c r="G245" i="49"/>
  <c r="H246" i="49"/>
  <c r="J246" i="49" s="1"/>
  <c r="G246" i="49"/>
  <c r="I246" i="49" s="1"/>
  <c r="I247" i="49"/>
  <c r="H247" i="49"/>
  <c r="J247" i="49" s="1"/>
  <c r="G247" i="49"/>
  <c r="I248" i="49"/>
  <c r="H248" i="49"/>
  <c r="J248" i="49" s="1"/>
  <c r="G248" i="49"/>
  <c r="H249" i="49"/>
  <c r="J249" i="49" s="1"/>
  <c r="G249" i="49"/>
  <c r="I249" i="49" s="1"/>
  <c r="I250" i="49"/>
  <c r="H250" i="49"/>
  <c r="J250" i="49" s="1"/>
  <c r="G250" i="49"/>
  <c r="I251" i="49"/>
  <c r="H251" i="49"/>
  <c r="J251" i="49" s="1"/>
  <c r="G251" i="49"/>
  <c r="H252" i="49"/>
  <c r="J252" i="49" s="1"/>
  <c r="G252" i="49"/>
  <c r="I252" i="49" s="1"/>
  <c r="H253" i="49"/>
  <c r="J253" i="49" s="1"/>
  <c r="G253" i="49"/>
  <c r="I253" i="49" s="1"/>
  <c r="I256" i="49"/>
  <c r="H256" i="49"/>
  <c r="J256" i="49" s="1"/>
  <c r="G256" i="49"/>
  <c r="I257" i="49"/>
  <c r="H257" i="49"/>
  <c r="J257" i="49" s="1"/>
  <c r="G257" i="49"/>
  <c r="I258" i="49"/>
  <c r="H258" i="49"/>
  <c r="J258" i="49" s="1"/>
  <c r="G258" i="49"/>
  <c r="H261" i="49"/>
  <c r="J261" i="49" s="1"/>
  <c r="G261" i="49"/>
  <c r="I261" i="49" s="1"/>
  <c r="H262" i="49"/>
  <c r="J262" i="49" s="1"/>
  <c r="G262" i="49"/>
  <c r="I262" i="49" s="1"/>
  <c r="H263" i="49"/>
  <c r="J263" i="49" s="1"/>
  <c r="G263" i="49"/>
  <c r="I263" i="49" s="1"/>
  <c r="J264" i="49"/>
  <c r="I264" i="49"/>
  <c r="H264" i="49"/>
  <c r="G264" i="49"/>
  <c r="H265" i="49"/>
  <c r="J265" i="49" s="1"/>
  <c r="G265" i="49"/>
  <c r="I265" i="49" s="1"/>
  <c r="H266" i="49"/>
  <c r="J266" i="49" s="1"/>
  <c r="G266" i="49"/>
  <c r="I266" i="49" s="1"/>
  <c r="H267" i="49"/>
  <c r="J267" i="49" s="1"/>
  <c r="G267" i="49"/>
  <c r="I267" i="49" s="1"/>
  <c r="H268" i="49"/>
  <c r="J268" i="49" s="1"/>
  <c r="G268" i="49"/>
  <c r="I268" i="49" s="1"/>
  <c r="H269" i="49"/>
  <c r="J269" i="49" s="1"/>
  <c r="G269" i="49"/>
  <c r="I269" i="49" s="1"/>
  <c r="H270" i="49"/>
  <c r="J270" i="49" s="1"/>
  <c r="G270" i="49"/>
  <c r="I270" i="49" s="1"/>
  <c r="H271" i="49"/>
  <c r="J271" i="49" s="1"/>
  <c r="G271" i="49"/>
  <c r="I271" i="49" s="1"/>
  <c r="H272" i="49"/>
  <c r="J272" i="49" s="1"/>
  <c r="G272" i="49"/>
  <c r="I272" i="49" s="1"/>
  <c r="J275" i="49"/>
  <c r="I275" i="49"/>
  <c r="H275" i="49"/>
  <c r="G275" i="49"/>
  <c r="J276" i="49"/>
  <c r="I276" i="49"/>
  <c r="H276" i="49"/>
  <c r="G276" i="49"/>
  <c r="H279" i="49"/>
  <c r="J279" i="49" s="1"/>
  <c r="G279" i="49"/>
  <c r="I279" i="49" s="1"/>
  <c r="H280" i="49"/>
  <c r="J280" i="49" s="1"/>
  <c r="G280" i="49"/>
  <c r="I280" i="49" s="1"/>
  <c r="H281" i="49"/>
  <c r="J281" i="49" s="1"/>
  <c r="G281" i="49"/>
  <c r="I281" i="49" s="1"/>
  <c r="H282" i="49"/>
  <c r="J282" i="49" s="1"/>
  <c r="G282" i="49"/>
  <c r="I282" i="49" s="1"/>
  <c r="I283" i="49"/>
  <c r="H283" i="49"/>
  <c r="J283" i="49" s="1"/>
  <c r="G283" i="49"/>
  <c r="J284" i="49"/>
  <c r="I284" i="49"/>
  <c r="H284" i="49"/>
  <c r="G284" i="49"/>
  <c r="H285" i="49"/>
  <c r="J285" i="49" s="1"/>
  <c r="G285" i="49"/>
  <c r="I285" i="49" s="1"/>
  <c r="H286" i="49"/>
  <c r="J286" i="49" s="1"/>
  <c r="G286" i="49"/>
  <c r="I286" i="49" s="1"/>
  <c r="J287" i="49"/>
  <c r="I287" i="49"/>
  <c r="H287" i="49"/>
  <c r="G287" i="49"/>
  <c r="H288" i="49"/>
  <c r="J288" i="49" s="1"/>
  <c r="G288" i="49"/>
  <c r="I288" i="49" s="1"/>
  <c r="J289" i="49"/>
  <c r="I289" i="49"/>
  <c r="H289" i="49"/>
  <c r="G289" i="49"/>
  <c r="H290" i="49"/>
  <c r="J290" i="49" s="1"/>
  <c r="G290" i="49"/>
  <c r="I290" i="49" s="1"/>
  <c r="H291" i="49"/>
  <c r="J291" i="49" s="1"/>
  <c r="G291" i="49"/>
  <c r="I291" i="49" s="1"/>
  <c r="I292" i="49"/>
  <c r="H292" i="49"/>
  <c r="J292" i="49" s="1"/>
  <c r="G292" i="49"/>
  <c r="H293" i="49"/>
  <c r="J293" i="49" s="1"/>
  <c r="G293" i="49"/>
  <c r="I293" i="49" s="1"/>
  <c r="I294" i="49"/>
  <c r="H294" i="49"/>
  <c r="J294" i="49" s="1"/>
  <c r="G294" i="49"/>
  <c r="I295" i="49"/>
  <c r="H295" i="49"/>
  <c r="J295" i="49" s="1"/>
  <c r="G295" i="49"/>
  <c r="I296" i="49"/>
  <c r="H296" i="49"/>
  <c r="J296" i="49" s="1"/>
  <c r="G296" i="49"/>
  <c r="J297" i="49"/>
  <c r="H297" i="49"/>
  <c r="G297" i="49"/>
  <c r="I297" i="49" s="1"/>
  <c r="J300" i="49"/>
  <c r="I300" i="49"/>
  <c r="H300" i="49"/>
  <c r="G300" i="49"/>
  <c r="I301" i="49"/>
  <c r="H301" i="49"/>
  <c r="J301" i="49" s="1"/>
  <c r="G301" i="49"/>
  <c r="J302" i="49"/>
  <c r="I302" i="49"/>
  <c r="H302" i="49"/>
  <c r="G302" i="49"/>
  <c r="H303" i="49"/>
  <c r="J303" i="49" s="1"/>
  <c r="G303" i="49"/>
  <c r="I303" i="49" s="1"/>
  <c r="I304" i="49"/>
  <c r="H304" i="49"/>
  <c r="J304" i="49" s="1"/>
  <c r="G304" i="49"/>
  <c r="I305" i="49"/>
  <c r="H305" i="49"/>
  <c r="J305" i="49" s="1"/>
  <c r="G305" i="49"/>
  <c r="H306" i="49"/>
  <c r="J306" i="49" s="1"/>
  <c r="G306" i="49"/>
  <c r="I306" i="49" s="1"/>
  <c r="H307" i="49"/>
  <c r="J307" i="49" s="1"/>
  <c r="G307" i="49"/>
  <c r="I307" i="49" s="1"/>
  <c r="H310" i="49"/>
  <c r="J310" i="49" s="1"/>
  <c r="G310" i="49"/>
  <c r="I310" i="49" s="1"/>
  <c r="J311" i="49"/>
  <c r="I311" i="49"/>
  <c r="H311" i="49"/>
  <c r="G311" i="49"/>
  <c r="H312" i="49"/>
  <c r="J312" i="49" s="1"/>
  <c r="G312" i="49"/>
  <c r="I312" i="49" s="1"/>
  <c r="H313" i="49"/>
  <c r="J313" i="49" s="1"/>
  <c r="G313" i="49"/>
  <c r="I313" i="49" s="1"/>
  <c r="H314" i="49"/>
  <c r="J314" i="49" s="1"/>
  <c r="G314" i="49"/>
  <c r="I314" i="49" s="1"/>
  <c r="I317" i="49"/>
  <c r="H317" i="49"/>
  <c r="J317" i="49" s="1"/>
  <c r="G317" i="49"/>
  <c r="I318" i="49"/>
  <c r="H318" i="49"/>
  <c r="J318" i="49" s="1"/>
  <c r="G318" i="49"/>
  <c r="H319" i="49"/>
  <c r="J319" i="49" s="1"/>
  <c r="G319" i="49"/>
  <c r="I319" i="49" s="1"/>
  <c r="H320" i="49"/>
  <c r="J320" i="49" s="1"/>
  <c r="G320" i="49"/>
  <c r="I320" i="49" s="1"/>
  <c r="H321" i="49"/>
  <c r="J321" i="49" s="1"/>
  <c r="G321" i="49"/>
  <c r="I321" i="49" s="1"/>
  <c r="H324" i="49"/>
  <c r="J324" i="49" s="1"/>
  <c r="G324" i="49"/>
  <c r="I324" i="49" s="1"/>
  <c r="H325" i="49"/>
  <c r="J325" i="49" s="1"/>
  <c r="G325" i="49"/>
  <c r="I325" i="49" s="1"/>
  <c r="J326" i="49"/>
  <c r="I326" i="49"/>
  <c r="H326" i="49"/>
  <c r="G326" i="49"/>
  <c r="I327" i="49"/>
  <c r="H327" i="49"/>
  <c r="J327" i="49" s="1"/>
  <c r="G327" i="49"/>
  <c r="H328" i="49"/>
  <c r="J328" i="49" s="1"/>
  <c r="G328" i="49"/>
  <c r="I328" i="49" s="1"/>
  <c r="H329" i="49"/>
  <c r="J329" i="49" s="1"/>
  <c r="G329" i="49"/>
  <c r="I329" i="49" s="1"/>
  <c r="I330" i="49"/>
  <c r="H330" i="49"/>
  <c r="J330" i="49" s="1"/>
  <c r="G330" i="49"/>
  <c r="H331" i="49"/>
  <c r="J331" i="49" s="1"/>
  <c r="G331" i="49"/>
  <c r="I331" i="49" s="1"/>
  <c r="I332" i="49"/>
  <c r="H332" i="49"/>
  <c r="J332" i="49" s="1"/>
  <c r="G332" i="49"/>
  <c r="H333" i="49"/>
  <c r="J333" i="49" s="1"/>
  <c r="G333" i="49"/>
  <c r="I333" i="49" s="1"/>
  <c r="H334" i="49"/>
  <c r="J334" i="49" s="1"/>
  <c r="G334" i="49"/>
  <c r="I334" i="49" s="1"/>
  <c r="H337" i="49"/>
  <c r="J337" i="49" s="1"/>
  <c r="G337" i="49"/>
  <c r="I337" i="49" s="1"/>
  <c r="J338" i="49"/>
  <c r="I338" i="49"/>
  <c r="H338" i="49"/>
  <c r="G338" i="49"/>
  <c r="I339" i="49"/>
  <c r="H339" i="49"/>
  <c r="J339" i="49" s="1"/>
  <c r="G339" i="49"/>
  <c r="H340" i="49"/>
  <c r="J340" i="49" s="1"/>
  <c r="G340" i="49"/>
  <c r="I340" i="49" s="1"/>
  <c r="H341" i="49"/>
  <c r="J341" i="49" s="1"/>
  <c r="G341" i="49"/>
  <c r="I341" i="49" s="1"/>
  <c r="H342" i="49"/>
  <c r="J342" i="49" s="1"/>
  <c r="G342" i="49"/>
  <c r="I342" i="49" s="1"/>
  <c r="H343" i="49"/>
  <c r="J343" i="49" s="1"/>
  <c r="G343" i="49"/>
  <c r="I343" i="49" s="1"/>
  <c r="H344" i="49"/>
  <c r="J344" i="49" s="1"/>
  <c r="G344" i="49"/>
  <c r="I344" i="49" s="1"/>
  <c r="H345" i="49"/>
  <c r="J345" i="49" s="1"/>
  <c r="G345" i="49"/>
  <c r="I345" i="49" s="1"/>
  <c r="H346" i="49"/>
  <c r="J346" i="49" s="1"/>
  <c r="G346" i="49"/>
  <c r="I346" i="49" s="1"/>
  <c r="H347" i="49"/>
  <c r="J347" i="49" s="1"/>
  <c r="G347" i="49"/>
  <c r="I347" i="49" s="1"/>
  <c r="I350" i="49"/>
  <c r="H350" i="49"/>
  <c r="J350" i="49" s="1"/>
  <c r="G350" i="49"/>
  <c r="H351" i="49"/>
  <c r="J351" i="49" s="1"/>
  <c r="G351" i="49"/>
  <c r="I351" i="49" s="1"/>
  <c r="H352" i="49"/>
  <c r="J352" i="49" s="1"/>
  <c r="G352" i="49"/>
  <c r="I352" i="49" s="1"/>
  <c r="I353" i="49"/>
  <c r="H353" i="49"/>
  <c r="J353" i="49" s="1"/>
  <c r="G353" i="49"/>
  <c r="H354" i="49"/>
  <c r="J354" i="49" s="1"/>
  <c r="G354" i="49"/>
  <c r="I354" i="49" s="1"/>
  <c r="I355" i="49"/>
  <c r="H355" i="49"/>
  <c r="J355" i="49" s="1"/>
  <c r="G355" i="49"/>
  <c r="J356" i="49"/>
  <c r="I356" i="49"/>
  <c r="H356" i="49"/>
  <c r="G356" i="49"/>
  <c r="J357" i="49"/>
  <c r="I357" i="49"/>
  <c r="H357" i="49"/>
  <c r="G357" i="49"/>
  <c r="H358" i="49"/>
  <c r="J358" i="49" s="1"/>
  <c r="G358" i="49"/>
  <c r="I358" i="49" s="1"/>
  <c r="I361" i="49"/>
  <c r="H361" i="49"/>
  <c r="J361" i="49" s="1"/>
  <c r="G361" i="49"/>
  <c r="J362" i="49"/>
  <c r="I362" i="49"/>
  <c r="H362" i="49"/>
  <c r="G362" i="49"/>
  <c r="J363" i="49"/>
  <c r="I363" i="49"/>
  <c r="H363" i="49"/>
  <c r="G363" i="49"/>
  <c r="I364" i="49"/>
  <c r="H364" i="49"/>
  <c r="J364" i="49" s="1"/>
  <c r="G364" i="49"/>
  <c r="I365" i="49"/>
  <c r="H365" i="49"/>
  <c r="J365" i="49" s="1"/>
  <c r="G365" i="49"/>
  <c r="H366" i="49"/>
  <c r="J366" i="49" s="1"/>
  <c r="G366" i="49"/>
  <c r="I366" i="49" s="1"/>
  <c r="H367" i="49"/>
  <c r="J367" i="49" s="1"/>
  <c r="G367" i="49"/>
  <c r="I367" i="49" s="1"/>
  <c r="I370" i="49"/>
  <c r="H370" i="49"/>
  <c r="J370" i="49" s="1"/>
  <c r="G370" i="49"/>
  <c r="H371" i="49"/>
  <c r="J371" i="49" s="1"/>
  <c r="G371" i="49"/>
  <c r="I371" i="49" s="1"/>
  <c r="J372" i="49"/>
  <c r="I372" i="49"/>
  <c r="H372" i="49"/>
  <c r="G372" i="49"/>
  <c r="I373" i="49"/>
  <c r="H373" i="49"/>
  <c r="J373" i="49" s="1"/>
  <c r="G373" i="49"/>
  <c r="H374" i="49"/>
  <c r="J374" i="49" s="1"/>
  <c r="G374" i="49"/>
  <c r="I374" i="49" s="1"/>
  <c r="I377" i="49"/>
  <c r="H377" i="49"/>
  <c r="J377" i="49" s="1"/>
  <c r="G377" i="49"/>
  <c r="H378" i="49"/>
  <c r="J378" i="49" s="1"/>
  <c r="G378" i="49"/>
  <c r="I378" i="49" s="1"/>
  <c r="J379" i="49"/>
  <c r="I379" i="49"/>
  <c r="H379" i="49"/>
  <c r="G379" i="49"/>
  <c r="H380" i="49"/>
  <c r="J380" i="49" s="1"/>
  <c r="G380" i="49"/>
  <c r="I380" i="49" s="1"/>
  <c r="I381" i="49"/>
  <c r="H381" i="49"/>
  <c r="J381" i="49" s="1"/>
  <c r="G381" i="49"/>
  <c r="I382" i="49"/>
  <c r="H382" i="49"/>
  <c r="J382" i="49" s="1"/>
  <c r="G382" i="49"/>
  <c r="J383" i="49"/>
  <c r="I383" i="49"/>
  <c r="H383" i="49"/>
  <c r="G383" i="49"/>
  <c r="H384" i="49"/>
  <c r="J384" i="49" s="1"/>
  <c r="G384" i="49"/>
  <c r="I384" i="49" s="1"/>
  <c r="I385" i="49"/>
  <c r="H385" i="49"/>
  <c r="J385" i="49" s="1"/>
  <c r="G385" i="49"/>
  <c r="H386" i="49"/>
  <c r="J386" i="49" s="1"/>
  <c r="G386" i="49"/>
  <c r="I386" i="49" s="1"/>
  <c r="I389" i="49"/>
  <c r="H389" i="49"/>
  <c r="J389" i="49" s="1"/>
  <c r="G389" i="49"/>
  <c r="J390" i="49"/>
  <c r="I390" i="49"/>
  <c r="H390" i="49"/>
  <c r="G390" i="49"/>
  <c r="H391" i="49"/>
  <c r="J391" i="49" s="1"/>
  <c r="G391" i="49"/>
  <c r="I391" i="49" s="1"/>
  <c r="H392" i="49"/>
  <c r="J392" i="49" s="1"/>
  <c r="G392" i="49"/>
  <c r="I392" i="49" s="1"/>
  <c r="H393" i="49"/>
  <c r="J393" i="49" s="1"/>
  <c r="G393" i="49"/>
  <c r="I393" i="49" s="1"/>
  <c r="H394" i="49"/>
  <c r="J394" i="49" s="1"/>
  <c r="G394" i="49"/>
  <c r="I394" i="49" s="1"/>
  <c r="J395" i="49"/>
  <c r="I395" i="49"/>
  <c r="H395" i="49"/>
  <c r="G395" i="49"/>
  <c r="I396" i="49"/>
  <c r="H396" i="49"/>
  <c r="J396" i="49" s="1"/>
  <c r="G396" i="49"/>
  <c r="H397" i="49"/>
  <c r="J397" i="49" s="1"/>
  <c r="G397" i="49"/>
  <c r="I397" i="49" s="1"/>
  <c r="J400" i="49"/>
  <c r="I400" i="49"/>
  <c r="H400" i="49"/>
  <c r="G400" i="49"/>
  <c r="H401" i="49"/>
  <c r="J401" i="49" s="1"/>
  <c r="G401" i="49"/>
  <c r="I401" i="49" s="1"/>
  <c r="J402" i="49"/>
  <c r="I402" i="49"/>
  <c r="H402" i="49"/>
  <c r="G402" i="49"/>
  <c r="H403" i="49"/>
  <c r="J403" i="49" s="1"/>
  <c r="G403" i="49"/>
  <c r="I403" i="49" s="1"/>
  <c r="H404" i="49"/>
  <c r="J404" i="49" s="1"/>
  <c r="G404" i="49"/>
  <c r="I404" i="49" s="1"/>
  <c r="H405" i="49"/>
  <c r="J405" i="49" s="1"/>
  <c r="G405" i="49"/>
  <c r="I405" i="49" s="1"/>
  <c r="J408" i="49"/>
  <c r="H408" i="49"/>
  <c r="G408" i="49"/>
  <c r="I408" i="49" s="1"/>
  <c r="H409" i="49"/>
  <c r="J409" i="49" s="1"/>
  <c r="G409" i="49"/>
  <c r="I409" i="49" s="1"/>
  <c r="H410" i="49"/>
  <c r="J410" i="49" s="1"/>
  <c r="G410" i="49"/>
  <c r="I410" i="49" s="1"/>
  <c r="I411" i="49"/>
  <c r="H411" i="49"/>
  <c r="J411" i="49" s="1"/>
  <c r="G411" i="49"/>
  <c r="I412" i="49"/>
  <c r="H412" i="49"/>
  <c r="J412" i="49" s="1"/>
  <c r="G412" i="49"/>
  <c r="J413" i="49"/>
  <c r="H413" i="49"/>
  <c r="G413" i="49"/>
  <c r="I413" i="49" s="1"/>
  <c r="H414" i="49"/>
  <c r="J414" i="49" s="1"/>
  <c r="G414" i="49"/>
  <c r="I414" i="49" s="1"/>
  <c r="H415" i="49"/>
  <c r="J415" i="49" s="1"/>
  <c r="G415" i="49"/>
  <c r="I415" i="49" s="1"/>
  <c r="H416" i="49"/>
  <c r="J416" i="49" s="1"/>
  <c r="G416" i="49"/>
  <c r="I416" i="49" s="1"/>
  <c r="H419" i="49"/>
  <c r="J419" i="49" s="1"/>
  <c r="G419" i="49"/>
  <c r="I419" i="49" s="1"/>
  <c r="I420" i="49"/>
  <c r="H420" i="49"/>
  <c r="J420" i="49" s="1"/>
  <c r="G420" i="49"/>
  <c r="H421" i="49"/>
  <c r="J421" i="49" s="1"/>
  <c r="G421" i="49"/>
  <c r="I421" i="49" s="1"/>
  <c r="H422" i="49"/>
  <c r="J422" i="49" s="1"/>
  <c r="G422" i="49"/>
  <c r="I422" i="49" s="1"/>
  <c r="H423" i="49"/>
  <c r="J423" i="49" s="1"/>
  <c r="G423" i="49"/>
  <c r="I423" i="49" s="1"/>
  <c r="H424" i="49"/>
  <c r="J424" i="49" s="1"/>
  <c r="G424" i="49"/>
  <c r="I424" i="49" s="1"/>
  <c r="H425" i="49"/>
  <c r="J425" i="49" s="1"/>
  <c r="G425" i="49"/>
  <c r="I425" i="49" s="1"/>
  <c r="H426" i="49"/>
  <c r="J426" i="49" s="1"/>
  <c r="G426" i="49"/>
  <c r="I426" i="49" s="1"/>
  <c r="H429" i="49"/>
  <c r="J429" i="49" s="1"/>
  <c r="G429" i="49"/>
  <c r="I429" i="49" s="1"/>
  <c r="H430" i="49"/>
  <c r="J430" i="49" s="1"/>
  <c r="G430" i="49"/>
  <c r="I430" i="49" s="1"/>
  <c r="H431" i="49"/>
  <c r="J431" i="49" s="1"/>
  <c r="G431" i="49"/>
  <c r="I431" i="49" s="1"/>
  <c r="H432" i="49"/>
  <c r="J432" i="49" s="1"/>
  <c r="G432" i="49"/>
  <c r="I432" i="49" s="1"/>
  <c r="H433" i="49"/>
  <c r="J433" i="49" s="1"/>
  <c r="G433" i="49"/>
  <c r="I433" i="49" s="1"/>
  <c r="H434" i="49"/>
  <c r="J434" i="49" s="1"/>
  <c r="G434" i="49"/>
  <c r="I434" i="49" s="1"/>
  <c r="J435" i="49"/>
  <c r="I435" i="49"/>
  <c r="H435" i="49"/>
  <c r="G435" i="49"/>
  <c r="H436" i="49"/>
  <c r="J436" i="49" s="1"/>
  <c r="G436" i="49"/>
  <c r="I436" i="49" s="1"/>
  <c r="H437" i="49"/>
  <c r="J437" i="49" s="1"/>
  <c r="G437" i="49"/>
  <c r="I437" i="49" s="1"/>
  <c r="H438" i="49"/>
  <c r="J438" i="49" s="1"/>
  <c r="G438" i="49"/>
  <c r="I438" i="49" s="1"/>
  <c r="H439" i="49"/>
  <c r="J439" i="49" s="1"/>
  <c r="G439" i="49"/>
  <c r="I439" i="49" s="1"/>
  <c r="H440" i="49"/>
  <c r="J440" i="49" s="1"/>
  <c r="G440" i="49"/>
  <c r="I440" i="49" s="1"/>
  <c r="I441" i="49"/>
  <c r="H441" i="49"/>
  <c r="J441" i="49" s="1"/>
  <c r="G441" i="49"/>
  <c r="H442" i="49"/>
  <c r="J442" i="49" s="1"/>
  <c r="G442" i="49"/>
  <c r="I442" i="49" s="1"/>
  <c r="H443" i="49"/>
  <c r="J443" i="49" s="1"/>
  <c r="G443" i="49"/>
  <c r="I443" i="49" s="1"/>
  <c r="I444" i="49"/>
  <c r="H444" i="49"/>
  <c r="J444" i="49" s="1"/>
  <c r="G444" i="49"/>
  <c r="I445" i="49"/>
  <c r="H445" i="49"/>
  <c r="J445" i="49" s="1"/>
  <c r="G445" i="49"/>
  <c r="H446" i="49"/>
  <c r="J446" i="49" s="1"/>
  <c r="G446" i="49"/>
  <c r="I446" i="49" s="1"/>
  <c r="H447" i="49"/>
  <c r="J447" i="49" s="1"/>
  <c r="G447" i="49"/>
  <c r="I447" i="49" s="1"/>
  <c r="H448" i="49"/>
  <c r="J448" i="49" s="1"/>
  <c r="G448" i="49"/>
  <c r="I448" i="49" s="1"/>
  <c r="H449" i="49"/>
  <c r="J449" i="49" s="1"/>
  <c r="G449" i="49"/>
  <c r="I449" i="49" s="1"/>
  <c r="H450" i="49"/>
  <c r="J450" i="49" s="1"/>
  <c r="G450" i="49"/>
  <c r="I450" i="49" s="1"/>
  <c r="H451" i="49"/>
  <c r="J451" i="49" s="1"/>
  <c r="G451" i="49"/>
  <c r="I451" i="49" s="1"/>
  <c r="I454" i="49"/>
  <c r="H454" i="49"/>
  <c r="J454" i="49" s="1"/>
  <c r="G454" i="49"/>
  <c r="H455" i="49"/>
  <c r="J455" i="49" s="1"/>
  <c r="G455" i="49"/>
  <c r="I455" i="49" s="1"/>
  <c r="H456" i="49"/>
  <c r="J456" i="49" s="1"/>
  <c r="G456" i="49"/>
  <c r="I456" i="49" s="1"/>
  <c r="H457" i="49"/>
  <c r="J457" i="49" s="1"/>
  <c r="G457" i="49"/>
  <c r="I457" i="49" s="1"/>
  <c r="H458" i="49"/>
  <c r="J458" i="49" s="1"/>
  <c r="G458" i="49"/>
  <c r="I458" i="49" s="1"/>
  <c r="I459" i="49"/>
  <c r="H459" i="49"/>
  <c r="J459" i="49" s="1"/>
  <c r="G459" i="49"/>
  <c r="H460" i="49"/>
  <c r="J460" i="49" s="1"/>
  <c r="G460" i="49"/>
  <c r="I460" i="49" s="1"/>
  <c r="H461" i="49"/>
  <c r="J461" i="49" s="1"/>
  <c r="G461" i="49"/>
  <c r="I461" i="49" s="1"/>
  <c r="H462" i="49"/>
  <c r="J462" i="49" s="1"/>
  <c r="G462" i="49"/>
  <c r="I462" i="49" s="1"/>
  <c r="H463" i="49"/>
  <c r="J463" i="49" s="1"/>
  <c r="G463" i="49"/>
  <c r="I463" i="49" s="1"/>
  <c r="H464" i="49"/>
  <c r="J464" i="49" s="1"/>
  <c r="G464" i="49"/>
  <c r="I464" i="49" s="1"/>
  <c r="I465" i="49"/>
  <c r="H465" i="49"/>
  <c r="J465" i="49" s="1"/>
  <c r="G465" i="49"/>
  <c r="H466" i="49"/>
  <c r="J466" i="49" s="1"/>
  <c r="G466" i="49"/>
  <c r="I466" i="49" s="1"/>
  <c r="J467" i="49"/>
  <c r="I467" i="49"/>
  <c r="H467" i="49"/>
  <c r="G467" i="49"/>
  <c r="H468" i="49"/>
  <c r="J468" i="49" s="1"/>
  <c r="G468" i="49"/>
  <c r="I468" i="49" s="1"/>
  <c r="H469" i="49"/>
  <c r="J469" i="49" s="1"/>
  <c r="G469" i="49"/>
  <c r="I469" i="49" s="1"/>
  <c r="H470" i="49"/>
  <c r="J470" i="49" s="1"/>
  <c r="G470" i="49"/>
  <c r="I470" i="49" s="1"/>
  <c r="H471" i="49"/>
  <c r="J471" i="49" s="1"/>
  <c r="G471" i="49"/>
  <c r="I471" i="49" s="1"/>
  <c r="J472" i="49"/>
  <c r="I472" i="49"/>
  <c r="H472" i="49"/>
  <c r="G472" i="49"/>
  <c r="H473" i="49"/>
  <c r="J473" i="49" s="1"/>
  <c r="G473" i="49"/>
  <c r="I473" i="49" s="1"/>
  <c r="H476" i="49"/>
  <c r="J476" i="49" s="1"/>
  <c r="G476" i="49"/>
  <c r="I476" i="49" s="1"/>
  <c r="I477" i="49"/>
  <c r="H477" i="49"/>
  <c r="J477" i="49" s="1"/>
  <c r="G477" i="49"/>
  <c r="I478" i="49"/>
  <c r="H478" i="49"/>
  <c r="J478" i="49" s="1"/>
  <c r="G478" i="49"/>
  <c r="H479" i="49"/>
  <c r="J479" i="49" s="1"/>
  <c r="G479" i="49"/>
  <c r="I479" i="49" s="1"/>
  <c r="H480" i="49"/>
  <c r="J480" i="49" s="1"/>
  <c r="G480" i="49"/>
  <c r="I480" i="49" s="1"/>
  <c r="H481" i="49"/>
  <c r="J481" i="49" s="1"/>
  <c r="G481" i="49"/>
  <c r="I481" i="49" s="1"/>
  <c r="H482" i="49"/>
  <c r="J482" i="49" s="1"/>
  <c r="G482" i="49"/>
  <c r="I482" i="49" s="1"/>
  <c r="K8" i="56"/>
  <c r="J8" i="56"/>
  <c r="K9" i="56"/>
  <c r="J9" i="56"/>
  <c r="K10" i="56"/>
  <c r="J10" i="56"/>
  <c r="K11" i="56"/>
  <c r="J11" i="56"/>
  <c r="K12" i="56"/>
  <c r="J12" i="56"/>
  <c r="K13" i="56"/>
  <c r="J13" i="56"/>
  <c r="K14" i="56"/>
  <c r="J14" i="56"/>
  <c r="K15" i="56"/>
  <c r="J15" i="56"/>
  <c r="K16" i="56"/>
  <c r="J16" i="56"/>
  <c r="H18" i="56"/>
  <c r="I15" i="56" s="1"/>
  <c r="F18" i="56"/>
  <c r="G16" i="56" s="1"/>
  <c r="D18" i="56"/>
  <c r="E16" i="56" s="1"/>
  <c r="B18" i="56"/>
  <c r="C16" i="56" s="1"/>
  <c r="K7" i="56"/>
  <c r="J7" i="56"/>
  <c r="B5" i="56"/>
  <c r="D5" i="56" s="1"/>
  <c r="H5" i="56" s="1"/>
  <c r="K8" i="57"/>
  <c r="J8" i="57"/>
  <c r="K9" i="57"/>
  <c r="J9" i="57"/>
  <c r="K10" i="57"/>
  <c r="J10" i="57"/>
  <c r="K11" i="57"/>
  <c r="J11" i="57"/>
  <c r="K12" i="57"/>
  <c r="J12" i="57"/>
  <c r="K13" i="57"/>
  <c r="J13" i="57"/>
  <c r="K14" i="57"/>
  <c r="J14" i="57"/>
  <c r="K15" i="57"/>
  <c r="J15" i="57"/>
  <c r="K16" i="57"/>
  <c r="J16" i="57"/>
  <c r="K17" i="57"/>
  <c r="J17" i="57"/>
  <c r="K18" i="57"/>
  <c r="J18" i="57"/>
  <c r="K19" i="57"/>
  <c r="J19" i="57"/>
  <c r="K20" i="57"/>
  <c r="J20" i="57"/>
  <c r="K21" i="57"/>
  <c r="J21" i="57"/>
  <c r="K22" i="57"/>
  <c r="J22" i="57"/>
  <c r="K23" i="57"/>
  <c r="J23" i="57"/>
  <c r="K24" i="57"/>
  <c r="J24" i="57"/>
  <c r="K25" i="57"/>
  <c r="J25" i="57"/>
  <c r="K26" i="57"/>
  <c r="J26" i="57"/>
  <c r="H28" i="57"/>
  <c r="I25" i="57" s="1"/>
  <c r="F28" i="57"/>
  <c r="G26" i="57" s="1"/>
  <c r="D28" i="57"/>
  <c r="E25" i="57" s="1"/>
  <c r="B28" i="57"/>
  <c r="C26" i="57" s="1"/>
  <c r="K7" i="57"/>
  <c r="J7" i="57"/>
  <c r="B5" i="57"/>
  <c r="D5" i="57" s="1"/>
  <c r="H5" i="57" s="1"/>
  <c r="K8" i="58"/>
  <c r="J8" i="58"/>
  <c r="K9" i="58"/>
  <c r="J9" i="58"/>
  <c r="K10" i="58"/>
  <c r="J10" i="58"/>
  <c r="K11" i="58"/>
  <c r="J11" i="58"/>
  <c r="K12" i="58"/>
  <c r="J12" i="58"/>
  <c r="K13" i="58"/>
  <c r="J13" i="58"/>
  <c r="K14" i="58"/>
  <c r="J14" i="58"/>
  <c r="K15" i="58"/>
  <c r="J15" i="58"/>
  <c r="K16" i="58"/>
  <c r="J16" i="58"/>
  <c r="K17" i="58"/>
  <c r="J17" i="58"/>
  <c r="K18" i="58"/>
  <c r="J18" i="58"/>
  <c r="K19" i="58"/>
  <c r="J19" i="58"/>
  <c r="K20" i="58"/>
  <c r="J20" i="58"/>
  <c r="K21" i="58"/>
  <c r="J21" i="58"/>
  <c r="K22" i="58"/>
  <c r="J22" i="58"/>
  <c r="K23" i="58"/>
  <c r="J23" i="58"/>
  <c r="K24" i="58"/>
  <c r="J24" i="58"/>
  <c r="K25" i="58"/>
  <c r="J25" i="58"/>
  <c r="K26" i="58"/>
  <c r="J26" i="58"/>
  <c r="K27" i="58"/>
  <c r="J27" i="58"/>
  <c r="K28" i="58"/>
  <c r="J28" i="58"/>
  <c r="K29" i="58"/>
  <c r="J29" i="58"/>
  <c r="K30" i="58"/>
  <c r="J30" i="58"/>
  <c r="K31" i="58"/>
  <c r="J31" i="58"/>
  <c r="K32" i="58"/>
  <c r="J32" i="58"/>
  <c r="K33" i="58"/>
  <c r="J33" i="58"/>
  <c r="K34" i="58"/>
  <c r="J34" i="58"/>
  <c r="K35" i="58"/>
  <c r="J35" i="58"/>
  <c r="K36" i="58"/>
  <c r="J36" i="58"/>
  <c r="K37" i="58"/>
  <c r="J37" i="58"/>
  <c r="K38" i="58"/>
  <c r="J38" i="58"/>
  <c r="K39" i="58"/>
  <c r="J39" i="58"/>
  <c r="K40" i="58"/>
  <c r="J40" i="58"/>
  <c r="K41" i="58"/>
  <c r="J41" i="58"/>
  <c r="K42" i="58"/>
  <c r="J42" i="58"/>
  <c r="H44" i="58"/>
  <c r="I40" i="58" s="1"/>
  <c r="F44" i="58"/>
  <c r="G42" i="58" s="1"/>
  <c r="D44" i="58"/>
  <c r="E42" i="58" s="1"/>
  <c r="B44" i="58"/>
  <c r="C42" i="58" s="1"/>
  <c r="K7" i="58"/>
  <c r="J7" i="58"/>
  <c r="B5" i="58"/>
  <c r="D5" i="58" s="1"/>
  <c r="H5" i="58" s="1"/>
  <c r="K8" i="50"/>
  <c r="J8" i="50"/>
  <c r="K9" i="50"/>
  <c r="J9" i="50"/>
  <c r="K10" i="50"/>
  <c r="J10" i="50"/>
  <c r="K11" i="50"/>
  <c r="J11" i="50"/>
  <c r="K12" i="50"/>
  <c r="J12" i="50"/>
  <c r="K13" i="50"/>
  <c r="J13" i="50"/>
  <c r="K14" i="50"/>
  <c r="J14" i="50"/>
  <c r="K15" i="50"/>
  <c r="J15" i="50"/>
  <c r="K16" i="50"/>
  <c r="J16" i="50"/>
  <c r="K17" i="50"/>
  <c r="J17" i="50"/>
  <c r="K18" i="50"/>
  <c r="J18" i="50"/>
  <c r="K19" i="50"/>
  <c r="J19" i="50"/>
  <c r="K20" i="50"/>
  <c r="J20" i="50"/>
  <c r="K21" i="50"/>
  <c r="J21" i="50"/>
  <c r="K22" i="50"/>
  <c r="J22" i="50"/>
  <c r="K23" i="50"/>
  <c r="J23" i="50"/>
  <c r="K24" i="50"/>
  <c r="J24" i="50"/>
  <c r="K25" i="50"/>
  <c r="J25" i="50"/>
  <c r="K26" i="50"/>
  <c r="J26" i="50"/>
  <c r="K27" i="50"/>
  <c r="J27" i="50"/>
  <c r="K28" i="50"/>
  <c r="J28" i="50"/>
  <c r="K29" i="50"/>
  <c r="J29" i="50"/>
  <c r="K30" i="50"/>
  <c r="J30" i="50"/>
  <c r="K31" i="50"/>
  <c r="J31" i="50"/>
  <c r="K32" i="50"/>
  <c r="J32" i="50"/>
  <c r="K33" i="50"/>
  <c r="J33" i="50"/>
  <c r="K34" i="50"/>
  <c r="J34" i="50"/>
  <c r="K35" i="50"/>
  <c r="J35" i="50"/>
  <c r="K36" i="50"/>
  <c r="J36" i="50"/>
  <c r="K37" i="50"/>
  <c r="J37" i="50"/>
  <c r="K38" i="50"/>
  <c r="J38" i="50"/>
  <c r="K39" i="50"/>
  <c r="J39" i="50"/>
  <c r="K40" i="50"/>
  <c r="J40" i="50"/>
  <c r="K41" i="50"/>
  <c r="J41" i="50"/>
  <c r="K42" i="50"/>
  <c r="J42" i="50"/>
  <c r="K43" i="50"/>
  <c r="J43" i="50"/>
  <c r="H45" i="50"/>
  <c r="I42" i="50" s="1"/>
  <c r="F45" i="50"/>
  <c r="G43" i="50" s="1"/>
  <c r="D45" i="50"/>
  <c r="E42" i="50" s="1"/>
  <c r="B45" i="50"/>
  <c r="C43" i="50" s="1"/>
  <c r="K7" i="50"/>
  <c r="J7" i="50"/>
  <c r="B5" i="50"/>
  <c r="D5" i="50" s="1"/>
  <c r="H5" i="50" s="1"/>
  <c r="B5" i="53"/>
  <c r="D5" i="53" s="1"/>
  <c r="H5" i="53" s="1"/>
  <c r="K8" i="53"/>
  <c r="J8" i="53"/>
  <c r="K9" i="53"/>
  <c r="J9" i="53"/>
  <c r="K10" i="53"/>
  <c r="J10" i="53"/>
  <c r="K11" i="53"/>
  <c r="J11" i="53"/>
  <c r="K12" i="53"/>
  <c r="J12" i="53"/>
  <c r="K13" i="53"/>
  <c r="J13" i="53"/>
  <c r="K14" i="53"/>
  <c r="J14" i="53"/>
  <c r="K15" i="53"/>
  <c r="J15" i="53"/>
  <c r="K16" i="53"/>
  <c r="J16" i="53"/>
  <c r="K17" i="53"/>
  <c r="J17" i="53"/>
  <c r="H19" i="53"/>
  <c r="I16" i="53" s="1"/>
  <c r="F19" i="53"/>
  <c r="G17" i="53" s="1"/>
  <c r="D19" i="53"/>
  <c r="E17" i="53" s="1"/>
  <c r="B19" i="53"/>
  <c r="C17" i="53" s="1"/>
  <c r="K7" i="53"/>
  <c r="J7" i="53"/>
  <c r="I21" i="53"/>
  <c r="G21" i="53"/>
  <c r="E21" i="53"/>
  <c r="C21" i="53"/>
  <c r="B5" i="54"/>
  <c r="D5" i="54" s="1"/>
  <c r="H5" i="54" s="1"/>
  <c r="K8" i="54"/>
  <c r="J8" i="54"/>
  <c r="K9" i="54"/>
  <c r="J9" i="54"/>
  <c r="H11" i="54"/>
  <c r="I8" i="54" s="1"/>
  <c r="F11" i="54"/>
  <c r="G9" i="54" s="1"/>
  <c r="D11" i="54"/>
  <c r="E8" i="54" s="1"/>
  <c r="B11" i="54"/>
  <c r="C9" i="54" s="1"/>
  <c r="K7" i="54"/>
  <c r="J7" i="54"/>
  <c r="H16" i="54"/>
  <c r="F16" i="54"/>
  <c r="G16" i="54" s="1"/>
  <c r="D16" i="54"/>
  <c r="B16" i="54"/>
  <c r="C16" i="54" s="1"/>
  <c r="K14" i="54"/>
  <c r="J14" i="54"/>
  <c r="K20" i="54"/>
  <c r="J20" i="54"/>
  <c r="K21" i="54"/>
  <c r="J21" i="54"/>
  <c r="K22" i="54"/>
  <c r="J22" i="54"/>
  <c r="K23" i="54"/>
  <c r="J23" i="54"/>
  <c r="H25" i="54"/>
  <c r="I22" i="54" s="1"/>
  <c r="F25" i="54"/>
  <c r="G23" i="54" s="1"/>
  <c r="D25" i="54"/>
  <c r="E22" i="54" s="1"/>
  <c r="B25" i="54"/>
  <c r="C23" i="54" s="1"/>
  <c r="K19" i="54"/>
  <c r="J19" i="54"/>
  <c r="K29" i="54"/>
  <c r="J29" i="54"/>
  <c r="K30" i="54"/>
  <c r="J30" i="54"/>
  <c r="K31" i="54"/>
  <c r="J31" i="54"/>
  <c r="K32" i="54"/>
  <c r="J32" i="54"/>
  <c r="K33" i="54"/>
  <c r="J33" i="54"/>
  <c r="K34" i="54"/>
  <c r="J34" i="54"/>
  <c r="K35" i="54"/>
  <c r="J35" i="54"/>
  <c r="K36" i="54"/>
  <c r="J36" i="54"/>
  <c r="K37" i="54"/>
  <c r="J37" i="54"/>
  <c r="H39" i="54"/>
  <c r="I36" i="54" s="1"/>
  <c r="F39" i="54"/>
  <c r="G37" i="54" s="1"/>
  <c r="D39" i="54"/>
  <c r="E37" i="54" s="1"/>
  <c r="B39" i="54"/>
  <c r="C37" i="54" s="1"/>
  <c r="K28" i="54"/>
  <c r="J28" i="54"/>
  <c r="K43" i="54"/>
  <c r="J43" i="54"/>
  <c r="K44" i="54"/>
  <c r="J44" i="54"/>
  <c r="K45" i="54"/>
  <c r="J45" i="54"/>
  <c r="K46" i="54"/>
  <c r="J46" i="54"/>
  <c r="K47" i="54"/>
  <c r="J47" i="54"/>
  <c r="K48" i="54"/>
  <c r="J48" i="54"/>
  <c r="K49" i="54"/>
  <c r="J49" i="54"/>
  <c r="K50" i="54"/>
  <c r="J50" i="54"/>
  <c r="K51" i="54"/>
  <c r="J51" i="54"/>
  <c r="H53" i="54"/>
  <c r="I50" i="54" s="1"/>
  <c r="F53" i="54"/>
  <c r="G51" i="54" s="1"/>
  <c r="D53" i="54"/>
  <c r="E49" i="54" s="1"/>
  <c r="B53" i="54"/>
  <c r="C51" i="54" s="1"/>
  <c r="K42" i="54"/>
  <c r="J42" i="54"/>
  <c r="K57" i="54"/>
  <c r="J57" i="54"/>
  <c r="K58" i="54"/>
  <c r="J58" i="54"/>
  <c r="K59" i="54"/>
  <c r="J59" i="54"/>
  <c r="K60" i="54"/>
  <c r="J60" i="54"/>
  <c r="K61" i="54"/>
  <c r="J61" i="54"/>
  <c r="K62" i="54"/>
  <c r="J62" i="54"/>
  <c r="K63" i="54"/>
  <c r="J63" i="54"/>
  <c r="K64" i="54"/>
  <c r="J64" i="54"/>
  <c r="K65" i="54"/>
  <c r="J65" i="54"/>
  <c r="K66" i="54"/>
  <c r="J66" i="54"/>
  <c r="K67" i="54"/>
  <c r="J67" i="54"/>
  <c r="K68" i="54"/>
  <c r="J68" i="54"/>
  <c r="K69" i="54"/>
  <c r="J69" i="54"/>
  <c r="K70" i="54"/>
  <c r="J70" i="54"/>
  <c r="K71" i="54"/>
  <c r="J71" i="54"/>
  <c r="K72" i="54"/>
  <c r="J72" i="54"/>
  <c r="K73" i="54"/>
  <c r="J73" i="54"/>
  <c r="K74" i="54"/>
  <c r="J74" i="54"/>
  <c r="H76" i="54"/>
  <c r="I73" i="54" s="1"/>
  <c r="F76" i="54"/>
  <c r="G74" i="54" s="1"/>
  <c r="D76" i="54"/>
  <c r="E74" i="54" s="1"/>
  <c r="B76" i="54"/>
  <c r="C74" i="54" s="1"/>
  <c r="K56" i="54"/>
  <c r="J56" i="54"/>
  <c r="I78" i="54"/>
  <c r="G78" i="54"/>
  <c r="E78" i="54"/>
  <c r="C78" i="54"/>
  <c r="B5" i="55"/>
  <c r="D5" i="55" s="1"/>
  <c r="H5" i="55" s="1"/>
  <c r="K8" i="55"/>
  <c r="J8" i="55"/>
  <c r="K9" i="55"/>
  <c r="J9" i="55"/>
  <c r="K10" i="55"/>
  <c r="J10" i="55"/>
  <c r="K11" i="55"/>
  <c r="J11" i="55"/>
  <c r="K12" i="55"/>
  <c r="J12" i="55"/>
  <c r="K13" i="55"/>
  <c r="J13" i="55"/>
  <c r="K14" i="55"/>
  <c r="J14" i="55"/>
  <c r="K15" i="55"/>
  <c r="J15" i="55"/>
  <c r="K16" i="55"/>
  <c r="J16" i="55"/>
  <c r="K17" i="55"/>
  <c r="J17" i="55"/>
  <c r="K18" i="55"/>
  <c r="J18" i="55"/>
  <c r="K19" i="55"/>
  <c r="J19" i="55"/>
  <c r="H21" i="55"/>
  <c r="I17" i="55" s="1"/>
  <c r="F21" i="55"/>
  <c r="G19" i="55" s="1"/>
  <c r="D21" i="55"/>
  <c r="E16" i="55" s="1"/>
  <c r="B21" i="55"/>
  <c r="C19" i="55" s="1"/>
  <c r="K7" i="55"/>
  <c r="J7" i="55"/>
  <c r="I23" i="55"/>
  <c r="G23" i="55"/>
  <c r="E23" i="55"/>
  <c r="C23" i="55"/>
  <c r="J23" i="55"/>
  <c r="K23" i="55"/>
  <c r="B26" i="55"/>
  <c r="D26" i="55" s="1"/>
  <c r="H26" i="55" s="1"/>
  <c r="K29" i="55"/>
  <c r="J29" i="55"/>
  <c r="K30" i="55"/>
  <c r="J30" i="55"/>
  <c r="K31" i="55"/>
  <c r="J31" i="55"/>
  <c r="K32" i="55"/>
  <c r="J32" i="55"/>
  <c r="K33" i="55"/>
  <c r="J33" i="55"/>
  <c r="K34" i="55"/>
  <c r="J34" i="55"/>
  <c r="K35" i="55"/>
  <c r="J35" i="55"/>
  <c r="K36" i="55"/>
  <c r="J36" i="55"/>
  <c r="K37" i="55"/>
  <c r="J37" i="55"/>
  <c r="K38" i="55"/>
  <c r="J38" i="55"/>
  <c r="K39" i="55"/>
  <c r="J39" i="55"/>
  <c r="K40" i="55"/>
  <c r="J40" i="55"/>
  <c r="K41" i="55"/>
  <c r="J41" i="55"/>
  <c r="K42" i="55"/>
  <c r="J42" i="55"/>
  <c r="K43" i="55"/>
  <c r="J43" i="55"/>
  <c r="K44" i="55"/>
  <c r="J44" i="55"/>
  <c r="K45" i="55"/>
  <c r="J45" i="55"/>
  <c r="K46" i="55"/>
  <c r="J46" i="55"/>
  <c r="K47" i="55"/>
  <c r="J47" i="55"/>
  <c r="K48" i="55"/>
  <c r="J48" i="55"/>
  <c r="H50" i="55"/>
  <c r="I46" i="55" s="1"/>
  <c r="F50" i="55"/>
  <c r="G48" i="55" s="1"/>
  <c r="D50" i="55"/>
  <c r="E46" i="55" s="1"/>
  <c r="B50" i="55"/>
  <c r="C48" i="55" s="1"/>
  <c r="K28" i="55"/>
  <c r="J28" i="55"/>
  <c r="K54" i="55"/>
  <c r="J54" i="55"/>
  <c r="K55" i="55"/>
  <c r="J55" i="55"/>
  <c r="K56" i="55"/>
  <c r="J56" i="55"/>
  <c r="K57" i="55"/>
  <c r="J57" i="55"/>
  <c r="K58" i="55"/>
  <c r="J58" i="55"/>
  <c r="K59" i="55"/>
  <c r="J59" i="55"/>
  <c r="K60" i="55"/>
  <c r="J60" i="55"/>
  <c r="K61" i="55"/>
  <c r="J61" i="55"/>
  <c r="K62" i="55"/>
  <c r="J62" i="55"/>
  <c r="H64" i="55"/>
  <c r="I61" i="55" s="1"/>
  <c r="F64" i="55"/>
  <c r="G62" i="55" s="1"/>
  <c r="D64" i="55"/>
  <c r="E61" i="55" s="1"/>
  <c r="B64" i="55"/>
  <c r="C62" i="55" s="1"/>
  <c r="K53" i="55"/>
  <c r="J53" i="55"/>
  <c r="I66" i="55"/>
  <c r="G66" i="55"/>
  <c r="E66" i="55"/>
  <c r="C66" i="55"/>
  <c r="J66" i="55"/>
  <c r="K66" i="55"/>
  <c r="B69" i="55"/>
  <c r="D69" i="55" s="1"/>
  <c r="H69" i="55" s="1"/>
  <c r="K72" i="55"/>
  <c r="J72" i="55"/>
  <c r="K73" i="55"/>
  <c r="J73" i="55"/>
  <c r="K74" i="55"/>
  <c r="J74" i="55"/>
  <c r="K75" i="55"/>
  <c r="J75" i="55"/>
  <c r="K76" i="55"/>
  <c r="J76" i="55"/>
  <c r="K77" i="55"/>
  <c r="J77" i="55"/>
  <c r="K78" i="55"/>
  <c r="J78" i="55"/>
  <c r="K79" i="55"/>
  <c r="J79" i="55"/>
  <c r="K80" i="55"/>
  <c r="J80" i="55"/>
  <c r="K81" i="55"/>
  <c r="J81" i="55"/>
  <c r="K82" i="55"/>
  <c r="J82" i="55"/>
  <c r="K83" i="55"/>
  <c r="J83" i="55"/>
  <c r="K84" i="55"/>
  <c r="J84" i="55"/>
  <c r="K85" i="55"/>
  <c r="J85" i="55"/>
  <c r="K86" i="55"/>
  <c r="J86" i="55"/>
  <c r="K87" i="55"/>
  <c r="J87" i="55"/>
  <c r="K88" i="55"/>
  <c r="J88" i="55"/>
  <c r="K89" i="55"/>
  <c r="J89" i="55"/>
  <c r="K90" i="55"/>
  <c r="J90" i="55"/>
  <c r="K91" i="55"/>
  <c r="J91" i="55"/>
  <c r="K92" i="55"/>
  <c r="J92" i="55"/>
  <c r="K93" i="55"/>
  <c r="J93" i="55"/>
  <c r="H95" i="55"/>
  <c r="I92" i="55" s="1"/>
  <c r="F95" i="55"/>
  <c r="G93" i="55" s="1"/>
  <c r="D95" i="55"/>
  <c r="E91" i="55" s="1"/>
  <c r="B95" i="55"/>
  <c r="C93" i="55" s="1"/>
  <c r="K71" i="55"/>
  <c r="J71" i="55"/>
  <c r="K99" i="55"/>
  <c r="J99" i="55"/>
  <c r="K100" i="55"/>
  <c r="J100" i="55"/>
  <c r="K101" i="55"/>
  <c r="J101" i="55"/>
  <c r="K102" i="55"/>
  <c r="J102" i="55"/>
  <c r="K103" i="55"/>
  <c r="J103" i="55"/>
  <c r="K104" i="55"/>
  <c r="J104" i="55"/>
  <c r="K105" i="55"/>
  <c r="J105" i="55"/>
  <c r="K106" i="55"/>
  <c r="J106" i="55"/>
  <c r="K107" i="55"/>
  <c r="J107" i="55"/>
  <c r="K108" i="55"/>
  <c r="J108" i="55"/>
  <c r="K109" i="55"/>
  <c r="J109" i="55"/>
  <c r="H111" i="55"/>
  <c r="I108" i="55" s="1"/>
  <c r="F111" i="55"/>
  <c r="G109" i="55" s="1"/>
  <c r="D111" i="55"/>
  <c r="E108" i="55" s="1"/>
  <c r="B111" i="55"/>
  <c r="C109" i="55" s="1"/>
  <c r="K98" i="55"/>
  <c r="J98" i="55"/>
  <c r="I113" i="55"/>
  <c r="G113" i="55"/>
  <c r="E113" i="55"/>
  <c r="C113" i="55"/>
  <c r="J113" i="55"/>
  <c r="K113" i="55"/>
  <c r="B116" i="55"/>
  <c r="D116" i="55" s="1"/>
  <c r="H116" i="55" s="1"/>
  <c r="K119" i="55"/>
  <c r="J119" i="55"/>
  <c r="K120" i="55"/>
  <c r="J120" i="55"/>
  <c r="K121" i="55"/>
  <c r="J121" i="55"/>
  <c r="K122" i="55"/>
  <c r="J122" i="55"/>
  <c r="K123" i="55"/>
  <c r="J123" i="55"/>
  <c r="K124" i="55"/>
  <c r="J124" i="55"/>
  <c r="K125" i="55"/>
  <c r="J125" i="55"/>
  <c r="K126" i="55"/>
  <c r="J126" i="55"/>
  <c r="K127" i="55"/>
  <c r="J127" i="55"/>
  <c r="K128" i="55"/>
  <c r="J128" i="55"/>
  <c r="K129" i="55"/>
  <c r="J129" i="55"/>
  <c r="K130" i="55"/>
  <c r="J130" i="55"/>
  <c r="K131" i="55"/>
  <c r="J131" i="55"/>
  <c r="K132" i="55"/>
  <c r="J132" i="55"/>
  <c r="K133" i="55"/>
  <c r="J133" i="55"/>
  <c r="K134" i="55"/>
  <c r="J134" i="55"/>
  <c r="K135" i="55"/>
  <c r="J135" i="55"/>
  <c r="K136" i="55"/>
  <c r="J136" i="55"/>
  <c r="K137" i="55"/>
  <c r="J137" i="55"/>
  <c r="K138" i="55"/>
  <c r="J138" i="55"/>
  <c r="K139" i="55"/>
  <c r="J139" i="55"/>
  <c r="K140" i="55"/>
  <c r="J140" i="55"/>
  <c r="K141" i="55"/>
  <c r="J141" i="55"/>
  <c r="H143" i="55"/>
  <c r="I140" i="55" s="1"/>
  <c r="F143" i="55"/>
  <c r="G141" i="55" s="1"/>
  <c r="D143" i="55"/>
  <c r="E140" i="55" s="1"/>
  <c r="B143" i="55"/>
  <c r="C141" i="55" s="1"/>
  <c r="K118" i="55"/>
  <c r="J118" i="55"/>
  <c r="K147" i="55"/>
  <c r="J147" i="55"/>
  <c r="K148" i="55"/>
  <c r="J148" i="55"/>
  <c r="K149" i="55"/>
  <c r="J149" i="55"/>
  <c r="K150" i="55"/>
  <c r="J150" i="55"/>
  <c r="K151" i="55"/>
  <c r="J151" i="55"/>
  <c r="K152" i="55"/>
  <c r="J152" i="55"/>
  <c r="K153" i="55"/>
  <c r="J153" i="55"/>
  <c r="K154" i="55"/>
  <c r="J154" i="55"/>
  <c r="K155" i="55"/>
  <c r="J155" i="55"/>
  <c r="K156" i="55"/>
  <c r="J156" i="55"/>
  <c r="K157" i="55"/>
  <c r="J157" i="55"/>
  <c r="K158" i="55"/>
  <c r="J158" i="55"/>
  <c r="K159" i="55"/>
  <c r="J159" i="55"/>
  <c r="K160" i="55"/>
  <c r="J160" i="55"/>
  <c r="K161" i="55"/>
  <c r="J161" i="55"/>
  <c r="H163" i="55"/>
  <c r="I160" i="55" s="1"/>
  <c r="F163" i="55"/>
  <c r="G161" i="55" s="1"/>
  <c r="D163" i="55"/>
  <c r="E160" i="55" s="1"/>
  <c r="B163" i="55"/>
  <c r="C161" i="55" s="1"/>
  <c r="K146" i="55"/>
  <c r="J146" i="55"/>
  <c r="I165" i="55"/>
  <c r="G165" i="55"/>
  <c r="E165" i="55"/>
  <c r="C165" i="55"/>
  <c r="J165" i="55"/>
  <c r="K165" i="55"/>
  <c r="B168" i="55"/>
  <c r="D168" i="55" s="1"/>
  <c r="H168" i="55" s="1"/>
  <c r="K171" i="55"/>
  <c r="J171" i="55"/>
  <c r="H173" i="55"/>
  <c r="F173" i="55"/>
  <c r="G171" i="55" s="1"/>
  <c r="D173" i="55"/>
  <c r="E171" i="55" s="1"/>
  <c r="B173" i="55"/>
  <c r="C171" i="55" s="1"/>
  <c r="K170" i="55"/>
  <c r="J170" i="55"/>
  <c r="K177" i="55"/>
  <c r="J177" i="55"/>
  <c r="K178" i="55"/>
  <c r="J178" i="55"/>
  <c r="K179" i="55"/>
  <c r="J179" i="55"/>
  <c r="K180" i="55"/>
  <c r="J180" i="55"/>
  <c r="K181" i="55"/>
  <c r="J181" i="55"/>
  <c r="K182" i="55"/>
  <c r="J182" i="55"/>
  <c r="K183" i="55"/>
  <c r="J183" i="55"/>
  <c r="H185" i="55"/>
  <c r="I182" i="55" s="1"/>
  <c r="F185" i="55"/>
  <c r="G183" i="55" s="1"/>
  <c r="D185" i="55"/>
  <c r="E179" i="55" s="1"/>
  <c r="B185" i="55"/>
  <c r="C183" i="55" s="1"/>
  <c r="K176" i="55"/>
  <c r="J176" i="55"/>
  <c r="I187" i="55"/>
  <c r="G187" i="55"/>
  <c r="E187" i="55"/>
  <c r="C187" i="55"/>
  <c r="J187" i="55"/>
  <c r="K187" i="55"/>
  <c r="I191" i="55"/>
  <c r="G191" i="55"/>
  <c r="E191" i="55"/>
  <c r="C191" i="55"/>
  <c r="E189" i="55"/>
  <c r="H189" i="55"/>
  <c r="I189" i="55" s="1"/>
  <c r="F189" i="55"/>
  <c r="G189" i="55" s="1"/>
  <c r="D189" i="55"/>
  <c r="B189" i="55"/>
  <c r="C189" i="55" s="1"/>
  <c r="K191" i="55"/>
  <c r="J191" i="55"/>
  <c r="K193" i="55"/>
  <c r="J193" i="55"/>
  <c r="I193" i="55"/>
  <c r="G193" i="55"/>
  <c r="E193" i="55"/>
  <c r="C193" i="55"/>
  <c r="B5" i="48"/>
  <c r="D5" i="48" s="1"/>
  <c r="H5" i="48" s="1"/>
  <c r="K8" i="48"/>
  <c r="J8" i="48"/>
  <c r="K9" i="48"/>
  <c r="J9" i="48"/>
  <c r="H11" i="48"/>
  <c r="I8" i="48" s="1"/>
  <c r="F11" i="48"/>
  <c r="G9" i="48" s="1"/>
  <c r="D11" i="48"/>
  <c r="E8" i="48" s="1"/>
  <c r="B11" i="48"/>
  <c r="C9" i="48" s="1"/>
  <c r="K7" i="48"/>
  <c r="J7" i="48"/>
  <c r="I13" i="48"/>
  <c r="G13" i="48"/>
  <c r="E13" i="48"/>
  <c r="C13" i="48"/>
  <c r="J13" i="48"/>
  <c r="K13" i="48"/>
  <c r="B16" i="48"/>
  <c r="D16" i="48" s="1"/>
  <c r="H16" i="48" s="1"/>
  <c r="K19" i="48"/>
  <c r="J19" i="48"/>
  <c r="K20" i="48"/>
  <c r="J20" i="48"/>
  <c r="K21" i="48"/>
  <c r="J21" i="48"/>
  <c r="K22" i="48"/>
  <c r="J22" i="48"/>
  <c r="K23" i="48"/>
  <c r="J23" i="48"/>
  <c r="K24" i="48"/>
  <c r="J24" i="48"/>
  <c r="K25" i="48"/>
  <c r="J25" i="48"/>
  <c r="K26" i="48"/>
  <c r="J26" i="48"/>
  <c r="K27" i="48"/>
  <c r="J27" i="48"/>
  <c r="K28" i="48"/>
  <c r="J28" i="48"/>
  <c r="K29" i="48"/>
  <c r="J29" i="48"/>
  <c r="K30" i="48"/>
  <c r="J30" i="48"/>
  <c r="K31" i="48"/>
  <c r="J31" i="48"/>
  <c r="H33" i="48"/>
  <c r="I30" i="48" s="1"/>
  <c r="F33" i="48"/>
  <c r="G31" i="48" s="1"/>
  <c r="D33" i="48"/>
  <c r="E30" i="48" s="1"/>
  <c r="B33" i="48"/>
  <c r="C31" i="48" s="1"/>
  <c r="K18" i="48"/>
  <c r="J18" i="48"/>
  <c r="K37" i="48"/>
  <c r="J37" i="48"/>
  <c r="K38" i="48"/>
  <c r="J38" i="48"/>
  <c r="K39" i="48"/>
  <c r="J39" i="48"/>
  <c r="H41" i="48"/>
  <c r="I38" i="48" s="1"/>
  <c r="F41" i="48"/>
  <c r="G39" i="48" s="1"/>
  <c r="D41" i="48"/>
  <c r="E38" i="48" s="1"/>
  <c r="B41" i="48"/>
  <c r="C39" i="48" s="1"/>
  <c r="K36" i="48"/>
  <c r="J36" i="48"/>
  <c r="I43" i="48"/>
  <c r="G43" i="48"/>
  <c r="E43" i="48"/>
  <c r="C43" i="48"/>
  <c r="K43" i="48"/>
  <c r="J43" i="48"/>
  <c r="B46" i="48"/>
  <c r="D46" i="48" s="1"/>
  <c r="H46" i="48" s="1"/>
  <c r="K49" i="48"/>
  <c r="J49" i="48"/>
  <c r="K50" i="48"/>
  <c r="J50" i="48"/>
  <c r="K51" i="48"/>
  <c r="J51" i="48"/>
  <c r="K52" i="48"/>
  <c r="J52" i="48"/>
  <c r="K53" i="48"/>
  <c r="J53" i="48"/>
  <c r="K54" i="48"/>
  <c r="J54" i="48"/>
  <c r="K55" i="48"/>
  <c r="J55" i="48"/>
  <c r="K56" i="48"/>
  <c r="J56" i="48"/>
  <c r="K57" i="48"/>
  <c r="J57" i="48"/>
  <c r="K58" i="48"/>
  <c r="J58" i="48"/>
  <c r="K59" i="48"/>
  <c r="J59" i="48"/>
  <c r="K60" i="48"/>
  <c r="J60" i="48"/>
  <c r="K61" i="48"/>
  <c r="J61" i="48"/>
  <c r="K62" i="48"/>
  <c r="J62" i="48"/>
  <c r="K63" i="48"/>
  <c r="J63" i="48"/>
  <c r="K64" i="48"/>
  <c r="J64" i="48"/>
  <c r="K65" i="48"/>
  <c r="J65" i="48"/>
  <c r="K66" i="48"/>
  <c r="J66" i="48"/>
  <c r="K67" i="48"/>
  <c r="J67" i="48"/>
  <c r="H69" i="48"/>
  <c r="I66" i="48" s="1"/>
  <c r="F69" i="48"/>
  <c r="G67" i="48" s="1"/>
  <c r="D69" i="48"/>
  <c r="E66" i="48" s="1"/>
  <c r="B69" i="48"/>
  <c r="C67" i="48" s="1"/>
  <c r="K48" i="48"/>
  <c r="J48" i="48"/>
  <c r="K73" i="48"/>
  <c r="J73" i="48"/>
  <c r="K74" i="48"/>
  <c r="J74" i="48"/>
  <c r="K75" i="48"/>
  <c r="J75" i="48"/>
  <c r="K76" i="48"/>
  <c r="J76" i="48"/>
  <c r="K77" i="48"/>
  <c r="J77" i="48"/>
  <c r="K78" i="48"/>
  <c r="J78" i="48"/>
  <c r="K79" i="48"/>
  <c r="J79" i="48"/>
  <c r="K80" i="48"/>
  <c r="J80" i="48"/>
  <c r="K81" i="48"/>
  <c r="J81" i="48"/>
  <c r="H83" i="48"/>
  <c r="I79" i="48" s="1"/>
  <c r="F83" i="48"/>
  <c r="G81" i="48" s="1"/>
  <c r="D83" i="48"/>
  <c r="E80" i="48" s="1"/>
  <c r="B83" i="48"/>
  <c r="C81" i="48" s="1"/>
  <c r="K72" i="48"/>
  <c r="J72" i="48"/>
  <c r="I85" i="48"/>
  <c r="G85" i="48"/>
  <c r="E85" i="48"/>
  <c r="C85" i="48"/>
  <c r="J85" i="48"/>
  <c r="K85" i="48"/>
  <c r="B88" i="48"/>
  <c r="D88" i="48" s="1"/>
  <c r="H88" i="48" s="1"/>
  <c r="K91" i="48"/>
  <c r="J91" i="48"/>
  <c r="K92" i="48"/>
  <c r="J92" i="48"/>
  <c r="K93" i="48"/>
  <c r="J93" i="48"/>
  <c r="K94" i="48"/>
  <c r="J94" i="48"/>
  <c r="K95" i="48"/>
  <c r="J95" i="48"/>
  <c r="K96" i="48"/>
  <c r="J96" i="48"/>
  <c r="K97" i="48"/>
  <c r="J97" i="48"/>
  <c r="K98" i="48"/>
  <c r="J98" i="48"/>
  <c r="K99" i="48"/>
  <c r="J99" i="48"/>
  <c r="H101" i="48"/>
  <c r="I98" i="48" s="1"/>
  <c r="F101" i="48"/>
  <c r="G99" i="48" s="1"/>
  <c r="D101" i="48"/>
  <c r="E98" i="48" s="1"/>
  <c r="B101" i="48"/>
  <c r="C99" i="48" s="1"/>
  <c r="K90" i="48"/>
  <c r="J90" i="48"/>
  <c r="K105" i="48"/>
  <c r="J105" i="48"/>
  <c r="K106" i="48"/>
  <c r="J106" i="48"/>
  <c r="K107" i="48"/>
  <c r="J107" i="48"/>
  <c r="K108" i="48"/>
  <c r="J108" i="48"/>
  <c r="K109" i="48"/>
  <c r="J109" i="48"/>
  <c r="K110" i="48"/>
  <c r="J110" i="48"/>
  <c r="K111" i="48"/>
  <c r="J111" i="48"/>
  <c r="K112" i="48"/>
  <c r="J112" i="48"/>
  <c r="K113" i="48"/>
  <c r="J113" i="48"/>
  <c r="K114" i="48"/>
  <c r="J114" i="48"/>
  <c r="K115" i="48"/>
  <c r="J115" i="48"/>
  <c r="K116" i="48"/>
  <c r="J116" i="48"/>
  <c r="K117" i="48"/>
  <c r="J117" i="48"/>
  <c r="H119" i="48"/>
  <c r="I116" i="48" s="1"/>
  <c r="F119" i="48"/>
  <c r="G117" i="48" s="1"/>
  <c r="D119" i="48"/>
  <c r="E115" i="48" s="1"/>
  <c r="B119" i="48"/>
  <c r="C117" i="48" s="1"/>
  <c r="K104" i="48"/>
  <c r="J104" i="48"/>
  <c r="I121" i="48"/>
  <c r="G121" i="48"/>
  <c r="E121" i="48"/>
  <c r="C121" i="48"/>
  <c r="K121" i="48"/>
  <c r="J121" i="48"/>
  <c r="B124" i="48"/>
  <c r="D124" i="48" s="1"/>
  <c r="H124" i="48" s="1"/>
  <c r="K127" i="48"/>
  <c r="J127" i="48"/>
  <c r="K128" i="48"/>
  <c r="J128" i="48"/>
  <c r="H130" i="48"/>
  <c r="I127" i="48" s="1"/>
  <c r="F130" i="48"/>
  <c r="G128" i="48" s="1"/>
  <c r="D130" i="48"/>
  <c r="E130" i="48" s="1"/>
  <c r="B130" i="48"/>
  <c r="C128" i="48" s="1"/>
  <c r="K126" i="48"/>
  <c r="J126" i="48"/>
  <c r="K134" i="48"/>
  <c r="J134" i="48"/>
  <c r="K135" i="48"/>
  <c r="J135" i="48"/>
  <c r="K136" i="48"/>
  <c r="J136" i="48"/>
  <c r="K137" i="48"/>
  <c r="J137" i="48"/>
  <c r="K138" i="48"/>
  <c r="J138" i="48"/>
  <c r="K139" i="48"/>
  <c r="J139" i="48"/>
  <c r="K140" i="48"/>
  <c r="J140" i="48"/>
  <c r="K141" i="48"/>
  <c r="J141" i="48"/>
  <c r="K142" i="48"/>
  <c r="J142" i="48"/>
  <c r="H144" i="48"/>
  <c r="I141" i="48" s="1"/>
  <c r="F144" i="48"/>
  <c r="G142" i="48" s="1"/>
  <c r="D144" i="48"/>
  <c r="E140" i="48" s="1"/>
  <c r="B144" i="48"/>
  <c r="C142" i="48" s="1"/>
  <c r="K133" i="48"/>
  <c r="J133" i="48"/>
  <c r="I146" i="48"/>
  <c r="G146" i="48"/>
  <c r="E146" i="48"/>
  <c r="C146" i="48"/>
  <c r="J146" i="48"/>
  <c r="K146" i="48"/>
  <c r="B149" i="48"/>
  <c r="D149" i="48" s="1"/>
  <c r="H149" i="48" s="1"/>
  <c r="H153" i="48"/>
  <c r="K153" i="48" s="1"/>
  <c r="F153" i="48"/>
  <c r="G153" i="48" s="1"/>
  <c r="D153" i="48"/>
  <c r="J153" i="48" s="1"/>
  <c r="B153" i="48"/>
  <c r="C153" i="48" s="1"/>
  <c r="K151" i="48"/>
  <c r="J151" i="48"/>
  <c r="K157" i="48"/>
  <c r="J157" i="48"/>
  <c r="K158" i="48"/>
  <c r="J158" i="48"/>
  <c r="K159" i="48"/>
  <c r="J159" i="48"/>
  <c r="H161" i="48"/>
  <c r="I158" i="48" s="1"/>
  <c r="F161" i="48"/>
  <c r="G159" i="48" s="1"/>
  <c r="D161" i="48"/>
  <c r="J161" i="48" s="1"/>
  <c r="B161" i="48"/>
  <c r="C159" i="48" s="1"/>
  <c r="K156" i="48"/>
  <c r="J156" i="48"/>
  <c r="I163" i="48"/>
  <c r="G163" i="48"/>
  <c r="E163" i="48"/>
  <c r="C163" i="48"/>
  <c r="K163" i="48"/>
  <c r="J163" i="48"/>
  <c r="B166" i="48"/>
  <c r="D166" i="48" s="1"/>
  <c r="H166" i="48" s="1"/>
  <c r="K169" i="48"/>
  <c r="J169" i="48"/>
  <c r="K170" i="48"/>
  <c r="J170" i="48"/>
  <c r="K171" i="48"/>
  <c r="J171" i="48"/>
  <c r="K172" i="48"/>
  <c r="J172" i="48"/>
  <c r="K173" i="48"/>
  <c r="J173" i="48"/>
  <c r="K174" i="48"/>
  <c r="J174" i="48"/>
  <c r="K175" i="48"/>
  <c r="J175" i="48"/>
  <c r="H177" i="48"/>
  <c r="I174" i="48" s="1"/>
  <c r="F177" i="48"/>
  <c r="G175" i="48" s="1"/>
  <c r="D177" i="48"/>
  <c r="E174" i="48" s="1"/>
  <c r="B177" i="48"/>
  <c r="C175" i="48" s="1"/>
  <c r="K168" i="48"/>
  <c r="J168" i="48"/>
  <c r="K181" i="48"/>
  <c r="J181" i="48"/>
  <c r="K182" i="48"/>
  <c r="J182" i="48"/>
  <c r="H184" i="48"/>
  <c r="I184" i="48" s="1"/>
  <c r="F184" i="48"/>
  <c r="G182" i="48" s="1"/>
  <c r="D184" i="48"/>
  <c r="E184" i="48" s="1"/>
  <c r="B184" i="48"/>
  <c r="C182" i="48" s="1"/>
  <c r="K180" i="48"/>
  <c r="J180" i="48"/>
  <c r="I186" i="48"/>
  <c r="G186" i="48"/>
  <c r="E186" i="48"/>
  <c r="C186" i="48"/>
  <c r="K186" i="48"/>
  <c r="J186" i="48"/>
  <c r="B189" i="48"/>
  <c r="D189" i="48" s="1"/>
  <c r="H189" i="48" s="1"/>
  <c r="K192" i="48"/>
  <c r="J192" i="48"/>
  <c r="K193" i="48"/>
  <c r="J193" i="48"/>
  <c r="K194" i="48"/>
  <c r="J194" i="48"/>
  <c r="K195" i="48"/>
  <c r="J195" i="48"/>
  <c r="K196" i="48"/>
  <c r="J196" i="48"/>
  <c r="K197" i="48"/>
  <c r="J197" i="48"/>
  <c r="K198" i="48"/>
  <c r="J198" i="48"/>
  <c r="K199" i="48"/>
  <c r="J199" i="48"/>
  <c r="K200" i="48"/>
  <c r="J200" i="48"/>
  <c r="H202" i="48"/>
  <c r="I199" i="48" s="1"/>
  <c r="F202" i="48"/>
  <c r="G200" i="48" s="1"/>
  <c r="D202" i="48"/>
  <c r="E199" i="48" s="1"/>
  <c r="B202" i="48"/>
  <c r="C200" i="48" s="1"/>
  <c r="K191" i="48"/>
  <c r="J191" i="48"/>
  <c r="K206" i="48"/>
  <c r="J206" i="48"/>
  <c r="K207" i="48"/>
  <c r="J207" i="48"/>
  <c r="K208" i="48"/>
  <c r="J208" i="48"/>
  <c r="K209" i="48"/>
  <c r="J209" i="48"/>
  <c r="K210" i="48"/>
  <c r="J210" i="48"/>
  <c r="K211" i="48"/>
  <c r="J211" i="48"/>
  <c r="K212" i="48"/>
  <c r="J212" i="48"/>
  <c r="K213" i="48"/>
  <c r="J213" i="48"/>
  <c r="K214" i="48"/>
  <c r="J214" i="48"/>
  <c r="K215" i="48"/>
  <c r="J215" i="48"/>
  <c r="K216" i="48"/>
  <c r="J216" i="48"/>
  <c r="K217" i="48"/>
  <c r="J217" i="48"/>
  <c r="K218" i="48"/>
  <c r="J218" i="48"/>
  <c r="K219" i="48"/>
  <c r="J219" i="48"/>
  <c r="H221" i="48"/>
  <c r="I218" i="48" s="1"/>
  <c r="F221" i="48"/>
  <c r="G219" i="48" s="1"/>
  <c r="D221" i="48"/>
  <c r="E218" i="48" s="1"/>
  <c r="B221" i="48"/>
  <c r="C219" i="48" s="1"/>
  <c r="K205" i="48"/>
  <c r="J205" i="48"/>
  <c r="K225" i="48"/>
  <c r="J225" i="48"/>
  <c r="K226" i="48"/>
  <c r="J226" i="48"/>
  <c r="K227" i="48"/>
  <c r="J227" i="48"/>
  <c r="K228" i="48"/>
  <c r="J228" i="48"/>
  <c r="K229" i="48"/>
  <c r="J229" i="48"/>
  <c r="K230" i="48"/>
  <c r="J230" i="48"/>
  <c r="H232" i="48"/>
  <c r="I229" i="48" s="1"/>
  <c r="F232" i="48"/>
  <c r="G230" i="48" s="1"/>
  <c r="D232" i="48"/>
  <c r="J232" i="48" s="1"/>
  <c r="B232" i="48"/>
  <c r="C230" i="48" s="1"/>
  <c r="K224" i="48"/>
  <c r="J224" i="48"/>
  <c r="I234" i="48"/>
  <c r="G234" i="48"/>
  <c r="E234" i="48"/>
  <c r="C234" i="48"/>
  <c r="K234" i="48"/>
  <c r="J234" i="48"/>
  <c r="I238" i="48"/>
  <c r="G238" i="48"/>
  <c r="E238" i="48"/>
  <c r="C238" i="48"/>
  <c r="H236" i="48"/>
  <c r="I236" i="48" s="1"/>
  <c r="F236" i="48"/>
  <c r="G236" i="48" s="1"/>
  <c r="D236" i="48"/>
  <c r="E236" i="48" s="1"/>
  <c r="B236" i="48"/>
  <c r="C236" i="48" s="1"/>
  <c r="K238" i="48"/>
  <c r="J238" i="48"/>
  <c r="K240" i="48"/>
  <c r="J240" i="48"/>
  <c r="I240" i="48"/>
  <c r="G240" i="48"/>
  <c r="E240" i="48"/>
  <c r="C240" i="48"/>
  <c r="J189" i="55"/>
  <c r="K78" i="54"/>
  <c r="J78" i="54"/>
  <c r="K21" i="53"/>
  <c r="J21" i="53"/>
  <c r="H16" i="44"/>
  <c r="J16" i="44" s="1"/>
  <c r="G16" i="44"/>
  <c r="I16" i="44" s="1"/>
  <c r="H17" i="44"/>
  <c r="J17" i="44" s="1"/>
  <c r="G17" i="44"/>
  <c r="I17" i="44" s="1"/>
  <c r="H18" i="44"/>
  <c r="J18" i="44" s="1"/>
  <c r="G18" i="44"/>
  <c r="I18" i="44" s="1"/>
  <c r="H19" i="44"/>
  <c r="J19" i="44" s="1"/>
  <c r="G19" i="44"/>
  <c r="I19" i="44" s="1"/>
  <c r="H20" i="44"/>
  <c r="J20" i="44" s="1"/>
  <c r="G20" i="44"/>
  <c r="I20" i="44" s="1"/>
  <c r="H21" i="44"/>
  <c r="J21" i="44" s="1"/>
  <c r="G21" i="44"/>
  <c r="I21" i="44" s="1"/>
  <c r="H22" i="44"/>
  <c r="J22" i="44" s="1"/>
  <c r="G22" i="44"/>
  <c r="I22" i="44" s="1"/>
  <c r="H23" i="44"/>
  <c r="J23" i="44" s="1"/>
  <c r="G23" i="44"/>
  <c r="I23" i="44" s="1"/>
  <c r="H24" i="44"/>
  <c r="J24" i="44" s="1"/>
  <c r="G24" i="44"/>
  <c r="I24" i="44" s="1"/>
  <c r="H25" i="44"/>
  <c r="J25" i="44" s="1"/>
  <c r="G25" i="44"/>
  <c r="I25" i="44" s="1"/>
  <c r="H26" i="44"/>
  <c r="J26" i="44" s="1"/>
  <c r="G26" i="44"/>
  <c r="I26" i="44" s="1"/>
  <c r="H27" i="44"/>
  <c r="J27" i="44" s="1"/>
  <c r="G27" i="44"/>
  <c r="I27" i="44" s="1"/>
  <c r="H28" i="44"/>
  <c r="J28" i="44" s="1"/>
  <c r="G28" i="44"/>
  <c r="I28" i="44" s="1"/>
  <c r="H29" i="44"/>
  <c r="J29" i="44" s="1"/>
  <c r="G29" i="44"/>
  <c r="I29" i="44" s="1"/>
  <c r="H30" i="44"/>
  <c r="J30" i="44" s="1"/>
  <c r="G30" i="44"/>
  <c r="I30" i="44" s="1"/>
  <c r="H41" i="44"/>
  <c r="J41" i="44" s="1"/>
  <c r="G41" i="44"/>
  <c r="I41" i="44" s="1"/>
  <c r="H31" i="44"/>
  <c r="J31" i="44" s="1"/>
  <c r="G31" i="44"/>
  <c r="I31" i="44" s="1"/>
  <c r="J32" i="44"/>
  <c r="I32" i="44"/>
  <c r="H32" i="44"/>
  <c r="G32" i="44"/>
  <c r="J33" i="44"/>
  <c r="I33" i="44"/>
  <c r="H33" i="44"/>
  <c r="G33" i="44"/>
  <c r="H34" i="44"/>
  <c r="J34" i="44" s="1"/>
  <c r="G34" i="44"/>
  <c r="I34" i="44" s="1"/>
  <c r="H35" i="44"/>
  <c r="J35" i="44" s="1"/>
  <c r="G35" i="44"/>
  <c r="I35" i="44" s="1"/>
  <c r="H36" i="44"/>
  <c r="J36" i="44" s="1"/>
  <c r="G36" i="44"/>
  <c r="I36" i="44" s="1"/>
  <c r="H37" i="44"/>
  <c r="J37" i="44" s="1"/>
  <c r="G37" i="44"/>
  <c r="I37" i="44" s="1"/>
  <c r="H38" i="44"/>
  <c r="J38" i="44" s="1"/>
  <c r="G38" i="44"/>
  <c r="I38" i="44" s="1"/>
  <c r="H39" i="44"/>
  <c r="J39" i="44" s="1"/>
  <c r="G39" i="44"/>
  <c r="I39" i="44" s="1"/>
  <c r="H40" i="44"/>
  <c r="J40" i="44" s="1"/>
  <c r="G40" i="44"/>
  <c r="I40" i="44" s="1"/>
  <c r="H8" i="47"/>
  <c r="J8" i="47" s="1"/>
  <c r="G8" i="47"/>
  <c r="I8" i="47" s="1"/>
  <c r="H9" i="47"/>
  <c r="J9" i="47" s="1"/>
  <c r="G9" i="47"/>
  <c r="I9" i="47" s="1"/>
  <c r="H10" i="47"/>
  <c r="J10" i="47" s="1"/>
  <c r="G10" i="47"/>
  <c r="I10" i="47" s="1"/>
  <c r="H11" i="47"/>
  <c r="J11" i="47" s="1"/>
  <c r="G11" i="47"/>
  <c r="I11" i="47" s="1"/>
  <c r="I12" i="47"/>
  <c r="H12" i="47"/>
  <c r="J12" i="47" s="1"/>
  <c r="G12" i="47"/>
  <c r="H15" i="47"/>
  <c r="J15" i="47" s="1"/>
  <c r="G15" i="47"/>
  <c r="I15" i="47" s="1"/>
  <c r="H16" i="47"/>
  <c r="J16" i="47" s="1"/>
  <c r="G16" i="47"/>
  <c r="I16" i="47" s="1"/>
  <c r="H17" i="47"/>
  <c r="J17" i="47" s="1"/>
  <c r="G17" i="47"/>
  <c r="I17" i="47" s="1"/>
  <c r="H18" i="47"/>
  <c r="J18" i="47" s="1"/>
  <c r="G18" i="47"/>
  <c r="I18" i="47" s="1"/>
  <c r="I19" i="47"/>
  <c r="H19" i="47"/>
  <c r="J19" i="47" s="1"/>
  <c r="G19" i="47"/>
  <c r="H22" i="47"/>
  <c r="J22" i="47" s="1"/>
  <c r="G22" i="47"/>
  <c r="I22" i="47" s="1"/>
  <c r="H23" i="47"/>
  <c r="J23" i="47" s="1"/>
  <c r="G23" i="47"/>
  <c r="I23" i="47" s="1"/>
  <c r="H24" i="47"/>
  <c r="J24" i="47" s="1"/>
  <c r="G24" i="47"/>
  <c r="I24" i="47" s="1"/>
  <c r="H32" i="47"/>
  <c r="J32" i="47" s="1"/>
  <c r="G32" i="47"/>
  <c r="I32" i="47" s="1"/>
  <c r="H33" i="47"/>
  <c r="J33" i="47" s="1"/>
  <c r="G33" i="47"/>
  <c r="I33" i="47" s="1"/>
  <c r="H34" i="47"/>
  <c r="J34" i="47" s="1"/>
  <c r="G34" i="47"/>
  <c r="I34" i="47" s="1"/>
  <c r="I35" i="47"/>
  <c r="H35" i="47"/>
  <c r="J35" i="47" s="1"/>
  <c r="G35" i="47"/>
  <c r="H25" i="46"/>
  <c r="E25" i="46"/>
  <c r="J25" i="46" s="1"/>
  <c r="D25" i="46"/>
  <c r="C25" i="46"/>
  <c r="B25" i="46"/>
  <c r="G25" i="46" s="1"/>
  <c r="H19" i="46"/>
  <c r="E19" i="46"/>
  <c r="J19" i="46" s="1"/>
  <c r="D19" i="46"/>
  <c r="C19" i="46"/>
  <c r="B19" i="46"/>
  <c r="G19" i="46" s="1"/>
  <c r="H13" i="46"/>
  <c r="E13" i="46"/>
  <c r="J13" i="46" s="1"/>
  <c r="D13" i="46"/>
  <c r="C13" i="46"/>
  <c r="I13" i="46" s="1"/>
  <c r="B13" i="46"/>
  <c r="G13" i="46" s="1"/>
  <c r="H7" i="46"/>
  <c r="E7" i="46"/>
  <c r="J7" i="46" s="1"/>
  <c r="D7" i="46"/>
  <c r="C7" i="46"/>
  <c r="B7" i="46"/>
  <c r="G7" i="46" s="1"/>
  <c r="H8" i="46"/>
  <c r="J8" i="46" s="1"/>
  <c r="G8" i="46"/>
  <c r="I8" i="46" s="1"/>
  <c r="H9" i="46"/>
  <c r="J9" i="46" s="1"/>
  <c r="G9" i="46"/>
  <c r="I9" i="46" s="1"/>
  <c r="H10" i="46"/>
  <c r="J10" i="46" s="1"/>
  <c r="G10" i="46"/>
  <c r="I10" i="46" s="1"/>
  <c r="H11" i="46"/>
  <c r="J11" i="46" s="1"/>
  <c r="G11" i="46"/>
  <c r="I11" i="46" s="1"/>
  <c r="H14" i="46"/>
  <c r="J14" i="46" s="1"/>
  <c r="G14" i="46"/>
  <c r="I14" i="46" s="1"/>
  <c r="H15" i="46"/>
  <c r="J15" i="46" s="1"/>
  <c r="G15" i="46"/>
  <c r="I15" i="46" s="1"/>
  <c r="H16" i="46"/>
  <c r="J16" i="46" s="1"/>
  <c r="G16" i="46"/>
  <c r="I16" i="46" s="1"/>
  <c r="H17" i="46"/>
  <c r="J17" i="46" s="1"/>
  <c r="G17" i="46"/>
  <c r="I17" i="46" s="1"/>
  <c r="H20" i="46"/>
  <c r="J20" i="46" s="1"/>
  <c r="G20" i="46"/>
  <c r="I20" i="46" s="1"/>
  <c r="H21" i="46"/>
  <c r="J21" i="46" s="1"/>
  <c r="G21" i="46"/>
  <c r="I21" i="46" s="1"/>
  <c r="H22" i="46"/>
  <c r="J22" i="46" s="1"/>
  <c r="G22" i="46"/>
  <c r="I22" i="46" s="1"/>
  <c r="I23" i="46"/>
  <c r="H23" i="46"/>
  <c r="J23" i="46" s="1"/>
  <c r="G23" i="46"/>
  <c r="H27" i="46"/>
  <c r="J27" i="46" s="1"/>
  <c r="G27" i="46"/>
  <c r="I27" i="46" s="1"/>
  <c r="H28" i="46"/>
  <c r="J28" i="46" s="1"/>
  <c r="G28" i="46"/>
  <c r="I28" i="46" s="1"/>
  <c r="H29" i="46"/>
  <c r="J29" i="46" s="1"/>
  <c r="G29" i="46"/>
  <c r="I29" i="46" s="1"/>
  <c r="H7" i="33"/>
  <c r="G7" i="33"/>
  <c r="H8" i="33"/>
  <c r="G8" i="33"/>
  <c r="H9" i="33"/>
  <c r="G9" i="33"/>
  <c r="H10" i="33"/>
  <c r="G10" i="33"/>
  <c r="H11" i="33"/>
  <c r="G11" i="33"/>
  <c r="H12" i="33"/>
  <c r="G12" i="33"/>
  <c r="H13" i="33"/>
  <c r="G13" i="33"/>
  <c r="H14" i="33"/>
  <c r="G14" i="33"/>
  <c r="H15" i="33"/>
  <c r="G15" i="33"/>
  <c r="H16" i="33"/>
  <c r="G16" i="33"/>
  <c r="H17" i="33"/>
  <c r="G17" i="33"/>
  <c r="H18" i="33"/>
  <c r="G18" i="33"/>
  <c r="H19" i="33"/>
  <c r="G19" i="33"/>
  <c r="H20" i="33"/>
  <c r="G20" i="33"/>
  <c r="H21" i="33"/>
  <c r="G21" i="33"/>
  <c r="H22" i="33"/>
  <c r="G22" i="33"/>
  <c r="H23" i="33"/>
  <c r="G23" i="33"/>
  <c r="H24" i="33"/>
  <c r="G24" i="33"/>
  <c r="H25" i="33"/>
  <c r="G25" i="33"/>
  <c r="H26" i="33"/>
  <c r="G26" i="33"/>
  <c r="H27" i="33"/>
  <c r="G27" i="33"/>
  <c r="H28" i="33"/>
  <c r="G28" i="33"/>
  <c r="H29" i="33"/>
  <c r="G29" i="33"/>
  <c r="H30" i="33"/>
  <c r="G30" i="33"/>
  <c r="H31" i="33"/>
  <c r="G31" i="33"/>
  <c r="H32" i="33"/>
  <c r="G32" i="33"/>
  <c r="H33" i="33"/>
  <c r="G33" i="33"/>
  <c r="H34" i="33"/>
  <c r="G34" i="33"/>
  <c r="H35" i="33"/>
  <c r="G35" i="33"/>
  <c r="H36" i="33"/>
  <c r="G36" i="33"/>
  <c r="H37" i="33"/>
  <c r="G37" i="33"/>
  <c r="H38" i="33"/>
  <c r="G38" i="33"/>
  <c r="H39" i="33"/>
  <c r="G39" i="33"/>
  <c r="H40" i="33"/>
  <c r="G40" i="33"/>
  <c r="H41" i="33"/>
  <c r="G41" i="33"/>
  <c r="H42" i="33"/>
  <c r="G42" i="33"/>
  <c r="H43" i="33"/>
  <c r="G43" i="33"/>
  <c r="H44" i="33"/>
  <c r="G44" i="33"/>
  <c r="H45" i="33"/>
  <c r="G45" i="33"/>
  <c r="H46" i="33"/>
  <c r="G46" i="33"/>
  <c r="H47" i="33"/>
  <c r="G47" i="33"/>
  <c r="H48" i="33"/>
  <c r="G48" i="33"/>
  <c r="H49" i="33"/>
  <c r="G49" i="33"/>
  <c r="H50" i="33"/>
  <c r="G50" i="33"/>
  <c r="H51" i="33"/>
  <c r="G51" i="33"/>
  <c r="H52" i="33"/>
  <c r="G52" i="33"/>
  <c r="H53" i="33"/>
  <c r="G53" i="33"/>
  <c r="H54" i="33"/>
  <c r="G54" i="33"/>
  <c r="H55" i="33"/>
  <c r="G55" i="33"/>
  <c r="H56" i="33"/>
  <c r="G56" i="33"/>
  <c r="I7" i="26"/>
  <c r="H7" i="26"/>
  <c r="J7" i="26" s="1"/>
  <c r="G7" i="26"/>
  <c r="I8" i="26"/>
  <c r="H8" i="26"/>
  <c r="J8" i="26" s="1"/>
  <c r="G8" i="26"/>
  <c r="I9" i="26"/>
  <c r="H9" i="26"/>
  <c r="J9" i="26" s="1"/>
  <c r="G9" i="26"/>
  <c r="H10" i="26"/>
  <c r="J10" i="26" s="1"/>
  <c r="G10" i="26"/>
  <c r="I10" i="26" s="1"/>
  <c r="I11" i="26"/>
  <c r="H11" i="26"/>
  <c r="J11" i="26" s="1"/>
  <c r="G11" i="26"/>
  <c r="H12" i="26"/>
  <c r="J12" i="26" s="1"/>
  <c r="G12" i="26"/>
  <c r="I12" i="26" s="1"/>
  <c r="I13" i="26"/>
  <c r="H13" i="26"/>
  <c r="J13" i="26" s="1"/>
  <c r="G13" i="26"/>
  <c r="H14" i="26"/>
  <c r="J14" i="26" s="1"/>
  <c r="G14" i="26"/>
  <c r="I14" i="26" s="1"/>
  <c r="I15" i="26"/>
  <c r="H15" i="26"/>
  <c r="J15" i="26" s="1"/>
  <c r="G15" i="26"/>
  <c r="H16" i="26"/>
  <c r="J16" i="26" s="1"/>
  <c r="G16" i="26"/>
  <c r="I16" i="26" s="1"/>
  <c r="H17" i="26"/>
  <c r="J17" i="26" s="1"/>
  <c r="G17" i="26"/>
  <c r="I17" i="26" s="1"/>
  <c r="H18" i="26"/>
  <c r="J18" i="26" s="1"/>
  <c r="G18" i="26"/>
  <c r="I18" i="26" s="1"/>
  <c r="H19" i="26"/>
  <c r="J19" i="26" s="1"/>
  <c r="G19" i="26"/>
  <c r="I19" i="26" s="1"/>
  <c r="H20" i="26"/>
  <c r="J20" i="26" s="1"/>
  <c r="G20" i="26"/>
  <c r="I20" i="26" s="1"/>
  <c r="H21" i="26"/>
  <c r="J21" i="26" s="1"/>
  <c r="G21" i="26"/>
  <c r="I21" i="26" s="1"/>
  <c r="H22" i="26"/>
  <c r="J22" i="26" s="1"/>
  <c r="G22" i="26"/>
  <c r="I22" i="26" s="1"/>
  <c r="I23" i="26"/>
  <c r="H23" i="26"/>
  <c r="J23" i="26" s="1"/>
  <c r="G23" i="26"/>
  <c r="H24" i="26"/>
  <c r="J24" i="26" s="1"/>
  <c r="G24" i="26"/>
  <c r="I24" i="26" s="1"/>
  <c r="H25" i="26"/>
  <c r="J25" i="26" s="1"/>
  <c r="G25" i="26"/>
  <c r="I25" i="26" s="1"/>
  <c r="H26" i="26"/>
  <c r="J26" i="26" s="1"/>
  <c r="G26" i="26"/>
  <c r="I26" i="26" s="1"/>
  <c r="H27" i="26"/>
  <c r="J27" i="26" s="1"/>
  <c r="G27" i="26"/>
  <c r="I27" i="26" s="1"/>
  <c r="J28" i="26"/>
  <c r="I28" i="26"/>
  <c r="H28" i="26"/>
  <c r="G28" i="26"/>
  <c r="H29" i="26"/>
  <c r="J29" i="26" s="1"/>
  <c r="G29" i="26"/>
  <c r="I29" i="26" s="1"/>
  <c r="H30" i="26"/>
  <c r="J30" i="26" s="1"/>
  <c r="G30" i="26"/>
  <c r="I30" i="26" s="1"/>
  <c r="H31" i="26"/>
  <c r="J31" i="26" s="1"/>
  <c r="G31" i="26"/>
  <c r="I31" i="26" s="1"/>
  <c r="I32" i="26"/>
  <c r="H32" i="26"/>
  <c r="J32" i="26" s="1"/>
  <c r="G32" i="26"/>
  <c r="H33" i="26"/>
  <c r="J33" i="26" s="1"/>
  <c r="G33" i="26"/>
  <c r="I33" i="26" s="1"/>
  <c r="J34" i="26"/>
  <c r="I34" i="26"/>
  <c r="H34" i="26"/>
  <c r="G34" i="26"/>
  <c r="H35" i="26"/>
  <c r="J35" i="26" s="1"/>
  <c r="G35" i="26"/>
  <c r="I35" i="26" s="1"/>
  <c r="H36" i="26"/>
  <c r="J36" i="26" s="1"/>
  <c r="G36" i="26"/>
  <c r="I36" i="26" s="1"/>
  <c r="H37" i="26"/>
  <c r="J37" i="26" s="1"/>
  <c r="G37" i="26"/>
  <c r="I37" i="26" s="1"/>
  <c r="H38" i="26"/>
  <c r="J38" i="26" s="1"/>
  <c r="G38" i="26"/>
  <c r="I38" i="26" s="1"/>
  <c r="H39" i="26"/>
  <c r="J39" i="26" s="1"/>
  <c r="G39" i="26"/>
  <c r="I39" i="26" s="1"/>
  <c r="H40" i="26"/>
  <c r="J40" i="26" s="1"/>
  <c r="G40" i="26"/>
  <c r="I40" i="26" s="1"/>
  <c r="H41" i="26"/>
  <c r="J41" i="26" s="1"/>
  <c r="G41" i="26"/>
  <c r="I41" i="26" s="1"/>
  <c r="H42" i="26"/>
  <c r="J42" i="26" s="1"/>
  <c r="G42" i="26"/>
  <c r="I42" i="26" s="1"/>
  <c r="H43" i="26"/>
  <c r="J43" i="26" s="1"/>
  <c r="G43" i="26"/>
  <c r="I43" i="26" s="1"/>
  <c r="H44" i="26"/>
  <c r="J44" i="26" s="1"/>
  <c r="G44" i="26"/>
  <c r="I44" i="26" s="1"/>
  <c r="H45" i="26"/>
  <c r="J45" i="26" s="1"/>
  <c r="G45" i="26"/>
  <c r="I45" i="26" s="1"/>
  <c r="H46" i="26"/>
  <c r="J46" i="26" s="1"/>
  <c r="G46" i="26"/>
  <c r="I46" i="26" s="1"/>
  <c r="H47" i="26"/>
  <c r="J47" i="26" s="1"/>
  <c r="G47" i="26"/>
  <c r="I47" i="26" s="1"/>
  <c r="H48" i="26"/>
  <c r="J48" i="26" s="1"/>
  <c r="G48" i="26"/>
  <c r="I48" i="26" s="1"/>
  <c r="H49" i="26"/>
  <c r="J49" i="26" s="1"/>
  <c r="G49" i="26"/>
  <c r="I49" i="26" s="1"/>
  <c r="H50" i="26"/>
  <c r="J50" i="26" s="1"/>
  <c r="G50" i="26"/>
  <c r="I50" i="26" s="1"/>
  <c r="H51" i="26"/>
  <c r="J51" i="26" s="1"/>
  <c r="G51" i="26"/>
  <c r="I51" i="26" s="1"/>
  <c r="I52" i="26"/>
  <c r="H52" i="26"/>
  <c r="J52" i="26" s="1"/>
  <c r="G52" i="26"/>
  <c r="H53" i="26"/>
  <c r="J53" i="26" s="1"/>
  <c r="G53" i="26"/>
  <c r="I53" i="26" s="1"/>
  <c r="I54" i="26"/>
  <c r="H54" i="26"/>
  <c r="J54" i="26" s="1"/>
  <c r="G54" i="26"/>
  <c r="H55" i="26"/>
  <c r="J55" i="26" s="1"/>
  <c r="G55" i="26"/>
  <c r="I55" i="26" s="1"/>
  <c r="I56" i="26"/>
  <c r="H56" i="26"/>
  <c r="J56" i="26" s="1"/>
  <c r="G56" i="26"/>
  <c r="H28" i="45"/>
  <c r="J28" i="45" s="1"/>
  <c r="G28" i="45"/>
  <c r="I28" i="45" s="1"/>
  <c r="H29" i="45"/>
  <c r="J29" i="45" s="1"/>
  <c r="G29" i="45"/>
  <c r="I29" i="45" s="1"/>
  <c r="H30" i="45"/>
  <c r="J30" i="45" s="1"/>
  <c r="G30" i="45"/>
  <c r="I30" i="45" s="1"/>
  <c r="H31" i="45"/>
  <c r="J31" i="45" s="1"/>
  <c r="G31" i="45"/>
  <c r="I31" i="45" s="1"/>
  <c r="H32" i="45"/>
  <c r="J32" i="45" s="1"/>
  <c r="G32" i="45"/>
  <c r="I32" i="45" s="1"/>
  <c r="H33" i="45"/>
  <c r="J33" i="45" s="1"/>
  <c r="G33" i="45"/>
  <c r="I33" i="45" s="1"/>
  <c r="H15" i="45"/>
  <c r="J15" i="45" s="1"/>
  <c r="G15" i="45"/>
  <c r="I15" i="45" s="1"/>
  <c r="H16" i="45"/>
  <c r="J16" i="45" s="1"/>
  <c r="G16" i="45"/>
  <c r="I16" i="45" s="1"/>
  <c r="H17" i="45"/>
  <c r="J17" i="45" s="1"/>
  <c r="G17" i="45"/>
  <c r="I17" i="45" s="1"/>
  <c r="H18" i="45"/>
  <c r="J18" i="45" s="1"/>
  <c r="G18" i="45"/>
  <c r="I18" i="45" s="1"/>
  <c r="I19" i="45"/>
  <c r="H19" i="45"/>
  <c r="J19" i="45" s="1"/>
  <c r="G19" i="45"/>
  <c r="H20" i="45"/>
  <c r="J20" i="45" s="1"/>
  <c r="G20" i="45"/>
  <c r="I20" i="45" s="1"/>
  <c r="H21" i="45"/>
  <c r="J21" i="45" s="1"/>
  <c r="G21" i="45"/>
  <c r="I21" i="45" s="1"/>
  <c r="H22" i="45"/>
  <c r="J22" i="45" s="1"/>
  <c r="G22" i="45"/>
  <c r="I22" i="45" s="1"/>
  <c r="H8" i="45"/>
  <c r="J8" i="45" s="1"/>
  <c r="G8" i="45"/>
  <c r="I8" i="45" s="1"/>
  <c r="H23" i="45"/>
  <c r="J23" i="45" s="1"/>
  <c r="G23" i="45"/>
  <c r="I23" i="45" s="1"/>
  <c r="H24" i="45"/>
  <c r="J24" i="45" s="1"/>
  <c r="G24" i="45"/>
  <c r="I24" i="45" s="1"/>
  <c r="H25" i="45"/>
  <c r="J25" i="45" s="1"/>
  <c r="G25" i="45"/>
  <c r="I25" i="45" s="1"/>
  <c r="H26" i="45"/>
  <c r="J26" i="45" s="1"/>
  <c r="G26" i="45"/>
  <c r="I26" i="45" s="1"/>
  <c r="H27" i="45"/>
  <c r="J27" i="45" s="1"/>
  <c r="G27" i="45"/>
  <c r="I27" i="45" s="1"/>
  <c r="H9" i="45"/>
  <c r="J9" i="45" s="1"/>
  <c r="G9" i="45"/>
  <c r="I9" i="45" s="1"/>
  <c r="H10" i="45"/>
  <c r="J10" i="45" s="1"/>
  <c r="G10" i="45"/>
  <c r="I10" i="45" s="1"/>
  <c r="I16" i="51"/>
  <c r="K16" i="51" s="1"/>
  <c r="H16" i="51"/>
  <c r="J16" i="51" s="1"/>
  <c r="I17" i="51"/>
  <c r="K17" i="51" s="1"/>
  <c r="H17" i="51"/>
  <c r="J17" i="51" s="1"/>
  <c r="I18" i="51"/>
  <c r="K18" i="51" s="1"/>
  <c r="H18" i="51"/>
  <c r="J18" i="51" s="1"/>
  <c r="I19" i="51"/>
  <c r="K19" i="51" s="1"/>
  <c r="H19" i="51"/>
  <c r="J19" i="51" s="1"/>
  <c r="I20" i="51"/>
  <c r="K20" i="51" s="1"/>
  <c r="H20" i="51"/>
  <c r="J20" i="51" s="1"/>
  <c r="I21" i="51"/>
  <c r="K21" i="51" s="1"/>
  <c r="H21" i="51"/>
  <c r="J21" i="51" s="1"/>
  <c r="I22" i="51"/>
  <c r="K22" i="51" s="1"/>
  <c r="H22" i="51"/>
  <c r="J22" i="51" s="1"/>
  <c r="I25" i="46" l="1"/>
  <c r="I7" i="46"/>
  <c r="I19" i="46"/>
  <c r="K173" i="55"/>
  <c r="C7" i="56"/>
  <c r="G7" i="56"/>
  <c r="E7" i="56"/>
  <c r="I7" i="56"/>
  <c r="C8" i="56"/>
  <c r="G8" i="56"/>
  <c r="E8" i="56"/>
  <c r="I8" i="56"/>
  <c r="C9" i="56"/>
  <c r="G9" i="56"/>
  <c r="E9" i="56"/>
  <c r="I9" i="56"/>
  <c r="C10" i="56"/>
  <c r="G10" i="56"/>
  <c r="E10" i="56"/>
  <c r="I10" i="56"/>
  <c r="C11" i="56"/>
  <c r="G11" i="56"/>
  <c r="E11" i="56"/>
  <c r="I11" i="56"/>
  <c r="C12" i="56"/>
  <c r="G12" i="56"/>
  <c r="E12" i="56"/>
  <c r="I12" i="56"/>
  <c r="C13" i="56"/>
  <c r="G13" i="56"/>
  <c r="E13" i="56"/>
  <c r="I13" i="56"/>
  <c r="E14" i="56"/>
  <c r="I14" i="56"/>
  <c r="C14" i="56"/>
  <c r="G14" i="56"/>
  <c r="C15" i="56"/>
  <c r="G15" i="56"/>
  <c r="E15" i="56"/>
  <c r="K18" i="56"/>
  <c r="J18" i="56"/>
  <c r="I16" i="56"/>
  <c r="F5" i="56"/>
  <c r="C7" i="57"/>
  <c r="G7" i="57"/>
  <c r="E7" i="57"/>
  <c r="I7" i="57"/>
  <c r="C8" i="57"/>
  <c r="G8" i="57"/>
  <c r="E8" i="57"/>
  <c r="I8" i="57"/>
  <c r="C9" i="57"/>
  <c r="G9" i="57"/>
  <c r="E9" i="57"/>
  <c r="I9" i="57"/>
  <c r="C10" i="57"/>
  <c r="G10" i="57"/>
  <c r="E10" i="57"/>
  <c r="I10" i="57"/>
  <c r="E11" i="57"/>
  <c r="I11" i="57"/>
  <c r="C11" i="57"/>
  <c r="G11" i="57"/>
  <c r="C12" i="57"/>
  <c r="G12" i="57"/>
  <c r="E12" i="57"/>
  <c r="I12" i="57"/>
  <c r="C13" i="57"/>
  <c r="G13" i="57"/>
  <c r="E13" i="57"/>
  <c r="I13" i="57"/>
  <c r="C14" i="57"/>
  <c r="G14" i="57"/>
  <c r="E14" i="57"/>
  <c r="I14" i="57"/>
  <c r="C15" i="57"/>
  <c r="G15" i="57"/>
  <c r="E15" i="57"/>
  <c r="I15" i="57"/>
  <c r="C16" i="57"/>
  <c r="G16" i="57"/>
  <c r="E16" i="57"/>
  <c r="I16" i="57"/>
  <c r="C17" i="57"/>
  <c r="G17" i="57"/>
  <c r="E17" i="57"/>
  <c r="I17" i="57"/>
  <c r="C18" i="57"/>
  <c r="G18" i="57"/>
  <c r="E18" i="57"/>
  <c r="I18" i="57"/>
  <c r="C19" i="57"/>
  <c r="G19" i="57"/>
  <c r="E19" i="57"/>
  <c r="I19" i="57"/>
  <c r="E20" i="57"/>
  <c r="I20" i="57"/>
  <c r="C20" i="57"/>
  <c r="G20" i="57"/>
  <c r="E21" i="57"/>
  <c r="I21" i="57"/>
  <c r="C21" i="57"/>
  <c r="G21" i="57"/>
  <c r="E22" i="57"/>
  <c r="I22" i="57"/>
  <c r="C22" i="57"/>
  <c r="G22" i="57"/>
  <c r="C23" i="57"/>
  <c r="G23" i="57"/>
  <c r="E23" i="57"/>
  <c r="I23" i="57"/>
  <c r="E24" i="57"/>
  <c r="I24" i="57"/>
  <c r="C24" i="57"/>
  <c r="G24" i="57"/>
  <c r="C25" i="57"/>
  <c r="G25" i="57"/>
  <c r="K28" i="57"/>
  <c r="J28" i="57"/>
  <c r="E26" i="57"/>
  <c r="I26" i="57"/>
  <c r="F5" i="57"/>
  <c r="C7" i="58"/>
  <c r="G7" i="58"/>
  <c r="E7" i="58"/>
  <c r="I7" i="58"/>
  <c r="C8" i="58"/>
  <c r="G8" i="58"/>
  <c r="E8" i="58"/>
  <c r="I8" i="58"/>
  <c r="C9" i="58"/>
  <c r="G9" i="58"/>
  <c r="E9" i="58"/>
  <c r="I9" i="58"/>
  <c r="E10" i="58"/>
  <c r="I10" i="58"/>
  <c r="C10" i="58"/>
  <c r="G10" i="58"/>
  <c r="C11" i="58"/>
  <c r="G11" i="58"/>
  <c r="E11" i="58"/>
  <c r="I11" i="58"/>
  <c r="C12" i="58"/>
  <c r="G12" i="58"/>
  <c r="E12" i="58"/>
  <c r="I12" i="58"/>
  <c r="C13" i="58"/>
  <c r="G13" i="58"/>
  <c r="E13" i="58"/>
  <c r="I13" i="58"/>
  <c r="C14" i="58"/>
  <c r="G14" i="58"/>
  <c r="E14" i="58"/>
  <c r="I14" i="58"/>
  <c r="C15" i="58"/>
  <c r="G15" i="58"/>
  <c r="E15" i="58"/>
  <c r="I15" i="58"/>
  <c r="E16" i="58"/>
  <c r="I16" i="58"/>
  <c r="C16" i="58"/>
  <c r="G16" i="58"/>
  <c r="C17" i="58"/>
  <c r="G17" i="58"/>
  <c r="E17" i="58"/>
  <c r="I17" i="58"/>
  <c r="C18" i="58"/>
  <c r="G18" i="58"/>
  <c r="E18" i="58"/>
  <c r="I18" i="58"/>
  <c r="C19" i="58"/>
  <c r="G19" i="58"/>
  <c r="E19" i="58"/>
  <c r="I19" i="58"/>
  <c r="E20" i="58"/>
  <c r="I20" i="58"/>
  <c r="C20" i="58"/>
  <c r="G20" i="58"/>
  <c r="E21" i="58"/>
  <c r="I21" i="58"/>
  <c r="C21" i="58"/>
  <c r="G21" i="58"/>
  <c r="C22" i="58"/>
  <c r="G22" i="58"/>
  <c r="E22" i="58"/>
  <c r="I22" i="58"/>
  <c r="C23" i="58"/>
  <c r="G23" i="58"/>
  <c r="E23" i="58"/>
  <c r="I23" i="58"/>
  <c r="E24" i="58"/>
  <c r="I24" i="58"/>
  <c r="C24" i="58"/>
  <c r="G24" i="58"/>
  <c r="C25" i="58"/>
  <c r="G25" i="58"/>
  <c r="E25" i="58"/>
  <c r="I25" i="58"/>
  <c r="C26" i="58"/>
  <c r="G26" i="58"/>
  <c r="E26" i="58"/>
  <c r="I26" i="58"/>
  <c r="E27" i="58"/>
  <c r="I27" i="58"/>
  <c r="C27" i="58"/>
  <c r="G27" i="58"/>
  <c r="C28" i="58"/>
  <c r="G28" i="58"/>
  <c r="E28" i="58"/>
  <c r="I28" i="58"/>
  <c r="E29" i="58"/>
  <c r="I29" i="58"/>
  <c r="C29" i="58"/>
  <c r="G29" i="58"/>
  <c r="E30" i="58"/>
  <c r="I30" i="58"/>
  <c r="C30" i="58"/>
  <c r="G30" i="58"/>
  <c r="C31" i="58"/>
  <c r="G31" i="58"/>
  <c r="E31" i="58"/>
  <c r="I31" i="58"/>
  <c r="C32" i="58"/>
  <c r="G32" i="58"/>
  <c r="E32" i="58"/>
  <c r="I32" i="58"/>
  <c r="E33" i="58"/>
  <c r="I33" i="58"/>
  <c r="C33" i="58"/>
  <c r="G33" i="58"/>
  <c r="C34" i="58"/>
  <c r="G34" i="58"/>
  <c r="E34" i="58"/>
  <c r="I34" i="58"/>
  <c r="C35" i="58"/>
  <c r="G35" i="58"/>
  <c r="E35" i="58"/>
  <c r="I35" i="58"/>
  <c r="E36" i="58"/>
  <c r="I36" i="58"/>
  <c r="C36" i="58"/>
  <c r="G36" i="58"/>
  <c r="E37" i="58"/>
  <c r="I37" i="58"/>
  <c r="C37" i="58"/>
  <c r="G37" i="58"/>
  <c r="C38" i="58"/>
  <c r="G38" i="58"/>
  <c r="E38" i="58"/>
  <c r="I38" i="58"/>
  <c r="E39" i="58"/>
  <c r="I39" i="58"/>
  <c r="C39" i="58"/>
  <c r="G39" i="58"/>
  <c r="C40" i="58"/>
  <c r="G40" i="58"/>
  <c r="E40" i="58"/>
  <c r="C41" i="58"/>
  <c r="G41" i="58"/>
  <c r="K44" i="58"/>
  <c r="E41" i="58"/>
  <c r="I41" i="58"/>
  <c r="J44" i="58"/>
  <c r="I42" i="58"/>
  <c r="F5" i="58"/>
  <c r="C7" i="50"/>
  <c r="G7" i="50"/>
  <c r="E7" i="50"/>
  <c r="I7" i="50"/>
  <c r="C8" i="50"/>
  <c r="G8" i="50"/>
  <c r="E8" i="50"/>
  <c r="I8" i="50"/>
  <c r="C9" i="50"/>
  <c r="G9" i="50"/>
  <c r="E9" i="50"/>
  <c r="I9" i="50"/>
  <c r="C10" i="50"/>
  <c r="G10" i="50"/>
  <c r="E10" i="50"/>
  <c r="I10" i="50"/>
  <c r="E11" i="50"/>
  <c r="I11" i="50"/>
  <c r="C11" i="50"/>
  <c r="G11" i="50"/>
  <c r="C12" i="50"/>
  <c r="G12" i="50"/>
  <c r="E12" i="50"/>
  <c r="I12" i="50"/>
  <c r="C13" i="50"/>
  <c r="G13" i="50"/>
  <c r="E13" i="50"/>
  <c r="I13" i="50"/>
  <c r="C14" i="50"/>
  <c r="G14" i="50"/>
  <c r="E14" i="50"/>
  <c r="I14" i="50"/>
  <c r="I15" i="50"/>
  <c r="C15" i="50"/>
  <c r="G15" i="50"/>
  <c r="E15" i="50"/>
  <c r="E16" i="50"/>
  <c r="I16" i="50"/>
  <c r="C16" i="50"/>
  <c r="G16" i="50"/>
  <c r="C17" i="50"/>
  <c r="G17" i="50"/>
  <c r="E17" i="50"/>
  <c r="I17" i="50"/>
  <c r="C18" i="50"/>
  <c r="G18" i="50"/>
  <c r="E18" i="50"/>
  <c r="I18" i="50"/>
  <c r="E19" i="50"/>
  <c r="I19" i="50"/>
  <c r="C19" i="50"/>
  <c r="G19" i="50"/>
  <c r="C20" i="50"/>
  <c r="G20" i="50"/>
  <c r="E20" i="50"/>
  <c r="I20" i="50"/>
  <c r="C21" i="50"/>
  <c r="G21" i="50"/>
  <c r="E21" i="50"/>
  <c r="I21" i="50"/>
  <c r="C22" i="50"/>
  <c r="G22" i="50"/>
  <c r="E22" i="50"/>
  <c r="I22" i="50"/>
  <c r="C23" i="50"/>
  <c r="G23" i="50"/>
  <c r="E23" i="50"/>
  <c r="I23" i="50"/>
  <c r="C24" i="50"/>
  <c r="G24" i="50"/>
  <c r="E24" i="50"/>
  <c r="I24" i="50"/>
  <c r="E25" i="50"/>
  <c r="I25" i="50"/>
  <c r="C25" i="50"/>
  <c r="G25" i="50"/>
  <c r="E26" i="50"/>
  <c r="I26" i="50"/>
  <c r="C26" i="50"/>
  <c r="G26" i="50"/>
  <c r="C27" i="50"/>
  <c r="G27" i="50"/>
  <c r="E27" i="50"/>
  <c r="I27" i="50"/>
  <c r="C28" i="50"/>
  <c r="G28" i="50"/>
  <c r="E28" i="50"/>
  <c r="I28" i="50"/>
  <c r="C29" i="50"/>
  <c r="G29" i="50"/>
  <c r="E29" i="50"/>
  <c r="I29" i="50"/>
  <c r="C30" i="50"/>
  <c r="G30" i="50"/>
  <c r="E30" i="50"/>
  <c r="I30" i="50"/>
  <c r="C31" i="50"/>
  <c r="G31" i="50"/>
  <c r="E31" i="50"/>
  <c r="I31" i="50"/>
  <c r="C32" i="50"/>
  <c r="G32" i="50"/>
  <c r="E32" i="50"/>
  <c r="I32" i="50"/>
  <c r="C33" i="50"/>
  <c r="G33" i="50"/>
  <c r="E33" i="50"/>
  <c r="I33" i="50"/>
  <c r="C34" i="50"/>
  <c r="G34" i="50"/>
  <c r="E34" i="50"/>
  <c r="I34" i="50"/>
  <c r="C35" i="50"/>
  <c r="G35" i="50"/>
  <c r="E35" i="50"/>
  <c r="I35" i="50"/>
  <c r="C36" i="50"/>
  <c r="G36" i="50"/>
  <c r="E36" i="50"/>
  <c r="I36" i="50"/>
  <c r="C37" i="50"/>
  <c r="G37" i="50"/>
  <c r="E37" i="50"/>
  <c r="I37" i="50"/>
  <c r="E38" i="50"/>
  <c r="I38" i="50"/>
  <c r="C38" i="50"/>
  <c r="G38" i="50"/>
  <c r="I39" i="50"/>
  <c r="C39" i="50"/>
  <c r="G39" i="50"/>
  <c r="E39" i="50"/>
  <c r="C40" i="50"/>
  <c r="G40" i="50"/>
  <c r="E40" i="50"/>
  <c r="I40" i="50"/>
  <c r="E41" i="50"/>
  <c r="I41" i="50"/>
  <c r="C41" i="50"/>
  <c r="G41" i="50"/>
  <c r="C42" i="50"/>
  <c r="G42" i="50"/>
  <c r="J45" i="50"/>
  <c r="K45" i="50"/>
  <c r="E43" i="50"/>
  <c r="I43" i="50"/>
  <c r="F5" i="50"/>
  <c r="E7" i="53"/>
  <c r="I7" i="53"/>
  <c r="E19" i="53"/>
  <c r="I19" i="53"/>
  <c r="C7" i="53"/>
  <c r="G7" i="53"/>
  <c r="C19" i="53"/>
  <c r="G19" i="53"/>
  <c r="F5" i="53"/>
  <c r="E8" i="53"/>
  <c r="I8" i="53"/>
  <c r="C8" i="53"/>
  <c r="G8" i="53"/>
  <c r="C9" i="53"/>
  <c r="G9" i="53"/>
  <c r="E9" i="53"/>
  <c r="I9" i="53"/>
  <c r="C10" i="53"/>
  <c r="G10" i="53"/>
  <c r="E10" i="53"/>
  <c r="I10" i="53"/>
  <c r="E11" i="53"/>
  <c r="I11" i="53"/>
  <c r="C11" i="53"/>
  <c r="G11" i="53"/>
  <c r="C12" i="53"/>
  <c r="G12" i="53"/>
  <c r="E12" i="53"/>
  <c r="I12" i="53"/>
  <c r="C13" i="53"/>
  <c r="G13" i="53"/>
  <c r="E13" i="53"/>
  <c r="I13" i="53"/>
  <c r="C14" i="53"/>
  <c r="G14" i="53"/>
  <c r="E14" i="53"/>
  <c r="I14" i="53"/>
  <c r="C15" i="53"/>
  <c r="G15" i="53"/>
  <c r="E15" i="53"/>
  <c r="I15" i="53"/>
  <c r="C16" i="53"/>
  <c r="G16" i="53"/>
  <c r="E16" i="53"/>
  <c r="K19" i="53"/>
  <c r="J19" i="53"/>
  <c r="I17" i="53"/>
  <c r="E56" i="54"/>
  <c r="I56" i="54"/>
  <c r="E76" i="54"/>
  <c r="I76" i="54"/>
  <c r="E42" i="54"/>
  <c r="I42" i="54"/>
  <c r="E53" i="54"/>
  <c r="I53" i="54"/>
  <c r="E28" i="54"/>
  <c r="I28" i="54"/>
  <c r="E39" i="54"/>
  <c r="I39" i="54"/>
  <c r="E19" i="54"/>
  <c r="I19" i="54"/>
  <c r="E25" i="54"/>
  <c r="I25" i="54"/>
  <c r="J16" i="54"/>
  <c r="K16" i="54"/>
  <c r="E14" i="54"/>
  <c r="I14" i="54"/>
  <c r="E16" i="54"/>
  <c r="I16" i="54"/>
  <c r="E7" i="54"/>
  <c r="I7" i="54"/>
  <c r="E11" i="54"/>
  <c r="I11" i="54"/>
  <c r="C56" i="54"/>
  <c r="G56" i="54"/>
  <c r="C76" i="54"/>
  <c r="G76" i="54"/>
  <c r="C42" i="54"/>
  <c r="G42" i="54"/>
  <c r="C53" i="54"/>
  <c r="G53" i="54"/>
  <c r="C28" i="54"/>
  <c r="G28" i="54"/>
  <c r="C39" i="54"/>
  <c r="G39" i="54"/>
  <c r="C19" i="54"/>
  <c r="G19" i="54"/>
  <c r="C25" i="54"/>
  <c r="G25" i="54"/>
  <c r="C14" i="54"/>
  <c r="G14" i="54"/>
  <c r="C7" i="54"/>
  <c r="G7" i="54"/>
  <c r="C11" i="54"/>
  <c r="G11" i="54"/>
  <c r="F5" i="54"/>
  <c r="C8" i="54"/>
  <c r="G8" i="54"/>
  <c r="J11" i="54"/>
  <c r="K11" i="54"/>
  <c r="E9" i="54"/>
  <c r="I9" i="54"/>
  <c r="C20" i="54"/>
  <c r="G20" i="54"/>
  <c r="E20" i="54"/>
  <c r="I20" i="54"/>
  <c r="E21" i="54"/>
  <c r="I21" i="54"/>
  <c r="C21" i="54"/>
  <c r="G21" i="54"/>
  <c r="C22" i="54"/>
  <c r="G22" i="54"/>
  <c r="J25" i="54"/>
  <c r="K25" i="54"/>
  <c r="E23" i="54"/>
  <c r="I23" i="54"/>
  <c r="C29" i="54"/>
  <c r="G29" i="54"/>
  <c r="E29" i="54"/>
  <c r="I29" i="54"/>
  <c r="C30" i="54"/>
  <c r="G30" i="54"/>
  <c r="E30" i="54"/>
  <c r="I30" i="54"/>
  <c r="C31" i="54"/>
  <c r="G31" i="54"/>
  <c r="E31" i="54"/>
  <c r="I31" i="54"/>
  <c r="E32" i="54"/>
  <c r="I32" i="54"/>
  <c r="C32" i="54"/>
  <c r="G32" i="54"/>
  <c r="C33" i="54"/>
  <c r="G33" i="54"/>
  <c r="E33" i="54"/>
  <c r="I33" i="54"/>
  <c r="C34" i="54"/>
  <c r="G34" i="54"/>
  <c r="E34" i="54"/>
  <c r="I34" i="54"/>
  <c r="E35" i="54"/>
  <c r="I35" i="54"/>
  <c r="C35" i="54"/>
  <c r="G35" i="54"/>
  <c r="C36" i="54"/>
  <c r="G36" i="54"/>
  <c r="E36" i="54"/>
  <c r="K39" i="54"/>
  <c r="J39" i="54"/>
  <c r="I37" i="54"/>
  <c r="C43" i="54"/>
  <c r="G43" i="54"/>
  <c r="E43" i="54"/>
  <c r="I43" i="54"/>
  <c r="E44" i="54"/>
  <c r="I44" i="54"/>
  <c r="C44" i="54"/>
  <c r="G44" i="54"/>
  <c r="C45" i="54"/>
  <c r="G45" i="54"/>
  <c r="E45" i="54"/>
  <c r="I45" i="54"/>
  <c r="C46" i="54"/>
  <c r="G46" i="54"/>
  <c r="E46" i="54"/>
  <c r="I46" i="54"/>
  <c r="C47" i="54"/>
  <c r="G47" i="54"/>
  <c r="E47" i="54"/>
  <c r="I47" i="54"/>
  <c r="C48" i="54"/>
  <c r="G48" i="54"/>
  <c r="E48" i="54"/>
  <c r="I48" i="54"/>
  <c r="C49" i="54"/>
  <c r="G49" i="54"/>
  <c r="I49" i="54"/>
  <c r="C50" i="54"/>
  <c r="G50" i="54"/>
  <c r="J53" i="54"/>
  <c r="E50" i="54"/>
  <c r="K53" i="54"/>
  <c r="E51" i="54"/>
  <c r="I51" i="54"/>
  <c r="C57" i="54"/>
  <c r="G57" i="54"/>
  <c r="E57" i="54"/>
  <c r="I57" i="54"/>
  <c r="E58" i="54"/>
  <c r="I58" i="54"/>
  <c r="C58" i="54"/>
  <c r="G58" i="54"/>
  <c r="C59" i="54"/>
  <c r="G59" i="54"/>
  <c r="E59" i="54"/>
  <c r="I59" i="54"/>
  <c r="E60" i="54"/>
  <c r="I60" i="54"/>
  <c r="C60" i="54"/>
  <c r="G60" i="54"/>
  <c r="C61" i="54"/>
  <c r="G61" i="54"/>
  <c r="E61" i="54"/>
  <c r="I61" i="54"/>
  <c r="C62" i="54"/>
  <c r="G62" i="54"/>
  <c r="E62" i="54"/>
  <c r="I62" i="54"/>
  <c r="E63" i="54"/>
  <c r="I63" i="54"/>
  <c r="C63" i="54"/>
  <c r="G63" i="54"/>
  <c r="C64" i="54"/>
  <c r="G64" i="54"/>
  <c r="E64" i="54"/>
  <c r="I64" i="54"/>
  <c r="C65" i="54"/>
  <c r="G65" i="54"/>
  <c r="E65" i="54"/>
  <c r="I65" i="54"/>
  <c r="C66" i="54"/>
  <c r="G66" i="54"/>
  <c r="E66" i="54"/>
  <c r="I66" i="54"/>
  <c r="C67" i="54"/>
  <c r="G67" i="54"/>
  <c r="E67" i="54"/>
  <c r="I67" i="54"/>
  <c r="C68" i="54"/>
  <c r="G68" i="54"/>
  <c r="E68" i="54"/>
  <c r="I68" i="54"/>
  <c r="C69" i="54"/>
  <c r="G69" i="54"/>
  <c r="E69" i="54"/>
  <c r="I69" i="54"/>
  <c r="E70" i="54"/>
  <c r="I70" i="54"/>
  <c r="C70" i="54"/>
  <c r="G70" i="54"/>
  <c r="E71" i="54"/>
  <c r="I71" i="54"/>
  <c r="C71" i="54"/>
  <c r="G71" i="54"/>
  <c r="E72" i="54"/>
  <c r="I72" i="54"/>
  <c r="C72" i="54"/>
  <c r="G72" i="54"/>
  <c r="C73" i="54"/>
  <c r="G73" i="54"/>
  <c r="E73" i="54"/>
  <c r="K76" i="54"/>
  <c r="J76" i="54"/>
  <c r="I74" i="54"/>
  <c r="E176" i="55"/>
  <c r="I176" i="55"/>
  <c r="E185" i="55"/>
  <c r="I185" i="55"/>
  <c r="E170" i="55"/>
  <c r="I170" i="55"/>
  <c r="E173" i="55"/>
  <c r="I173" i="55"/>
  <c r="C146" i="55"/>
  <c r="G146" i="55"/>
  <c r="C163" i="55"/>
  <c r="G163" i="55"/>
  <c r="C118" i="55"/>
  <c r="G118" i="55"/>
  <c r="C143" i="55"/>
  <c r="G143" i="55"/>
  <c r="E98" i="55"/>
  <c r="I98" i="55"/>
  <c r="E111" i="55"/>
  <c r="I111" i="55"/>
  <c r="E71" i="55"/>
  <c r="I71" i="55"/>
  <c r="E95" i="55"/>
  <c r="I95" i="55"/>
  <c r="C53" i="55"/>
  <c r="G53" i="55"/>
  <c r="C64" i="55"/>
  <c r="G64" i="55"/>
  <c r="C28" i="55"/>
  <c r="G28" i="55"/>
  <c r="C50" i="55"/>
  <c r="G50" i="55"/>
  <c r="E7" i="55"/>
  <c r="I7" i="55"/>
  <c r="E21" i="55"/>
  <c r="I21" i="55"/>
  <c r="K189" i="55"/>
  <c r="C176" i="55"/>
  <c r="G176" i="55"/>
  <c r="C185" i="55"/>
  <c r="G185" i="55"/>
  <c r="C170" i="55"/>
  <c r="G170" i="55"/>
  <c r="C173" i="55"/>
  <c r="G173" i="55"/>
  <c r="E146" i="55"/>
  <c r="I146" i="55"/>
  <c r="E163" i="55"/>
  <c r="I163" i="55"/>
  <c r="E118" i="55"/>
  <c r="I118" i="55"/>
  <c r="E143" i="55"/>
  <c r="I143" i="55"/>
  <c r="C98" i="55"/>
  <c r="G98" i="55"/>
  <c r="C111" i="55"/>
  <c r="G111" i="55"/>
  <c r="C71" i="55"/>
  <c r="G71" i="55"/>
  <c r="C95" i="55"/>
  <c r="G95" i="55"/>
  <c r="E53" i="55"/>
  <c r="I53" i="55"/>
  <c r="E64" i="55"/>
  <c r="I64" i="55"/>
  <c r="E28" i="55"/>
  <c r="I28" i="55"/>
  <c r="E50" i="55"/>
  <c r="I50" i="55"/>
  <c r="C7" i="55"/>
  <c r="G7" i="55"/>
  <c r="C21" i="55"/>
  <c r="G21" i="55"/>
  <c r="F5" i="55"/>
  <c r="C8" i="55"/>
  <c r="G8" i="55"/>
  <c r="E8" i="55"/>
  <c r="I8" i="55"/>
  <c r="C9" i="55"/>
  <c r="G9" i="55"/>
  <c r="E9" i="55"/>
  <c r="I9" i="55"/>
  <c r="C10" i="55"/>
  <c r="G10" i="55"/>
  <c r="E10" i="55"/>
  <c r="I10" i="55"/>
  <c r="C11" i="55"/>
  <c r="G11" i="55"/>
  <c r="E11" i="55"/>
  <c r="I11" i="55"/>
  <c r="C12" i="55"/>
  <c r="G12" i="55"/>
  <c r="E12" i="55"/>
  <c r="I12" i="55"/>
  <c r="C13" i="55"/>
  <c r="G13" i="55"/>
  <c r="E13" i="55"/>
  <c r="I13" i="55"/>
  <c r="C14" i="55"/>
  <c r="G14" i="55"/>
  <c r="E14" i="55"/>
  <c r="I14" i="55"/>
  <c r="C15" i="55"/>
  <c r="G15" i="55"/>
  <c r="E15" i="55"/>
  <c r="I15" i="55"/>
  <c r="C16" i="55"/>
  <c r="G16" i="55"/>
  <c r="I16" i="55"/>
  <c r="J21" i="55"/>
  <c r="C17" i="55"/>
  <c r="G17" i="55"/>
  <c r="E17" i="55"/>
  <c r="K21" i="55"/>
  <c r="E19" i="55"/>
  <c r="E18" i="55"/>
  <c r="I18" i="55"/>
  <c r="C18" i="55"/>
  <c r="G18" i="55"/>
  <c r="I19" i="55"/>
  <c r="F26" i="55"/>
  <c r="C29" i="55"/>
  <c r="G29" i="55"/>
  <c r="E29" i="55"/>
  <c r="I29" i="55"/>
  <c r="C30" i="55"/>
  <c r="G30" i="55"/>
  <c r="E30" i="55"/>
  <c r="I30" i="55"/>
  <c r="C31" i="55"/>
  <c r="G31" i="55"/>
  <c r="E31" i="55"/>
  <c r="I31" i="55"/>
  <c r="C32" i="55"/>
  <c r="G32" i="55"/>
  <c r="E32" i="55"/>
  <c r="I32" i="55"/>
  <c r="C33" i="55"/>
  <c r="G33" i="55"/>
  <c r="E33" i="55"/>
  <c r="I33" i="55"/>
  <c r="C34" i="55"/>
  <c r="G34" i="55"/>
  <c r="E34" i="55"/>
  <c r="I34" i="55"/>
  <c r="E35" i="55"/>
  <c r="I35" i="55"/>
  <c r="C35" i="55"/>
  <c r="G35" i="55"/>
  <c r="C36" i="55"/>
  <c r="G36" i="55"/>
  <c r="E36" i="55"/>
  <c r="I36" i="55"/>
  <c r="C37" i="55"/>
  <c r="G37" i="55"/>
  <c r="E37" i="55"/>
  <c r="I37" i="55"/>
  <c r="C38" i="55"/>
  <c r="G38" i="55"/>
  <c r="E38" i="55"/>
  <c r="I38" i="55"/>
  <c r="C39" i="55"/>
  <c r="G39" i="55"/>
  <c r="E39" i="55"/>
  <c r="I39" i="55"/>
  <c r="C40" i="55"/>
  <c r="G40" i="55"/>
  <c r="E40" i="55"/>
  <c r="I40" i="55"/>
  <c r="C41" i="55"/>
  <c r="G41" i="55"/>
  <c r="E41" i="55"/>
  <c r="I41" i="55"/>
  <c r="C42" i="55"/>
  <c r="G42" i="55"/>
  <c r="E42" i="55"/>
  <c r="I42" i="55"/>
  <c r="C43" i="55"/>
  <c r="G43" i="55"/>
  <c r="E43" i="55"/>
  <c r="I43" i="55"/>
  <c r="C44" i="55"/>
  <c r="G44" i="55"/>
  <c r="E44" i="55"/>
  <c r="I44" i="55"/>
  <c r="E45" i="55"/>
  <c r="I45" i="55"/>
  <c r="C45" i="55"/>
  <c r="G45" i="55"/>
  <c r="C46" i="55"/>
  <c r="G46" i="55"/>
  <c r="C47" i="55"/>
  <c r="G47" i="55"/>
  <c r="J50" i="55"/>
  <c r="K50" i="55"/>
  <c r="E47" i="55"/>
  <c r="I47" i="55"/>
  <c r="E48" i="55"/>
  <c r="I48" i="55"/>
  <c r="E54" i="55"/>
  <c r="I54" i="55"/>
  <c r="C54" i="55"/>
  <c r="G54" i="55"/>
  <c r="C55" i="55"/>
  <c r="G55" i="55"/>
  <c r="E55" i="55"/>
  <c r="I55" i="55"/>
  <c r="C56" i="55"/>
  <c r="G56" i="55"/>
  <c r="E56" i="55"/>
  <c r="I56" i="55"/>
  <c r="C57" i="55"/>
  <c r="G57" i="55"/>
  <c r="E57" i="55"/>
  <c r="I57" i="55"/>
  <c r="E58" i="55"/>
  <c r="I58" i="55"/>
  <c r="C58" i="55"/>
  <c r="G58" i="55"/>
  <c r="C59" i="55"/>
  <c r="G59" i="55"/>
  <c r="E59" i="55"/>
  <c r="I59" i="55"/>
  <c r="C60" i="55"/>
  <c r="G60" i="55"/>
  <c r="E60" i="55"/>
  <c r="I60" i="55"/>
  <c r="C61" i="55"/>
  <c r="G61" i="55"/>
  <c r="J64" i="55"/>
  <c r="K64" i="55"/>
  <c r="E62" i="55"/>
  <c r="I62" i="55"/>
  <c r="F69" i="55"/>
  <c r="C72" i="55"/>
  <c r="G72" i="55"/>
  <c r="E72" i="55"/>
  <c r="I72" i="55"/>
  <c r="C73" i="55"/>
  <c r="G73" i="55"/>
  <c r="E73" i="55"/>
  <c r="I73" i="55"/>
  <c r="C74" i="55"/>
  <c r="G74" i="55"/>
  <c r="E74" i="55"/>
  <c r="I74" i="55"/>
  <c r="C75" i="55"/>
  <c r="G75" i="55"/>
  <c r="E75" i="55"/>
  <c r="I75" i="55"/>
  <c r="C76" i="55"/>
  <c r="G76" i="55"/>
  <c r="E76" i="55"/>
  <c r="I76" i="55"/>
  <c r="C77" i="55"/>
  <c r="G77" i="55"/>
  <c r="E77" i="55"/>
  <c r="I77" i="55"/>
  <c r="C78" i="55"/>
  <c r="G78" i="55"/>
  <c r="E78" i="55"/>
  <c r="I78" i="55"/>
  <c r="C79" i="55"/>
  <c r="G79" i="55"/>
  <c r="E79" i="55"/>
  <c r="I79" i="55"/>
  <c r="C80" i="55"/>
  <c r="G80" i="55"/>
  <c r="E80" i="55"/>
  <c r="I80" i="55"/>
  <c r="C81" i="55"/>
  <c r="G81" i="55"/>
  <c r="E81" i="55"/>
  <c r="I81" i="55"/>
  <c r="C82" i="55"/>
  <c r="G82" i="55"/>
  <c r="E82" i="55"/>
  <c r="I82" i="55"/>
  <c r="E83" i="55"/>
  <c r="I83" i="55"/>
  <c r="C83" i="55"/>
  <c r="G83" i="55"/>
  <c r="C84" i="55"/>
  <c r="G84" i="55"/>
  <c r="E84" i="55"/>
  <c r="I84" i="55"/>
  <c r="C85" i="55"/>
  <c r="G85" i="55"/>
  <c r="E85" i="55"/>
  <c r="I85" i="55"/>
  <c r="C86" i="55"/>
  <c r="G86" i="55"/>
  <c r="E86" i="55"/>
  <c r="I86" i="55"/>
  <c r="C87" i="55"/>
  <c r="G87" i="55"/>
  <c r="E87" i="55"/>
  <c r="I87" i="55"/>
  <c r="C88" i="55"/>
  <c r="G88" i="55"/>
  <c r="E88" i="55"/>
  <c r="I88" i="55"/>
  <c r="C89" i="55"/>
  <c r="G89" i="55"/>
  <c r="E89" i="55"/>
  <c r="I89" i="55"/>
  <c r="C90" i="55"/>
  <c r="G90" i="55"/>
  <c r="E90" i="55"/>
  <c r="I90" i="55"/>
  <c r="C91" i="55"/>
  <c r="G91" i="55"/>
  <c r="I91" i="55"/>
  <c r="C92" i="55"/>
  <c r="G92" i="55"/>
  <c r="J95" i="55"/>
  <c r="E92" i="55"/>
  <c r="K95" i="55"/>
  <c r="E93" i="55"/>
  <c r="I93" i="55"/>
  <c r="E99" i="55"/>
  <c r="I99" i="55"/>
  <c r="C99" i="55"/>
  <c r="G99" i="55"/>
  <c r="C100" i="55"/>
  <c r="G100" i="55"/>
  <c r="E100" i="55"/>
  <c r="I100" i="55"/>
  <c r="E101" i="55"/>
  <c r="I101" i="55"/>
  <c r="C101" i="55"/>
  <c r="G101" i="55"/>
  <c r="C102" i="55"/>
  <c r="G102" i="55"/>
  <c r="E102" i="55"/>
  <c r="I102" i="55"/>
  <c r="C103" i="55"/>
  <c r="G103" i="55"/>
  <c r="E103" i="55"/>
  <c r="I103" i="55"/>
  <c r="C104" i="55"/>
  <c r="G104" i="55"/>
  <c r="E104" i="55"/>
  <c r="I104" i="55"/>
  <c r="C105" i="55"/>
  <c r="G105" i="55"/>
  <c r="E105" i="55"/>
  <c r="I105" i="55"/>
  <c r="C106" i="55"/>
  <c r="G106" i="55"/>
  <c r="E106" i="55"/>
  <c r="I106" i="55"/>
  <c r="C107" i="55"/>
  <c r="G107" i="55"/>
  <c r="E107" i="55"/>
  <c r="I107" i="55"/>
  <c r="C108" i="55"/>
  <c r="G108" i="55"/>
  <c r="K111" i="55"/>
  <c r="J111" i="55"/>
  <c r="E109" i="55"/>
  <c r="I109" i="55"/>
  <c r="F116" i="55"/>
  <c r="C119" i="55"/>
  <c r="G119" i="55"/>
  <c r="E119" i="55"/>
  <c r="I119" i="55"/>
  <c r="C120" i="55"/>
  <c r="G120" i="55"/>
  <c r="E120" i="55"/>
  <c r="I120" i="55"/>
  <c r="C121" i="55"/>
  <c r="G121" i="55"/>
  <c r="E121" i="55"/>
  <c r="I121" i="55"/>
  <c r="C122" i="55"/>
  <c r="G122" i="55"/>
  <c r="E122" i="55"/>
  <c r="I122" i="55"/>
  <c r="C123" i="55"/>
  <c r="G123" i="55"/>
  <c r="E123" i="55"/>
  <c r="I123" i="55"/>
  <c r="C124" i="55"/>
  <c r="G124" i="55"/>
  <c r="E124" i="55"/>
  <c r="I124" i="55"/>
  <c r="C125" i="55"/>
  <c r="G125" i="55"/>
  <c r="E125" i="55"/>
  <c r="I125" i="55"/>
  <c r="C126" i="55"/>
  <c r="G126" i="55"/>
  <c r="E126" i="55"/>
  <c r="I126" i="55"/>
  <c r="C127" i="55"/>
  <c r="G127" i="55"/>
  <c r="E127" i="55"/>
  <c r="I127" i="55"/>
  <c r="C128" i="55"/>
  <c r="G128" i="55"/>
  <c r="E128" i="55"/>
  <c r="I128" i="55"/>
  <c r="C129" i="55"/>
  <c r="G129" i="55"/>
  <c r="E129" i="55"/>
  <c r="I129" i="55"/>
  <c r="C130" i="55"/>
  <c r="G130" i="55"/>
  <c r="E130" i="55"/>
  <c r="I130" i="55"/>
  <c r="C131" i="55"/>
  <c r="G131" i="55"/>
  <c r="E131" i="55"/>
  <c r="I131" i="55"/>
  <c r="C132" i="55"/>
  <c r="G132" i="55"/>
  <c r="E132" i="55"/>
  <c r="I132" i="55"/>
  <c r="C133" i="55"/>
  <c r="G133" i="55"/>
  <c r="E133" i="55"/>
  <c r="I133" i="55"/>
  <c r="C134" i="55"/>
  <c r="G134" i="55"/>
  <c r="E134" i="55"/>
  <c r="I134" i="55"/>
  <c r="C135" i="55"/>
  <c r="G135" i="55"/>
  <c r="E135" i="55"/>
  <c r="I135" i="55"/>
  <c r="C136" i="55"/>
  <c r="G136" i="55"/>
  <c r="E136" i="55"/>
  <c r="I136" i="55"/>
  <c r="C137" i="55"/>
  <c r="G137" i="55"/>
  <c r="E137" i="55"/>
  <c r="I137" i="55"/>
  <c r="C138" i="55"/>
  <c r="G138" i="55"/>
  <c r="E138" i="55"/>
  <c r="I138" i="55"/>
  <c r="C139" i="55"/>
  <c r="G139" i="55"/>
  <c r="E139" i="55"/>
  <c r="I139" i="55"/>
  <c r="C140" i="55"/>
  <c r="G140" i="55"/>
  <c r="J143" i="55"/>
  <c r="K143" i="55"/>
  <c r="E141" i="55"/>
  <c r="I141" i="55"/>
  <c r="C147" i="55"/>
  <c r="G147" i="55"/>
  <c r="E147" i="55"/>
  <c r="I147" i="55"/>
  <c r="E148" i="55"/>
  <c r="I148" i="55"/>
  <c r="C148" i="55"/>
  <c r="G148" i="55"/>
  <c r="C149" i="55"/>
  <c r="G149" i="55"/>
  <c r="E149" i="55"/>
  <c r="I149" i="55"/>
  <c r="E150" i="55"/>
  <c r="I150" i="55"/>
  <c r="C150" i="55"/>
  <c r="G150" i="55"/>
  <c r="C151" i="55"/>
  <c r="G151" i="55"/>
  <c r="E151" i="55"/>
  <c r="I151" i="55"/>
  <c r="C152" i="55"/>
  <c r="G152" i="55"/>
  <c r="E152" i="55"/>
  <c r="I152" i="55"/>
  <c r="C153" i="55"/>
  <c r="G153" i="55"/>
  <c r="E153" i="55"/>
  <c r="I153" i="55"/>
  <c r="E154" i="55"/>
  <c r="I154" i="55"/>
  <c r="C154" i="55"/>
  <c r="G154" i="55"/>
  <c r="C155" i="55"/>
  <c r="G155" i="55"/>
  <c r="E155" i="55"/>
  <c r="I155" i="55"/>
  <c r="E156" i="55"/>
  <c r="I156" i="55"/>
  <c r="C156" i="55"/>
  <c r="G156" i="55"/>
  <c r="C157" i="55"/>
  <c r="G157" i="55"/>
  <c r="E157" i="55"/>
  <c r="I157" i="55"/>
  <c r="E158" i="55"/>
  <c r="I158" i="55"/>
  <c r="C158" i="55"/>
  <c r="G158" i="55"/>
  <c r="E159" i="55"/>
  <c r="I159" i="55"/>
  <c r="C159" i="55"/>
  <c r="G159" i="55"/>
  <c r="C160" i="55"/>
  <c r="G160" i="55"/>
  <c r="J163" i="55"/>
  <c r="K163" i="55"/>
  <c r="E161" i="55"/>
  <c r="I161" i="55"/>
  <c r="F168" i="55"/>
  <c r="J173" i="55"/>
  <c r="I171" i="55"/>
  <c r="C177" i="55"/>
  <c r="G177" i="55"/>
  <c r="E177" i="55"/>
  <c r="I177" i="55"/>
  <c r="C178" i="55"/>
  <c r="G178" i="55"/>
  <c r="E178" i="55"/>
  <c r="I178" i="55"/>
  <c r="C179" i="55"/>
  <c r="G179" i="55"/>
  <c r="I179" i="55"/>
  <c r="C180" i="55"/>
  <c r="G180" i="55"/>
  <c r="J185" i="55"/>
  <c r="E180" i="55"/>
  <c r="I180" i="55"/>
  <c r="C181" i="55"/>
  <c r="G181" i="55"/>
  <c r="E181" i="55"/>
  <c r="I181" i="55"/>
  <c r="C182" i="55"/>
  <c r="G182" i="55"/>
  <c r="E182" i="55"/>
  <c r="K185" i="55"/>
  <c r="E183" i="55"/>
  <c r="I183" i="55"/>
  <c r="C224" i="48"/>
  <c r="G224" i="48"/>
  <c r="C232" i="48"/>
  <c r="G232" i="48"/>
  <c r="C205" i="48"/>
  <c r="G205" i="48"/>
  <c r="C221" i="48"/>
  <c r="G221" i="48"/>
  <c r="C191" i="48"/>
  <c r="G191" i="48"/>
  <c r="C202" i="48"/>
  <c r="G202" i="48"/>
  <c r="E180" i="48"/>
  <c r="I180" i="48"/>
  <c r="E168" i="48"/>
  <c r="I168" i="48"/>
  <c r="E177" i="48"/>
  <c r="I177" i="48"/>
  <c r="C156" i="48"/>
  <c r="G156" i="48"/>
  <c r="C161" i="48"/>
  <c r="G161" i="48"/>
  <c r="C151" i="48"/>
  <c r="G151" i="48"/>
  <c r="E133" i="48"/>
  <c r="I133" i="48"/>
  <c r="E144" i="48"/>
  <c r="I144" i="48"/>
  <c r="E126" i="48"/>
  <c r="I126" i="48"/>
  <c r="I130" i="48"/>
  <c r="C104" i="48"/>
  <c r="G104" i="48"/>
  <c r="C119" i="48"/>
  <c r="G119" i="48"/>
  <c r="C90" i="48"/>
  <c r="G90" i="48"/>
  <c r="C101" i="48"/>
  <c r="G101" i="48"/>
  <c r="E72" i="48"/>
  <c r="I72" i="48"/>
  <c r="E83" i="48"/>
  <c r="I83" i="48"/>
  <c r="E48" i="48"/>
  <c r="I48" i="48"/>
  <c r="E69" i="48"/>
  <c r="I69" i="48"/>
  <c r="C36" i="48"/>
  <c r="G36" i="48"/>
  <c r="C41" i="48"/>
  <c r="G41" i="48"/>
  <c r="C18" i="48"/>
  <c r="G18" i="48"/>
  <c r="C33" i="48"/>
  <c r="G33" i="48"/>
  <c r="E7" i="48"/>
  <c r="I7" i="48"/>
  <c r="E11" i="48"/>
  <c r="I11" i="48"/>
  <c r="E224" i="48"/>
  <c r="I224" i="48"/>
  <c r="E232" i="48"/>
  <c r="I232" i="48"/>
  <c r="E205" i="48"/>
  <c r="I205" i="48"/>
  <c r="E221" i="48"/>
  <c r="I221" i="48"/>
  <c r="E191" i="48"/>
  <c r="I191" i="48"/>
  <c r="E202" i="48"/>
  <c r="I202" i="48"/>
  <c r="C180" i="48"/>
  <c r="G180" i="48"/>
  <c r="C184" i="48"/>
  <c r="G184" i="48"/>
  <c r="C168" i="48"/>
  <c r="G168" i="48"/>
  <c r="C177" i="48"/>
  <c r="G177" i="48"/>
  <c r="E156" i="48"/>
  <c r="I156" i="48"/>
  <c r="E161" i="48"/>
  <c r="I161" i="48"/>
  <c r="E151" i="48"/>
  <c r="I151" i="48"/>
  <c r="E153" i="48"/>
  <c r="I153" i="48"/>
  <c r="C133" i="48"/>
  <c r="G133" i="48"/>
  <c r="C144" i="48"/>
  <c r="G144" i="48"/>
  <c r="C126" i="48"/>
  <c r="G126" i="48"/>
  <c r="C130" i="48"/>
  <c r="G130" i="48"/>
  <c r="E104" i="48"/>
  <c r="I104" i="48"/>
  <c r="E119" i="48"/>
  <c r="I119" i="48"/>
  <c r="E90" i="48"/>
  <c r="I90" i="48"/>
  <c r="E101" i="48"/>
  <c r="I101" i="48"/>
  <c r="C72" i="48"/>
  <c r="G72" i="48"/>
  <c r="C83" i="48"/>
  <c r="G83" i="48"/>
  <c r="C48" i="48"/>
  <c r="G48" i="48"/>
  <c r="C69" i="48"/>
  <c r="G69" i="48"/>
  <c r="E36" i="48"/>
  <c r="I36" i="48"/>
  <c r="E41" i="48"/>
  <c r="I41" i="48"/>
  <c r="E18" i="48"/>
  <c r="I18" i="48"/>
  <c r="E33" i="48"/>
  <c r="I33" i="48"/>
  <c r="C7" i="48"/>
  <c r="G7" i="48"/>
  <c r="C11" i="48"/>
  <c r="G11" i="48"/>
  <c r="F5" i="48"/>
  <c r="C8" i="48"/>
  <c r="G8" i="48"/>
  <c r="J11" i="48"/>
  <c r="K11" i="48"/>
  <c r="E9" i="48"/>
  <c r="I9" i="48"/>
  <c r="F16" i="48"/>
  <c r="C19" i="48"/>
  <c r="G19" i="48"/>
  <c r="E19" i="48"/>
  <c r="I19" i="48"/>
  <c r="C20" i="48"/>
  <c r="G20" i="48"/>
  <c r="E20" i="48"/>
  <c r="I20" i="48"/>
  <c r="C21" i="48"/>
  <c r="G21" i="48"/>
  <c r="E21" i="48"/>
  <c r="I21" i="48"/>
  <c r="I22" i="48"/>
  <c r="C22" i="48"/>
  <c r="G22" i="48"/>
  <c r="E22" i="48"/>
  <c r="C23" i="48"/>
  <c r="G23" i="48"/>
  <c r="E23" i="48"/>
  <c r="I23" i="48"/>
  <c r="C24" i="48"/>
  <c r="G24" i="48"/>
  <c r="E24" i="48"/>
  <c r="I24" i="48"/>
  <c r="C25" i="48"/>
  <c r="G25" i="48"/>
  <c r="E25" i="48"/>
  <c r="I25" i="48"/>
  <c r="C26" i="48"/>
  <c r="G26" i="48"/>
  <c r="E26" i="48"/>
  <c r="I26" i="48"/>
  <c r="C27" i="48"/>
  <c r="G27" i="48"/>
  <c r="E27" i="48"/>
  <c r="I27" i="48"/>
  <c r="E28" i="48"/>
  <c r="I28" i="48"/>
  <c r="C28" i="48"/>
  <c r="G28" i="48"/>
  <c r="C29" i="48"/>
  <c r="G29" i="48"/>
  <c r="E29" i="48"/>
  <c r="I29" i="48"/>
  <c r="C30" i="48"/>
  <c r="G30" i="48"/>
  <c r="J33" i="48"/>
  <c r="K33" i="48"/>
  <c r="E31" i="48"/>
  <c r="I31" i="48"/>
  <c r="C37" i="48"/>
  <c r="G37" i="48"/>
  <c r="E37" i="48"/>
  <c r="I37" i="48"/>
  <c r="C38" i="48"/>
  <c r="G38" i="48"/>
  <c r="J41" i="48"/>
  <c r="K41" i="48"/>
  <c r="E39" i="48"/>
  <c r="I39" i="48"/>
  <c r="F46" i="48"/>
  <c r="C49" i="48"/>
  <c r="G49" i="48"/>
  <c r="E49" i="48"/>
  <c r="I49" i="48"/>
  <c r="E50" i="48"/>
  <c r="I50" i="48"/>
  <c r="C50" i="48"/>
  <c r="G50" i="48"/>
  <c r="C51" i="48"/>
  <c r="G51" i="48"/>
  <c r="E51" i="48"/>
  <c r="I51" i="48"/>
  <c r="C52" i="48"/>
  <c r="G52" i="48"/>
  <c r="E52" i="48"/>
  <c r="I52" i="48"/>
  <c r="C53" i="48"/>
  <c r="G53" i="48"/>
  <c r="E53" i="48"/>
  <c r="I53" i="48"/>
  <c r="C54" i="48"/>
  <c r="G54" i="48"/>
  <c r="E54" i="48"/>
  <c r="I54" i="48"/>
  <c r="C55" i="48"/>
  <c r="G55" i="48"/>
  <c r="E55" i="48"/>
  <c r="I55" i="48"/>
  <c r="C56" i="48"/>
  <c r="G56" i="48"/>
  <c r="E56" i="48"/>
  <c r="I56" i="48"/>
  <c r="C57" i="48"/>
  <c r="G57" i="48"/>
  <c r="E57" i="48"/>
  <c r="I57" i="48"/>
  <c r="C58" i="48"/>
  <c r="G58" i="48"/>
  <c r="E58" i="48"/>
  <c r="I58" i="48"/>
  <c r="C59" i="48"/>
  <c r="G59" i="48"/>
  <c r="E59" i="48"/>
  <c r="I59" i="48"/>
  <c r="C60" i="48"/>
  <c r="G60" i="48"/>
  <c r="E60" i="48"/>
  <c r="I60" i="48"/>
  <c r="C61" i="48"/>
  <c r="G61" i="48"/>
  <c r="E61" i="48"/>
  <c r="I61" i="48"/>
  <c r="C62" i="48"/>
  <c r="G62" i="48"/>
  <c r="E62" i="48"/>
  <c r="I62" i="48"/>
  <c r="C63" i="48"/>
  <c r="G63" i="48"/>
  <c r="E63" i="48"/>
  <c r="I63" i="48"/>
  <c r="E64" i="48"/>
  <c r="I64" i="48"/>
  <c r="C64" i="48"/>
  <c r="G64" i="48"/>
  <c r="E65" i="48"/>
  <c r="I65" i="48"/>
  <c r="C65" i="48"/>
  <c r="G65" i="48"/>
  <c r="C66" i="48"/>
  <c r="G66" i="48"/>
  <c r="K69" i="48"/>
  <c r="J69" i="48"/>
  <c r="E67" i="48"/>
  <c r="I67" i="48"/>
  <c r="C73" i="48"/>
  <c r="G73" i="48"/>
  <c r="E73" i="48"/>
  <c r="I73" i="48"/>
  <c r="C74" i="48"/>
  <c r="G74" i="48"/>
  <c r="E74" i="48"/>
  <c r="I74" i="48"/>
  <c r="C75" i="48"/>
  <c r="G75" i="48"/>
  <c r="E75" i="48"/>
  <c r="I75" i="48"/>
  <c r="C76" i="48"/>
  <c r="G76" i="48"/>
  <c r="E76" i="48"/>
  <c r="I76" i="48"/>
  <c r="C77" i="48"/>
  <c r="G77" i="48"/>
  <c r="E77" i="48"/>
  <c r="I77" i="48"/>
  <c r="C78" i="48"/>
  <c r="G78" i="48"/>
  <c r="E78" i="48"/>
  <c r="I78" i="48"/>
  <c r="C79" i="48"/>
  <c r="G79" i="48"/>
  <c r="E79" i="48"/>
  <c r="K83" i="48"/>
  <c r="C80" i="48"/>
  <c r="G80" i="48"/>
  <c r="I80" i="48"/>
  <c r="J83" i="48"/>
  <c r="E81" i="48"/>
  <c r="I81" i="48"/>
  <c r="F88" i="48"/>
  <c r="E91" i="48"/>
  <c r="I91" i="48"/>
  <c r="C91" i="48"/>
  <c r="G91" i="48"/>
  <c r="C92" i="48"/>
  <c r="G92" i="48"/>
  <c r="E92" i="48"/>
  <c r="I92" i="48"/>
  <c r="C93" i="48"/>
  <c r="G93" i="48"/>
  <c r="E93" i="48"/>
  <c r="I93" i="48"/>
  <c r="C94" i="48"/>
  <c r="G94" i="48"/>
  <c r="E94" i="48"/>
  <c r="I94" i="48"/>
  <c r="C95" i="48"/>
  <c r="G95" i="48"/>
  <c r="E95" i="48"/>
  <c r="I95" i="48"/>
  <c r="E96" i="48"/>
  <c r="I96" i="48"/>
  <c r="C96" i="48"/>
  <c r="G96" i="48"/>
  <c r="E97" i="48"/>
  <c r="I97" i="48"/>
  <c r="C97" i="48"/>
  <c r="G97" i="48"/>
  <c r="C98" i="48"/>
  <c r="G98" i="48"/>
  <c r="K101" i="48"/>
  <c r="J101" i="48"/>
  <c r="E99" i="48"/>
  <c r="I99" i="48"/>
  <c r="C105" i="48"/>
  <c r="G105" i="48"/>
  <c r="E105" i="48"/>
  <c r="I105" i="48"/>
  <c r="E106" i="48"/>
  <c r="I106" i="48"/>
  <c r="C106" i="48"/>
  <c r="G106" i="48"/>
  <c r="C107" i="48"/>
  <c r="G107" i="48"/>
  <c r="E107" i="48"/>
  <c r="I107" i="48"/>
  <c r="C108" i="48"/>
  <c r="G108" i="48"/>
  <c r="E108" i="48"/>
  <c r="I108" i="48"/>
  <c r="E109" i="48"/>
  <c r="I109" i="48"/>
  <c r="C109" i="48"/>
  <c r="G109" i="48"/>
  <c r="C110" i="48"/>
  <c r="G110" i="48"/>
  <c r="E110" i="48"/>
  <c r="I110" i="48"/>
  <c r="C111" i="48"/>
  <c r="G111" i="48"/>
  <c r="E111" i="48"/>
  <c r="I111" i="48"/>
  <c r="C112" i="48"/>
  <c r="G112" i="48"/>
  <c r="E112" i="48"/>
  <c r="I112" i="48"/>
  <c r="C113" i="48"/>
  <c r="G113" i="48"/>
  <c r="E113" i="48"/>
  <c r="I113" i="48"/>
  <c r="C114" i="48"/>
  <c r="G114" i="48"/>
  <c r="E114" i="48"/>
  <c r="I114" i="48"/>
  <c r="C115" i="48"/>
  <c r="G115" i="48"/>
  <c r="I115" i="48"/>
  <c r="J119" i="48"/>
  <c r="E116" i="48"/>
  <c r="C116" i="48"/>
  <c r="G116" i="48"/>
  <c r="K119" i="48"/>
  <c r="E117" i="48"/>
  <c r="I117" i="48"/>
  <c r="F124" i="48"/>
  <c r="J130" i="48"/>
  <c r="E127" i="48"/>
  <c r="C127" i="48"/>
  <c r="G127" i="48"/>
  <c r="K130" i="48"/>
  <c r="E128" i="48"/>
  <c r="I128" i="48"/>
  <c r="C134" i="48"/>
  <c r="G134" i="48"/>
  <c r="E134" i="48"/>
  <c r="I134" i="48"/>
  <c r="C135" i="48"/>
  <c r="G135" i="48"/>
  <c r="E135" i="48"/>
  <c r="I135" i="48"/>
  <c r="C136" i="48"/>
  <c r="G136" i="48"/>
  <c r="E136" i="48"/>
  <c r="I136" i="48"/>
  <c r="C137" i="48"/>
  <c r="G137" i="48"/>
  <c r="E137" i="48"/>
  <c r="I137" i="48"/>
  <c r="C138" i="48"/>
  <c r="G138" i="48"/>
  <c r="E138" i="48"/>
  <c r="I138" i="48"/>
  <c r="C139" i="48"/>
  <c r="G139" i="48"/>
  <c r="E139" i="48"/>
  <c r="I139" i="48"/>
  <c r="C140" i="48"/>
  <c r="G140" i="48"/>
  <c r="I140" i="48"/>
  <c r="J144" i="48"/>
  <c r="C141" i="48"/>
  <c r="G141" i="48"/>
  <c r="E141" i="48"/>
  <c r="K144" i="48"/>
  <c r="E142" i="48"/>
  <c r="I142" i="48"/>
  <c r="F149" i="48"/>
  <c r="C157" i="48"/>
  <c r="G157" i="48"/>
  <c r="E157" i="48"/>
  <c r="I157" i="48"/>
  <c r="E158" i="48"/>
  <c r="C158" i="48"/>
  <c r="G158" i="48"/>
  <c r="K161" i="48"/>
  <c r="E159" i="48"/>
  <c r="I159" i="48"/>
  <c r="F166" i="48"/>
  <c r="E169" i="48"/>
  <c r="I169" i="48"/>
  <c r="C169" i="48"/>
  <c r="G169" i="48"/>
  <c r="C170" i="48"/>
  <c r="G170" i="48"/>
  <c r="E170" i="48"/>
  <c r="I170" i="48"/>
  <c r="C171" i="48"/>
  <c r="G171" i="48"/>
  <c r="E171" i="48"/>
  <c r="I171" i="48"/>
  <c r="C172" i="48"/>
  <c r="G172" i="48"/>
  <c r="E172" i="48"/>
  <c r="I172" i="48"/>
  <c r="C173" i="48"/>
  <c r="G173" i="48"/>
  <c r="E173" i="48"/>
  <c r="I173" i="48"/>
  <c r="C174" i="48"/>
  <c r="G174" i="48"/>
  <c r="J177" i="48"/>
  <c r="K177" i="48"/>
  <c r="E175" i="48"/>
  <c r="I175" i="48"/>
  <c r="K184" i="48"/>
  <c r="J184" i="48"/>
  <c r="E181" i="48"/>
  <c r="I181" i="48"/>
  <c r="C181" i="48"/>
  <c r="G181" i="48"/>
  <c r="E182" i="48"/>
  <c r="I182" i="48"/>
  <c r="F189" i="48"/>
  <c r="C192" i="48"/>
  <c r="G192" i="48"/>
  <c r="E192" i="48"/>
  <c r="I192" i="48"/>
  <c r="E193" i="48"/>
  <c r="I193" i="48"/>
  <c r="C193" i="48"/>
  <c r="G193" i="48"/>
  <c r="C194" i="48"/>
  <c r="G194" i="48"/>
  <c r="E194" i="48"/>
  <c r="I194" i="48"/>
  <c r="C195" i="48"/>
  <c r="G195" i="48"/>
  <c r="E195" i="48"/>
  <c r="I195" i="48"/>
  <c r="C196" i="48"/>
  <c r="G196" i="48"/>
  <c r="E196" i="48"/>
  <c r="I196" i="48"/>
  <c r="C197" i="48"/>
  <c r="G197" i="48"/>
  <c r="E197" i="48"/>
  <c r="I197" i="48"/>
  <c r="E198" i="48"/>
  <c r="I198" i="48"/>
  <c r="C198" i="48"/>
  <c r="G198" i="48"/>
  <c r="C199" i="48"/>
  <c r="G199" i="48"/>
  <c r="K202" i="48"/>
  <c r="J202" i="48"/>
  <c r="E200" i="48"/>
  <c r="I200" i="48"/>
  <c r="C206" i="48"/>
  <c r="G206" i="48"/>
  <c r="E206" i="48"/>
  <c r="I206" i="48"/>
  <c r="C207" i="48"/>
  <c r="G207" i="48"/>
  <c r="E207" i="48"/>
  <c r="I207" i="48"/>
  <c r="C208" i="48"/>
  <c r="G208" i="48"/>
  <c r="E208" i="48"/>
  <c r="I208" i="48"/>
  <c r="E209" i="48"/>
  <c r="I209" i="48"/>
  <c r="C209" i="48"/>
  <c r="G209" i="48"/>
  <c r="C210" i="48"/>
  <c r="G210" i="48"/>
  <c r="E210" i="48"/>
  <c r="I210" i="48"/>
  <c r="C211" i="48"/>
  <c r="G211" i="48"/>
  <c r="E211" i="48"/>
  <c r="I211" i="48"/>
  <c r="C212" i="48"/>
  <c r="G212" i="48"/>
  <c r="E212" i="48"/>
  <c r="I212" i="48"/>
  <c r="C213" i="48"/>
  <c r="G213" i="48"/>
  <c r="E213" i="48"/>
  <c r="I213" i="48"/>
  <c r="C214" i="48"/>
  <c r="G214" i="48"/>
  <c r="E214" i="48"/>
  <c r="I214" i="48"/>
  <c r="C215" i="48"/>
  <c r="G215" i="48"/>
  <c r="E215" i="48"/>
  <c r="I215" i="48"/>
  <c r="C216" i="48"/>
  <c r="G216" i="48"/>
  <c r="E216" i="48"/>
  <c r="I216" i="48"/>
  <c r="C217" i="48"/>
  <c r="G217" i="48"/>
  <c r="E217" i="48"/>
  <c r="I217" i="48"/>
  <c r="C218" i="48"/>
  <c r="G218" i="48"/>
  <c r="K221" i="48"/>
  <c r="J221" i="48"/>
  <c r="E219" i="48"/>
  <c r="I219" i="48"/>
  <c r="C225" i="48"/>
  <c r="G225" i="48"/>
  <c r="E225" i="48"/>
  <c r="I225" i="48"/>
  <c r="C226" i="48"/>
  <c r="G226" i="48"/>
  <c r="E226" i="48"/>
  <c r="I226" i="48"/>
  <c r="C227" i="48"/>
  <c r="G227" i="48"/>
  <c r="E227" i="48"/>
  <c r="I227" i="48"/>
  <c r="E228" i="48"/>
  <c r="I228" i="48"/>
  <c r="C228" i="48"/>
  <c r="G228" i="48"/>
  <c r="E229" i="48"/>
  <c r="C229" i="48"/>
  <c r="G229" i="48"/>
  <c r="K232" i="48"/>
  <c r="E230" i="48"/>
  <c r="I230" i="48"/>
  <c r="E39" i="47"/>
  <c r="D39" i="47"/>
  <c r="C39" i="47"/>
  <c r="B39" i="47"/>
  <c r="H37" i="47"/>
  <c r="J37" i="47" s="1"/>
  <c r="G37" i="47"/>
  <c r="I37" i="47" s="1"/>
  <c r="H31" i="47"/>
  <c r="J31" i="47" s="1"/>
  <c r="G31" i="47"/>
  <c r="I31" i="47" s="1"/>
  <c r="E28" i="47"/>
  <c r="D28" i="47"/>
  <c r="C28" i="47"/>
  <c r="B28" i="47"/>
  <c r="J26" i="47"/>
  <c r="H26" i="47"/>
  <c r="G26" i="47"/>
  <c r="I26" i="47" s="1"/>
  <c r="C13" i="51"/>
  <c r="E13" i="51" s="1"/>
  <c r="F24" i="51"/>
  <c r="D24" i="51"/>
  <c r="I15" i="51"/>
  <c r="I24" i="51" s="1"/>
  <c r="H15" i="51"/>
  <c r="H24" i="51" s="1"/>
  <c r="E24" i="51"/>
  <c r="C24" i="51"/>
  <c r="B33" i="46"/>
  <c r="E33" i="46"/>
  <c r="D33" i="46"/>
  <c r="C33" i="46"/>
  <c r="K236" i="48"/>
  <c r="J236" i="48"/>
  <c r="C11" i="44"/>
  <c r="C43" i="44"/>
  <c r="D11" i="44"/>
  <c r="D43" i="44"/>
  <c r="E11" i="44"/>
  <c r="J11" i="44" s="1"/>
  <c r="E43" i="44"/>
  <c r="B11" i="44"/>
  <c r="B43" i="44"/>
  <c r="E11" i="45"/>
  <c r="D11" i="45"/>
  <c r="C11" i="45"/>
  <c r="B11" i="45"/>
  <c r="E484" i="49"/>
  <c r="D484" i="49"/>
  <c r="C484" i="49"/>
  <c r="B484" i="49"/>
  <c r="B5" i="49"/>
  <c r="C5" i="49" s="1"/>
  <c r="E5" i="49" s="1"/>
  <c r="B5" i="47"/>
  <c r="C5" i="47" s="1"/>
  <c r="E5" i="47" s="1"/>
  <c r="E58" i="26"/>
  <c r="C58" i="26"/>
  <c r="H6" i="26"/>
  <c r="H58" i="26" s="1"/>
  <c r="G6" i="26"/>
  <c r="G58" i="26" s="1"/>
  <c r="D58" i="26"/>
  <c r="B58" i="26"/>
  <c r="J6" i="26"/>
  <c r="B5" i="26"/>
  <c r="C5" i="26" s="1"/>
  <c r="E5" i="26" s="1"/>
  <c r="H26" i="46"/>
  <c r="J26" i="46" s="1"/>
  <c r="G26" i="46"/>
  <c r="I26" i="46" s="1"/>
  <c r="J31" i="46"/>
  <c r="H31" i="46"/>
  <c r="G31" i="46"/>
  <c r="I31" i="46" s="1"/>
  <c r="B5" i="46"/>
  <c r="C5" i="46" s="1"/>
  <c r="E5" i="46" s="1"/>
  <c r="B6" i="45"/>
  <c r="D6" i="45" s="1"/>
  <c r="D38" i="45" s="1"/>
  <c r="B5" i="44"/>
  <c r="D5" i="44" s="1"/>
  <c r="B5" i="33"/>
  <c r="C5" i="33" s="1"/>
  <c r="E5" i="33" s="1"/>
  <c r="E34" i="45"/>
  <c r="C34" i="45"/>
  <c r="D34" i="45"/>
  <c r="B34" i="45"/>
  <c r="H14" i="45"/>
  <c r="J14" i="45" s="1"/>
  <c r="G14" i="45"/>
  <c r="I14" i="45" s="1"/>
  <c r="G7" i="45"/>
  <c r="I7" i="45" s="1"/>
  <c r="H7" i="45"/>
  <c r="J7" i="45" s="1"/>
  <c r="J9" i="44"/>
  <c r="I9" i="44"/>
  <c r="H15" i="44"/>
  <c r="J15" i="44" s="1"/>
  <c r="G15" i="44"/>
  <c r="I15" i="44" s="1"/>
  <c r="G9" i="44"/>
  <c r="H9" i="44"/>
  <c r="H6" i="33"/>
  <c r="H58" i="33" s="1"/>
  <c r="G6" i="33"/>
  <c r="G58" i="33" s="1"/>
  <c r="E58" i="33"/>
  <c r="D58" i="33"/>
  <c r="C58" i="33"/>
  <c r="B58" i="33"/>
  <c r="D5" i="49"/>
  <c r="D44" i="44"/>
  <c r="H43" i="44" l="1"/>
  <c r="G484" i="49"/>
  <c r="I484" i="49" s="1"/>
  <c r="H484" i="49"/>
  <c r="J484" i="49" s="1"/>
  <c r="H11" i="44"/>
  <c r="G43" i="44"/>
  <c r="I43" i="44" s="1"/>
  <c r="B44" i="44"/>
  <c r="E44" i="44"/>
  <c r="H44" i="44" s="1"/>
  <c r="J44" i="44" s="1"/>
  <c r="C44" i="44"/>
  <c r="C5" i="44"/>
  <c r="E5" i="44" s="1"/>
  <c r="H28" i="47"/>
  <c r="J28" i="47" s="1"/>
  <c r="G28" i="47"/>
  <c r="I28" i="47" s="1"/>
  <c r="G39" i="47"/>
  <c r="I39" i="47" s="1"/>
  <c r="H39" i="47"/>
  <c r="J39" i="47" s="1"/>
  <c r="D5" i="47"/>
  <c r="H33" i="46"/>
  <c r="J33" i="46" s="1"/>
  <c r="G33" i="46"/>
  <c r="I33" i="46" s="1"/>
  <c r="D5" i="46"/>
  <c r="D5" i="33"/>
  <c r="I6" i="26"/>
  <c r="J58" i="26"/>
  <c r="I58" i="26"/>
  <c r="D5" i="26"/>
  <c r="D46" i="45"/>
  <c r="D47" i="45"/>
  <c r="D48" i="45"/>
  <c r="D49" i="45"/>
  <c r="D50" i="45"/>
  <c r="D51" i="45"/>
  <c r="D52" i="45"/>
  <c r="D53" i="45"/>
  <c r="D54" i="45"/>
  <c r="D55" i="45"/>
  <c r="D56" i="45"/>
  <c r="D57" i="45"/>
  <c r="D58" i="45"/>
  <c r="D59" i="45"/>
  <c r="D60" i="45"/>
  <c r="D61" i="45"/>
  <c r="D62" i="45"/>
  <c r="D63" i="45"/>
  <c r="D64" i="45"/>
  <c r="D65" i="45"/>
  <c r="E46" i="45"/>
  <c r="E47" i="45"/>
  <c r="E48" i="45"/>
  <c r="E49" i="45"/>
  <c r="E50" i="45"/>
  <c r="E51" i="45"/>
  <c r="E52" i="45"/>
  <c r="H52" i="45" s="1"/>
  <c r="E53" i="45"/>
  <c r="E54" i="45"/>
  <c r="H54" i="45" s="1"/>
  <c r="E55" i="45"/>
  <c r="H55" i="45" s="1"/>
  <c r="E56" i="45"/>
  <c r="H56" i="45" s="1"/>
  <c r="E57" i="45"/>
  <c r="H57" i="45" s="1"/>
  <c r="E58" i="45"/>
  <c r="E59" i="45"/>
  <c r="H59" i="45" s="1"/>
  <c r="E60" i="45"/>
  <c r="E61" i="45"/>
  <c r="H61" i="45" s="1"/>
  <c r="E62" i="45"/>
  <c r="H62" i="45" s="1"/>
  <c r="E63" i="45"/>
  <c r="E64" i="45"/>
  <c r="H64" i="45" s="1"/>
  <c r="E65" i="45"/>
  <c r="G34" i="45"/>
  <c r="B46" i="45"/>
  <c r="B47" i="45"/>
  <c r="B48" i="45"/>
  <c r="B49" i="45"/>
  <c r="B50" i="45"/>
  <c r="B51" i="45"/>
  <c r="B52" i="45"/>
  <c r="B53" i="45"/>
  <c r="B54" i="45"/>
  <c r="B55" i="45"/>
  <c r="B56" i="45"/>
  <c r="B57" i="45"/>
  <c r="B58" i="45"/>
  <c r="B59" i="45"/>
  <c r="B60" i="45"/>
  <c r="B61" i="45"/>
  <c r="B62" i="45"/>
  <c r="B63" i="45"/>
  <c r="B64" i="45"/>
  <c r="B65" i="45"/>
  <c r="C46" i="45"/>
  <c r="C47" i="45"/>
  <c r="C48" i="45"/>
  <c r="C49" i="45"/>
  <c r="C50" i="45"/>
  <c r="C51" i="45"/>
  <c r="C52" i="45"/>
  <c r="C53" i="45"/>
  <c r="C54" i="45"/>
  <c r="C55" i="45"/>
  <c r="C56" i="45"/>
  <c r="C57" i="45"/>
  <c r="C58" i="45"/>
  <c r="C59" i="45"/>
  <c r="C60" i="45"/>
  <c r="C61" i="45"/>
  <c r="C62" i="45"/>
  <c r="C63" i="45"/>
  <c r="C64" i="45"/>
  <c r="C65" i="45"/>
  <c r="B39" i="45"/>
  <c r="B40" i="45"/>
  <c r="B41" i="45"/>
  <c r="B42" i="45"/>
  <c r="D39" i="45"/>
  <c r="D40" i="45"/>
  <c r="D41" i="45"/>
  <c r="D42" i="45"/>
  <c r="C39" i="45"/>
  <c r="C40" i="45"/>
  <c r="C41" i="45"/>
  <c r="C42" i="45"/>
  <c r="E39" i="45"/>
  <c r="E40" i="45"/>
  <c r="H40" i="45" s="1"/>
  <c r="E41" i="45"/>
  <c r="E42" i="45"/>
  <c r="H11" i="45"/>
  <c r="J11" i="45" s="1"/>
  <c r="H34" i="45"/>
  <c r="J34" i="45" s="1"/>
  <c r="I34" i="45"/>
  <c r="G11" i="45"/>
  <c r="J15" i="51"/>
  <c r="K15" i="51"/>
  <c r="K24" i="51"/>
  <c r="J24" i="51"/>
  <c r="D13" i="51"/>
  <c r="F13" i="51" s="1"/>
  <c r="G11" i="44"/>
  <c r="C6" i="45"/>
  <c r="J43" i="44"/>
  <c r="B38" i="45"/>
  <c r="I11" i="44"/>
  <c r="I11" i="45"/>
  <c r="G44" i="44" l="1"/>
  <c r="I44" i="44" s="1"/>
  <c r="G40" i="45"/>
  <c r="E43" i="45"/>
  <c r="C43" i="45"/>
  <c r="H41" i="45"/>
  <c r="D43" i="45"/>
  <c r="H39" i="45"/>
  <c r="G41" i="45"/>
  <c r="G39" i="45"/>
  <c r="B43" i="45"/>
  <c r="C66" i="45"/>
  <c r="G64" i="45"/>
  <c r="G62" i="45"/>
  <c r="G60" i="45"/>
  <c r="G58" i="45"/>
  <c r="G56" i="45"/>
  <c r="G54" i="45"/>
  <c r="G52" i="45"/>
  <c r="G50" i="45"/>
  <c r="G48" i="45"/>
  <c r="G46" i="45"/>
  <c r="B66" i="45"/>
  <c r="H65" i="45"/>
  <c r="H63" i="45"/>
  <c r="H53" i="45"/>
  <c r="H51" i="45"/>
  <c r="H49" i="45"/>
  <c r="H47" i="45"/>
  <c r="H42" i="45"/>
  <c r="G42" i="45"/>
  <c r="G65" i="45"/>
  <c r="G63" i="45"/>
  <c r="G61" i="45"/>
  <c r="G59" i="45"/>
  <c r="G57" i="45"/>
  <c r="G55" i="45"/>
  <c r="G53" i="45"/>
  <c r="G51" i="45"/>
  <c r="G49" i="45"/>
  <c r="G47" i="45"/>
  <c r="E66" i="45"/>
  <c r="H60" i="45"/>
  <c r="H58" i="45"/>
  <c r="H50" i="45"/>
  <c r="H48" i="45"/>
  <c r="D66" i="45"/>
  <c r="H46" i="45"/>
  <c r="C38" i="45"/>
  <c r="E6" i="45"/>
  <c r="E38" i="45" s="1"/>
  <c r="G43" i="45" l="1"/>
  <c r="H66" i="45"/>
  <c r="G66" i="45"/>
  <c r="H43" i="45"/>
</calcChain>
</file>

<file path=xl/sharedStrings.xml><?xml version="1.0" encoding="utf-8"?>
<sst xmlns="http://schemas.openxmlformats.org/spreadsheetml/2006/main" count="1723" uniqueCount="608">
  <si>
    <t>Total Market</t>
  </si>
  <si>
    <t>Month</t>
  </si>
  <si>
    <t>YTD</t>
  </si>
  <si>
    <t>Variance +/- Vol. &amp; %</t>
  </si>
  <si>
    <t>MTH</t>
  </si>
  <si>
    <t>Total</t>
  </si>
  <si>
    <t>Variance +/- ppts.</t>
  </si>
  <si>
    <t>Volumes</t>
  </si>
  <si>
    <t>Percentage Mix</t>
  </si>
  <si>
    <t>Yr to Yr change +/-</t>
  </si>
  <si>
    <t>VFACTS</t>
  </si>
  <si>
    <t>TOTAL MARKET SEGMENTATION</t>
  </si>
  <si>
    <t>Volume</t>
  </si>
  <si>
    <t>Share</t>
  </si>
  <si>
    <t>Year to Date</t>
  </si>
  <si>
    <t>Variance +/- %</t>
  </si>
  <si>
    <t>TOTAL</t>
  </si>
  <si>
    <t>NEW VEHICLE SALES BY SEGMENT AND MODEL</t>
  </si>
  <si>
    <t>NEW VEHICLE SALES BY MARQUE</t>
  </si>
  <si>
    <t>NEW VEHICLE SALES BY BUYER TYPE</t>
  </si>
  <si>
    <t>NEW VEHICLE SALES BY COUNTRY OF ORIGIN</t>
  </si>
  <si>
    <t>NEW VEHICLE SALES BY MARQUE &amp; MODEL</t>
  </si>
  <si>
    <t>NEW VEHICLE SALES SHARE BY MARQUE</t>
  </si>
  <si>
    <t>NEW VEHICLE SALES</t>
  </si>
  <si>
    <t>FEDERAL CHAMBER OF AUTOMOTIVE INDUSTRIES</t>
  </si>
  <si>
    <t>Locally Manufactured</t>
  </si>
  <si>
    <t>Total Locally Manufactured</t>
  </si>
  <si>
    <t>Imported</t>
  </si>
  <si>
    <t>Total Imported</t>
  </si>
  <si>
    <t>Sub Total</t>
  </si>
  <si>
    <t>NEW VEHICLE SALES BY FUEL TYPE</t>
  </si>
  <si>
    <t>Alfa Romeo</t>
  </si>
  <si>
    <t>Alpine</t>
  </si>
  <si>
    <t>Aston Martin</t>
  </si>
  <si>
    <t>Audi</t>
  </si>
  <si>
    <t>BMW</t>
  </si>
  <si>
    <t>Chrysler</t>
  </si>
  <si>
    <t>Citroen</t>
  </si>
  <si>
    <t>Ferrari</t>
  </si>
  <si>
    <t>Fiat</t>
  </si>
  <si>
    <t>Fiat Professional</t>
  </si>
  <si>
    <t>Ford</t>
  </si>
  <si>
    <t>Fuso</t>
  </si>
  <si>
    <t>Genesis</t>
  </si>
  <si>
    <t>Great Wall</t>
  </si>
  <si>
    <t>Haval</t>
  </si>
  <si>
    <t>Hino</t>
  </si>
  <si>
    <t>Holden</t>
  </si>
  <si>
    <t>Honda</t>
  </si>
  <si>
    <t>Hyundai</t>
  </si>
  <si>
    <t>Hyundai Commercial Vehicles</t>
  </si>
  <si>
    <t>Infiniti</t>
  </si>
  <si>
    <t>Isuzu</t>
  </si>
  <si>
    <t>Isuzu Ute</t>
  </si>
  <si>
    <t>Iveco Trucks</t>
  </si>
  <si>
    <t>Jaguar</t>
  </si>
  <si>
    <t>Jeep</t>
  </si>
  <si>
    <t>Kia</t>
  </si>
  <si>
    <t>Lamborghini</t>
  </si>
  <si>
    <t>Land Rover</t>
  </si>
  <si>
    <t>LDV</t>
  </si>
  <si>
    <t>Lexus</t>
  </si>
  <si>
    <t>Maserati</t>
  </si>
  <si>
    <t>Mazda</t>
  </si>
  <si>
    <t>McLaren</t>
  </si>
  <si>
    <t>Mercedes-Benz Cars</t>
  </si>
  <si>
    <t>Mercedes-Benz Vans</t>
  </si>
  <si>
    <t>MG</t>
  </si>
  <si>
    <t>MINI</t>
  </si>
  <si>
    <t>Mitsubishi</t>
  </si>
  <si>
    <t>Nissan</t>
  </si>
  <si>
    <t>Peugeot</t>
  </si>
  <si>
    <t>Porsche</t>
  </si>
  <si>
    <t>RAM</t>
  </si>
  <si>
    <t>Renault</t>
  </si>
  <si>
    <t>Skoda</t>
  </si>
  <si>
    <t>SsangYong</t>
  </si>
  <si>
    <t>Subaru</t>
  </si>
  <si>
    <t>Suzuki</t>
  </si>
  <si>
    <t>Toyota</t>
  </si>
  <si>
    <t>Volkswagen</t>
  </si>
  <si>
    <t>Volvo Car</t>
  </si>
  <si>
    <t>VFACTS ACT REPORT</t>
  </si>
  <si>
    <t>SEPTEMBER 2020</t>
  </si>
  <si>
    <t>AUSTRALIAN CAPITAL TERRITORY</t>
  </si>
  <si>
    <t>NEW SOUTH WALES</t>
  </si>
  <si>
    <t>NORTHERN TERRITORY</t>
  </si>
  <si>
    <t>QUEENSLAND</t>
  </si>
  <si>
    <t>SOUTH AUSTRALIA</t>
  </si>
  <si>
    <t>TASMANIA</t>
  </si>
  <si>
    <t>VICTORIA</t>
  </si>
  <si>
    <t>WESTERN AUSTRALIA</t>
  </si>
  <si>
    <r>
      <t xml:space="preserve">Copyright © 2020 Federal Chamber of Automotive Industries (FCAI). No reproduction, distribution or transmission of the copyright materials contained in the VFACTS™ Reports in whole or in part is permitted without the prior permission of the FCAI. </t>
    </r>
    <r>
      <rPr>
        <b/>
        <sz val="8"/>
        <rFont val="Arial"/>
        <family val="2"/>
      </rPr>
      <t>Embargo applies until 12:00pm, Monday, 5 October 2020</t>
    </r>
    <r>
      <rPr>
        <sz val="8"/>
        <rFont val="Arial"/>
        <family val="2"/>
      </rPr>
      <t>.
The information contained in this report is preliminary and current as at the time of publication. In providing this report, the FCAI relies on data provided by third parties such as dealers and distributors. The FCAI does not make any warranty as to the accuracy, completeness and reliability of the information in the report or its suitability for any purpose, and the FCAI does not accept any liability arising in any way from any omissions or errors in the report.
For information on Report content and segmentation criteria, please visit www.fcai.com.au
For subscription enquiries email: vfacts@fcai.com.au
This report is compiled with the assistance of R. L. Polk Australia Pty Ltd in conjunction with the FCAI.</t>
    </r>
  </si>
  <si>
    <t>ACT</t>
  </si>
  <si>
    <t>Passenger</t>
  </si>
  <si>
    <t>Micro</t>
  </si>
  <si>
    <t>Light</t>
  </si>
  <si>
    <t>Small</t>
  </si>
  <si>
    <t>Medium</t>
  </si>
  <si>
    <t>Large</t>
  </si>
  <si>
    <t>Upper Large</t>
  </si>
  <si>
    <t>People Movers</t>
  </si>
  <si>
    <t>Sports</t>
  </si>
  <si>
    <t>SUV</t>
  </si>
  <si>
    <t>SUV Light</t>
  </si>
  <si>
    <t>SUV Small</t>
  </si>
  <si>
    <t>SUV Medium</t>
  </si>
  <si>
    <t>SUV Large</t>
  </si>
  <si>
    <t>SUV Upper Large</t>
  </si>
  <si>
    <t>Light Commercial</t>
  </si>
  <si>
    <t>Heavy Commercial</t>
  </si>
  <si>
    <t>Light Buses &lt; 20 Seats</t>
  </si>
  <si>
    <t>Light Buses =&gt; 20 Seats</t>
  </si>
  <si>
    <t>Vans/CC &lt;= 2.5t</t>
  </si>
  <si>
    <t>Vans/CC 2.5-3.5t</t>
  </si>
  <si>
    <t>PU/CC 4X2</t>
  </si>
  <si>
    <t>PU/CC 4X4</t>
  </si>
  <si>
    <t>LD 3501-8000 kgs GVM</t>
  </si>
  <si>
    <t>Light &lt; $25K</t>
  </si>
  <si>
    <t>Light &gt; $25K</t>
  </si>
  <si>
    <t>Small &lt; $40K</t>
  </si>
  <si>
    <t>Small &gt; $40K</t>
  </si>
  <si>
    <t>Medium &lt; $60K</t>
  </si>
  <si>
    <t>Medium &gt; $60K</t>
  </si>
  <si>
    <t>Large &lt; $70K</t>
  </si>
  <si>
    <t>Large &gt; $70K</t>
  </si>
  <si>
    <t>Upper Large &lt; $100K</t>
  </si>
  <si>
    <t>Upper Large &gt; $100K</t>
  </si>
  <si>
    <t>People Movers &lt; $60K</t>
  </si>
  <si>
    <t>People Movers &gt; $60K</t>
  </si>
  <si>
    <t>Sports &lt; $80K</t>
  </si>
  <si>
    <t>Sports &gt; $80K</t>
  </si>
  <si>
    <t>Sports &gt; $200K</t>
  </si>
  <si>
    <t>SUV Small &lt; $40K</t>
  </si>
  <si>
    <t>SUV Small &gt; $40K</t>
  </si>
  <si>
    <t>SUV Medium &lt; $60K</t>
  </si>
  <si>
    <t>SUV Medium &gt; $60K</t>
  </si>
  <si>
    <t>SUV Large &lt; $70K</t>
  </si>
  <si>
    <t>SUV Large &gt; $70K</t>
  </si>
  <si>
    <t>SUV Upper Large &lt; $100K</t>
  </si>
  <si>
    <t>SUV Upper Large &gt; $100K</t>
  </si>
  <si>
    <t>Private</t>
  </si>
  <si>
    <t>Business</t>
  </si>
  <si>
    <t>Gov't</t>
  </si>
  <si>
    <t>Rental</t>
  </si>
  <si>
    <t>Diesel</t>
  </si>
  <si>
    <t>Electric</t>
  </si>
  <si>
    <t>Hybrid</t>
  </si>
  <si>
    <t>Petrol</t>
  </si>
  <si>
    <t>PHEV</t>
  </si>
  <si>
    <t>Passenger, SUV, Light Commercial</t>
  </si>
  <si>
    <t>USA</t>
  </si>
  <si>
    <t>Turkey</t>
  </si>
  <si>
    <t>Thailand</t>
  </si>
  <si>
    <t>Sweden</t>
  </si>
  <si>
    <t>Spain</t>
  </si>
  <si>
    <t>South Africa</t>
  </si>
  <si>
    <t xml:space="preserve">Slovak Republic </t>
  </si>
  <si>
    <t>Romania</t>
  </si>
  <si>
    <t>Portugal</t>
  </si>
  <si>
    <t>Poland</t>
  </si>
  <si>
    <t>Other</t>
  </si>
  <si>
    <t>Mexico</t>
  </si>
  <si>
    <t>Korea</t>
  </si>
  <si>
    <t>Japan</t>
  </si>
  <si>
    <t>Italy</t>
  </si>
  <si>
    <t>India</t>
  </si>
  <si>
    <t>Hungary</t>
  </si>
  <si>
    <t>Germany</t>
  </si>
  <si>
    <t>France</t>
  </si>
  <si>
    <t>Finland</t>
  </si>
  <si>
    <t>England</t>
  </si>
  <si>
    <t>Czech Republic</t>
  </si>
  <si>
    <t>China</t>
  </si>
  <si>
    <t>Canada</t>
  </si>
  <si>
    <t>Belgium</t>
  </si>
  <si>
    <t>Austria</t>
  </si>
  <si>
    <t>Argentina</t>
  </si>
  <si>
    <t>Fiat 500/Abarth</t>
  </si>
  <si>
    <t>Kia Picanto</t>
  </si>
  <si>
    <t>Mitsubishi Mirage</t>
  </si>
  <si>
    <t>Ford Fiesta</t>
  </si>
  <si>
    <t>Honda City</t>
  </si>
  <si>
    <t>Honda Jazz</t>
  </si>
  <si>
    <t>Hyundai Accent</t>
  </si>
  <si>
    <t>Kia Rio</t>
  </si>
  <si>
    <t>Mazda2</t>
  </si>
  <si>
    <t>MG MG3</t>
  </si>
  <si>
    <t>Renault Clio</t>
  </si>
  <si>
    <t>Skoda Fabia</t>
  </si>
  <si>
    <t>Suzuki Baleno</t>
  </si>
  <si>
    <t>Suzuki Swift</t>
  </si>
  <si>
    <t>Toyota Prius C</t>
  </si>
  <si>
    <t>Toyota Yaris</t>
  </si>
  <si>
    <t>Volkswagen Polo</t>
  </si>
  <si>
    <t>Audi A1</t>
  </si>
  <si>
    <t>Citroen C3</t>
  </si>
  <si>
    <t>MINI Hatch</t>
  </si>
  <si>
    <t>Peugeot 208</t>
  </si>
  <si>
    <t>Alfa Romeo Giulietta</t>
  </si>
  <si>
    <t>Ford Focus</t>
  </si>
  <si>
    <t>Holden Astra</t>
  </si>
  <si>
    <t>Honda Civic</t>
  </si>
  <si>
    <t>Hyundai Elantra</t>
  </si>
  <si>
    <t>Hyundai i30</t>
  </si>
  <si>
    <t>Hyundai Ioniq</t>
  </si>
  <si>
    <t>Kia Cerato</t>
  </si>
  <si>
    <t>Mazda3</t>
  </si>
  <si>
    <t>Mitsubishi Lancer</t>
  </si>
  <si>
    <t>Peugeot 308</t>
  </si>
  <si>
    <t>Renault Megane</t>
  </si>
  <si>
    <t>Skoda Rapid</t>
  </si>
  <si>
    <t>Skoda Scala</t>
  </si>
  <si>
    <t>Subaru Impreza</t>
  </si>
  <si>
    <t>Subaru WRX</t>
  </si>
  <si>
    <t>Toyota Corolla</t>
  </si>
  <si>
    <t>Toyota Prius</t>
  </si>
  <si>
    <t>Toyota Prius V</t>
  </si>
  <si>
    <t>Volkswagen Golf</t>
  </si>
  <si>
    <t>Audi A3</t>
  </si>
  <si>
    <t>BMW 1 Series</t>
  </si>
  <si>
    <t>BMW 2 Series</t>
  </si>
  <si>
    <t>BMW 2 Series Gran Coupe</t>
  </si>
  <si>
    <t>BMW i3</t>
  </si>
  <si>
    <t>Lexus CT200H</t>
  </si>
  <si>
    <t>Mercedes-Benz A-Class</t>
  </si>
  <si>
    <t>Mercedes-Benz B-Class</t>
  </si>
  <si>
    <t>MINI Clubman</t>
  </si>
  <si>
    <t>Nissan Leaf</t>
  </si>
  <si>
    <t>Ford Mondeo</t>
  </si>
  <si>
    <t>Honda Accord</t>
  </si>
  <si>
    <t>Hyundai Sonata</t>
  </si>
  <si>
    <t>Mazda6</t>
  </si>
  <si>
    <t>Peugeot 508</t>
  </si>
  <si>
    <t>Skoda Octavia</t>
  </si>
  <si>
    <t>Subaru Levorg</t>
  </si>
  <si>
    <t>Subaru Liberty</t>
  </si>
  <si>
    <t>Toyota Camry</t>
  </si>
  <si>
    <t>Volkswagen Passat</t>
  </si>
  <si>
    <t>Alfa Romeo Giulia</t>
  </si>
  <si>
    <t>Audi A4</t>
  </si>
  <si>
    <t>Audi A5 Sportback</t>
  </si>
  <si>
    <t>BMW 3 Series</t>
  </si>
  <si>
    <t>BMW 4 Series Gran Coupe</t>
  </si>
  <si>
    <t>Genesis G70</t>
  </si>
  <si>
    <t>Jaguar XE</t>
  </si>
  <si>
    <t>Lexus ES</t>
  </si>
  <si>
    <t>Lexus IS</t>
  </si>
  <si>
    <t>Mercedes-Benz C-Class</t>
  </si>
  <si>
    <t>Mercedes-Benz CLA-Class</t>
  </si>
  <si>
    <t>Volkswagen Arteon</t>
  </si>
  <si>
    <t>Volvo S60</t>
  </si>
  <si>
    <t>Volvo V60</t>
  </si>
  <si>
    <t>Holden Commodore</t>
  </si>
  <si>
    <t>Kia Stinger</t>
  </si>
  <si>
    <t>Skoda Superb</t>
  </si>
  <si>
    <t>Audi A6</t>
  </si>
  <si>
    <t>Audi A7</t>
  </si>
  <si>
    <t>BMW 5 Series</t>
  </si>
  <si>
    <t>Genesis G80</t>
  </si>
  <si>
    <t>Jaguar XF</t>
  </si>
  <si>
    <t>Lexus GS</t>
  </si>
  <si>
    <t>Maserati Ghibli</t>
  </si>
  <si>
    <t>Mercedes-Benz CLS-Class</t>
  </si>
  <si>
    <t>Mercedes-Benz E-Class</t>
  </si>
  <si>
    <t>Volvo V90 CC</t>
  </si>
  <si>
    <t>Chrysler 300</t>
  </si>
  <si>
    <t>BMW 6 Series GT</t>
  </si>
  <si>
    <t>BMW 7 Series</t>
  </si>
  <si>
    <t>BMW 8 Series Gran Coupe</t>
  </si>
  <si>
    <t>Mercedes-Benz S-Class</t>
  </si>
  <si>
    <t>Honda Odyssey</t>
  </si>
  <si>
    <t>Hyundai iMAX</t>
  </si>
  <si>
    <t>Kia Carnival</t>
  </si>
  <si>
    <t>LDV G10 Wagon</t>
  </si>
  <si>
    <t>Toyota Tarago</t>
  </si>
  <si>
    <t>Volkswagen Caddy</t>
  </si>
  <si>
    <t>Volkswagen Caravelle</t>
  </si>
  <si>
    <t>Volkswagen Multivan</t>
  </si>
  <si>
    <t>Mercedes-Benz Marco Polo</t>
  </si>
  <si>
    <t>Mercedes-Benz V-Class</t>
  </si>
  <si>
    <t>Toyota Granvia</t>
  </si>
  <si>
    <t>Abarth 124 Spider</t>
  </si>
  <si>
    <t>Audi A3 Convertible</t>
  </si>
  <si>
    <t>BMW 2 Series Coupe/Conv</t>
  </si>
  <si>
    <t>Ford Mustang</t>
  </si>
  <si>
    <t>Hyundai Veloster</t>
  </si>
  <si>
    <t>Mazda MX5</t>
  </si>
  <si>
    <t>MINI Cabrio</t>
  </si>
  <si>
    <t>Nissan 370Z</t>
  </si>
  <si>
    <t>Subaru BRZ</t>
  </si>
  <si>
    <t>Toyota 86</t>
  </si>
  <si>
    <t>Alfa Romeo 4C</t>
  </si>
  <si>
    <t>Alpine A110</t>
  </si>
  <si>
    <t>Audi A5</t>
  </si>
  <si>
    <t>Audi TT</t>
  </si>
  <si>
    <t>BMW 4 Series Coupe/Conv</t>
  </si>
  <si>
    <t>BMW Z4</t>
  </si>
  <si>
    <t>Infiniti Q60</t>
  </si>
  <si>
    <t>Jaguar F-Type</t>
  </si>
  <si>
    <t>Lexus LC</t>
  </si>
  <si>
    <t>Lexus RC</t>
  </si>
  <si>
    <t>Mercedes-Benz C-Class Cpe/Conv</t>
  </si>
  <si>
    <t>Mercedes-Benz E-Class Cpe/Conv</t>
  </si>
  <si>
    <t>Porsche Boxster</t>
  </si>
  <si>
    <t>Porsche Cayman</t>
  </si>
  <si>
    <t>Toyota Supra</t>
  </si>
  <si>
    <t>Aston Martin Coupe/Conv</t>
  </si>
  <si>
    <t>BMW 8 Series</t>
  </si>
  <si>
    <t>BMW i8</t>
  </si>
  <si>
    <t>Ferrari Coupe/Conv</t>
  </si>
  <si>
    <t>McLaren Coupe/Conv</t>
  </si>
  <si>
    <t>Nissan GT-R</t>
  </si>
  <si>
    <t>Porsche 911</t>
  </si>
  <si>
    <t>Citroen C3 Aircross</t>
  </si>
  <si>
    <t>Citroen C4 Cactus</t>
  </si>
  <si>
    <t>Ford EcoSport</t>
  </si>
  <si>
    <t>Ford Puma</t>
  </si>
  <si>
    <t>Holden Trax</t>
  </si>
  <si>
    <t>Hyundai Venue</t>
  </si>
  <si>
    <t>Mazda CX-3</t>
  </si>
  <si>
    <t>Nissan Juke</t>
  </si>
  <si>
    <t>Renault Captur</t>
  </si>
  <si>
    <t>SsangYong Tivoli</t>
  </si>
  <si>
    <t>Suzuki Ignis</t>
  </si>
  <si>
    <t>Suzuki Jimny</t>
  </si>
  <si>
    <t>Volkswagen T-Cross</t>
  </si>
  <si>
    <t>Fiat 500X</t>
  </si>
  <si>
    <t>Haval H2</t>
  </si>
  <si>
    <t>Honda HR-V</t>
  </si>
  <si>
    <t>Hyundai Kona</t>
  </si>
  <si>
    <t>Jeep Compass</t>
  </si>
  <si>
    <t>Jeep Renegade</t>
  </si>
  <si>
    <t>Kia Seltos</t>
  </si>
  <si>
    <t>Mazda CX-30</t>
  </si>
  <si>
    <t>MG ZS</t>
  </si>
  <si>
    <t>Mitsubishi ASX</t>
  </si>
  <si>
    <t>Mitsubishi Eclipse Cross</t>
  </si>
  <si>
    <t>Nissan Qashqai</t>
  </si>
  <si>
    <t>Peugeot 2008</t>
  </si>
  <si>
    <t>Renault Kadjar</t>
  </si>
  <si>
    <t>Skoda Kamiq</t>
  </si>
  <si>
    <t>SsangYong Tivoli XLV</t>
  </si>
  <si>
    <t>Subaru XV</t>
  </si>
  <si>
    <t>Suzuki S-Cross</t>
  </si>
  <si>
    <t>Suzuki Vitara</t>
  </si>
  <si>
    <t>Toyota C-HR</t>
  </si>
  <si>
    <t>Volkswagen T-Roc</t>
  </si>
  <si>
    <t>Audi Q2</t>
  </si>
  <si>
    <t>Audi Q3</t>
  </si>
  <si>
    <t>BMW X1</t>
  </si>
  <si>
    <t>BMW X2</t>
  </si>
  <si>
    <t>Infiniti Q30/QX30</t>
  </si>
  <si>
    <t>Jaguar E-Pace</t>
  </si>
  <si>
    <t>Lexus UX</t>
  </si>
  <si>
    <t>Mercedes-Benz GLA-Class</t>
  </si>
  <si>
    <t>MINI Countryman</t>
  </si>
  <si>
    <t>Volvo XC40</t>
  </si>
  <si>
    <t>Citroen C5 Aircross</t>
  </si>
  <si>
    <t>Ford Escape</t>
  </si>
  <si>
    <t>Haval H6</t>
  </si>
  <si>
    <t>Holden Equinox</t>
  </si>
  <si>
    <t>Honda CR-V</t>
  </si>
  <si>
    <t>Hyundai Tucson</t>
  </si>
  <si>
    <t>Jeep Cherokee</t>
  </si>
  <si>
    <t>Kia Sportage</t>
  </si>
  <si>
    <t>Mazda CX-5</t>
  </si>
  <si>
    <t>MG GS</t>
  </si>
  <si>
    <t>MG HS</t>
  </si>
  <si>
    <t>Mitsubishi Outlander</t>
  </si>
  <si>
    <t>Nissan X-Trail</t>
  </si>
  <si>
    <t>Peugeot 3008</t>
  </si>
  <si>
    <t>Peugeot 5008</t>
  </si>
  <si>
    <t>Renault Koleos</t>
  </si>
  <si>
    <t>Skoda Karoq</t>
  </si>
  <si>
    <t>SsangYong Korando</t>
  </si>
  <si>
    <t>Subaru Forester</t>
  </si>
  <si>
    <t>Suzuki Grand Vitara</t>
  </si>
  <si>
    <t>Toyota RAV4</t>
  </si>
  <si>
    <t>Volkswagen Golf Alltrack</t>
  </si>
  <si>
    <t>Volkswagen Tiguan</t>
  </si>
  <si>
    <t>Alfa Romeo Stelvio</t>
  </si>
  <si>
    <t>Audi Q5</t>
  </si>
  <si>
    <t>BMW X3</t>
  </si>
  <si>
    <t>BMW X4</t>
  </si>
  <si>
    <t>Land Rover Discovery Sport</t>
  </si>
  <si>
    <t>Land Rover Range Rover Evoque</t>
  </si>
  <si>
    <t>Lexus NX</t>
  </si>
  <si>
    <t>Mercedes-Benz GLB-Class</t>
  </si>
  <si>
    <t>Mercedes-Benz GLC-Class Coupe</t>
  </si>
  <si>
    <t>Mercedes-Benz GLC-Class Wagon</t>
  </si>
  <si>
    <t>Porsche Macan</t>
  </si>
  <si>
    <t>Volvo XC60</t>
  </si>
  <si>
    <t>Ford Endura</t>
  </si>
  <si>
    <t>Ford Everest</t>
  </si>
  <si>
    <t>Haval H9</t>
  </si>
  <si>
    <t>Holden Acadia</t>
  </si>
  <si>
    <t>Holden Trailblazer</t>
  </si>
  <si>
    <t>Hyundai Santa Fe</t>
  </si>
  <si>
    <t>Isuzu Ute MU-X</t>
  </si>
  <si>
    <t>Jeep Grand Cherokee</t>
  </si>
  <si>
    <t>Jeep Wrangler</t>
  </si>
  <si>
    <t>Kia Sorento</t>
  </si>
  <si>
    <t>LDV D90</t>
  </si>
  <si>
    <t>Mazda CX-8</t>
  </si>
  <si>
    <t>Mazda CX-9</t>
  </si>
  <si>
    <t>Mitsubishi Pajero</t>
  </si>
  <si>
    <t>Mitsubishi Pajero Sport</t>
  </si>
  <si>
    <t>Nissan Pathfinder</t>
  </si>
  <si>
    <t>Skoda Kodiaq</t>
  </si>
  <si>
    <t>Ssangyong Rexton</t>
  </si>
  <si>
    <t>Subaru Outback</t>
  </si>
  <si>
    <t>Toyota Fortuner</t>
  </si>
  <si>
    <t>Toyota Kluger</t>
  </si>
  <si>
    <t>Toyota Prado</t>
  </si>
  <si>
    <t>Volkswagen Passat Alltrack</t>
  </si>
  <si>
    <t>Volkswagen Tiguan Allspace</t>
  </si>
  <si>
    <t>Audi Q7</t>
  </si>
  <si>
    <t>BMW X5</t>
  </si>
  <si>
    <t>BMW X6</t>
  </si>
  <si>
    <t>Jaguar F-Pace</t>
  </si>
  <si>
    <t>Jaguar I-Pace</t>
  </si>
  <si>
    <t>Land Rover Defender</t>
  </si>
  <si>
    <t>Land Rover Range Rover Sport</t>
  </si>
  <si>
    <t>Land Rover Range Rover Velar</t>
  </si>
  <si>
    <t>Lexus RX</t>
  </si>
  <si>
    <t>Maserati Levante</t>
  </si>
  <si>
    <t>Mercedes-Benz GLE-Class Coupe</t>
  </si>
  <si>
    <t>Mercedes-Benz GLE-Class Wagon</t>
  </si>
  <si>
    <t>Porsche Cayenne Coupe</t>
  </si>
  <si>
    <t>Porsche Cayenne Wagon</t>
  </si>
  <si>
    <t>Volkswagen Touareg</t>
  </si>
  <si>
    <t>Volvo XC90</t>
  </si>
  <si>
    <t>Nissan Patrol Wagon</t>
  </si>
  <si>
    <t>Toyota Landcruiser Wagon</t>
  </si>
  <si>
    <t>Audi Q8</t>
  </si>
  <si>
    <t>BMW X7</t>
  </si>
  <si>
    <t>Lamborghini Urus</t>
  </si>
  <si>
    <t>Land Rover Discovery</t>
  </si>
  <si>
    <t>Land Rover Range Rover</t>
  </si>
  <si>
    <t>Lexus LX</t>
  </si>
  <si>
    <t>Mercedes-Benz G-Class</t>
  </si>
  <si>
    <t>Mercedes-Benz GLS-Class</t>
  </si>
  <si>
    <t>Mercedes-Benz Sprinter Bus</t>
  </si>
  <si>
    <t>Renault Master Bus</t>
  </si>
  <si>
    <t>Toyota Hiace Bus</t>
  </si>
  <si>
    <t>Toyota Coaster</t>
  </si>
  <si>
    <t>Citroen Berlingo</t>
  </si>
  <si>
    <t>Fiat Doblo</t>
  </si>
  <si>
    <t>Peugeot Partner</t>
  </si>
  <si>
    <t>Renault Kangoo</t>
  </si>
  <si>
    <t>Volkswagen Caddy Van</t>
  </si>
  <si>
    <t>Ford Transit Custom</t>
  </si>
  <si>
    <t>Hyundai iLOAD</t>
  </si>
  <si>
    <t>LDV G10</t>
  </si>
  <si>
    <t>LDV V80</t>
  </si>
  <si>
    <t>Mercedes-Benz Vito</t>
  </si>
  <si>
    <t>Mitsubishi Express</t>
  </si>
  <si>
    <t>Peugeot Expert</t>
  </si>
  <si>
    <t>Renault Trafic</t>
  </si>
  <si>
    <t>Toyota Hiace Van</t>
  </si>
  <si>
    <t>Volkswagen Transporter</t>
  </si>
  <si>
    <t>Ford Ranger 4X2</t>
  </si>
  <si>
    <t>Great Wall Steed 4X2</t>
  </si>
  <si>
    <t>Holden Colorado 4X2</t>
  </si>
  <si>
    <t>Isuzu Ute D-Max 4X2</t>
  </si>
  <si>
    <t>Mazda BT-50 4X2</t>
  </si>
  <si>
    <t>Mercedes-Benz X-Class 4X2</t>
  </si>
  <si>
    <t>Mitsubishi Triton 4X2</t>
  </si>
  <si>
    <t>Nissan Navara 4X2</t>
  </si>
  <si>
    <t>Toyota Hilux 4X2</t>
  </si>
  <si>
    <t>Volkswagen Amarok 4X2</t>
  </si>
  <si>
    <t>Ford Ranger 4X4</t>
  </si>
  <si>
    <t>Great Wall Steed 4X4</t>
  </si>
  <si>
    <t>Holden Colorado 4X4</t>
  </si>
  <si>
    <t>Isuzu Ute D-Max 4X4</t>
  </si>
  <si>
    <t>Jeep Gladiator</t>
  </si>
  <si>
    <t>LDV T60 4X4</t>
  </si>
  <si>
    <t>Mazda BT-50 4X4</t>
  </si>
  <si>
    <t>Mercedes-Benz G-Wagon CC</t>
  </si>
  <si>
    <t>Mercedes-Benz X-Class 4X4</t>
  </si>
  <si>
    <t>Mitsubishi Triton 4X4</t>
  </si>
  <si>
    <t>Nissan Navara 4X4</t>
  </si>
  <si>
    <t>RAM 1500 Express</t>
  </si>
  <si>
    <t>RAM 1500 Laramie</t>
  </si>
  <si>
    <t>RAM 1500 Warlock</t>
  </si>
  <si>
    <t>RAM 2500/3500 Laramie</t>
  </si>
  <si>
    <t>Ssangyong Musso/Musso XLV 4X4</t>
  </si>
  <si>
    <t>Toyota Hilux 4X4</t>
  </si>
  <si>
    <t>Toyota Landcruiser PU/CC</t>
  </si>
  <si>
    <t>Volkswagen Amarok 4X4</t>
  </si>
  <si>
    <t>Fiat Ducato</t>
  </si>
  <si>
    <t>Ford Transit Heavy</t>
  </si>
  <si>
    <t>Fuso Canter (LD)</t>
  </si>
  <si>
    <t>Hino (LD)</t>
  </si>
  <si>
    <t>Hyundai EX4</t>
  </si>
  <si>
    <t>Hyundai EX8</t>
  </si>
  <si>
    <t>Isuzu N-Series (LD)</t>
  </si>
  <si>
    <t>Iveco C/C (LD)</t>
  </si>
  <si>
    <t>Mercedes-Benz Sprinter</t>
  </si>
  <si>
    <t>Renault Master</t>
  </si>
  <si>
    <t>Volkswagen Crafter</t>
  </si>
  <si>
    <t>Total Passenger</t>
  </si>
  <si>
    <t>Total Passenger &lt; $</t>
  </si>
  <si>
    <t>Total Passenger &gt; $</t>
  </si>
  <si>
    <t>Total Sports</t>
  </si>
  <si>
    <t>Total Sports &gt; $200K</t>
  </si>
  <si>
    <t>Total Sports &gt; $80K</t>
  </si>
  <si>
    <t>Total Sports &lt; $80K</t>
  </si>
  <si>
    <t>Total People Movers</t>
  </si>
  <si>
    <t>Total People Movers &gt; $60K</t>
  </si>
  <si>
    <t>Total People Movers &lt; $60K</t>
  </si>
  <si>
    <t>Total Upper Large</t>
  </si>
  <si>
    <t>Total Upper Large &gt; $100K</t>
  </si>
  <si>
    <t>Total Upper Large &lt; $100K</t>
  </si>
  <si>
    <t>Total Large</t>
  </si>
  <si>
    <t>Total Large &gt; $70K</t>
  </si>
  <si>
    <t>Total Large &lt; $70K</t>
  </si>
  <si>
    <t>Total Medium</t>
  </si>
  <si>
    <t>Total Medium &gt; $60K</t>
  </si>
  <si>
    <t>Total Medium &lt; $60K</t>
  </si>
  <si>
    <t>Total Small</t>
  </si>
  <si>
    <t>Total Small &gt; $40K</t>
  </si>
  <si>
    <t>Total Small &lt; $40K</t>
  </si>
  <si>
    <t>Total Light</t>
  </si>
  <si>
    <t>Total Light &gt; $25K</t>
  </si>
  <si>
    <t>Total Light &lt; $25K</t>
  </si>
  <si>
    <t>Total Micro</t>
  </si>
  <si>
    <t>Total SUV</t>
  </si>
  <si>
    <t>Total SUV &lt; $</t>
  </si>
  <si>
    <t>Total SUV &gt; $</t>
  </si>
  <si>
    <t>Total SUV Upper Large</t>
  </si>
  <si>
    <t>Total SUV Upper Large &gt; $100K</t>
  </si>
  <si>
    <t>Total SUV Upper Large &lt; $100K</t>
  </si>
  <si>
    <t>Total SUV Large</t>
  </si>
  <si>
    <t>Total SUV Large &gt; $70K</t>
  </si>
  <si>
    <t>Total SUV Large &lt; $70K</t>
  </si>
  <si>
    <t>Total SUV Medium</t>
  </si>
  <si>
    <t>Total SUV Medium &gt; $60K</t>
  </si>
  <si>
    <t>Total SUV Medium &lt; $60K</t>
  </si>
  <si>
    <t>Total SUV Small</t>
  </si>
  <si>
    <t>Total SUV Small &gt; $40K</t>
  </si>
  <si>
    <t>Total SUV Small &lt; $40K</t>
  </si>
  <si>
    <t>Total SUV Light</t>
  </si>
  <si>
    <t>Total Light Commercial</t>
  </si>
  <si>
    <t>Total PU/CC 4X4</t>
  </si>
  <si>
    <t>Total PU/CC 4X2</t>
  </si>
  <si>
    <t>Total Vans/CC 2.5-3.5t</t>
  </si>
  <si>
    <t>Total Vans/CC &lt;= 2.5t</t>
  </si>
  <si>
    <t>Total Light Buses =&gt; 20 Seats</t>
  </si>
  <si>
    <t>Total Light Buses &lt; 20 Seats</t>
  </si>
  <si>
    <t>Total Heavy Commercial</t>
  </si>
  <si>
    <t>Total LD 3501-8000 kgs GVM</t>
  </si>
  <si>
    <t>NEW VEHICLE SALES BY MARQUE - PASSENGER</t>
  </si>
  <si>
    <t>NEW VEHICLE SALES BY MARQUE - SUV</t>
  </si>
  <si>
    <t>NEW VEHICLE SALES BY MARQUE - LIGHT COMMERCIAL</t>
  </si>
  <si>
    <t>NEW VEHICLE SALES BY MARQUE - HEAVY COMMERCIAL</t>
  </si>
  <si>
    <t>Alfa Romeo Total</t>
  </si>
  <si>
    <t>Alpine Total</t>
  </si>
  <si>
    <t>Aston Martin Total</t>
  </si>
  <si>
    <t>Audi Total</t>
  </si>
  <si>
    <t>BMW Total</t>
  </si>
  <si>
    <t>Chrysler Total</t>
  </si>
  <si>
    <t>Citroen Total</t>
  </si>
  <si>
    <t>Ferrari Total</t>
  </si>
  <si>
    <t>Fiat Total</t>
  </si>
  <si>
    <t>Fiat Professional Total</t>
  </si>
  <si>
    <t>Ford Total</t>
  </si>
  <si>
    <t>Fuso Total</t>
  </si>
  <si>
    <t>Genesis Total</t>
  </si>
  <si>
    <t>Great Wall Total</t>
  </si>
  <si>
    <t>Haval Total</t>
  </si>
  <si>
    <t>Hino Total</t>
  </si>
  <si>
    <t>Holden Total</t>
  </si>
  <si>
    <t>Honda Total</t>
  </si>
  <si>
    <t>Hyundai Total</t>
  </si>
  <si>
    <t>Hyundai Commercial Vehicles Total</t>
  </si>
  <si>
    <t>Infiniti Total</t>
  </si>
  <si>
    <t>Isuzu Total</t>
  </si>
  <si>
    <t>Isuzu Ute Total</t>
  </si>
  <si>
    <t>Iveco Trucks Total</t>
  </si>
  <si>
    <t>Jaguar Total</t>
  </si>
  <si>
    <t>Jeep Total</t>
  </si>
  <si>
    <t>Kia Total</t>
  </si>
  <si>
    <t>Lamborghini Total</t>
  </si>
  <si>
    <t>Land Rover Total</t>
  </si>
  <si>
    <t>LDV Total</t>
  </si>
  <si>
    <t>Lexus Total</t>
  </si>
  <si>
    <t>Maserati Total</t>
  </si>
  <si>
    <t>Mazda Total</t>
  </si>
  <si>
    <t>McLaren Total</t>
  </si>
  <si>
    <t>Mercedes-Benz Cars Total</t>
  </si>
  <si>
    <t>Mercedes-Benz Vans Total</t>
  </si>
  <si>
    <t>MG Total</t>
  </si>
  <si>
    <t>MINI Total</t>
  </si>
  <si>
    <t>Mitsubishi Total</t>
  </si>
  <si>
    <t>Nissan Total</t>
  </si>
  <si>
    <t>Peugeot Total</t>
  </si>
  <si>
    <t>Porsche Total</t>
  </si>
  <si>
    <t>RAM Total</t>
  </si>
  <si>
    <t>Renault Total</t>
  </si>
  <si>
    <t>Skoda Total</t>
  </si>
  <si>
    <t>SsangYong Total</t>
  </si>
  <si>
    <t>Subaru Total</t>
  </si>
  <si>
    <t>Suzuki Total</t>
  </si>
  <si>
    <t>Toyota Total</t>
  </si>
  <si>
    <t>Volkswagen Total</t>
  </si>
  <si>
    <t>Volvo Car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</si>
</sst>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0"/>
      <name val="Arial"/>
    </font>
    <font>
      <sz val="10"/>
      <name val="Arial"/>
      <family val="2"/>
    </font>
    <font>
      <sz val="10"/>
      <name val="Arial"/>
      <family val="2"/>
    </font>
    <font>
      <sz val="8"/>
      <name val="Arial"/>
      <family val="2"/>
    </font>
    <font>
      <b/>
      <sz val="10"/>
      <name val="Arial"/>
      <family val="2"/>
    </font>
    <font>
      <sz val="16"/>
      <name val="Arial"/>
      <family val="2"/>
    </font>
    <font>
      <sz val="10"/>
      <name val="Arial"/>
      <family val="2"/>
    </font>
    <font>
      <b/>
      <sz val="12"/>
      <name val="Arial"/>
      <family val="2"/>
    </font>
    <font>
      <b/>
      <sz val="22"/>
      <color indexed="9"/>
      <name val="Arial"/>
      <family val="2"/>
    </font>
    <font>
      <b/>
      <sz val="24"/>
      <name val="Arial"/>
      <family val="2"/>
    </font>
    <font>
      <i/>
      <sz val="24"/>
      <name val="Arial"/>
      <family val="2"/>
    </font>
    <font>
      <sz val="24"/>
      <name val="Arial"/>
      <family val="2"/>
    </font>
    <font>
      <b/>
      <sz val="28"/>
      <name val="Arial"/>
      <family val="2"/>
    </font>
    <font>
      <sz val="28"/>
      <name val="Arial"/>
      <family val="2"/>
    </font>
    <font>
      <i/>
      <sz val="28"/>
      <name val="Arial"/>
      <family val="2"/>
    </font>
    <font>
      <sz val="12"/>
      <name val="Arial"/>
      <family val="2"/>
    </font>
    <font>
      <b/>
      <sz val="12"/>
      <name val="Arial"/>
      <family val="2"/>
    </font>
    <font>
      <b/>
      <sz val="10"/>
      <name val="Arial"/>
      <family val="2"/>
    </font>
    <font>
      <sz val="10"/>
      <name val="Arial"/>
      <family val="2"/>
    </font>
    <font>
      <sz val="11"/>
      <name val="Arial"/>
      <family val="2"/>
    </font>
    <font>
      <b/>
      <sz val="14"/>
      <name val="Arial"/>
      <family val="2"/>
    </font>
    <font>
      <sz val="11"/>
      <name val="Arial"/>
      <family val="2"/>
    </font>
    <font>
      <b/>
      <sz val="8"/>
      <name val="Arial"/>
      <family val="2"/>
    </font>
  </fonts>
  <fills count="4">
    <fill>
      <patternFill patternType="none"/>
    </fill>
    <fill>
      <patternFill patternType="gray125"/>
    </fill>
    <fill>
      <patternFill patternType="solid">
        <fgColor indexed="22"/>
        <bgColor indexed="64"/>
      </patternFill>
    </fill>
    <fill>
      <patternFill patternType="solid">
        <fgColor indexed="8"/>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indexed="64"/>
      </left>
      <right/>
      <top/>
      <bottom/>
      <diagonal/>
    </border>
  </borders>
  <cellStyleXfs count="2">
    <xf numFmtId="0" fontId="0" fillId="0" borderId="0"/>
    <xf numFmtId="9" fontId="2" fillId="0" borderId="0" applyFont="0" applyFill="0" applyBorder="0" applyAlignment="0" applyProtection="0"/>
  </cellStyleXfs>
  <cellXfs count="205">
    <xf numFmtId="0" fontId="0" fillId="0" borderId="0" xfId="0"/>
    <xf numFmtId="0" fontId="0" fillId="0" borderId="1" xfId="0" applyBorder="1"/>
    <xf numFmtId="0" fontId="0" fillId="0" borderId="2" xfId="0" applyBorder="1"/>
    <xf numFmtId="0" fontId="0" fillId="0" borderId="3" xfId="0" applyBorder="1"/>
    <xf numFmtId="0" fontId="5" fillId="0" borderId="0" xfId="0" applyFont="1" applyAlignment="1">
      <alignment vertical="top" wrapText="1"/>
    </xf>
    <xf numFmtId="0" fontId="0" fillId="0" borderId="5" xfId="0" applyBorder="1"/>
    <xf numFmtId="0" fontId="0" fillId="0" borderId="6" xfId="0" applyBorder="1"/>
    <xf numFmtId="0" fontId="6" fillId="0" borderId="1" xfId="0" applyFont="1" applyBorder="1"/>
    <xf numFmtId="164" fontId="0" fillId="0" borderId="5" xfId="1" applyNumberFormat="1" applyFont="1" applyBorder="1" applyAlignment="1">
      <alignment horizontal="right"/>
    </xf>
    <xf numFmtId="164" fontId="0" fillId="0" borderId="6" xfId="1" applyNumberFormat="1" applyFont="1" applyBorder="1" applyAlignment="1">
      <alignment horizontal="right"/>
    </xf>
    <xf numFmtId="2" fontId="0" fillId="0" borderId="5" xfId="1" applyNumberFormat="1" applyFont="1" applyBorder="1" applyAlignment="1">
      <alignment horizontal="right"/>
    </xf>
    <xf numFmtId="2" fontId="0" fillId="0" borderId="6" xfId="1" applyNumberFormat="1" applyFont="1" applyBorder="1" applyAlignment="1">
      <alignment horizontal="right"/>
    </xf>
    <xf numFmtId="2" fontId="0" fillId="0" borderId="1" xfId="1" applyNumberFormat="1" applyFont="1" applyBorder="1" applyAlignment="1">
      <alignment horizontal="right"/>
    </xf>
    <xf numFmtId="2" fontId="0" fillId="0" borderId="5" xfId="1" applyNumberFormat="1" applyFont="1" applyBorder="1"/>
    <xf numFmtId="2" fontId="0" fillId="0" borderId="6" xfId="1" applyNumberFormat="1" applyFont="1" applyBorder="1"/>
    <xf numFmtId="2" fontId="0" fillId="0" borderId="1" xfId="1" applyNumberFormat="1" applyFont="1" applyBorder="1"/>
    <xf numFmtId="165" fontId="0" fillId="0" borderId="5" xfId="1" applyNumberFormat="1" applyFont="1" applyBorder="1" applyAlignment="1">
      <alignment horizontal="right"/>
    </xf>
    <xf numFmtId="165" fontId="0" fillId="0" borderId="6" xfId="1" applyNumberFormat="1" applyFont="1" applyBorder="1" applyAlignment="1">
      <alignment horizontal="right"/>
    </xf>
    <xf numFmtId="165" fontId="0" fillId="0" borderId="5" xfId="1" applyNumberFormat="1" applyFont="1" applyBorder="1"/>
    <xf numFmtId="165" fontId="0" fillId="0" borderId="6" xfId="1" applyNumberFormat="1" applyFont="1" applyBorder="1"/>
    <xf numFmtId="164" fontId="1" fillId="0" borderId="5" xfId="1" applyNumberFormat="1" applyFont="1" applyBorder="1" applyAlignment="1">
      <alignment horizontal="right"/>
    </xf>
    <xf numFmtId="164" fontId="1" fillId="0" borderId="6" xfId="1" applyNumberFormat="1" applyFont="1" applyBorder="1" applyAlignment="1">
      <alignment horizontal="right"/>
    </xf>
    <xf numFmtId="0" fontId="4" fillId="0" borderId="1" xfId="0" applyFont="1" applyBorder="1"/>
    <xf numFmtId="0" fontId="0" fillId="0" borderId="5" xfId="0" applyBorder="1" applyAlignment="1">
      <alignment horizontal="center"/>
    </xf>
    <xf numFmtId="0" fontId="0" fillId="0" borderId="6" xfId="0" applyBorder="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0" borderId="7" xfId="0" applyFont="1" applyBorder="1"/>
    <xf numFmtId="165" fontId="1" fillId="0" borderId="5" xfId="1" applyNumberFormat="1" applyFont="1" applyBorder="1" applyAlignment="1">
      <alignment horizontal="right"/>
    </xf>
    <xf numFmtId="165" fontId="1" fillId="0" borderId="6" xfId="1" applyNumberFormat="1" applyFont="1" applyBorder="1" applyAlignment="1">
      <alignment horizontal="right"/>
    </xf>
    <xf numFmtId="165" fontId="0" fillId="0" borderId="5" xfId="0" applyNumberFormat="1" applyBorder="1" applyAlignment="1">
      <alignment horizontal="right"/>
    </xf>
    <xf numFmtId="165" fontId="0" fillId="0" borderId="6" xfId="0" applyNumberFormat="1" applyBorder="1" applyAlignment="1">
      <alignment horizontal="right"/>
    </xf>
    <xf numFmtId="165" fontId="0" fillId="0" borderId="1" xfId="0" applyNumberFormat="1" applyBorder="1" applyAlignment="1">
      <alignment horizontal="right"/>
    </xf>
    <xf numFmtId="0" fontId="0" fillId="0" borderId="0" xfId="0" applyBorder="1"/>
    <xf numFmtId="164" fontId="0" fillId="0" borderId="0" xfId="1" applyNumberFormat="1" applyFont="1" applyBorder="1" applyAlignment="1">
      <alignment horizontal="right"/>
    </xf>
    <xf numFmtId="0" fontId="6" fillId="0" borderId="5" xfId="0" applyFont="1" applyBorder="1" applyAlignment="1">
      <alignment horizontal="center"/>
    </xf>
    <xf numFmtId="0" fontId="6" fillId="0" borderId="6" xfId="0" applyFont="1" applyBorder="1" applyAlignment="1">
      <alignment horizontal="center"/>
    </xf>
    <xf numFmtId="164" fontId="4" fillId="0" borderId="8" xfId="1" applyNumberFormat="1" applyFont="1" applyBorder="1" applyAlignment="1">
      <alignment horizontal="right"/>
    </xf>
    <xf numFmtId="164" fontId="4" fillId="0" borderId="9" xfId="1" applyNumberFormat="1" applyFont="1" applyBorder="1" applyAlignment="1">
      <alignment horizontal="right"/>
    </xf>
    <xf numFmtId="164" fontId="1" fillId="0" borderId="0" xfId="1" applyNumberFormat="1" applyFont="1" applyBorder="1" applyAlignment="1">
      <alignment horizontal="right"/>
    </xf>
    <xf numFmtId="164" fontId="4" fillId="0" borderId="10" xfId="1" applyNumberFormat="1" applyFont="1" applyBorder="1" applyAlignment="1">
      <alignment horizontal="right"/>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0" fontId="4" fillId="0" borderId="0" xfId="0" applyFont="1"/>
    <xf numFmtId="165" fontId="4" fillId="0" borderId="8" xfId="1" applyNumberFormat="1" applyFont="1" applyBorder="1" applyAlignment="1">
      <alignment horizontal="right"/>
    </xf>
    <xf numFmtId="165" fontId="4" fillId="0" borderId="9" xfId="1" applyNumberFormat="1" applyFont="1" applyBorder="1" applyAlignment="1">
      <alignment horizontal="right"/>
    </xf>
    <xf numFmtId="165" fontId="4" fillId="0" borderId="8" xfId="0" applyNumberFormat="1" applyFont="1" applyBorder="1" applyAlignment="1">
      <alignment horizontal="right"/>
    </xf>
    <xf numFmtId="165" fontId="4" fillId="0" borderId="9" xfId="0" applyNumberFormat="1" applyFont="1" applyBorder="1" applyAlignment="1">
      <alignment horizontal="right"/>
    </xf>
    <xf numFmtId="165" fontId="4" fillId="0" borderId="7" xfId="0" applyNumberFormat="1" applyFont="1" applyBorder="1" applyAlignment="1">
      <alignment horizontal="right"/>
    </xf>
    <xf numFmtId="2" fontId="4" fillId="0" borderId="7" xfId="1" applyNumberFormat="1" applyFont="1" applyBorder="1" applyAlignment="1">
      <alignment horizontal="right"/>
    </xf>
    <xf numFmtId="2" fontId="4" fillId="0" borderId="8" xfId="1" applyNumberFormat="1" applyFont="1" applyBorder="1" applyAlignment="1">
      <alignment horizontal="right"/>
    </xf>
    <xf numFmtId="2" fontId="4" fillId="0" borderId="9" xfId="1" applyNumberFormat="1" applyFont="1" applyBorder="1" applyAlignment="1">
      <alignment horizontal="right"/>
    </xf>
    <xf numFmtId="0" fontId="6" fillId="0" borderId="0" xfId="0" applyFont="1"/>
    <xf numFmtId="0" fontId="4" fillId="0" borderId="1" xfId="0" applyFont="1" applyBorder="1" applyAlignment="1">
      <alignment wrapText="1"/>
    </xf>
    <xf numFmtId="164" fontId="4" fillId="0" borderId="5" xfId="1" applyNumberFormat="1" applyFont="1" applyBorder="1" applyAlignment="1">
      <alignment horizontal="right"/>
    </xf>
    <xf numFmtId="164" fontId="4" fillId="0" borderId="6" xfId="1" applyNumberFormat="1" applyFont="1" applyBorder="1" applyAlignment="1">
      <alignment horizontal="right"/>
    </xf>
    <xf numFmtId="0" fontId="7" fillId="0" borderId="3" xfId="0" applyFont="1" applyBorder="1"/>
    <xf numFmtId="0" fontId="4" fillId="0" borderId="8" xfId="0" applyFont="1" applyBorder="1" applyAlignment="1">
      <alignment horizontal="center"/>
    </xf>
    <xf numFmtId="0" fontId="4" fillId="0" borderId="9" xfId="0" applyFont="1" applyBorder="1" applyAlignment="1">
      <alignment horizontal="center"/>
    </xf>
    <xf numFmtId="0" fontId="4" fillId="0" borderId="2" xfId="0" applyFont="1" applyBorder="1"/>
    <xf numFmtId="0" fontId="4" fillId="0" borderId="3" xfId="0" applyFont="1" applyBorder="1"/>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7" xfId="0" applyFont="1" applyBorder="1" applyAlignment="1">
      <alignment horizontal="center"/>
    </xf>
    <xf numFmtId="3" fontId="0" fillId="0" borderId="5" xfId="0" applyNumberFormat="1" applyBorder="1" applyAlignment="1">
      <alignment horizontal="right"/>
    </xf>
    <xf numFmtId="3" fontId="0" fillId="0" borderId="6" xfId="0" applyNumberFormat="1" applyBorder="1" applyAlignment="1">
      <alignment horizontal="right"/>
    </xf>
    <xf numFmtId="3" fontId="0" fillId="0" borderId="1" xfId="0" applyNumberFormat="1" applyBorder="1" applyAlignment="1">
      <alignment horizontal="right"/>
    </xf>
    <xf numFmtId="3" fontId="0" fillId="0" borderId="5" xfId="0" applyNumberFormat="1" applyBorder="1"/>
    <xf numFmtId="3" fontId="0" fillId="0" borderId="6" xfId="0" applyNumberFormat="1" applyBorder="1"/>
    <xf numFmtId="3" fontId="0" fillId="0" borderId="1" xfId="0" applyNumberFormat="1" applyBorder="1"/>
    <xf numFmtId="3" fontId="4" fillId="0" borderId="8" xfId="0" applyNumberFormat="1" applyFont="1" applyBorder="1" applyAlignment="1">
      <alignment horizontal="right"/>
    </xf>
    <xf numFmtId="3" fontId="4" fillId="0" borderId="9" xfId="0" applyNumberFormat="1" applyFont="1" applyBorder="1" applyAlignment="1">
      <alignment horizontal="right"/>
    </xf>
    <xf numFmtId="3" fontId="4" fillId="0" borderId="7" xfId="0" applyNumberFormat="1" applyFont="1" applyBorder="1" applyAlignment="1">
      <alignment horizontal="right"/>
    </xf>
    <xf numFmtId="3" fontId="0" fillId="0" borderId="5" xfId="0" applyNumberFormat="1" applyBorder="1" applyAlignment="1">
      <alignment horizontal="center"/>
    </xf>
    <xf numFmtId="3" fontId="0" fillId="0" borderId="6" xfId="0" applyNumberFormat="1" applyBorder="1" applyAlignment="1">
      <alignment horizontal="center"/>
    </xf>
    <xf numFmtId="3" fontId="0" fillId="0" borderId="1" xfId="0" applyNumberFormat="1" applyBorder="1" applyAlignment="1">
      <alignment horizontal="center"/>
    </xf>
    <xf numFmtId="3" fontId="4" fillId="0" borderId="10" xfId="0" applyNumberFormat="1" applyFont="1" applyBorder="1" applyAlignment="1">
      <alignment horizontal="right"/>
    </xf>
    <xf numFmtId="3" fontId="4" fillId="0" borderId="5" xfId="0" applyNumberFormat="1" applyFont="1" applyBorder="1" applyAlignment="1">
      <alignment horizontal="right"/>
    </xf>
    <xf numFmtId="3" fontId="4" fillId="0" borderId="6" xfId="0" applyNumberFormat="1" applyFont="1" applyBorder="1" applyAlignment="1">
      <alignment horizontal="right"/>
    </xf>
    <xf numFmtId="3" fontId="4" fillId="0" borderId="1" xfId="0" applyNumberFormat="1" applyFont="1" applyBorder="1" applyAlignment="1">
      <alignment horizontal="right"/>
    </xf>
    <xf numFmtId="3" fontId="0" fillId="0" borderId="0" xfId="0" applyNumberFormat="1" applyBorder="1" applyAlignment="1">
      <alignment horizontal="right"/>
    </xf>
    <xf numFmtId="3" fontId="0" fillId="0" borderId="0" xfId="0" applyNumberFormat="1" applyBorder="1"/>
    <xf numFmtId="3" fontId="0" fillId="0" borderId="0" xfId="0" applyNumberFormat="1"/>
    <xf numFmtId="3" fontId="4" fillId="0" borderId="12" xfId="0" applyNumberFormat="1" applyFont="1" applyBorder="1" applyAlignment="1">
      <alignment horizontal="center"/>
    </xf>
    <xf numFmtId="3" fontId="4" fillId="0" borderId="11" xfId="0" applyNumberFormat="1" applyFont="1" applyBorder="1" applyAlignment="1">
      <alignment horizontal="center"/>
    </xf>
    <xf numFmtId="3" fontId="6" fillId="0" borderId="5" xfId="0" applyNumberFormat="1" applyFont="1" applyBorder="1" applyAlignment="1">
      <alignment horizontal="center"/>
    </xf>
    <xf numFmtId="3" fontId="6" fillId="0" borderId="6" xfId="0" applyNumberFormat="1" applyFont="1" applyBorder="1" applyAlignment="1">
      <alignment horizontal="center"/>
    </xf>
    <xf numFmtId="3" fontId="6" fillId="0" borderId="1" xfId="0" applyNumberFormat="1" applyFont="1" applyBorder="1" applyAlignment="1">
      <alignment horizontal="center"/>
    </xf>
    <xf numFmtId="0" fontId="11" fillId="0" borderId="0" xfId="0" applyFont="1" applyAlignment="1">
      <alignment vertical="center"/>
    </xf>
    <xf numFmtId="0" fontId="0" fillId="0" borderId="0" xfId="0" applyAlignment="1">
      <alignment vertical="center"/>
    </xf>
    <xf numFmtId="17" fontId="10" fillId="0" borderId="0" xfId="0" quotePrefix="1" applyNumberFormat="1" applyFont="1" applyAlignment="1">
      <alignment horizontal="center" vertical="center"/>
    </xf>
    <xf numFmtId="17" fontId="10" fillId="0" borderId="0" xfId="0" applyNumberFormat="1" applyFont="1" applyAlignment="1">
      <alignment horizontal="center" vertical="center"/>
    </xf>
    <xf numFmtId="0" fontId="9" fillId="0" borderId="0" xfId="0" applyFont="1" applyAlignment="1">
      <alignment horizontal="center" vertical="center"/>
    </xf>
    <xf numFmtId="0" fontId="4" fillId="0" borderId="0" xfId="0" applyFont="1" applyBorder="1"/>
    <xf numFmtId="0" fontId="4" fillId="0" borderId="12" xfId="0" applyFont="1" applyBorder="1"/>
    <xf numFmtId="3" fontId="4" fillId="0" borderId="12" xfId="0" applyNumberFormat="1" applyFont="1" applyBorder="1" applyAlignment="1">
      <alignment horizontal="right"/>
    </xf>
    <xf numFmtId="164" fontId="4" fillId="0" borderId="0" xfId="1" applyNumberFormat="1" applyFont="1" applyBorder="1" applyAlignment="1">
      <alignment horizontal="right"/>
    </xf>
    <xf numFmtId="3" fontId="4" fillId="0" borderId="0" xfId="0" applyNumberFormat="1" applyFont="1" applyBorder="1" applyAlignment="1">
      <alignment horizontal="right"/>
    </xf>
    <xf numFmtId="0" fontId="15" fillId="0" borderId="0" xfId="0" applyFont="1"/>
    <xf numFmtId="0" fontId="16" fillId="0" borderId="6" xfId="0" applyFont="1" applyBorder="1"/>
    <xf numFmtId="0" fontId="16" fillId="0" borderId="0" xfId="0" applyFont="1"/>
    <xf numFmtId="0" fontId="1" fillId="0" borderId="3" xfId="0" applyFont="1" applyBorder="1"/>
    <xf numFmtId="0" fontId="17" fillId="0" borderId="2" xfId="0" applyFont="1" applyBorder="1"/>
    <xf numFmtId="0" fontId="17" fillId="0" borderId="1" xfId="0" applyFont="1" applyBorder="1"/>
    <xf numFmtId="0" fontId="18" fillId="0" borderId="5" xfId="0" applyFont="1" applyBorder="1" applyAlignment="1">
      <alignment horizontal="center"/>
    </xf>
    <xf numFmtId="0" fontId="18" fillId="0" borderId="6" xfId="0" applyFont="1" applyBorder="1" applyAlignment="1">
      <alignment horizontal="center"/>
    </xf>
    <xf numFmtId="0" fontId="18" fillId="0" borderId="1" xfId="0" applyFont="1" applyBorder="1" applyAlignment="1">
      <alignment horizontal="center"/>
    </xf>
    <xf numFmtId="0" fontId="18" fillId="0" borderId="1" xfId="0" applyFont="1" applyBorder="1"/>
    <xf numFmtId="3" fontId="18" fillId="0" borderId="5" xfId="0" applyNumberFormat="1" applyFont="1" applyBorder="1" applyAlignment="1">
      <alignment horizontal="right"/>
    </xf>
    <xf numFmtId="3" fontId="18" fillId="0" borderId="6" xfId="0" applyNumberFormat="1" applyFont="1" applyBorder="1" applyAlignment="1">
      <alignment horizontal="right"/>
    </xf>
    <xf numFmtId="3" fontId="18" fillId="0" borderId="1" xfId="0" applyNumberFormat="1" applyFont="1" applyBorder="1" applyAlignment="1">
      <alignment horizontal="right"/>
    </xf>
    <xf numFmtId="164" fontId="18" fillId="0" borderId="5" xfId="1" applyNumberFormat="1" applyFont="1" applyBorder="1" applyAlignment="1">
      <alignment horizontal="right"/>
    </xf>
    <xf numFmtId="164" fontId="18" fillId="0" borderId="6" xfId="1" applyNumberFormat="1" applyFont="1" applyBorder="1" applyAlignment="1">
      <alignment horizontal="right"/>
    </xf>
    <xf numFmtId="3" fontId="18" fillId="0" borderId="5" xfId="0" applyNumberFormat="1" applyFont="1" applyBorder="1"/>
    <xf numFmtId="3" fontId="18" fillId="0" borderId="6" xfId="0" applyNumberFormat="1" applyFont="1" applyBorder="1"/>
    <xf numFmtId="3" fontId="18" fillId="0" borderId="1" xfId="0" applyNumberFormat="1" applyFont="1" applyBorder="1"/>
    <xf numFmtId="0" fontId="18" fillId="0" borderId="5" xfId="0" applyFont="1" applyBorder="1"/>
    <xf numFmtId="0" fontId="18" fillId="0" borderId="6" xfId="0" applyFont="1" applyBorder="1"/>
    <xf numFmtId="0" fontId="17" fillId="0" borderId="7" xfId="0" applyFont="1" applyBorder="1"/>
    <xf numFmtId="3" fontId="17" fillId="0" borderId="8" xfId="0" applyNumberFormat="1" applyFont="1" applyBorder="1" applyAlignment="1">
      <alignment horizontal="right"/>
    </xf>
    <xf numFmtId="3" fontId="17" fillId="0" borderId="9" xfId="0" applyNumberFormat="1" applyFont="1" applyBorder="1" applyAlignment="1">
      <alignment horizontal="right"/>
    </xf>
    <xf numFmtId="3" fontId="17" fillId="0" borderId="7" xfId="0" applyNumberFormat="1" applyFont="1" applyBorder="1" applyAlignment="1">
      <alignment horizontal="right"/>
    </xf>
    <xf numFmtId="164" fontId="17" fillId="0" borderId="8" xfId="1" applyNumberFormat="1" applyFont="1" applyBorder="1" applyAlignment="1">
      <alignment horizontal="right"/>
    </xf>
    <xf numFmtId="164" fontId="17" fillId="0" borderId="9" xfId="1" applyNumberFormat="1" applyFont="1" applyBorder="1" applyAlignment="1">
      <alignment horizontal="right"/>
    </xf>
    <xf numFmtId="0" fontId="19" fillId="0" borderId="0" xfId="0" applyFont="1" applyBorder="1" applyAlignment="1">
      <alignment horizontal="left" indent="10"/>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20" fillId="0" borderId="0" xfId="0" applyFont="1" applyBorder="1" applyAlignment="1">
      <alignment horizontal="center"/>
    </xf>
    <xf numFmtId="0" fontId="20" fillId="0" borderId="0" xfId="0" applyFont="1" applyAlignment="1"/>
    <xf numFmtId="0" fontId="17" fillId="0" borderId="8" xfId="0" applyFont="1" applyBorder="1" applyAlignment="1">
      <alignment horizontal="center"/>
    </xf>
    <xf numFmtId="0" fontId="17" fillId="0" borderId="9" xfId="0" applyFont="1" applyBorder="1" applyAlignment="1">
      <alignment horizontal="center"/>
    </xf>
    <xf numFmtId="0" fontId="17" fillId="0" borderId="7" xfId="0" applyFont="1" applyBorder="1" applyAlignment="1">
      <alignment horizontal="center"/>
    </xf>
    <xf numFmtId="0" fontId="21" fillId="2" borderId="0" xfId="0" applyFont="1" applyFill="1" applyAlignment="1">
      <alignment horizontal="left" vertical="center" wrapText="1" indent="1"/>
    </xf>
    <xf numFmtId="0" fontId="15" fillId="2" borderId="0" xfId="0" applyFont="1" applyFill="1" applyAlignment="1">
      <alignment horizontal="center" vertical="top"/>
    </xf>
    <xf numFmtId="0" fontId="21" fillId="2" borderId="0" xfId="0" applyFont="1" applyFill="1" applyAlignment="1">
      <alignment horizontal="left" vertical="top" wrapText="1"/>
    </xf>
    <xf numFmtId="0" fontId="0" fillId="2" borderId="0" xfId="0" applyFill="1" applyAlignment="1">
      <alignment vertical="top" wrapText="1"/>
    </xf>
    <xf numFmtId="0" fontId="2" fillId="0" borderId="0" xfId="0" applyFont="1"/>
    <xf numFmtId="0" fontId="0" fillId="0" borderId="0" xfId="0" quotePrefix="1" applyAlignment="1">
      <alignment wrapText="1"/>
    </xf>
    <xf numFmtId="0" fontId="0" fillId="0" borderId="0" xfId="0" applyAlignment="1"/>
    <xf numFmtId="0" fontId="4" fillId="0" borderId="8" xfId="0" applyFont="1" applyBorder="1" applyAlignment="1">
      <alignment horizontal="center"/>
    </xf>
    <xf numFmtId="0" fontId="4" fillId="0" borderId="9" xfId="0" applyFont="1" applyBorder="1" applyAlignment="1">
      <alignment horizontal="center"/>
    </xf>
    <xf numFmtId="0" fontId="6" fillId="0" borderId="4" xfId="0" applyFont="1" applyBorder="1"/>
    <xf numFmtId="3" fontId="0" fillId="0" borderId="11" xfId="0" applyNumberFormat="1" applyBorder="1" applyAlignment="1">
      <alignment horizontal="right"/>
    </xf>
    <xf numFmtId="3" fontId="0" fillId="0" borderId="13" xfId="0" applyNumberFormat="1" applyBorder="1" applyAlignment="1">
      <alignment horizontal="right"/>
    </xf>
    <xf numFmtId="3" fontId="0" fillId="0" borderId="4" xfId="0" applyNumberFormat="1" applyBorder="1" applyAlignment="1">
      <alignment horizontal="right"/>
    </xf>
    <xf numFmtId="165" fontId="1" fillId="0" borderId="11" xfId="1" applyNumberFormat="1" applyFont="1" applyBorder="1" applyAlignment="1">
      <alignment horizontal="right"/>
    </xf>
    <xf numFmtId="165" fontId="1" fillId="0" borderId="13" xfId="1" applyNumberFormat="1" applyFont="1" applyBorder="1" applyAlignment="1">
      <alignment horizontal="right"/>
    </xf>
    <xf numFmtId="165" fontId="0" fillId="0" borderId="11" xfId="0" applyNumberFormat="1" applyBorder="1" applyAlignment="1">
      <alignment horizontal="right"/>
    </xf>
    <xf numFmtId="165" fontId="0" fillId="0" borderId="13" xfId="0" applyNumberFormat="1" applyBorder="1" applyAlignment="1">
      <alignment horizontal="right"/>
    </xf>
    <xf numFmtId="165" fontId="0" fillId="0" borderId="4" xfId="0" applyNumberFormat="1" applyBorder="1" applyAlignment="1">
      <alignment horizontal="right"/>
    </xf>
    <xf numFmtId="164" fontId="1" fillId="0" borderId="11" xfId="1" applyNumberFormat="1" applyFont="1" applyBorder="1" applyAlignment="1">
      <alignment horizontal="right"/>
    </xf>
    <xf numFmtId="164" fontId="1" fillId="0" borderId="13" xfId="1" applyNumberFormat="1" applyFont="1" applyBorder="1" applyAlignment="1">
      <alignment horizontal="right"/>
    </xf>
    <xf numFmtId="165" fontId="0" fillId="0" borderId="11" xfId="1" applyNumberFormat="1" applyFont="1" applyBorder="1" applyAlignment="1">
      <alignment horizontal="right"/>
    </xf>
    <xf numFmtId="165" fontId="0" fillId="0" borderId="13" xfId="1" applyNumberFormat="1" applyFont="1" applyBorder="1" applyAlignment="1">
      <alignment horizontal="right"/>
    </xf>
    <xf numFmtId="2" fontId="0" fillId="0" borderId="4" xfId="1" applyNumberFormat="1" applyFont="1" applyBorder="1" applyAlignment="1">
      <alignment horizontal="right"/>
    </xf>
    <xf numFmtId="2" fontId="0" fillId="0" borderId="11" xfId="1" applyNumberFormat="1" applyFont="1" applyBorder="1" applyAlignment="1">
      <alignment horizontal="right"/>
    </xf>
    <xf numFmtId="2" fontId="0" fillId="0" borderId="13" xfId="1" applyNumberFormat="1" applyFont="1" applyBorder="1" applyAlignment="1">
      <alignment horizontal="right"/>
    </xf>
    <xf numFmtId="0" fontId="6" fillId="0" borderId="1" xfId="0" applyFont="1" applyBorder="1" applyAlignment="1">
      <alignment horizontal="left" indent="2"/>
    </xf>
    <xf numFmtId="0" fontId="4" fillId="0" borderId="1" xfId="0" applyFont="1" applyBorder="1" applyAlignment="1">
      <alignment horizontal="left"/>
    </xf>
    <xf numFmtId="0" fontId="4" fillId="0" borderId="0" xfId="0" applyFont="1" applyAlignment="1"/>
    <xf numFmtId="0" fontId="4" fillId="0" borderId="1" xfId="0" applyFont="1" applyBorder="1" applyAlignment="1"/>
    <xf numFmtId="0" fontId="4" fillId="0" borderId="7" xfId="0" quotePrefix="1" applyFont="1" applyBorder="1"/>
    <xf numFmtId="0" fontId="4" fillId="0" borderId="4" xfId="0" quotePrefix="1" applyFont="1" applyBorder="1"/>
    <xf numFmtId="0" fontId="7" fillId="0" borderId="4" xfId="0" quotePrefix="1" applyFont="1" applyBorder="1"/>
    <xf numFmtId="0" fontId="4" fillId="0" borderId="4" xfId="0" applyFont="1" applyBorder="1" applyAlignment="1"/>
    <xf numFmtId="3" fontId="4" fillId="0" borderId="11" xfId="0" applyNumberFormat="1" applyFont="1" applyBorder="1" applyAlignment="1">
      <alignment horizontal="right"/>
    </xf>
    <xf numFmtId="3" fontId="4" fillId="0" borderId="13" xfId="0" applyNumberFormat="1" applyFont="1" applyBorder="1" applyAlignment="1">
      <alignment horizontal="right"/>
    </xf>
    <xf numFmtId="3" fontId="4" fillId="0" borderId="4" xfId="0" applyNumberFormat="1" applyFont="1" applyBorder="1" applyAlignment="1">
      <alignment horizontal="right"/>
    </xf>
    <xf numFmtId="164" fontId="4" fillId="0" borderId="11" xfId="1" applyNumberFormat="1" applyFont="1" applyBorder="1" applyAlignment="1">
      <alignment horizontal="right"/>
    </xf>
    <xf numFmtId="164" fontId="4" fillId="0" borderId="13" xfId="1" applyNumberFormat="1" applyFont="1" applyBorder="1" applyAlignment="1">
      <alignment horizontal="right"/>
    </xf>
    <xf numFmtId="0" fontId="0" fillId="0" borderId="7" xfId="0" applyBorder="1"/>
    <xf numFmtId="3" fontId="0" fillId="0" borderId="8" xfId="0" applyNumberFormat="1" applyBorder="1"/>
    <xf numFmtId="3" fontId="0" fillId="0" borderId="9" xfId="0" applyNumberFormat="1" applyBorder="1"/>
    <xf numFmtId="3" fontId="0" fillId="0" borderId="7" xfId="0" applyNumberFormat="1" applyBorder="1"/>
    <xf numFmtId="0" fontId="0" fillId="0" borderId="8" xfId="0" applyBorder="1"/>
    <xf numFmtId="0" fontId="0" fillId="0" borderId="9" xfId="0" applyBorder="1"/>
    <xf numFmtId="0" fontId="6" fillId="0" borderId="4" xfId="0" applyFont="1" applyBorder="1" applyAlignment="1">
      <alignment horizontal="left" indent="2"/>
    </xf>
    <xf numFmtId="0" fontId="4" fillId="0" borderId="7" xfId="0" applyFont="1" applyBorder="1" applyAlignment="1">
      <alignment horizontal="left"/>
    </xf>
    <xf numFmtId="0" fontId="3" fillId="2" borderId="0" xfId="0" quotePrefix="1" applyFont="1" applyFill="1" applyAlignment="1">
      <alignment horizontal="left" vertical="top" wrapText="1"/>
    </xf>
    <xf numFmtId="0" fontId="0" fillId="0" borderId="0" xfId="0" applyAlignment="1">
      <alignment vertical="top" wrapText="1"/>
    </xf>
    <xf numFmtId="0" fontId="0" fillId="0" borderId="0" xfId="0" applyAlignment="1">
      <alignment wrapText="1"/>
    </xf>
    <xf numFmtId="0" fontId="8" fillId="3" borderId="14" xfId="0" quotePrefix="1" applyFont="1" applyFill="1" applyBorder="1" applyAlignment="1">
      <alignment horizontal="center" vertical="center"/>
    </xf>
    <xf numFmtId="0" fontId="8" fillId="3" borderId="0" xfId="0" applyFont="1" applyFill="1" applyBorder="1" applyAlignment="1">
      <alignment horizontal="center" vertical="center"/>
    </xf>
    <xf numFmtId="0" fontId="0" fillId="0" borderId="0" xfId="0" applyAlignment="1"/>
    <xf numFmtId="0" fontId="0" fillId="0" borderId="0" xfId="0" applyBorder="1" applyAlignment="1">
      <alignment horizontal="center"/>
    </xf>
    <xf numFmtId="0" fontId="12" fillId="0" borderId="0" xfId="0" applyFont="1" applyAlignment="1">
      <alignment horizontal="center" vertical="center"/>
    </xf>
    <xf numFmtId="0" fontId="13" fillId="0" borderId="0" xfId="0" applyFont="1" applyAlignment="1">
      <alignment vertical="center"/>
    </xf>
    <xf numFmtId="17" fontId="14" fillId="0" borderId="0" xfId="0" quotePrefix="1" applyNumberFormat="1" applyFont="1" applyAlignment="1">
      <alignment horizontal="center" vertical="center"/>
    </xf>
    <xf numFmtId="17" fontId="14" fillId="0" borderId="0" xfId="0" applyNumberFormat="1" applyFont="1" applyAlignment="1">
      <alignment horizontal="center" vertical="center"/>
    </xf>
    <xf numFmtId="0" fontId="14" fillId="0" borderId="0" xfId="0" applyFont="1" applyAlignment="1">
      <alignment vertical="center"/>
    </xf>
    <xf numFmtId="0" fontId="20" fillId="0" borderId="0" xfId="0" applyFont="1" applyBorder="1" applyAlignment="1">
      <alignment horizontal="center"/>
    </xf>
    <xf numFmtId="0" fontId="20" fillId="0" borderId="0" xfId="0" applyFont="1" applyAlignment="1"/>
    <xf numFmtId="0" fontId="17" fillId="0" borderId="8" xfId="0" applyFont="1" applyBorder="1" applyAlignment="1">
      <alignment horizontal="center"/>
    </xf>
    <xf numFmtId="0" fontId="17" fillId="0" borderId="9" xfId="0" applyFont="1" applyBorder="1" applyAlignment="1">
      <alignment horizontal="center"/>
    </xf>
    <xf numFmtId="0" fontId="17" fillId="0" borderId="10"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0" borderId="10" xfId="0" applyFont="1" applyBorder="1" applyAlignment="1">
      <alignment horizontal="center"/>
    </xf>
    <xf numFmtId="0" fontId="4" fillId="0" borderId="0" xfId="0" applyFont="1" applyAlignment="1">
      <alignment horizontal="center"/>
    </xf>
    <xf numFmtId="0" fontId="5" fillId="0" borderId="0" xfId="0" quotePrefix="1" applyFont="1" applyAlignment="1">
      <alignment horizontal="center" wrapText="1"/>
    </xf>
    <xf numFmtId="0" fontId="6" fillId="0" borderId="0" xfId="0" applyFont="1" applyAlignment="1">
      <alignment horizontal="center"/>
    </xf>
    <xf numFmtId="0" fontId="4" fillId="0" borderId="9" xfId="0" applyFont="1" applyBorder="1" applyAlignment="1"/>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DDDDD"/>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76200</xdr:colOff>
      <xdr:row>1</xdr:row>
      <xdr:rowOff>643890</xdr:rowOff>
    </xdr:from>
    <xdr:to>
      <xdr:col>5</xdr:col>
      <xdr:colOff>487680</xdr:colOff>
      <xdr:row>1</xdr:row>
      <xdr:rowOff>2510790</xdr:rowOff>
    </xdr:to>
    <xdr:pic>
      <xdr:nvPicPr>
        <xdr:cNvPr id="1241" name="Picture 1" descr="FCAI Logo">
          <a:extLst>
            <a:ext uri="{FF2B5EF4-FFF2-40B4-BE49-F238E27FC236}">
              <a16:creationId xmlns:a16="http://schemas.microsoft.com/office/drawing/2014/main" id="{EA372674-2188-4BE6-BD2E-FF093E4BC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50870" y="1223010"/>
          <a:ext cx="1764030" cy="186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12</xdr:col>
      <xdr:colOff>0</xdr:colOff>
      <xdr:row>40</xdr:row>
      <xdr:rowOff>0</xdr:rowOff>
    </xdr:to>
    <xdr:sp macro="" textlink="">
      <xdr:nvSpPr>
        <xdr:cNvPr id="1242" name="Rectangle 2">
          <a:extLst>
            <a:ext uri="{FF2B5EF4-FFF2-40B4-BE49-F238E27FC236}">
              <a16:creationId xmlns:a16="http://schemas.microsoft.com/office/drawing/2014/main" id="{6383940E-285E-45EC-8026-5700DEBC6F44}"/>
            </a:ext>
          </a:extLst>
        </xdr:cNvPr>
        <xdr:cNvSpPr>
          <a:spLocks noChangeArrowheads="1"/>
        </xdr:cNvSpPr>
      </xdr:nvSpPr>
      <xdr:spPr bwMode="auto">
        <a:xfrm>
          <a:off x="0" y="0"/>
          <a:ext cx="7875270" cy="11525250"/>
        </a:xfrm>
        <a:prstGeom prst="rect">
          <a:avLst/>
        </a:prstGeom>
        <a:noFill/>
        <a:ln w="57150" cmpd="thickThin">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pageSetUpPr fitToPage="1"/>
  </sheetPr>
  <dimension ref="A1:O44"/>
  <sheetViews>
    <sheetView tabSelected="1" workbookViewId="0">
      <selection activeCell="M1" sqref="M1"/>
    </sheetView>
  </sheetViews>
  <sheetFormatPr defaultRowHeight="12.75" x14ac:dyDescent="0.2"/>
  <cols>
    <col min="1" max="1" width="2.7109375" customWidth="1"/>
    <col min="2" max="2" width="32.5703125" customWidth="1"/>
    <col min="3" max="4" width="9.5703125" bestFit="1" customWidth="1"/>
    <col min="5" max="6" width="10.140625" customWidth="1"/>
    <col min="7" max="7" width="1.7109375" customWidth="1"/>
    <col min="8" max="8" width="9" bestFit="1" customWidth="1"/>
    <col min="12" max="12" width="2.7109375" customWidth="1"/>
    <col min="15" max="17" width="8.5703125" customWidth="1"/>
  </cols>
  <sheetData>
    <row r="1" spans="1:12" ht="45.75" customHeight="1" x14ac:dyDescent="0.2">
      <c r="A1" s="182" t="s">
        <v>82</v>
      </c>
      <c r="B1" s="183"/>
      <c r="C1" s="183"/>
      <c r="D1" s="183"/>
      <c r="E1" s="183"/>
      <c r="F1" s="183"/>
      <c r="G1" s="183"/>
      <c r="H1" s="183"/>
      <c r="I1" s="183"/>
      <c r="J1" s="184"/>
      <c r="K1" s="184"/>
      <c r="L1" s="184"/>
    </row>
    <row r="2" spans="1:12" ht="244.5" customHeight="1" x14ac:dyDescent="0.2">
      <c r="A2" s="185"/>
      <c r="B2" s="185"/>
      <c r="C2" s="185"/>
      <c r="D2" s="185"/>
      <c r="E2" s="185"/>
      <c r="F2" s="185"/>
      <c r="G2" s="185"/>
      <c r="H2" s="185"/>
      <c r="I2" s="185"/>
      <c r="J2" s="184"/>
      <c r="K2" s="184"/>
      <c r="L2" s="184"/>
    </row>
    <row r="3" spans="1:12" ht="18" x14ac:dyDescent="0.25">
      <c r="A3" s="191" t="s">
        <v>24</v>
      </c>
      <c r="B3" s="192"/>
      <c r="C3" s="192"/>
      <c r="D3" s="192"/>
      <c r="E3" s="192"/>
      <c r="F3" s="192"/>
      <c r="G3" s="192"/>
      <c r="H3" s="192"/>
      <c r="I3" s="192"/>
      <c r="J3" s="192"/>
      <c r="K3" s="192"/>
      <c r="L3" s="192"/>
    </row>
    <row r="4" spans="1:12" ht="39.950000000000003" customHeight="1" x14ac:dyDescent="0.25">
      <c r="A4" s="128"/>
      <c r="B4" s="129"/>
      <c r="C4" s="129"/>
      <c r="D4" s="129"/>
      <c r="E4" s="129"/>
      <c r="F4" s="129"/>
      <c r="G4" s="129"/>
      <c r="H4" s="129"/>
      <c r="I4" s="129"/>
      <c r="J4" s="129"/>
      <c r="K4" s="129"/>
      <c r="L4" s="129"/>
    </row>
    <row r="5" spans="1:12" s="89" customFormat="1" ht="39.75" customHeight="1" x14ac:dyDescent="0.2">
      <c r="A5" s="186" t="s">
        <v>23</v>
      </c>
      <c r="B5" s="186"/>
      <c r="C5" s="186"/>
      <c r="D5" s="186"/>
      <c r="E5" s="186"/>
      <c r="F5" s="186"/>
      <c r="G5" s="186"/>
      <c r="H5" s="186"/>
      <c r="I5" s="186"/>
      <c r="J5" s="187"/>
      <c r="K5" s="187"/>
      <c r="L5" s="187"/>
    </row>
    <row r="6" spans="1:12" s="89" customFormat="1" ht="39.950000000000003" customHeight="1" x14ac:dyDescent="0.2">
      <c r="A6" s="93"/>
      <c r="B6" s="93"/>
      <c r="C6" s="93"/>
      <c r="D6" s="93"/>
      <c r="E6" s="93"/>
      <c r="F6" s="93"/>
      <c r="G6" s="93"/>
      <c r="H6" s="93"/>
      <c r="I6" s="93"/>
      <c r="J6" s="90"/>
      <c r="K6" s="90"/>
      <c r="L6" s="90"/>
    </row>
    <row r="7" spans="1:12" s="89" customFormat="1" ht="39.75" customHeight="1" x14ac:dyDescent="0.2">
      <c r="A7" s="188" t="s">
        <v>83</v>
      </c>
      <c r="B7" s="189"/>
      <c r="C7" s="189"/>
      <c r="D7" s="189"/>
      <c r="E7" s="189"/>
      <c r="F7" s="189"/>
      <c r="G7" s="189"/>
      <c r="H7" s="189"/>
      <c r="I7" s="189"/>
      <c r="J7" s="190"/>
      <c r="K7" s="190"/>
      <c r="L7" s="190"/>
    </row>
    <row r="8" spans="1:12" s="89" customFormat="1" ht="39.75" customHeight="1" x14ac:dyDescent="0.2">
      <c r="A8" s="91"/>
      <c r="B8" s="92"/>
      <c r="C8" s="92"/>
      <c r="D8" s="92"/>
      <c r="E8" s="92"/>
      <c r="F8" s="92"/>
      <c r="G8" s="92"/>
      <c r="H8" s="92"/>
      <c r="I8" s="92"/>
      <c r="J8" s="90"/>
      <c r="K8" s="90"/>
      <c r="L8" s="90"/>
    </row>
    <row r="9" spans="1:12" s="89" customFormat="1" ht="14.25" customHeight="1" x14ac:dyDescent="0.2">
      <c r="A9" s="91"/>
      <c r="B9" s="92"/>
      <c r="C9" s="92"/>
      <c r="D9" s="92"/>
      <c r="E9" s="92"/>
      <c r="F9" s="92"/>
      <c r="G9" s="92"/>
      <c r="H9" s="92"/>
      <c r="I9" s="92"/>
      <c r="J9" s="90"/>
      <c r="K9" s="90"/>
      <c r="L9" s="90"/>
    </row>
    <row r="10" spans="1:12" s="89" customFormat="1" ht="14.25" customHeight="1" x14ac:dyDescent="0.2">
      <c r="A10" s="91"/>
      <c r="B10" s="92"/>
      <c r="C10" s="92"/>
      <c r="D10" s="92"/>
      <c r="E10" s="92"/>
      <c r="F10" s="92"/>
      <c r="G10" s="92"/>
      <c r="H10" s="92"/>
      <c r="I10" s="92"/>
      <c r="J10" s="90"/>
      <c r="K10" s="90"/>
      <c r="L10" s="90"/>
    </row>
    <row r="11" spans="1:12" s="89" customFormat="1" ht="12.75" customHeight="1" x14ac:dyDescent="0.2">
      <c r="A11" s="91"/>
      <c r="B11" s="92"/>
      <c r="C11" s="92"/>
      <c r="D11" s="92"/>
      <c r="E11" s="92"/>
      <c r="F11" s="92"/>
      <c r="G11" s="92"/>
      <c r="H11" s="92"/>
      <c r="I11" s="92"/>
      <c r="J11" s="90"/>
      <c r="K11" s="90"/>
      <c r="L11" s="90"/>
    </row>
    <row r="12" spans="1:12" ht="15" x14ac:dyDescent="0.2">
      <c r="A12" s="99"/>
      <c r="B12" s="102"/>
      <c r="C12" s="193" t="s">
        <v>1</v>
      </c>
      <c r="D12" s="194"/>
      <c r="E12" s="193" t="s">
        <v>2</v>
      </c>
      <c r="F12" s="194"/>
      <c r="G12" s="103"/>
      <c r="H12" s="193" t="s">
        <v>3</v>
      </c>
      <c r="I12" s="195"/>
      <c r="J12" s="195"/>
      <c r="K12" s="194"/>
      <c r="L12" s="99"/>
    </row>
    <row r="13" spans="1:12" ht="15" x14ac:dyDescent="0.2">
      <c r="A13" s="99"/>
      <c r="B13" s="119" t="s">
        <v>0</v>
      </c>
      <c r="C13" s="130">
        <f>VALUE(RIGHT(A7, 4))</f>
        <v>2020</v>
      </c>
      <c r="D13" s="131">
        <f>C13-1</f>
        <v>2019</v>
      </c>
      <c r="E13" s="130">
        <f>C13</f>
        <v>2020</v>
      </c>
      <c r="F13" s="131">
        <f>D13</f>
        <v>2019</v>
      </c>
      <c r="G13" s="132"/>
      <c r="H13" s="130" t="s">
        <v>4</v>
      </c>
      <c r="I13" s="131" t="s">
        <v>2</v>
      </c>
      <c r="J13" s="130" t="s">
        <v>4</v>
      </c>
      <c r="K13" s="131" t="s">
        <v>2</v>
      </c>
      <c r="L13" s="99"/>
    </row>
    <row r="14" spans="1:12" ht="15" x14ac:dyDescent="0.2">
      <c r="A14" s="99"/>
      <c r="B14" s="104"/>
      <c r="C14" s="105"/>
      <c r="D14" s="106"/>
      <c r="E14" s="105"/>
      <c r="F14" s="106"/>
      <c r="G14" s="107"/>
      <c r="H14" s="105"/>
      <c r="I14" s="106"/>
      <c r="J14" s="105"/>
      <c r="K14" s="106"/>
      <c r="L14" s="99"/>
    </row>
    <row r="15" spans="1:12" ht="15" x14ac:dyDescent="0.2">
      <c r="A15" s="99"/>
      <c r="B15" s="108" t="s">
        <v>84</v>
      </c>
      <c r="C15" s="109">
        <v>1382</v>
      </c>
      <c r="D15" s="110">
        <v>1337</v>
      </c>
      <c r="E15" s="109">
        <v>15281</v>
      </c>
      <c r="F15" s="110">
        <v>12550</v>
      </c>
      <c r="G15" s="111"/>
      <c r="H15" s="109">
        <f t="shared" ref="H15:H22" si="0">C15-D15</f>
        <v>45</v>
      </c>
      <c r="I15" s="110">
        <f t="shared" ref="I15:I22" si="1">E15-F15</f>
        <v>2731</v>
      </c>
      <c r="J15" s="112">
        <f t="shared" ref="J15:J22" si="2">IF(D15=0, "-", IF(H15/D15&lt;10, H15/D15, "&gt;999%"))</f>
        <v>3.3657442034405384E-2</v>
      </c>
      <c r="K15" s="113">
        <f t="shared" ref="K15:K22" si="3">IF(F15=0, "-", IF(I15/F15&lt;10, I15/F15, "&gt;999%"))</f>
        <v>0.21760956175298804</v>
      </c>
      <c r="L15" s="99"/>
    </row>
    <row r="16" spans="1:12" ht="15" x14ac:dyDescent="0.2">
      <c r="A16" s="99"/>
      <c r="B16" s="108" t="s">
        <v>85</v>
      </c>
      <c r="C16" s="109">
        <v>26014</v>
      </c>
      <c r="D16" s="110">
        <v>27682</v>
      </c>
      <c r="E16" s="109">
        <v>214680</v>
      </c>
      <c r="F16" s="110">
        <v>259958</v>
      </c>
      <c r="G16" s="111"/>
      <c r="H16" s="109">
        <f t="shared" si="0"/>
        <v>-1668</v>
      </c>
      <c r="I16" s="110">
        <f t="shared" si="1"/>
        <v>-45278</v>
      </c>
      <c r="J16" s="112">
        <f t="shared" si="2"/>
        <v>-6.0255761866917133E-2</v>
      </c>
      <c r="K16" s="113">
        <f t="shared" si="3"/>
        <v>-0.1741742896929504</v>
      </c>
      <c r="L16" s="99"/>
    </row>
    <row r="17" spans="1:12" ht="15" x14ac:dyDescent="0.2">
      <c r="A17" s="99"/>
      <c r="B17" s="108" t="s">
        <v>86</v>
      </c>
      <c r="C17" s="109">
        <v>666</v>
      </c>
      <c r="D17" s="110">
        <v>602</v>
      </c>
      <c r="E17" s="109">
        <v>5422</v>
      </c>
      <c r="F17" s="110">
        <v>6871</v>
      </c>
      <c r="G17" s="111"/>
      <c r="H17" s="109">
        <f t="shared" si="0"/>
        <v>64</v>
      </c>
      <c r="I17" s="110">
        <f t="shared" si="1"/>
        <v>-1449</v>
      </c>
      <c r="J17" s="112">
        <f t="shared" si="2"/>
        <v>0.10631229235880399</v>
      </c>
      <c r="K17" s="113">
        <f t="shared" si="3"/>
        <v>-0.21088633386697714</v>
      </c>
      <c r="L17" s="99"/>
    </row>
    <row r="18" spans="1:12" ht="15" x14ac:dyDescent="0.2">
      <c r="A18" s="99"/>
      <c r="B18" s="108" t="s">
        <v>87</v>
      </c>
      <c r="C18" s="109">
        <v>16149</v>
      </c>
      <c r="D18" s="110">
        <v>17535</v>
      </c>
      <c r="E18" s="109">
        <v>137541</v>
      </c>
      <c r="F18" s="110">
        <v>164962</v>
      </c>
      <c r="G18" s="111"/>
      <c r="H18" s="109">
        <f t="shared" si="0"/>
        <v>-1386</v>
      </c>
      <c r="I18" s="110">
        <f t="shared" si="1"/>
        <v>-27421</v>
      </c>
      <c r="J18" s="112">
        <f t="shared" si="2"/>
        <v>-7.9041916167664678E-2</v>
      </c>
      <c r="K18" s="113">
        <f t="shared" si="3"/>
        <v>-0.16622616117651337</v>
      </c>
      <c r="L18" s="99"/>
    </row>
    <row r="19" spans="1:12" ht="15" x14ac:dyDescent="0.2">
      <c r="A19" s="99"/>
      <c r="B19" s="108" t="s">
        <v>88</v>
      </c>
      <c r="C19" s="109">
        <v>5177</v>
      </c>
      <c r="D19" s="110">
        <v>6645</v>
      </c>
      <c r="E19" s="109">
        <v>42616</v>
      </c>
      <c r="F19" s="110">
        <v>51738</v>
      </c>
      <c r="G19" s="111"/>
      <c r="H19" s="109">
        <f t="shared" si="0"/>
        <v>-1468</v>
      </c>
      <c r="I19" s="110">
        <f t="shared" si="1"/>
        <v>-9122</v>
      </c>
      <c r="J19" s="112">
        <f t="shared" si="2"/>
        <v>-0.22091798344620014</v>
      </c>
      <c r="K19" s="113">
        <f t="shared" si="3"/>
        <v>-0.17631141520739108</v>
      </c>
      <c r="L19" s="99"/>
    </row>
    <row r="20" spans="1:12" ht="15" x14ac:dyDescent="0.2">
      <c r="A20" s="99"/>
      <c r="B20" s="108" t="s">
        <v>89</v>
      </c>
      <c r="C20" s="109">
        <v>1268</v>
      </c>
      <c r="D20" s="110">
        <v>1927</v>
      </c>
      <c r="E20" s="109">
        <v>10689</v>
      </c>
      <c r="F20" s="110">
        <v>14791</v>
      </c>
      <c r="G20" s="111"/>
      <c r="H20" s="109">
        <f t="shared" si="0"/>
        <v>-659</v>
      </c>
      <c r="I20" s="110">
        <f t="shared" si="1"/>
        <v>-4102</v>
      </c>
      <c r="J20" s="112">
        <f t="shared" si="2"/>
        <v>-0.34198235599377269</v>
      </c>
      <c r="K20" s="113">
        <f t="shared" si="3"/>
        <v>-0.27733080927591103</v>
      </c>
      <c r="L20" s="99"/>
    </row>
    <row r="21" spans="1:12" ht="15" x14ac:dyDescent="0.2">
      <c r="A21" s="99"/>
      <c r="B21" s="108" t="s">
        <v>90</v>
      </c>
      <c r="C21" s="109">
        <v>10447</v>
      </c>
      <c r="D21" s="110">
        <v>24686</v>
      </c>
      <c r="E21" s="109">
        <v>155887</v>
      </c>
      <c r="F21" s="110">
        <v>231192</v>
      </c>
      <c r="G21" s="111"/>
      <c r="H21" s="109">
        <f t="shared" si="0"/>
        <v>-14239</v>
      </c>
      <c r="I21" s="110">
        <f t="shared" si="1"/>
        <v>-75305</v>
      </c>
      <c r="J21" s="112">
        <f t="shared" si="2"/>
        <v>-0.57680466661265495</v>
      </c>
      <c r="K21" s="113">
        <f t="shared" si="3"/>
        <v>-0.3257249385791896</v>
      </c>
      <c r="L21" s="99"/>
    </row>
    <row r="22" spans="1:12" ht="15" x14ac:dyDescent="0.2">
      <c r="A22" s="99"/>
      <c r="B22" s="108" t="s">
        <v>91</v>
      </c>
      <c r="C22" s="109">
        <v>7882</v>
      </c>
      <c r="D22" s="110">
        <v>7767</v>
      </c>
      <c r="E22" s="109">
        <v>62775</v>
      </c>
      <c r="F22" s="110">
        <v>69402</v>
      </c>
      <c r="G22" s="111"/>
      <c r="H22" s="109">
        <f t="shared" si="0"/>
        <v>115</v>
      </c>
      <c r="I22" s="110">
        <f t="shared" si="1"/>
        <v>-6627</v>
      </c>
      <c r="J22" s="112">
        <f t="shared" si="2"/>
        <v>1.4806231492210635E-2</v>
      </c>
      <c r="K22" s="113">
        <f t="shared" si="3"/>
        <v>-9.5487161753263591E-2</v>
      </c>
      <c r="L22" s="99"/>
    </row>
    <row r="23" spans="1:12" ht="15" x14ac:dyDescent="0.2">
      <c r="A23" s="99"/>
      <c r="B23" s="108"/>
      <c r="C23" s="114"/>
      <c r="D23" s="115"/>
      <c r="E23" s="114"/>
      <c r="F23" s="115"/>
      <c r="G23" s="116"/>
      <c r="H23" s="114"/>
      <c r="I23" s="115"/>
      <c r="J23" s="117"/>
      <c r="K23" s="118"/>
      <c r="L23" s="99"/>
    </row>
    <row r="24" spans="1:12" s="43" customFormat="1" ht="15.75" x14ac:dyDescent="0.25">
      <c r="A24" s="100"/>
      <c r="B24" s="119" t="s">
        <v>5</v>
      </c>
      <c r="C24" s="120">
        <f>SUM(C15:C23)</f>
        <v>68985</v>
      </c>
      <c r="D24" s="121">
        <f>SUM(D15:D23)</f>
        <v>88181</v>
      </c>
      <c r="E24" s="120">
        <f>SUM(E15:E23)</f>
        <v>644891</v>
      </c>
      <c r="F24" s="121">
        <f>SUM(F15:F23)</f>
        <v>811464</v>
      </c>
      <c r="G24" s="122"/>
      <c r="H24" s="120">
        <f>SUM(H15:H23)</f>
        <v>-19196</v>
      </c>
      <c r="I24" s="121">
        <f>SUM(I15:I23)</f>
        <v>-166573</v>
      </c>
      <c r="J24" s="123">
        <f>IF(D24=0, 0, H24/D24)</f>
        <v>-0.21768861772944284</v>
      </c>
      <c r="K24" s="124">
        <f>IF(F24=0, 0, I24/F24)</f>
        <v>-0.20527466406396341</v>
      </c>
      <c r="L24" s="101"/>
    </row>
    <row r="25" spans="1:12" s="43" customFormat="1" x14ac:dyDescent="0.2">
      <c r="A25" s="94"/>
      <c r="B25" s="95"/>
      <c r="C25" s="96"/>
      <c r="D25" s="96"/>
      <c r="E25" s="96"/>
      <c r="F25" s="96"/>
      <c r="G25" s="96"/>
      <c r="H25" s="96"/>
      <c r="I25" s="96"/>
      <c r="J25" s="97"/>
      <c r="K25" s="97"/>
    </row>
    <row r="26" spans="1:12" s="43" customFormat="1" x14ac:dyDescent="0.2">
      <c r="A26" s="94"/>
      <c r="B26" s="94"/>
      <c r="C26" s="98"/>
      <c r="D26" s="98"/>
      <c r="E26" s="98"/>
      <c r="F26" s="98"/>
      <c r="G26" s="98"/>
      <c r="H26" s="98"/>
      <c r="I26" s="98"/>
      <c r="J26" s="97"/>
      <c r="K26" s="97"/>
    </row>
    <row r="27" spans="1:12" s="43" customFormat="1" ht="14.25" x14ac:dyDescent="0.2">
      <c r="A27" s="94"/>
      <c r="B27" s="125"/>
      <c r="C27" s="98"/>
      <c r="D27" s="98"/>
      <c r="E27" s="98"/>
      <c r="F27" s="98"/>
      <c r="G27" s="98"/>
      <c r="H27" s="98"/>
      <c r="I27" s="98"/>
      <c r="J27" s="97"/>
      <c r="K27" s="97"/>
    </row>
    <row r="28" spans="1:12" s="43" customFormat="1" ht="14.25" x14ac:dyDescent="0.2">
      <c r="A28" s="94"/>
      <c r="B28" s="125"/>
      <c r="C28" s="98"/>
      <c r="D28" s="98"/>
      <c r="E28" s="98"/>
      <c r="F28" s="98"/>
      <c r="G28" s="98"/>
      <c r="H28" s="98"/>
      <c r="I28" s="98"/>
      <c r="J28" s="97"/>
      <c r="K28" s="97"/>
    </row>
    <row r="29" spans="1:12" s="43" customFormat="1" ht="14.25" x14ac:dyDescent="0.2">
      <c r="A29" s="94"/>
      <c r="B29" s="125"/>
      <c r="C29" s="98"/>
      <c r="D29" s="98"/>
      <c r="E29" s="98"/>
      <c r="F29" s="98"/>
      <c r="G29" s="98"/>
      <c r="H29" s="98"/>
      <c r="I29" s="98"/>
      <c r="J29" s="97"/>
      <c r="K29" s="97"/>
    </row>
    <row r="30" spans="1:12" s="43" customFormat="1" ht="14.25" x14ac:dyDescent="0.2">
      <c r="A30" s="94"/>
      <c r="B30" s="125"/>
      <c r="C30" s="98"/>
      <c r="D30" s="98"/>
      <c r="E30" s="98"/>
      <c r="F30" s="98"/>
      <c r="G30" s="98"/>
      <c r="H30" s="98"/>
      <c r="I30" s="98"/>
      <c r="J30" s="97"/>
      <c r="K30" s="97"/>
    </row>
    <row r="31" spans="1:12" s="43" customFormat="1" x14ac:dyDescent="0.2">
      <c r="A31" s="94"/>
      <c r="C31" s="98"/>
      <c r="D31" s="98"/>
      <c r="E31" s="98"/>
      <c r="F31" s="98"/>
      <c r="G31" s="98"/>
      <c r="H31" s="98"/>
      <c r="I31" s="98"/>
      <c r="J31" s="97"/>
      <c r="K31" s="97"/>
    </row>
    <row r="32" spans="1:12" s="43" customFormat="1" x14ac:dyDescent="0.2">
      <c r="A32" s="94"/>
      <c r="C32" s="98"/>
      <c r="D32" s="98"/>
      <c r="E32" s="98"/>
      <c r="F32" s="98"/>
      <c r="G32" s="98"/>
      <c r="H32" s="98"/>
      <c r="I32" s="98"/>
      <c r="J32" s="97"/>
      <c r="K32" s="97"/>
    </row>
    <row r="33" spans="1:15" s="43" customFormat="1" x14ac:dyDescent="0.2">
      <c r="A33" s="94"/>
      <c r="B33" s="94"/>
      <c r="C33" s="98"/>
      <c r="D33" s="98"/>
      <c r="E33" s="98"/>
      <c r="F33" s="98"/>
      <c r="G33" s="98"/>
      <c r="H33" s="98"/>
      <c r="I33" s="98"/>
      <c r="J33" s="97"/>
      <c r="K33" s="97"/>
    </row>
    <row r="34" spans="1:15" s="43" customFormat="1" x14ac:dyDescent="0.2">
      <c r="A34" s="94"/>
      <c r="B34" s="94"/>
      <c r="C34" s="98"/>
      <c r="D34" s="98"/>
      <c r="E34" s="98"/>
      <c r="F34" s="98"/>
      <c r="G34" s="98"/>
      <c r="H34" s="98"/>
      <c r="I34" s="98"/>
      <c r="J34" s="97"/>
      <c r="K34" s="97"/>
    </row>
    <row r="35" spans="1:15" s="43" customFormat="1" x14ac:dyDescent="0.2">
      <c r="A35" s="94"/>
      <c r="B35" s="94"/>
      <c r="C35" s="98"/>
      <c r="D35" s="98"/>
      <c r="E35" s="98"/>
      <c r="F35" s="98"/>
      <c r="G35" s="98"/>
      <c r="H35" s="98"/>
      <c r="I35" s="98"/>
      <c r="J35" s="97"/>
      <c r="K35" s="97"/>
      <c r="O35" s="137"/>
    </row>
    <row r="36" spans="1:15" ht="12.75" customHeight="1" x14ac:dyDescent="0.2">
      <c r="A36" s="185"/>
      <c r="B36" s="185"/>
      <c r="C36" s="185"/>
      <c r="D36" s="185"/>
      <c r="E36" s="185"/>
      <c r="F36" s="185"/>
      <c r="G36" s="185"/>
      <c r="H36" s="185"/>
      <c r="I36" s="185"/>
    </row>
    <row r="37" spans="1:15" s="90" customFormat="1" ht="29.25" customHeight="1" x14ac:dyDescent="0.2">
      <c r="A37" s="127"/>
      <c r="B37" s="179" t="s">
        <v>92</v>
      </c>
      <c r="C37" s="180"/>
      <c r="D37" s="180"/>
      <c r="E37" s="180"/>
      <c r="F37" s="180"/>
      <c r="G37" s="180"/>
      <c r="H37" s="180"/>
      <c r="I37" s="180"/>
      <c r="J37" s="180"/>
      <c r="K37" s="180"/>
      <c r="L37" s="135"/>
    </row>
    <row r="38" spans="1:15" s="90" customFormat="1" ht="29.25" customHeight="1" x14ac:dyDescent="0.2">
      <c r="A38" s="126"/>
      <c r="B38" s="180"/>
      <c r="C38" s="180"/>
      <c r="D38" s="180"/>
      <c r="E38" s="180"/>
      <c r="F38" s="180"/>
      <c r="G38" s="180"/>
      <c r="H38" s="180"/>
      <c r="I38" s="180"/>
      <c r="J38" s="180"/>
      <c r="K38" s="180"/>
      <c r="L38" s="135"/>
    </row>
    <row r="39" spans="1:15" s="90" customFormat="1" ht="29.25" customHeight="1" x14ac:dyDescent="0.2">
      <c r="A39" s="126"/>
      <c r="B39" s="180"/>
      <c r="C39" s="180"/>
      <c r="D39" s="180"/>
      <c r="E39" s="180"/>
      <c r="F39" s="180"/>
      <c r="G39" s="180"/>
      <c r="H39" s="180"/>
      <c r="I39" s="180"/>
      <c r="J39" s="180"/>
      <c r="K39" s="180"/>
      <c r="L39" s="136"/>
    </row>
    <row r="40" spans="1:15" s="90" customFormat="1" ht="29.25" customHeight="1" x14ac:dyDescent="0.2">
      <c r="A40" s="134"/>
      <c r="B40" s="181"/>
      <c r="C40" s="181"/>
      <c r="D40" s="181"/>
      <c r="E40" s="181"/>
      <c r="F40" s="181"/>
      <c r="G40" s="181"/>
      <c r="H40" s="181"/>
      <c r="I40" s="181"/>
      <c r="J40" s="181"/>
      <c r="K40" s="181"/>
      <c r="L40" s="133"/>
    </row>
    <row r="44" spans="1:15" x14ac:dyDescent="0.2">
      <c r="B44" s="138"/>
    </row>
  </sheetData>
  <mergeCells count="10">
    <mergeCell ref="B37:K40"/>
    <mergeCell ref="A1:L1"/>
    <mergeCell ref="A2:L2"/>
    <mergeCell ref="A5:L5"/>
    <mergeCell ref="A7:L7"/>
    <mergeCell ref="A3:L3"/>
    <mergeCell ref="C12:D12"/>
    <mergeCell ref="E12:F12"/>
    <mergeCell ref="H12:K12"/>
    <mergeCell ref="A36:I36"/>
  </mergeCells>
  <phoneticPr fontId="3" type="noConversion"/>
  <printOptions horizontalCentered="1"/>
  <pageMargins left="0.74803149606299213" right="0.74803149606299213" top="0.78740157480314965" bottom="0.78740157480314965" header="0.51181102362204722" footer="0.51181102362204722"/>
  <pageSetup paperSize="9" scale="7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J66"/>
  <sheetViews>
    <sheetView tabSelected="1" zoomScaleNormal="100" workbookViewId="0">
      <selection activeCell="M1" sqref="M1"/>
    </sheetView>
  </sheetViews>
  <sheetFormatPr defaultRowHeight="12.75" x14ac:dyDescent="0.2"/>
  <cols>
    <col min="1" max="1" width="19.7109375" customWidth="1"/>
    <col min="6" max="6" width="1.7109375" customWidth="1"/>
  </cols>
  <sheetData>
    <row r="1" spans="1:10" s="52" customFormat="1" ht="20.25" x14ac:dyDescent="0.3">
      <c r="A1" s="4" t="s">
        <v>10</v>
      </c>
      <c r="B1" s="198" t="s">
        <v>11</v>
      </c>
      <c r="C1" s="199"/>
      <c r="D1" s="199"/>
      <c r="E1" s="199"/>
      <c r="F1" s="199"/>
      <c r="G1" s="199"/>
      <c r="H1" s="199"/>
      <c r="I1" s="199"/>
      <c r="J1" s="199"/>
    </row>
    <row r="2" spans="1:10" s="52" customFormat="1" ht="20.25" x14ac:dyDescent="0.3">
      <c r="A2" s="4" t="s">
        <v>93</v>
      </c>
      <c r="B2" s="202" t="s">
        <v>83</v>
      </c>
      <c r="C2" s="203"/>
      <c r="D2" s="203"/>
      <c r="E2" s="203"/>
      <c r="F2" s="203"/>
      <c r="G2" s="203"/>
      <c r="H2" s="203"/>
      <c r="I2" s="203"/>
      <c r="J2" s="203"/>
    </row>
    <row r="3" spans="1:10" ht="12.75" customHeight="1" x14ac:dyDescent="0.3">
      <c r="A3" s="4"/>
      <c r="B3" s="25"/>
      <c r="C3" s="26"/>
      <c r="D3" s="26"/>
      <c r="E3" s="26"/>
      <c r="F3" s="26"/>
      <c r="G3" s="26"/>
      <c r="H3" s="26"/>
      <c r="I3" s="26"/>
      <c r="J3" s="26"/>
    </row>
    <row r="4" spans="1:10" x14ac:dyDescent="0.2">
      <c r="E4" s="201" t="s">
        <v>7</v>
      </c>
      <c r="F4" s="201"/>
      <c r="G4" s="201"/>
    </row>
    <row r="5" spans="1:10" x14ac:dyDescent="0.2">
      <c r="A5" s="3"/>
      <c r="B5" s="196" t="s">
        <v>1</v>
      </c>
      <c r="C5" s="197"/>
      <c r="D5" s="196" t="s">
        <v>2</v>
      </c>
      <c r="E5" s="197"/>
      <c r="F5" s="59"/>
      <c r="G5" s="196" t="s">
        <v>3</v>
      </c>
      <c r="H5" s="200"/>
      <c r="I5" s="200"/>
      <c r="J5" s="197"/>
    </row>
    <row r="6" spans="1:10" x14ac:dyDescent="0.2">
      <c r="A6" s="27"/>
      <c r="B6" s="57">
        <f>VALUE(RIGHT(B2, 4))</f>
        <v>2020</v>
      </c>
      <c r="C6" s="58">
        <f>B6-1</f>
        <v>2019</v>
      </c>
      <c r="D6" s="57">
        <f>B6</f>
        <v>2020</v>
      </c>
      <c r="E6" s="58">
        <f>C6</f>
        <v>2019</v>
      </c>
      <c r="F6" s="64"/>
      <c r="G6" s="57" t="s">
        <v>4</v>
      </c>
      <c r="H6" s="58" t="s">
        <v>2</v>
      </c>
      <c r="I6" s="57" t="s">
        <v>4</v>
      </c>
      <c r="J6" s="58" t="s">
        <v>2</v>
      </c>
    </row>
    <row r="7" spans="1:10" x14ac:dyDescent="0.2">
      <c r="A7" s="7" t="s">
        <v>94</v>
      </c>
      <c r="B7" s="65">
        <v>473</v>
      </c>
      <c r="C7" s="66">
        <v>466</v>
      </c>
      <c r="D7" s="65">
        <v>5631</v>
      </c>
      <c r="E7" s="66">
        <v>4618</v>
      </c>
      <c r="F7" s="67"/>
      <c r="G7" s="65">
        <f>B7-C7</f>
        <v>7</v>
      </c>
      <c r="H7" s="66">
        <f>D7-E7</f>
        <v>1013</v>
      </c>
      <c r="I7" s="28">
        <f>IF(C7=0, "-", IF(G7/C7&lt;10, G7/C7*100, "&gt;999"))</f>
        <v>1.502145922746781</v>
      </c>
      <c r="J7" s="29">
        <f>IF(E7=0, "-", IF(H7/E7&lt;10, H7/E7*100, "&gt;999"))</f>
        <v>21.935902988306626</v>
      </c>
    </row>
    <row r="8" spans="1:10" x14ac:dyDescent="0.2">
      <c r="A8" s="7" t="s">
        <v>103</v>
      </c>
      <c r="B8" s="65">
        <v>687</v>
      </c>
      <c r="C8" s="66">
        <v>647</v>
      </c>
      <c r="D8" s="65">
        <v>7526</v>
      </c>
      <c r="E8" s="66">
        <v>5779</v>
      </c>
      <c r="F8" s="67"/>
      <c r="G8" s="65">
        <f>B8-C8</f>
        <v>40</v>
      </c>
      <c r="H8" s="66">
        <f>D8-E8</f>
        <v>1747</v>
      </c>
      <c r="I8" s="28">
        <f>IF(C8=0, "-", IF(G8/C8&lt;10, G8/C8*100, "&gt;999"))</f>
        <v>6.1823802163833079</v>
      </c>
      <c r="J8" s="29">
        <f>IF(E8=0, "-", IF(H8/E8&lt;10, H8/E8*100, "&gt;999"))</f>
        <v>30.230143623464269</v>
      </c>
    </row>
    <row r="9" spans="1:10" x14ac:dyDescent="0.2">
      <c r="A9" s="7" t="s">
        <v>109</v>
      </c>
      <c r="B9" s="65">
        <v>208</v>
      </c>
      <c r="C9" s="66">
        <v>210</v>
      </c>
      <c r="D9" s="65">
        <v>1991</v>
      </c>
      <c r="E9" s="66">
        <v>2038</v>
      </c>
      <c r="F9" s="67"/>
      <c r="G9" s="65">
        <f>B9-C9</f>
        <v>-2</v>
      </c>
      <c r="H9" s="66">
        <f>D9-E9</f>
        <v>-47</v>
      </c>
      <c r="I9" s="28">
        <f>IF(C9=0, "-", IF(G9/C9&lt;10, G9/C9*100, "&gt;999"))</f>
        <v>-0.95238095238095244</v>
      </c>
      <c r="J9" s="29">
        <f>IF(E9=0, "-", IF(H9/E9&lt;10, H9/E9*100, "&gt;999"))</f>
        <v>-2.3061825318940135</v>
      </c>
    </row>
    <row r="10" spans="1:10" x14ac:dyDescent="0.2">
      <c r="A10" s="7" t="s">
        <v>110</v>
      </c>
      <c r="B10" s="65">
        <v>14</v>
      </c>
      <c r="C10" s="66">
        <v>14</v>
      </c>
      <c r="D10" s="65">
        <v>133</v>
      </c>
      <c r="E10" s="66">
        <v>115</v>
      </c>
      <c r="F10" s="67"/>
      <c r="G10" s="65">
        <f>B10-C10</f>
        <v>0</v>
      </c>
      <c r="H10" s="66">
        <f>D10-E10</f>
        <v>18</v>
      </c>
      <c r="I10" s="28">
        <f>IF(C10=0, "-", IF(G10/C10&lt;10, G10/C10*100, "&gt;999"))</f>
        <v>0</v>
      </c>
      <c r="J10" s="29">
        <f>IF(E10=0, "-", IF(H10/E10&lt;10, H10/E10*100, "&gt;999"))</f>
        <v>15.65217391304348</v>
      </c>
    </row>
    <row r="11" spans="1:10" s="43" customFormat="1" x14ac:dyDescent="0.2">
      <c r="A11" s="27" t="s">
        <v>0</v>
      </c>
      <c r="B11" s="71">
        <f>SUM(B7:B10)</f>
        <v>1382</v>
      </c>
      <c r="C11" s="72">
        <f>SUM(C7:C10)</f>
        <v>1337</v>
      </c>
      <c r="D11" s="71">
        <f>SUM(D7:D10)</f>
        <v>15281</v>
      </c>
      <c r="E11" s="72">
        <f>SUM(E7:E10)</f>
        <v>12550</v>
      </c>
      <c r="F11" s="73"/>
      <c r="G11" s="71">
        <f>B11-C11</f>
        <v>45</v>
      </c>
      <c r="H11" s="72">
        <f>D11-E11</f>
        <v>2731</v>
      </c>
      <c r="I11" s="44">
        <f>IF(C11=0, 0, G11/C11*100)</f>
        <v>3.3657442034405385</v>
      </c>
      <c r="J11" s="45">
        <f>IF(E11=0, 0, H11/E11*100)</f>
        <v>21.760956175298805</v>
      </c>
    </row>
    <row r="13" spans="1:10" x14ac:dyDescent="0.2">
      <c r="A13" s="3"/>
      <c r="B13" s="196" t="s">
        <v>1</v>
      </c>
      <c r="C13" s="197"/>
      <c r="D13" s="196" t="s">
        <v>2</v>
      </c>
      <c r="E13" s="197"/>
      <c r="F13" s="59"/>
      <c r="G13" s="196" t="s">
        <v>3</v>
      </c>
      <c r="H13" s="200"/>
      <c r="I13" s="200"/>
      <c r="J13" s="197"/>
    </row>
    <row r="14" spans="1:10" x14ac:dyDescent="0.2">
      <c r="A14" s="7" t="s">
        <v>95</v>
      </c>
      <c r="B14" s="65">
        <v>6</v>
      </c>
      <c r="C14" s="66">
        <v>5</v>
      </c>
      <c r="D14" s="65">
        <v>113</v>
      </c>
      <c r="E14" s="66">
        <v>121</v>
      </c>
      <c r="F14" s="67"/>
      <c r="G14" s="65">
        <f t="shared" ref="G14:G34" si="0">B14-C14</f>
        <v>1</v>
      </c>
      <c r="H14" s="66">
        <f t="shared" ref="H14:H34" si="1">D14-E14</f>
        <v>-8</v>
      </c>
      <c r="I14" s="28">
        <f t="shared" ref="I14:I33" si="2">IF(C14=0, "-", IF(G14/C14&lt;10, G14/C14*100, "&gt;999"))</f>
        <v>20</v>
      </c>
      <c r="J14" s="29">
        <f t="shared" ref="J14:J33" si="3">IF(E14=0, "-", IF(H14/E14&lt;10, H14/E14*100, "&gt;999"))</f>
        <v>-6.6115702479338845</v>
      </c>
    </row>
    <row r="15" spans="1:10" x14ac:dyDescent="0.2">
      <c r="A15" s="7" t="s">
        <v>96</v>
      </c>
      <c r="B15" s="65">
        <v>88</v>
      </c>
      <c r="C15" s="66">
        <v>91</v>
      </c>
      <c r="D15" s="65">
        <v>1139</v>
      </c>
      <c r="E15" s="66">
        <v>995</v>
      </c>
      <c r="F15" s="67"/>
      <c r="G15" s="65">
        <f t="shared" si="0"/>
        <v>-3</v>
      </c>
      <c r="H15" s="66">
        <f t="shared" si="1"/>
        <v>144</v>
      </c>
      <c r="I15" s="28">
        <f t="shared" si="2"/>
        <v>-3.296703296703297</v>
      </c>
      <c r="J15" s="29">
        <f t="shared" si="3"/>
        <v>14.472361809045225</v>
      </c>
    </row>
    <row r="16" spans="1:10" x14ac:dyDescent="0.2">
      <c r="A16" s="7" t="s">
        <v>97</v>
      </c>
      <c r="B16" s="65">
        <v>266</v>
      </c>
      <c r="C16" s="66">
        <v>266</v>
      </c>
      <c r="D16" s="65">
        <v>3306</v>
      </c>
      <c r="E16" s="66">
        <v>2501</v>
      </c>
      <c r="F16" s="67"/>
      <c r="G16" s="65">
        <f t="shared" si="0"/>
        <v>0</v>
      </c>
      <c r="H16" s="66">
        <f t="shared" si="1"/>
        <v>805</v>
      </c>
      <c r="I16" s="28">
        <f t="shared" si="2"/>
        <v>0</v>
      </c>
      <c r="J16" s="29">
        <f t="shared" si="3"/>
        <v>32.187125149940023</v>
      </c>
    </row>
    <row r="17" spans="1:10" x14ac:dyDescent="0.2">
      <c r="A17" s="7" t="s">
        <v>98</v>
      </c>
      <c r="B17" s="65">
        <v>74</v>
      </c>
      <c r="C17" s="66">
        <v>51</v>
      </c>
      <c r="D17" s="65">
        <v>729</v>
      </c>
      <c r="E17" s="66">
        <v>529</v>
      </c>
      <c r="F17" s="67"/>
      <c r="G17" s="65">
        <f t="shared" si="0"/>
        <v>23</v>
      </c>
      <c r="H17" s="66">
        <f t="shared" si="1"/>
        <v>200</v>
      </c>
      <c r="I17" s="28">
        <f t="shared" si="2"/>
        <v>45.098039215686278</v>
      </c>
      <c r="J17" s="29">
        <f t="shared" si="3"/>
        <v>37.807183364839318</v>
      </c>
    </row>
    <row r="18" spans="1:10" x14ac:dyDescent="0.2">
      <c r="A18" s="7" t="s">
        <v>99</v>
      </c>
      <c r="B18" s="65">
        <v>10</v>
      </c>
      <c r="C18" s="66">
        <v>8</v>
      </c>
      <c r="D18" s="65">
        <v>94</v>
      </c>
      <c r="E18" s="66">
        <v>120</v>
      </c>
      <c r="F18" s="67"/>
      <c r="G18" s="65">
        <f t="shared" si="0"/>
        <v>2</v>
      </c>
      <c r="H18" s="66">
        <f t="shared" si="1"/>
        <v>-26</v>
      </c>
      <c r="I18" s="28">
        <f t="shared" si="2"/>
        <v>25</v>
      </c>
      <c r="J18" s="29">
        <f t="shared" si="3"/>
        <v>-21.666666666666668</v>
      </c>
    </row>
    <row r="19" spans="1:10" x14ac:dyDescent="0.2">
      <c r="A19" s="7" t="s">
        <v>100</v>
      </c>
      <c r="B19" s="65">
        <v>2</v>
      </c>
      <c r="C19" s="66">
        <v>0</v>
      </c>
      <c r="D19" s="65">
        <v>9</v>
      </c>
      <c r="E19" s="66">
        <v>6</v>
      </c>
      <c r="F19" s="67"/>
      <c r="G19" s="65">
        <f t="shared" si="0"/>
        <v>2</v>
      </c>
      <c r="H19" s="66">
        <f t="shared" si="1"/>
        <v>3</v>
      </c>
      <c r="I19" s="28" t="str">
        <f t="shared" si="2"/>
        <v>-</v>
      </c>
      <c r="J19" s="29">
        <f t="shared" si="3"/>
        <v>50</v>
      </c>
    </row>
    <row r="20" spans="1:10" x14ac:dyDescent="0.2">
      <c r="A20" s="7" t="s">
        <v>101</v>
      </c>
      <c r="B20" s="65">
        <v>12</v>
      </c>
      <c r="C20" s="66">
        <v>19</v>
      </c>
      <c r="D20" s="65">
        <v>113</v>
      </c>
      <c r="E20" s="66">
        <v>167</v>
      </c>
      <c r="F20" s="67"/>
      <c r="G20" s="65">
        <f t="shared" si="0"/>
        <v>-7</v>
      </c>
      <c r="H20" s="66">
        <f t="shared" si="1"/>
        <v>-54</v>
      </c>
      <c r="I20" s="28">
        <f t="shared" si="2"/>
        <v>-36.84210526315789</v>
      </c>
      <c r="J20" s="29">
        <f t="shared" si="3"/>
        <v>-32.335329341317362</v>
      </c>
    </row>
    <row r="21" spans="1:10" x14ac:dyDescent="0.2">
      <c r="A21" s="7" t="s">
        <v>102</v>
      </c>
      <c r="B21" s="65">
        <v>15</v>
      </c>
      <c r="C21" s="66">
        <v>26</v>
      </c>
      <c r="D21" s="65">
        <v>128</v>
      </c>
      <c r="E21" s="66">
        <v>179</v>
      </c>
      <c r="F21" s="67"/>
      <c r="G21" s="65">
        <f t="shared" si="0"/>
        <v>-11</v>
      </c>
      <c r="H21" s="66">
        <f t="shared" si="1"/>
        <v>-51</v>
      </c>
      <c r="I21" s="28">
        <f t="shared" si="2"/>
        <v>-42.307692307692307</v>
      </c>
      <c r="J21" s="29">
        <f t="shared" si="3"/>
        <v>-28.491620111731841</v>
      </c>
    </row>
    <row r="22" spans="1:10" x14ac:dyDescent="0.2">
      <c r="A22" s="142" t="s">
        <v>104</v>
      </c>
      <c r="B22" s="143">
        <v>44</v>
      </c>
      <c r="C22" s="144">
        <v>50</v>
      </c>
      <c r="D22" s="143">
        <v>464</v>
      </c>
      <c r="E22" s="144">
        <v>293</v>
      </c>
      <c r="F22" s="145"/>
      <c r="G22" s="143">
        <f t="shared" si="0"/>
        <v>-6</v>
      </c>
      <c r="H22" s="144">
        <f t="shared" si="1"/>
        <v>171</v>
      </c>
      <c r="I22" s="146">
        <f t="shared" si="2"/>
        <v>-12</v>
      </c>
      <c r="J22" s="147">
        <f t="shared" si="3"/>
        <v>58.361774744027308</v>
      </c>
    </row>
    <row r="23" spans="1:10" x14ac:dyDescent="0.2">
      <c r="A23" s="7" t="s">
        <v>105</v>
      </c>
      <c r="B23" s="65">
        <v>213</v>
      </c>
      <c r="C23" s="66">
        <v>169</v>
      </c>
      <c r="D23" s="65">
        <v>2178</v>
      </c>
      <c r="E23" s="66">
        <v>1496</v>
      </c>
      <c r="F23" s="67"/>
      <c r="G23" s="65">
        <f t="shared" si="0"/>
        <v>44</v>
      </c>
      <c r="H23" s="66">
        <f t="shared" si="1"/>
        <v>682</v>
      </c>
      <c r="I23" s="28">
        <f t="shared" si="2"/>
        <v>26.035502958579883</v>
      </c>
      <c r="J23" s="29">
        <f t="shared" si="3"/>
        <v>45.588235294117645</v>
      </c>
    </row>
    <row r="24" spans="1:10" x14ac:dyDescent="0.2">
      <c r="A24" s="7" t="s">
        <v>106</v>
      </c>
      <c r="B24" s="65">
        <v>243</v>
      </c>
      <c r="C24" s="66">
        <v>259</v>
      </c>
      <c r="D24" s="65">
        <v>3260</v>
      </c>
      <c r="E24" s="66">
        <v>2458</v>
      </c>
      <c r="F24" s="67"/>
      <c r="G24" s="65">
        <f t="shared" si="0"/>
        <v>-16</v>
      </c>
      <c r="H24" s="66">
        <f t="shared" si="1"/>
        <v>802</v>
      </c>
      <c r="I24" s="28">
        <f t="shared" si="2"/>
        <v>-6.1776061776061777</v>
      </c>
      <c r="J24" s="29">
        <f t="shared" si="3"/>
        <v>32.628152969894224</v>
      </c>
    </row>
    <row r="25" spans="1:10" x14ac:dyDescent="0.2">
      <c r="A25" s="7" t="s">
        <v>107</v>
      </c>
      <c r="B25" s="65">
        <v>176</v>
      </c>
      <c r="C25" s="66">
        <v>152</v>
      </c>
      <c r="D25" s="65">
        <v>1507</v>
      </c>
      <c r="E25" s="66">
        <v>1402</v>
      </c>
      <c r="F25" s="67"/>
      <c r="G25" s="65">
        <f t="shared" si="0"/>
        <v>24</v>
      </c>
      <c r="H25" s="66">
        <f t="shared" si="1"/>
        <v>105</v>
      </c>
      <c r="I25" s="28">
        <f t="shared" si="2"/>
        <v>15.789473684210526</v>
      </c>
      <c r="J25" s="29">
        <f t="shared" si="3"/>
        <v>7.4893009985734675</v>
      </c>
    </row>
    <row r="26" spans="1:10" x14ac:dyDescent="0.2">
      <c r="A26" s="7" t="s">
        <v>108</v>
      </c>
      <c r="B26" s="65">
        <v>11</v>
      </c>
      <c r="C26" s="66">
        <v>17</v>
      </c>
      <c r="D26" s="65">
        <v>117</v>
      </c>
      <c r="E26" s="66">
        <v>130</v>
      </c>
      <c r="F26" s="67"/>
      <c r="G26" s="65">
        <f t="shared" si="0"/>
        <v>-6</v>
      </c>
      <c r="H26" s="66">
        <f t="shared" si="1"/>
        <v>-13</v>
      </c>
      <c r="I26" s="28">
        <f t="shared" si="2"/>
        <v>-35.294117647058826</v>
      </c>
      <c r="J26" s="29">
        <f t="shared" si="3"/>
        <v>-10</v>
      </c>
    </row>
    <row r="27" spans="1:10" x14ac:dyDescent="0.2">
      <c r="A27" s="142" t="s">
        <v>111</v>
      </c>
      <c r="B27" s="143">
        <v>1</v>
      </c>
      <c r="C27" s="144">
        <v>3</v>
      </c>
      <c r="D27" s="143">
        <v>20</v>
      </c>
      <c r="E27" s="144">
        <v>22</v>
      </c>
      <c r="F27" s="145"/>
      <c r="G27" s="143">
        <f t="shared" si="0"/>
        <v>-2</v>
      </c>
      <c r="H27" s="144">
        <f t="shared" si="1"/>
        <v>-2</v>
      </c>
      <c r="I27" s="146">
        <f t="shared" si="2"/>
        <v>-66.666666666666657</v>
      </c>
      <c r="J27" s="147">
        <f t="shared" si="3"/>
        <v>-9.0909090909090917</v>
      </c>
    </row>
    <row r="28" spans="1:10" x14ac:dyDescent="0.2">
      <c r="A28" s="7" t="s">
        <v>112</v>
      </c>
      <c r="B28" s="65">
        <v>0</v>
      </c>
      <c r="C28" s="66">
        <v>1</v>
      </c>
      <c r="D28" s="65">
        <v>0</v>
      </c>
      <c r="E28" s="66">
        <v>4</v>
      </c>
      <c r="F28" s="67"/>
      <c r="G28" s="65">
        <f t="shared" si="0"/>
        <v>-1</v>
      </c>
      <c r="H28" s="66">
        <f t="shared" si="1"/>
        <v>-4</v>
      </c>
      <c r="I28" s="28">
        <f t="shared" si="2"/>
        <v>-100</v>
      </c>
      <c r="J28" s="29">
        <f t="shared" si="3"/>
        <v>-100</v>
      </c>
    </row>
    <row r="29" spans="1:10" x14ac:dyDescent="0.2">
      <c r="A29" s="7" t="s">
        <v>113</v>
      </c>
      <c r="B29" s="65">
        <v>3</v>
      </c>
      <c r="C29" s="66">
        <v>6</v>
      </c>
      <c r="D29" s="65">
        <v>42</v>
      </c>
      <c r="E29" s="66">
        <v>42</v>
      </c>
      <c r="F29" s="67"/>
      <c r="G29" s="65">
        <f t="shared" si="0"/>
        <v>-3</v>
      </c>
      <c r="H29" s="66">
        <f t="shared" si="1"/>
        <v>0</v>
      </c>
      <c r="I29" s="28">
        <f t="shared" si="2"/>
        <v>-50</v>
      </c>
      <c r="J29" s="29">
        <f t="shared" si="3"/>
        <v>0</v>
      </c>
    </row>
    <row r="30" spans="1:10" x14ac:dyDescent="0.2">
      <c r="A30" s="7" t="s">
        <v>114</v>
      </c>
      <c r="B30" s="65">
        <v>32</v>
      </c>
      <c r="C30" s="66">
        <v>15</v>
      </c>
      <c r="D30" s="65">
        <v>240</v>
      </c>
      <c r="E30" s="66">
        <v>235</v>
      </c>
      <c r="F30" s="67"/>
      <c r="G30" s="65">
        <f t="shared" si="0"/>
        <v>17</v>
      </c>
      <c r="H30" s="66">
        <f t="shared" si="1"/>
        <v>5</v>
      </c>
      <c r="I30" s="28">
        <f t="shared" si="2"/>
        <v>113.33333333333333</v>
      </c>
      <c r="J30" s="29">
        <f t="shared" si="3"/>
        <v>2.1276595744680851</v>
      </c>
    </row>
    <row r="31" spans="1:10" x14ac:dyDescent="0.2">
      <c r="A31" s="7" t="s">
        <v>115</v>
      </c>
      <c r="B31" s="65">
        <v>26</v>
      </c>
      <c r="C31" s="66">
        <v>25</v>
      </c>
      <c r="D31" s="65">
        <v>266</v>
      </c>
      <c r="E31" s="66">
        <v>292</v>
      </c>
      <c r="F31" s="67"/>
      <c r="G31" s="65">
        <f t="shared" si="0"/>
        <v>1</v>
      </c>
      <c r="H31" s="66">
        <f t="shared" si="1"/>
        <v>-26</v>
      </c>
      <c r="I31" s="28">
        <f t="shared" si="2"/>
        <v>4</v>
      </c>
      <c r="J31" s="29">
        <f t="shared" si="3"/>
        <v>-8.9041095890410951</v>
      </c>
    </row>
    <row r="32" spans="1:10" x14ac:dyDescent="0.2">
      <c r="A32" s="7" t="s">
        <v>116</v>
      </c>
      <c r="B32" s="65">
        <v>146</v>
      </c>
      <c r="C32" s="66">
        <v>160</v>
      </c>
      <c r="D32" s="65">
        <v>1423</v>
      </c>
      <c r="E32" s="66">
        <v>1443</v>
      </c>
      <c r="F32" s="67"/>
      <c r="G32" s="65">
        <f t="shared" si="0"/>
        <v>-14</v>
      </c>
      <c r="H32" s="66">
        <f t="shared" si="1"/>
        <v>-20</v>
      </c>
      <c r="I32" s="28">
        <f t="shared" si="2"/>
        <v>-8.75</v>
      </c>
      <c r="J32" s="29">
        <f t="shared" si="3"/>
        <v>-1.386001386001386</v>
      </c>
    </row>
    <row r="33" spans="1:10" x14ac:dyDescent="0.2">
      <c r="A33" s="142" t="s">
        <v>110</v>
      </c>
      <c r="B33" s="143">
        <v>14</v>
      </c>
      <c r="C33" s="144">
        <v>14</v>
      </c>
      <c r="D33" s="143">
        <v>133</v>
      </c>
      <c r="E33" s="144">
        <v>115</v>
      </c>
      <c r="F33" s="145"/>
      <c r="G33" s="143">
        <f t="shared" si="0"/>
        <v>0</v>
      </c>
      <c r="H33" s="144">
        <f t="shared" si="1"/>
        <v>18</v>
      </c>
      <c r="I33" s="146">
        <f t="shared" si="2"/>
        <v>0</v>
      </c>
      <c r="J33" s="147">
        <f t="shared" si="3"/>
        <v>15.65217391304348</v>
      </c>
    </row>
    <row r="34" spans="1:10" s="43" customFormat="1" x14ac:dyDescent="0.2">
      <c r="A34" s="27" t="s">
        <v>0</v>
      </c>
      <c r="B34" s="71">
        <f>SUM(B14:B33)</f>
        <v>1382</v>
      </c>
      <c r="C34" s="72">
        <f>SUM(C14:C33)</f>
        <v>1337</v>
      </c>
      <c r="D34" s="71">
        <f>SUM(D14:D33)</f>
        <v>15281</v>
      </c>
      <c r="E34" s="72">
        <f>SUM(E14:E33)</f>
        <v>12550</v>
      </c>
      <c r="F34" s="73"/>
      <c r="G34" s="71">
        <f t="shared" si="0"/>
        <v>45</v>
      </c>
      <c r="H34" s="72">
        <f t="shared" si="1"/>
        <v>2731</v>
      </c>
      <c r="I34" s="44">
        <f>IF(C34=0, 0, G34/C34*100)</f>
        <v>3.3657442034405385</v>
      </c>
      <c r="J34" s="45">
        <f>IF(E34=0, 0, H34/E34*100)</f>
        <v>21.760956175298805</v>
      </c>
    </row>
    <row r="36" spans="1:10" x14ac:dyDescent="0.2">
      <c r="E36" s="201" t="s">
        <v>8</v>
      </c>
      <c r="F36" s="201"/>
      <c r="G36" s="201"/>
    </row>
    <row r="37" spans="1:10" x14ac:dyDescent="0.2">
      <c r="A37" s="3"/>
      <c r="B37" s="196" t="s">
        <v>1</v>
      </c>
      <c r="C37" s="197"/>
      <c r="D37" s="196" t="s">
        <v>2</v>
      </c>
      <c r="E37" s="197"/>
      <c r="F37" s="59"/>
      <c r="G37" s="196" t="s">
        <v>9</v>
      </c>
      <c r="H37" s="197"/>
    </row>
    <row r="38" spans="1:10" x14ac:dyDescent="0.2">
      <c r="A38" s="27"/>
      <c r="B38" s="57">
        <f>B6</f>
        <v>2020</v>
      </c>
      <c r="C38" s="58">
        <f>C6</f>
        <v>2019</v>
      </c>
      <c r="D38" s="57">
        <f>D6</f>
        <v>2020</v>
      </c>
      <c r="E38" s="58">
        <f>E6</f>
        <v>2019</v>
      </c>
      <c r="F38" s="64"/>
      <c r="G38" s="57" t="s">
        <v>4</v>
      </c>
      <c r="H38" s="58" t="s">
        <v>2</v>
      </c>
    </row>
    <row r="39" spans="1:10" x14ac:dyDescent="0.2">
      <c r="A39" s="7" t="s">
        <v>94</v>
      </c>
      <c r="B39" s="30">
        <f>$B$7/$B$11*100</f>
        <v>34.225759768451518</v>
      </c>
      <c r="C39" s="31">
        <f>$C$7/$C$11*100</f>
        <v>34.854151084517575</v>
      </c>
      <c r="D39" s="30">
        <f>$D$7/$D$11*100</f>
        <v>36.849682612394474</v>
      </c>
      <c r="E39" s="31">
        <f>$E$7/$E$11*100</f>
        <v>36.796812749003983</v>
      </c>
      <c r="F39" s="32"/>
      <c r="G39" s="30">
        <f>B39-C39</f>
        <v>-0.62839131606605747</v>
      </c>
      <c r="H39" s="31">
        <f>D39-E39</f>
        <v>5.2869863390490934E-2</v>
      </c>
    </row>
    <row r="40" spans="1:10" x14ac:dyDescent="0.2">
      <c r="A40" s="7" t="s">
        <v>103</v>
      </c>
      <c r="B40" s="30">
        <f>$B$8/$B$11*100</f>
        <v>49.710564399421131</v>
      </c>
      <c r="C40" s="31">
        <f>$C$8/$C$11*100</f>
        <v>48.391922213911741</v>
      </c>
      <c r="D40" s="30">
        <f>$D$8/$D$11*100</f>
        <v>49.250703487991629</v>
      </c>
      <c r="E40" s="31">
        <f>$E$8/$E$11*100</f>
        <v>46.047808764940243</v>
      </c>
      <c r="F40" s="32"/>
      <c r="G40" s="30">
        <f>B40-C40</f>
        <v>1.3186421855093897</v>
      </c>
      <c r="H40" s="31">
        <f>D40-E40</f>
        <v>3.2028947230513864</v>
      </c>
    </row>
    <row r="41" spans="1:10" x14ac:dyDescent="0.2">
      <c r="A41" s="7" t="s">
        <v>109</v>
      </c>
      <c r="B41" s="30">
        <f>$B$9/$B$11*100</f>
        <v>15.050651230101304</v>
      </c>
      <c r="C41" s="31">
        <f>$C$9/$C$11*100</f>
        <v>15.706806282722512</v>
      </c>
      <c r="D41" s="30">
        <f>$D$9/$D$11*100</f>
        <v>13.029252012302861</v>
      </c>
      <c r="E41" s="31">
        <f>$E$9/$E$11*100</f>
        <v>16.239043824701195</v>
      </c>
      <c r="F41" s="32"/>
      <c r="G41" s="30">
        <f>B41-C41</f>
        <v>-0.65615505262120877</v>
      </c>
      <c r="H41" s="31">
        <f>D41-E41</f>
        <v>-3.2097918123983344</v>
      </c>
    </row>
    <row r="42" spans="1:10" x14ac:dyDescent="0.2">
      <c r="A42" s="7" t="s">
        <v>110</v>
      </c>
      <c r="B42" s="30">
        <f>$B$10/$B$11*100</f>
        <v>1.0130246020260492</v>
      </c>
      <c r="C42" s="31">
        <f>$C$10/$C$11*100</f>
        <v>1.0471204188481675</v>
      </c>
      <c r="D42" s="30">
        <f>$D$10/$D$11*100</f>
        <v>0.87036188731103981</v>
      </c>
      <c r="E42" s="31">
        <f>$E$10/$E$11*100</f>
        <v>0.91633466135458164</v>
      </c>
      <c r="F42" s="32"/>
      <c r="G42" s="30">
        <f>B42-C42</f>
        <v>-3.4095816822118374E-2</v>
      </c>
      <c r="H42" s="31">
        <f>D42-E42</f>
        <v>-4.5972774043541831E-2</v>
      </c>
    </row>
    <row r="43" spans="1:10" s="43" customFormat="1" x14ac:dyDescent="0.2">
      <c r="A43" s="27" t="s">
        <v>0</v>
      </c>
      <c r="B43" s="46">
        <f>SUM(B39:B42)</f>
        <v>100</v>
      </c>
      <c r="C43" s="47">
        <f>SUM(C39:C42)</f>
        <v>99.999999999999986</v>
      </c>
      <c r="D43" s="46">
        <f>SUM(D39:D42)</f>
        <v>100</v>
      </c>
      <c r="E43" s="47">
        <f>SUM(E39:E42)</f>
        <v>100</v>
      </c>
      <c r="F43" s="48"/>
      <c r="G43" s="46">
        <f>B43-C43</f>
        <v>0</v>
      </c>
      <c r="H43" s="47">
        <f>D43-E43</f>
        <v>0</v>
      </c>
    </row>
    <row r="45" spans="1:10" x14ac:dyDescent="0.2">
      <c r="A45" s="3"/>
      <c r="B45" s="196" t="s">
        <v>1</v>
      </c>
      <c r="C45" s="197"/>
      <c r="D45" s="196" t="s">
        <v>2</v>
      </c>
      <c r="E45" s="197"/>
      <c r="F45" s="59"/>
      <c r="G45" s="196" t="s">
        <v>9</v>
      </c>
      <c r="H45" s="197"/>
    </row>
    <row r="46" spans="1:10" x14ac:dyDescent="0.2">
      <c r="A46" s="7" t="s">
        <v>95</v>
      </c>
      <c r="B46" s="30">
        <f>$B$14/$B$34*100</f>
        <v>0.43415340086830684</v>
      </c>
      <c r="C46" s="31">
        <f>$C$14/$C$34*100</f>
        <v>0.37397157816005983</v>
      </c>
      <c r="D46" s="30">
        <f>$D$14/$D$34*100</f>
        <v>0.73948040049734964</v>
      </c>
      <c r="E46" s="31">
        <f>$E$14/$E$34*100</f>
        <v>0.96414342629482075</v>
      </c>
      <c r="F46" s="32"/>
      <c r="G46" s="30">
        <f t="shared" ref="G46:G66" si="4">B46-C46</f>
        <v>6.0181822708247013E-2</v>
      </c>
      <c r="H46" s="31">
        <f t="shared" ref="H46:H66" si="5">D46-E46</f>
        <v>-0.22466302579747111</v>
      </c>
    </row>
    <row r="47" spans="1:10" x14ac:dyDescent="0.2">
      <c r="A47" s="7" t="s">
        <v>96</v>
      </c>
      <c r="B47" s="30">
        <f>$B$15/$B$34*100</f>
        <v>6.3675832127351661</v>
      </c>
      <c r="C47" s="31">
        <f>$C$15/$C$34*100</f>
        <v>6.8062827225130889</v>
      </c>
      <c r="D47" s="30">
        <f>$D$15/$D$34*100</f>
        <v>7.4537006740396565</v>
      </c>
      <c r="E47" s="31">
        <f>$E$15/$E$34*100</f>
        <v>7.9282868525896415</v>
      </c>
      <c r="F47" s="32"/>
      <c r="G47" s="30">
        <f t="shared" si="4"/>
        <v>-0.43869950977792271</v>
      </c>
      <c r="H47" s="31">
        <f t="shared" si="5"/>
        <v>-0.47458617854998497</v>
      </c>
    </row>
    <row r="48" spans="1:10" x14ac:dyDescent="0.2">
      <c r="A48" s="7" t="s">
        <v>97</v>
      </c>
      <c r="B48" s="30">
        <f>$B$16/$B$34*100</f>
        <v>19.247467438494937</v>
      </c>
      <c r="C48" s="31">
        <f>$C$16/$C$34*100</f>
        <v>19.895287958115183</v>
      </c>
      <c r="D48" s="30">
        <f>$D$16/$D$34*100</f>
        <v>21.63470977030299</v>
      </c>
      <c r="E48" s="31">
        <f>$E$16/$E$34*100</f>
        <v>19.92828685258964</v>
      </c>
      <c r="F48" s="32"/>
      <c r="G48" s="30">
        <f t="shared" si="4"/>
        <v>-0.64782051962024667</v>
      </c>
      <c r="H48" s="31">
        <f t="shared" si="5"/>
        <v>1.7064229177133505</v>
      </c>
    </row>
    <row r="49" spans="1:8" x14ac:dyDescent="0.2">
      <c r="A49" s="7" t="s">
        <v>98</v>
      </c>
      <c r="B49" s="30">
        <f>$B$17/$B$34*100</f>
        <v>5.3545586107091179</v>
      </c>
      <c r="C49" s="31">
        <f>$C$17/$C$34*100</f>
        <v>3.8145100972326103</v>
      </c>
      <c r="D49" s="30">
        <f>$D$17/$D$34*100</f>
        <v>4.7706301943590077</v>
      </c>
      <c r="E49" s="31">
        <f>$E$17/$E$34*100</f>
        <v>4.2151394422310755</v>
      </c>
      <c r="F49" s="32"/>
      <c r="G49" s="30">
        <f t="shared" si="4"/>
        <v>1.5400485134765076</v>
      </c>
      <c r="H49" s="31">
        <f t="shared" si="5"/>
        <v>0.5554907521279322</v>
      </c>
    </row>
    <row r="50" spans="1:8" x14ac:dyDescent="0.2">
      <c r="A50" s="7" t="s">
        <v>99</v>
      </c>
      <c r="B50" s="30">
        <f>$B$18/$B$34*100</f>
        <v>0.72358900144717797</v>
      </c>
      <c r="C50" s="31">
        <f>$C$18/$C$34*100</f>
        <v>0.59835452505609577</v>
      </c>
      <c r="D50" s="30">
        <f>$D$18/$D$34*100</f>
        <v>0.61514298802434397</v>
      </c>
      <c r="E50" s="31">
        <f>$E$18/$E$34*100</f>
        <v>0.9561752988047808</v>
      </c>
      <c r="F50" s="32"/>
      <c r="G50" s="30">
        <f t="shared" si="4"/>
        <v>0.12523447639108221</v>
      </c>
      <c r="H50" s="31">
        <f t="shared" si="5"/>
        <v>-0.34103231078043683</v>
      </c>
    </row>
    <row r="51" spans="1:8" x14ac:dyDescent="0.2">
      <c r="A51" s="7" t="s">
        <v>100</v>
      </c>
      <c r="B51" s="30">
        <f>$B$19/$B$34*100</f>
        <v>0.14471780028943559</v>
      </c>
      <c r="C51" s="31">
        <f>$C$19/$C$34*100</f>
        <v>0</v>
      </c>
      <c r="D51" s="30">
        <f>$D$19/$D$34*100</f>
        <v>5.8896669066160597E-2</v>
      </c>
      <c r="E51" s="31">
        <f>$E$19/$E$34*100</f>
        <v>4.7808764940239043E-2</v>
      </c>
      <c r="F51" s="32"/>
      <c r="G51" s="30">
        <f t="shared" si="4"/>
        <v>0.14471780028943559</v>
      </c>
      <c r="H51" s="31">
        <f t="shared" si="5"/>
        <v>1.1087904125921554E-2</v>
      </c>
    </row>
    <row r="52" spans="1:8" x14ac:dyDescent="0.2">
      <c r="A52" s="7" t="s">
        <v>101</v>
      </c>
      <c r="B52" s="30">
        <f>$B$20/$B$34*100</f>
        <v>0.86830680173661368</v>
      </c>
      <c r="C52" s="31">
        <f>$C$20/$C$34*100</f>
        <v>1.4210919970082274</v>
      </c>
      <c r="D52" s="30">
        <f>$D$20/$D$34*100</f>
        <v>0.73948040049734964</v>
      </c>
      <c r="E52" s="31">
        <f>$E$20/$E$34*100</f>
        <v>1.3306772908366535</v>
      </c>
      <c r="F52" s="32"/>
      <c r="G52" s="30">
        <f t="shared" si="4"/>
        <v>-0.55278519527161374</v>
      </c>
      <c r="H52" s="31">
        <f t="shared" si="5"/>
        <v>-0.59119689033930389</v>
      </c>
    </row>
    <row r="53" spans="1:8" x14ac:dyDescent="0.2">
      <c r="A53" s="7" t="s">
        <v>102</v>
      </c>
      <c r="B53" s="30">
        <f>$B$21/$B$34*100</f>
        <v>1.085383502170767</v>
      </c>
      <c r="C53" s="31">
        <f>$C$21/$C$34*100</f>
        <v>1.9446522064323111</v>
      </c>
      <c r="D53" s="30">
        <f>$D$21/$D$34*100</f>
        <v>0.83764151560761724</v>
      </c>
      <c r="E53" s="31">
        <f>$E$21/$E$34*100</f>
        <v>1.4262948207171313</v>
      </c>
      <c r="F53" s="32"/>
      <c r="G53" s="30">
        <f t="shared" si="4"/>
        <v>-0.85926870426154411</v>
      </c>
      <c r="H53" s="31">
        <f t="shared" si="5"/>
        <v>-0.58865330510951408</v>
      </c>
    </row>
    <row r="54" spans="1:8" x14ac:dyDescent="0.2">
      <c r="A54" s="142" t="s">
        <v>104</v>
      </c>
      <c r="B54" s="148">
        <f>$B$22/$B$34*100</f>
        <v>3.1837916063675831</v>
      </c>
      <c r="C54" s="149">
        <f>$C$22/$C$34*100</f>
        <v>3.7397157816005984</v>
      </c>
      <c r="D54" s="148">
        <f>$D$22/$D$34*100</f>
        <v>3.0364504940776129</v>
      </c>
      <c r="E54" s="149">
        <f>$E$22/$E$34*100</f>
        <v>2.3346613545816735</v>
      </c>
      <c r="F54" s="150"/>
      <c r="G54" s="148">
        <f t="shared" si="4"/>
        <v>-0.55592417523301529</v>
      </c>
      <c r="H54" s="149">
        <f t="shared" si="5"/>
        <v>0.70178913949593946</v>
      </c>
    </row>
    <row r="55" spans="1:8" x14ac:dyDescent="0.2">
      <c r="A55" s="7" t="s">
        <v>105</v>
      </c>
      <c r="B55" s="30">
        <f>$B$23/$B$34*100</f>
        <v>15.412445730824892</v>
      </c>
      <c r="C55" s="31">
        <f>$C$23/$C$34*100</f>
        <v>12.640239341810023</v>
      </c>
      <c r="D55" s="30">
        <f>$D$23/$D$34*100</f>
        <v>14.252993914010863</v>
      </c>
      <c r="E55" s="31">
        <f>$E$23/$E$34*100</f>
        <v>11.920318725099602</v>
      </c>
      <c r="F55" s="32"/>
      <c r="G55" s="30">
        <f t="shared" si="4"/>
        <v>2.7722063890148689</v>
      </c>
      <c r="H55" s="31">
        <f t="shared" si="5"/>
        <v>2.3326751889112618</v>
      </c>
    </row>
    <row r="56" spans="1:8" x14ac:dyDescent="0.2">
      <c r="A56" s="7" t="s">
        <v>106</v>
      </c>
      <c r="B56" s="30">
        <f>$B$24/$B$34*100</f>
        <v>17.583212735166427</v>
      </c>
      <c r="C56" s="31">
        <f>$C$24/$C$34*100</f>
        <v>19.3717277486911</v>
      </c>
      <c r="D56" s="30">
        <f>$D$24/$D$34*100</f>
        <v>21.333682350631502</v>
      </c>
      <c r="E56" s="31">
        <f>$E$24/$E$34*100</f>
        <v>19.585657370517929</v>
      </c>
      <c r="F56" s="32"/>
      <c r="G56" s="30">
        <f t="shared" si="4"/>
        <v>-1.7885150135246732</v>
      </c>
      <c r="H56" s="31">
        <f t="shared" si="5"/>
        <v>1.7480249801135734</v>
      </c>
    </row>
    <row r="57" spans="1:8" x14ac:dyDescent="0.2">
      <c r="A57" s="7" t="s">
        <v>107</v>
      </c>
      <c r="B57" s="30">
        <f>$B$25/$B$34*100</f>
        <v>12.735166425470332</v>
      </c>
      <c r="C57" s="31">
        <f>$C$25/$C$34*100</f>
        <v>11.368735976065819</v>
      </c>
      <c r="D57" s="30">
        <f>$D$25/$D$34*100</f>
        <v>9.8619200314115574</v>
      </c>
      <c r="E57" s="31">
        <f>$E$25/$E$34*100</f>
        <v>11.171314741035857</v>
      </c>
      <c r="F57" s="32"/>
      <c r="G57" s="30">
        <f t="shared" si="4"/>
        <v>1.366430449404513</v>
      </c>
      <c r="H57" s="31">
        <f t="shared" si="5"/>
        <v>-1.3093947096242999</v>
      </c>
    </row>
    <row r="58" spans="1:8" x14ac:dyDescent="0.2">
      <c r="A58" s="7" t="s">
        <v>108</v>
      </c>
      <c r="B58" s="30">
        <f>$B$26/$B$34*100</f>
        <v>0.79594790159189577</v>
      </c>
      <c r="C58" s="31">
        <f>$C$26/$C$34*100</f>
        <v>1.2715033657442034</v>
      </c>
      <c r="D58" s="30">
        <f>$D$26/$D$34*100</f>
        <v>0.76565669786008761</v>
      </c>
      <c r="E58" s="31">
        <f>$E$26/$E$34*100</f>
        <v>1.0358565737051793</v>
      </c>
      <c r="F58" s="32"/>
      <c r="G58" s="30">
        <f t="shared" si="4"/>
        <v>-0.47555546415230765</v>
      </c>
      <c r="H58" s="31">
        <f t="shared" si="5"/>
        <v>-0.27019987584509164</v>
      </c>
    </row>
    <row r="59" spans="1:8" x14ac:dyDescent="0.2">
      <c r="A59" s="142" t="s">
        <v>111</v>
      </c>
      <c r="B59" s="148">
        <f>$B$27/$B$34*100</f>
        <v>7.2358900144717797E-2</v>
      </c>
      <c r="C59" s="149">
        <f>$C$27/$C$34*100</f>
        <v>0.22438294689603588</v>
      </c>
      <c r="D59" s="148">
        <f>$D$27/$D$34*100</f>
        <v>0.13088148681369019</v>
      </c>
      <c r="E59" s="149">
        <f>$E$27/$E$34*100</f>
        <v>0.1752988047808765</v>
      </c>
      <c r="F59" s="150"/>
      <c r="G59" s="148">
        <f t="shared" si="4"/>
        <v>-0.15202404675131809</v>
      </c>
      <c r="H59" s="149">
        <f t="shared" si="5"/>
        <v>-4.4417317967186315E-2</v>
      </c>
    </row>
    <row r="60" spans="1:8" x14ac:dyDescent="0.2">
      <c r="A60" s="7" t="s">
        <v>112</v>
      </c>
      <c r="B60" s="30">
        <f>$B$28/$B$34*100</f>
        <v>0</v>
      </c>
      <c r="C60" s="31">
        <f>$C$28/$C$34*100</f>
        <v>7.4794315632011971E-2</v>
      </c>
      <c r="D60" s="30">
        <f>$D$28/$D$34*100</f>
        <v>0</v>
      </c>
      <c r="E60" s="31">
        <f>$E$28/$E$34*100</f>
        <v>3.1872509960159362E-2</v>
      </c>
      <c r="F60" s="32"/>
      <c r="G60" s="30">
        <f t="shared" si="4"/>
        <v>-7.4794315632011971E-2</v>
      </c>
      <c r="H60" s="31">
        <f t="shared" si="5"/>
        <v>-3.1872509960159362E-2</v>
      </c>
    </row>
    <row r="61" spans="1:8" x14ac:dyDescent="0.2">
      <c r="A61" s="7" t="s">
        <v>113</v>
      </c>
      <c r="B61" s="30">
        <f>$B$29/$B$34*100</f>
        <v>0.21707670043415342</v>
      </c>
      <c r="C61" s="31">
        <f>$C$29/$C$34*100</f>
        <v>0.44876589379207177</v>
      </c>
      <c r="D61" s="30">
        <f>$D$29/$D$34*100</f>
        <v>0.27485112230874942</v>
      </c>
      <c r="E61" s="31">
        <f>$E$29/$E$34*100</f>
        <v>0.33466135458167329</v>
      </c>
      <c r="F61" s="32"/>
      <c r="G61" s="30">
        <f t="shared" si="4"/>
        <v>-0.23168919335791835</v>
      </c>
      <c r="H61" s="31">
        <f t="shared" si="5"/>
        <v>-5.9810232272923869E-2</v>
      </c>
    </row>
    <row r="62" spans="1:8" x14ac:dyDescent="0.2">
      <c r="A62" s="7" t="s">
        <v>114</v>
      </c>
      <c r="B62" s="30">
        <f>$B$30/$B$34*100</f>
        <v>2.3154848046309695</v>
      </c>
      <c r="C62" s="31">
        <f>$C$30/$C$34*100</f>
        <v>1.1219147344801794</v>
      </c>
      <c r="D62" s="30">
        <f>$D$30/$D$34*100</f>
        <v>1.5705778417642824</v>
      </c>
      <c r="E62" s="31">
        <f>$E$30/$E$34*100</f>
        <v>1.8725099601593624</v>
      </c>
      <c r="F62" s="32"/>
      <c r="G62" s="30">
        <f t="shared" si="4"/>
        <v>1.1935700701507901</v>
      </c>
      <c r="H62" s="31">
        <f t="shared" si="5"/>
        <v>-0.30193211839508005</v>
      </c>
    </row>
    <row r="63" spans="1:8" x14ac:dyDescent="0.2">
      <c r="A63" s="7" t="s">
        <v>115</v>
      </c>
      <c r="B63" s="30">
        <f>$B$31/$B$34*100</f>
        <v>1.8813314037626629</v>
      </c>
      <c r="C63" s="31">
        <f>$C$31/$C$34*100</f>
        <v>1.8698578908002992</v>
      </c>
      <c r="D63" s="30">
        <f>$D$31/$D$34*100</f>
        <v>1.7407237746220796</v>
      </c>
      <c r="E63" s="31">
        <f>$E$31/$E$34*100</f>
        <v>2.3266932270916336</v>
      </c>
      <c r="F63" s="32"/>
      <c r="G63" s="30">
        <f t="shared" si="4"/>
        <v>1.1473512962363763E-2</v>
      </c>
      <c r="H63" s="31">
        <f t="shared" si="5"/>
        <v>-0.58596945246955401</v>
      </c>
    </row>
    <row r="64" spans="1:8" x14ac:dyDescent="0.2">
      <c r="A64" s="7" t="s">
        <v>116</v>
      </c>
      <c r="B64" s="30">
        <f>$B$32/$B$34*100</f>
        <v>10.564399421128799</v>
      </c>
      <c r="C64" s="31">
        <f>$C$32/$C$34*100</f>
        <v>11.967090501121914</v>
      </c>
      <c r="D64" s="30">
        <f>$D$32/$D$34*100</f>
        <v>9.3122177867940579</v>
      </c>
      <c r="E64" s="31">
        <f>$E$32/$E$34*100</f>
        <v>11.49800796812749</v>
      </c>
      <c r="F64" s="32"/>
      <c r="G64" s="30">
        <f t="shared" si="4"/>
        <v>-1.4026910799931152</v>
      </c>
      <c r="H64" s="31">
        <f t="shared" si="5"/>
        <v>-2.1857901813334326</v>
      </c>
    </row>
    <row r="65" spans="1:8" x14ac:dyDescent="0.2">
      <c r="A65" s="142" t="s">
        <v>110</v>
      </c>
      <c r="B65" s="148">
        <f>$B$33/$B$34*100</f>
        <v>1.0130246020260492</v>
      </c>
      <c r="C65" s="149">
        <f>$C$33/$C$34*100</f>
        <v>1.0471204188481675</v>
      </c>
      <c r="D65" s="148">
        <f>$D$33/$D$34*100</f>
        <v>0.87036188731103981</v>
      </c>
      <c r="E65" s="149">
        <f>$E$33/$E$34*100</f>
        <v>0.91633466135458164</v>
      </c>
      <c r="F65" s="150"/>
      <c r="G65" s="148">
        <f t="shared" si="4"/>
        <v>-3.4095816822118374E-2</v>
      </c>
      <c r="H65" s="149">
        <f t="shared" si="5"/>
        <v>-4.5972774043541831E-2</v>
      </c>
    </row>
    <row r="66" spans="1:8" s="43" customFormat="1" x14ac:dyDescent="0.2">
      <c r="A66" s="27" t="s">
        <v>0</v>
      </c>
      <c r="B66" s="46">
        <f>SUM(B46:B65)</f>
        <v>100</v>
      </c>
      <c r="C66" s="47">
        <f>SUM(C46:C65)</f>
        <v>100.00000000000004</v>
      </c>
      <c r="D66" s="46">
        <f>SUM(D46:D65)</f>
        <v>99.999999999999986</v>
      </c>
      <c r="E66" s="47">
        <f>SUM(E46:E65)</f>
        <v>100.00000000000001</v>
      </c>
      <c r="F66" s="48"/>
      <c r="G66" s="46">
        <f t="shared" si="4"/>
        <v>0</v>
      </c>
      <c r="H66" s="47">
        <f t="shared" si="5"/>
        <v>0</v>
      </c>
    </row>
  </sheetData>
  <mergeCells count="16">
    <mergeCell ref="B45:C45"/>
    <mergeCell ref="D45:E45"/>
    <mergeCell ref="G45:H45"/>
    <mergeCell ref="B1:J1"/>
    <mergeCell ref="B5:C5"/>
    <mergeCell ref="D5:E5"/>
    <mergeCell ref="G5:J5"/>
    <mergeCell ref="E4:G4"/>
    <mergeCell ref="B2:J2"/>
    <mergeCell ref="G37:H37"/>
    <mergeCell ref="E36:G36"/>
    <mergeCell ref="B37:C37"/>
    <mergeCell ref="D37:E37"/>
    <mergeCell ref="B13:C13"/>
    <mergeCell ref="D13:E13"/>
    <mergeCell ref="G13:J13"/>
  </mergeCells>
  <phoneticPr fontId="3" type="noConversion"/>
  <printOptions horizontalCentered="1"/>
  <pageMargins left="0.39370078740157483" right="0.39370078740157483" top="0.39370078740157483" bottom="0.59055118110236227" header="0.39370078740157483" footer="0.19685039370078741"/>
  <pageSetup paperSize="9" scale="91"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J58"/>
  <sheetViews>
    <sheetView tabSelected="1" zoomScaleNormal="100" workbookViewId="0">
      <selection activeCell="M1" sqref="M1"/>
    </sheetView>
  </sheetViews>
  <sheetFormatPr defaultRowHeight="12.75" x14ac:dyDescent="0.2"/>
  <cols>
    <col min="1" max="1" width="25.7109375" customWidth="1"/>
    <col min="6" max="6" width="1.7109375" customWidth="1"/>
  </cols>
  <sheetData>
    <row r="1" spans="1:10" s="52" customFormat="1" ht="20.25" x14ac:dyDescent="0.3">
      <c r="A1" s="4" t="s">
        <v>10</v>
      </c>
      <c r="B1" s="198" t="s">
        <v>18</v>
      </c>
      <c r="C1" s="199"/>
      <c r="D1" s="199"/>
      <c r="E1" s="199"/>
      <c r="F1" s="199"/>
      <c r="G1" s="199"/>
      <c r="H1" s="199"/>
      <c r="I1" s="199"/>
      <c r="J1" s="199"/>
    </row>
    <row r="2" spans="1:10" s="52" customFormat="1" ht="20.25" x14ac:dyDescent="0.3">
      <c r="A2" s="4" t="s">
        <v>93</v>
      </c>
      <c r="B2" s="202" t="s">
        <v>83</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2020</v>
      </c>
      <c r="C5" s="58">
        <f>B5-1</f>
        <v>2019</v>
      </c>
      <c r="D5" s="57">
        <f>B5</f>
        <v>2020</v>
      </c>
      <c r="E5" s="58">
        <f>C5</f>
        <v>2019</v>
      </c>
      <c r="F5" s="64"/>
      <c r="G5" s="57" t="s">
        <v>4</v>
      </c>
      <c r="H5" s="58" t="s">
        <v>2</v>
      </c>
      <c r="I5" s="57" t="s">
        <v>4</v>
      </c>
      <c r="J5" s="58" t="s">
        <v>2</v>
      </c>
    </row>
    <row r="6" spans="1:10" x14ac:dyDescent="0.2">
      <c r="A6" s="7" t="s">
        <v>31</v>
      </c>
      <c r="B6" s="65">
        <v>6</v>
      </c>
      <c r="C6" s="66">
        <v>4</v>
      </c>
      <c r="D6" s="65">
        <v>36</v>
      </c>
      <c r="E6" s="66">
        <v>22</v>
      </c>
      <c r="F6" s="67"/>
      <c r="G6" s="65">
        <f t="shared" ref="G6:G37" si="0">B6-C6</f>
        <v>2</v>
      </c>
      <c r="H6" s="66">
        <f t="shared" ref="H6:H37" si="1">D6-E6</f>
        <v>14</v>
      </c>
      <c r="I6" s="20">
        <f t="shared" ref="I6:I37" si="2">IF(C6=0, "-", IF(G6/C6&lt;10, G6/C6, "&gt;999%"))</f>
        <v>0.5</v>
      </c>
      <c r="J6" s="21">
        <f t="shared" ref="J6:J37" si="3">IF(E6=0, "-", IF(H6/E6&lt;10, H6/E6, "&gt;999%"))</f>
        <v>0.63636363636363635</v>
      </c>
    </row>
    <row r="7" spans="1:10" x14ac:dyDescent="0.2">
      <c r="A7" s="7" t="s">
        <v>32</v>
      </c>
      <c r="B7" s="65">
        <v>0</v>
      </c>
      <c r="C7" s="66">
        <v>0</v>
      </c>
      <c r="D7" s="65">
        <v>0</v>
      </c>
      <c r="E7" s="66">
        <v>1</v>
      </c>
      <c r="F7" s="67"/>
      <c r="G7" s="65">
        <f t="shared" si="0"/>
        <v>0</v>
      </c>
      <c r="H7" s="66">
        <f t="shared" si="1"/>
        <v>-1</v>
      </c>
      <c r="I7" s="20" t="str">
        <f t="shared" si="2"/>
        <v>-</v>
      </c>
      <c r="J7" s="21">
        <f t="shared" si="3"/>
        <v>-1</v>
      </c>
    </row>
    <row r="8" spans="1:10" x14ac:dyDescent="0.2">
      <c r="A8" s="7" t="s">
        <v>33</v>
      </c>
      <c r="B8" s="65">
        <v>0</v>
      </c>
      <c r="C8" s="66">
        <v>0</v>
      </c>
      <c r="D8" s="65">
        <v>0</v>
      </c>
      <c r="E8" s="66">
        <v>1</v>
      </c>
      <c r="F8" s="67"/>
      <c r="G8" s="65">
        <f t="shared" si="0"/>
        <v>0</v>
      </c>
      <c r="H8" s="66">
        <f t="shared" si="1"/>
        <v>-1</v>
      </c>
      <c r="I8" s="20" t="str">
        <f t="shared" si="2"/>
        <v>-</v>
      </c>
      <c r="J8" s="21">
        <f t="shared" si="3"/>
        <v>-1</v>
      </c>
    </row>
    <row r="9" spans="1:10" x14ac:dyDescent="0.2">
      <c r="A9" s="7" t="s">
        <v>34</v>
      </c>
      <c r="B9" s="65">
        <v>27</v>
      </c>
      <c r="C9" s="66">
        <v>15</v>
      </c>
      <c r="D9" s="65">
        <v>247</v>
      </c>
      <c r="E9" s="66">
        <v>162</v>
      </c>
      <c r="F9" s="67"/>
      <c r="G9" s="65">
        <f t="shared" si="0"/>
        <v>12</v>
      </c>
      <c r="H9" s="66">
        <f t="shared" si="1"/>
        <v>85</v>
      </c>
      <c r="I9" s="20">
        <f t="shared" si="2"/>
        <v>0.8</v>
      </c>
      <c r="J9" s="21">
        <f t="shared" si="3"/>
        <v>0.52469135802469136</v>
      </c>
    </row>
    <row r="10" spans="1:10" x14ac:dyDescent="0.2">
      <c r="A10" s="7" t="s">
        <v>35</v>
      </c>
      <c r="B10" s="65">
        <v>43</v>
      </c>
      <c r="C10" s="66">
        <v>40</v>
      </c>
      <c r="D10" s="65">
        <v>388</v>
      </c>
      <c r="E10" s="66">
        <v>317</v>
      </c>
      <c r="F10" s="67"/>
      <c r="G10" s="65">
        <f t="shared" si="0"/>
        <v>3</v>
      </c>
      <c r="H10" s="66">
        <f t="shared" si="1"/>
        <v>71</v>
      </c>
      <c r="I10" s="20">
        <f t="shared" si="2"/>
        <v>7.4999999999999997E-2</v>
      </c>
      <c r="J10" s="21">
        <f t="shared" si="3"/>
        <v>0.22397476340694006</v>
      </c>
    </row>
    <row r="11" spans="1:10" x14ac:dyDescent="0.2">
      <c r="A11" s="7" t="s">
        <v>36</v>
      </c>
      <c r="B11" s="65">
        <v>1</v>
      </c>
      <c r="C11" s="66">
        <v>0</v>
      </c>
      <c r="D11" s="65">
        <v>3</v>
      </c>
      <c r="E11" s="66">
        <v>4</v>
      </c>
      <c r="F11" s="67"/>
      <c r="G11" s="65">
        <f t="shared" si="0"/>
        <v>1</v>
      </c>
      <c r="H11" s="66">
        <f t="shared" si="1"/>
        <v>-1</v>
      </c>
      <c r="I11" s="20" t="str">
        <f t="shared" si="2"/>
        <v>-</v>
      </c>
      <c r="J11" s="21">
        <f t="shared" si="3"/>
        <v>-0.25</v>
      </c>
    </row>
    <row r="12" spans="1:10" x14ac:dyDescent="0.2">
      <c r="A12" s="7" t="s">
        <v>37</v>
      </c>
      <c r="B12" s="65">
        <v>0</v>
      </c>
      <c r="C12" s="66">
        <v>2</v>
      </c>
      <c r="D12" s="65">
        <v>8</v>
      </c>
      <c r="E12" s="66">
        <v>10</v>
      </c>
      <c r="F12" s="67"/>
      <c r="G12" s="65">
        <f t="shared" si="0"/>
        <v>-2</v>
      </c>
      <c r="H12" s="66">
        <f t="shared" si="1"/>
        <v>-2</v>
      </c>
      <c r="I12" s="20">
        <f t="shared" si="2"/>
        <v>-1</v>
      </c>
      <c r="J12" s="21">
        <f t="shared" si="3"/>
        <v>-0.2</v>
      </c>
    </row>
    <row r="13" spans="1:10" x14ac:dyDescent="0.2">
      <c r="A13" s="7" t="s">
        <v>38</v>
      </c>
      <c r="B13" s="65">
        <v>1</v>
      </c>
      <c r="C13" s="66">
        <v>0</v>
      </c>
      <c r="D13" s="65">
        <v>1</v>
      </c>
      <c r="E13" s="66">
        <v>2</v>
      </c>
      <c r="F13" s="67"/>
      <c r="G13" s="65">
        <f t="shared" si="0"/>
        <v>1</v>
      </c>
      <c r="H13" s="66">
        <f t="shared" si="1"/>
        <v>-1</v>
      </c>
      <c r="I13" s="20" t="str">
        <f t="shared" si="2"/>
        <v>-</v>
      </c>
      <c r="J13" s="21">
        <f t="shared" si="3"/>
        <v>-0.5</v>
      </c>
    </row>
    <row r="14" spans="1:10" x14ac:dyDescent="0.2">
      <c r="A14" s="7" t="s">
        <v>39</v>
      </c>
      <c r="B14" s="65">
        <v>0</v>
      </c>
      <c r="C14" s="66">
        <v>3</v>
      </c>
      <c r="D14" s="65">
        <v>21</v>
      </c>
      <c r="E14" s="66">
        <v>22</v>
      </c>
      <c r="F14" s="67"/>
      <c r="G14" s="65">
        <f t="shared" si="0"/>
        <v>-3</v>
      </c>
      <c r="H14" s="66">
        <f t="shared" si="1"/>
        <v>-1</v>
      </c>
      <c r="I14" s="20">
        <f t="shared" si="2"/>
        <v>-1</v>
      </c>
      <c r="J14" s="21">
        <f t="shared" si="3"/>
        <v>-4.5454545454545456E-2</v>
      </c>
    </row>
    <row r="15" spans="1:10" x14ac:dyDescent="0.2">
      <c r="A15" s="7" t="s">
        <v>40</v>
      </c>
      <c r="B15" s="65">
        <v>0</v>
      </c>
      <c r="C15" s="66">
        <v>0</v>
      </c>
      <c r="D15" s="65">
        <v>3</v>
      </c>
      <c r="E15" s="66">
        <v>6</v>
      </c>
      <c r="F15" s="67"/>
      <c r="G15" s="65">
        <f t="shared" si="0"/>
        <v>0</v>
      </c>
      <c r="H15" s="66">
        <f t="shared" si="1"/>
        <v>-3</v>
      </c>
      <c r="I15" s="20" t="str">
        <f t="shared" si="2"/>
        <v>-</v>
      </c>
      <c r="J15" s="21">
        <f t="shared" si="3"/>
        <v>-0.5</v>
      </c>
    </row>
    <row r="16" spans="1:10" x14ac:dyDescent="0.2">
      <c r="A16" s="7" t="s">
        <v>41</v>
      </c>
      <c r="B16" s="65">
        <v>83</v>
      </c>
      <c r="C16" s="66">
        <v>49</v>
      </c>
      <c r="D16" s="65">
        <v>636</v>
      </c>
      <c r="E16" s="66">
        <v>579</v>
      </c>
      <c r="F16" s="67"/>
      <c r="G16" s="65">
        <f t="shared" si="0"/>
        <v>34</v>
      </c>
      <c r="H16" s="66">
        <f t="shared" si="1"/>
        <v>57</v>
      </c>
      <c r="I16" s="20">
        <f t="shared" si="2"/>
        <v>0.69387755102040816</v>
      </c>
      <c r="J16" s="21">
        <f t="shared" si="3"/>
        <v>9.8445595854922283E-2</v>
      </c>
    </row>
    <row r="17" spans="1:10" x14ac:dyDescent="0.2">
      <c r="A17" s="7" t="s">
        <v>43</v>
      </c>
      <c r="B17" s="65">
        <v>0</v>
      </c>
      <c r="C17" s="66">
        <v>1</v>
      </c>
      <c r="D17" s="65">
        <v>1</v>
      </c>
      <c r="E17" s="66">
        <v>1</v>
      </c>
      <c r="F17" s="67"/>
      <c r="G17" s="65">
        <f t="shared" si="0"/>
        <v>-1</v>
      </c>
      <c r="H17" s="66">
        <f t="shared" si="1"/>
        <v>0</v>
      </c>
      <c r="I17" s="20">
        <f t="shared" si="2"/>
        <v>-1</v>
      </c>
      <c r="J17" s="21">
        <f t="shared" si="3"/>
        <v>0</v>
      </c>
    </row>
    <row r="18" spans="1:10" x14ac:dyDescent="0.2">
      <c r="A18" s="7" t="s">
        <v>44</v>
      </c>
      <c r="B18" s="65">
        <v>3</v>
      </c>
      <c r="C18" s="66">
        <v>5</v>
      </c>
      <c r="D18" s="65">
        <v>29</v>
      </c>
      <c r="E18" s="66">
        <v>16</v>
      </c>
      <c r="F18" s="67"/>
      <c r="G18" s="65">
        <f t="shared" si="0"/>
        <v>-2</v>
      </c>
      <c r="H18" s="66">
        <f t="shared" si="1"/>
        <v>13</v>
      </c>
      <c r="I18" s="20">
        <f t="shared" si="2"/>
        <v>-0.4</v>
      </c>
      <c r="J18" s="21">
        <f t="shared" si="3"/>
        <v>0.8125</v>
      </c>
    </row>
    <row r="19" spans="1:10" x14ac:dyDescent="0.2">
      <c r="A19" s="7" t="s">
        <v>45</v>
      </c>
      <c r="B19" s="65">
        <v>5</v>
      </c>
      <c r="C19" s="66">
        <v>2</v>
      </c>
      <c r="D19" s="65">
        <v>33</v>
      </c>
      <c r="E19" s="66">
        <v>28</v>
      </c>
      <c r="F19" s="67"/>
      <c r="G19" s="65">
        <f t="shared" si="0"/>
        <v>3</v>
      </c>
      <c r="H19" s="66">
        <f t="shared" si="1"/>
        <v>5</v>
      </c>
      <c r="I19" s="20">
        <f t="shared" si="2"/>
        <v>1.5</v>
      </c>
      <c r="J19" s="21">
        <f t="shared" si="3"/>
        <v>0.17857142857142858</v>
      </c>
    </row>
    <row r="20" spans="1:10" x14ac:dyDescent="0.2">
      <c r="A20" s="7" t="s">
        <v>47</v>
      </c>
      <c r="B20" s="65">
        <v>33</v>
      </c>
      <c r="C20" s="66">
        <v>52</v>
      </c>
      <c r="D20" s="65">
        <v>265</v>
      </c>
      <c r="E20" s="66">
        <v>424</v>
      </c>
      <c r="F20" s="67"/>
      <c r="G20" s="65">
        <f t="shared" si="0"/>
        <v>-19</v>
      </c>
      <c r="H20" s="66">
        <f t="shared" si="1"/>
        <v>-159</v>
      </c>
      <c r="I20" s="20">
        <f t="shared" si="2"/>
        <v>-0.36538461538461536</v>
      </c>
      <c r="J20" s="21">
        <f t="shared" si="3"/>
        <v>-0.375</v>
      </c>
    </row>
    <row r="21" spans="1:10" x14ac:dyDescent="0.2">
      <c r="A21" s="7" t="s">
        <v>48</v>
      </c>
      <c r="B21" s="65">
        <v>93</v>
      </c>
      <c r="C21" s="66">
        <v>69</v>
      </c>
      <c r="D21" s="65">
        <v>1066</v>
      </c>
      <c r="E21" s="66">
        <v>839</v>
      </c>
      <c r="F21" s="67"/>
      <c r="G21" s="65">
        <f t="shared" si="0"/>
        <v>24</v>
      </c>
      <c r="H21" s="66">
        <f t="shared" si="1"/>
        <v>227</v>
      </c>
      <c r="I21" s="20">
        <f t="shared" si="2"/>
        <v>0.34782608695652173</v>
      </c>
      <c r="J21" s="21">
        <f t="shared" si="3"/>
        <v>0.27056019070321813</v>
      </c>
    </row>
    <row r="22" spans="1:10" x14ac:dyDescent="0.2">
      <c r="A22" s="7" t="s">
        <v>49</v>
      </c>
      <c r="B22" s="65">
        <v>104</v>
      </c>
      <c r="C22" s="66">
        <v>140</v>
      </c>
      <c r="D22" s="65">
        <v>1431</v>
      </c>
      <c r="E22" s="66">
        <v>1068</v>
      </c>
      <c r="F22" s="67"/>
      <c r="G22" s="65">
        <f t="shared" si="0"/>
        <v>-36</v>
      </c>
      <c r="H22" s="66">
        <f t="shared" si="1"/>
        <v>363</v>
      </c>
      <c r="I22" s="20">
        <f t="shared" si="2"/>
        <v>-0.25714285714285712</v>
      </c>
      <c r="J22" s="21">
        <f t="shared" si="3"/>
        <v>0.3398876404494382</v>
      </c>
    </row>
    <row r="23" spans="1:10" x14ac:dyDescent="0.2">
      <c r="A23" s="7" t="s">
        <v>51</v>
      </c>
      <c r="B23" s="65">
        <v>0</v>
      </c>
      <c r="C23" s="66">
        <v>0</v>
      </c>
      <c r="D23" s="65">
        <v>0</v>
      </c>
      <c r="E23" s="66">
        <v>2</v>
      </c>
      <c r="F23" s="67"/>
      <c r="G23" s="65">
        <f t="shared" si="0"/>
        <v>0</v>
      </c>
      <c r="H23" s="66">
        <f t="shared" si="1"/>
        <v>-2</v>
      </c>
      <c r="I23" s="20" t="str">
        <f t="shared" si="2"/>
        <v>-</v>
      </c>
      <c r="J23" s="21">
        <f t="shared" si="3"/>
        <v>-1</v>
      </c>
    </row>
    <row r="24" spans="1:10" x14ac:dyDescent="0.2">
      <c r="A24" s="7" t="s">
        <v>53</v>
      </c>
      <c r="B24" s="65">
        <v>18</v>
      </c>
      <c r="C24" s="66">
        <v>22</v>
      </c>
      <c r="D24" s="65">
        <v>182</v>
      </c>
      <c r="E24" s="66">
        <v>192</v>
      </c>
      <c r="F24" s="67"/>
      <c r="G24" s="65">
        <f t="shared" si="0"/>
        <v>-4</v>
      </c>
      <c r="H24" s="66">
        <f t="shared" si="1"/>
        <v>-10</v>
      </c>
      <c r="I24" s="20">
        <f t="shared" si="2"/>
        <v>-0.18181818181818182</v>
      </c>
      <c r="J24" s="21">
        <f t="shared" si="3"/>
        <v>-5.2083333333333336E-2</v>
      </c>
    </row>
    <row r="25" spans="1:10" x14ac:dyDescent="0.2">
      <c r="A25" s="7" t="s">
        <v>55</v>
      </c>
      <c r="B25" s="65">
        <v>2</v>
      </c>
      <c r="C25" s="66">
        <v>8</v>
      </c>
      <c r="D25" s="65">
        <v>48</v>
      </c>
      <c r="E25" s="66">
        <v>49</v>
      </c>
      <c r="F25" s="67"/>
      <c r="G25" s="65">
        <f t="shared" si="0"/>
        <v>-6</v>
      </c>
      <c r="H25" s="66">
        <f t="shared" si="1"/>
        <v>-1</v>
      </c>
      <c r="I25" s="20">
        <f t="shared" si="2"/>
        <v>-0.75</v>
      </c>
      <c r="J25" s="21">
        <f t="shared" si="3"/>
        <v>-2.0408163265306121E-2</v>
      </c>
    </row>
    <row r="26" spans="1:10" x14ac:dyDescent="0.2">
      <c r="A26" s="7" t="s">
        <v>56</v>
      </c>
      <c r="B26" s="65">
        <v>15</v>
      </c>
      <c r="C26" s="66">
        <v>8</v>
      </c>
      <c r="D26" s="65">
        <v>83</v>
      </c>
      <c r="E26" s="66">
        <v>99</v>
      </c>
      <c r="F26" s="67"/>
      <c r="G26" s="65">
        <f t="shared" si="0"/>
        <v>7</v>
      </c>
      <c r="H26" s="66">
        <f t="shared" si="1"/>
        <v>-16</v>
      </c>
      <c r="I26" s="20">
        <f t="shared" si="2"/>
        <v>0.875</v>
      </c>
      <c r="J26" s="21">
        <f t="shared" si="3"/>
        <v>-0.16161616161616163</v>
      </c>
    </row>
    <row r="27" spans="1:10" x14ac:dyDescent="0.2">
      <c r="A27" s="7" t="s">
        <v>57</v>
      </c>
      <c r="B27" s="65">
        <v>97</v>
      </c>
      <c r="C27" s="66">
        <v>87</v>
      </c>
      <c r="D27" s="65">
        <v>907</v>
      </c>
      <c r="E27" s="66">
        <v>778</v>
      </c>
      <c r="F27" s="67"/>
      <c r="G27" s="65">
        <f t="shared" si="0"/>
        <v>10</v>
      </c>
      <c r="H27" s="66">
        <f t="shared" si="1"/>
        <v>129</v>
      </c>
      <c r="I27" s="20">
        <f t="shared" si="2"/>
        <v>0.11494252873563218</v>
      </c>
      <c r="J27" s="21">
        <f t="shared" si="3"/>
        <v>0.16580976863753213</v>
      </c>
    </row>
    <row r="28" spans="1:10" x14ac:dyDescent="0.2">
      <c r="A28" s="7" t="s">
        <v>58</v>
      </c>
      <c r="B28" s="65">
        <v>0</v>
      </c>
      <c r="C28" s="66">
        <v>0</v>
      </c>
      <c r="D28" s="65">
        <v>1</v>
      </c>
      <c r="E28" s="66">
        <v>0</v>
      </c>
      <c r="F28" s="67"/>
      <c r="G28" s="65">
        <f t="shared" si="0"/>
        <v>0</v>
      </c>
      <c r="H28" s="66">
        <f t="shared" si="1"/>
        <v>1</v>
      </c>
      <c r="I28" s="20" t="str">
        <f t="shared" si="2"/>
        <v>-</v>
      </c>
      <c r="J28" s="21" t="str">
        <f t="shared" si="3"/>
        <v>-</v>
      </c>
    </row>
    <row r="29" spans="1:10" x14ac:dyDescent="0.2">
      <c r="A29" s="7" t="s">
        <v>59</v>
      </c>
      <c r="B29" s="65">
        <v>3</v>
      </c>
      <c r="C29" s="66">
        <v>20</v>
      </c>
      <c r="D29" s="65">
        <v>142</v>
      </c>
      <c r="E29" s="66">
        <v>126</v>
      </c>
      <c r="F29" s="67"/>
      <c r="G29" s="65">
        <f t="shared" si="0"/>
        <v>-17</v>
      </c>
      <c r="H29" s="66">
        <f t="shared" si="1"/>
        <v>16</v>
      </c>
      <c r="I29" s="20">
        <f t="shared" si="2"/>
        <v>-0.85</v>
      </c>
      <c r="J29" s="21">
        <f t="shared" si="3"/>
        <v>0.12698412698412698</v>
      </c>
    </row>
    <row r="30" spans="1:10" x14ac:dyDescent="0.2">
      <c r="A30" s="7" t="s">
        <v>60</v>
      </c>
      <c r="B30" s="65">
        <v>11</v>
      </c>
      <c r="C30" s="66">
        <v>5</v>
      </c>
      <c r="D30" s="65">
        <v>65</v>
      </c>
      <c r="E30" s="66">
        <v>57</v>
      </c>
      <c r="F30" s="67"/>
      <c r="G30" s="65">
        <f t="shared" si="0"/>
        <v>6</v>
      </c>
      <c r="H30" s="66">
        <f t="shared" si="1"/>
        <v>8</v>
      </c>
      <c r="I30" s="20">
        <f t="shared" si="2"/>
        <v>1.2</v>
      </c>
      <c r="J30" s="21">
        <f t="shared" si="3"/>
        <v>0.14035087719298245</v>
      </c>
    </row>
    <row r="31" spans="1:10" x14ac:dyDescent="0.2">
      <c r="A31" s="7" t="s">
        <v>61</v>
      </c>
      <c r="B31" s="65">
        <v>14</v>
      </c>
      <c r="C31" s="66">
        <v>10</v>
      </c>
      <c r="D31" s="65">
        <v>144</v>
      </c>
      <c r="E31" s="66">
        <v>95</v>
      </c>
      <c r="F31" s="67"/>
      <c r="G31" s="65">
        <f t="shared" si="0"/>
        <v>4</v>
      </c>
      <c r="H31" s="66">
        <f t="shared" si="1"/>
        <v>49</v>
      </c>
      <c r="I31" s="20">
        <f t="shared" si="2"/>
        <v>0.4</v>
      </c>
      <c r="J31" s="21">
        <f t="shared" si="3"/>
        <v>0.51578947368421058</v>
      </c>
    </row>
    <row r="32" spans="1:10" x14ac:dyDescent="0.2">
      <c r="A32" s="7" t="s">
        <v>62</v>
      </c>
      <c r="B32" s="65">
        <v>3</v>
      </c>
      <c r="C32" s="66">
        <v>0</v>
      </c>
      <c r="D32" s="65">
        <v>11</v>
      </c>
      <c r="E32" s="66">
        <v>4</v>
      </c>
      <c r="F32" s="67"/>
      <c r="G32" s="65">
        <f t="shared" si="0"/>
        <v>3</v>
      </c>
      <c r="H32" s="66">
        <f t="shared" si="1"/>
        <v>7</v>
      </c>
      <c r="I32" s="20" t="str">
        <f t="shared" si="2"/>
        <v>-</v>
      </c>
      <c r="J32" s="21">
        <f t="shared" si="3"/>
        <v>1.75</v>
      </c>
    </row>
    <row r="33" spans="1:10" x14ac:dyDescent="0.2">
      <c r="A33" s="7" t="s">
        <v>63</v>
      </c>
      <c r="B33" s="65">
        <v>150</v>
      </c>
      <c r="C33" s="66">
        <v>165</v>
      </c>
      <c r="D33" s="65">
        <v>1792</v>
      </c>
      <c r="E33" s="66">
        <v>1543</v>
      </c>
      <c r="F33" s="67"/>
      <c r="G33" s="65">
        <f t="shared" si="0"/>
        <v>-15</v>
      </c>
      <c r="H33" s="66">
        <f t="shared" si="1"/>
        <v>249</v>
      </c>
      <c r="I33" s="20">
        <f t="shared" si="2"/>
        <v>-9.0909090909090912E-2</v>
      </c>
      <c r="J33" s="21">
        <f t="shared" si="3"/>
        <v>0.16137394685677253</v>
      </c>
    </row>
    <row r="34" spans="1:10" x14ac:dyDescent="0.2">
      <c r="A34" s="7" t="s">
        <v>64</v>
      </c>
      <c r="B34" s="65">
        <v>0</v>
      </c>
      <c r="C34" s="66">
        <v>0</v>
      </c>
      <c r="D34" s="65">
        <v>1</v>
      </c>
      <c r="E34" s="66">
        <v>0</v>
      </c>
      <c r="F34" s="67"/>
      <c r="G34" s="65">
        <f t="shared" si="0"/>
        <v>0</v>
      </c>
      <c r="H34" s="66">
        <f t="shared" si="1"/>
        <v>1</v>
      </c>
      <c r="I34" s="20" t="str">
        <f t="shared" si="2"/>
        <v>-</v>
      </c>
      <c r="J34" s="21" t="str">
        <f t="shared" si="3"/>
        <v>-</v>
      </c>
    </row>
    <row r="35" spans="1:10" x14ac:dyDescent="0.2">
      <c r="A35" s="7" t="s">
        <v>65</v>
      </c>
      <c r="B35" s="65">
        <v>44</v>
      </c>
      <c r="C35" s="66">
        <v>42</v>
      </c>
      <c r="D35" s="65">
        <v>347</v>
      </c>
      <c r="E35" s="66">
        <v>303</v>
      </c>
      <c r="F35" s="67"/>
      <c r="G35" s="65">
        <f t="shared" si="0"/>
        <v>2</v>
      </c>
      <c r="H35" s="66">
        <f t="shared" si="1"/>
        <v>44</v>
      </c>
      <c r="I35" s="20">
        <f t="shared" si="2"/>
        <v>4.7619047619047616E-2</v>
      </c>
      <c r="J35" s="21">
        <f t="shared" si="3"/>
        <v>0.14521452145214522</v>
      </c>
    </row>
    <row r="36" spans="1:10" x14ac:dyDescent="0.2">
      <c r="A36" s="7" t="s">
        <v>66</v>
      </c>
      <c r="B36" s="65">
        <v>7</v>
      </c>
      <c r="C36" s="66">
        <v>2</v>
      </c>
      <c r="D36" s="65">
        <v>57</v>
      </c>
      <c r="E36" s="66">
        <v>29</v>
      </c>
      <c r="F36" s="67"/>
      <c r="G36" s="65">
        <f t="shared" si="0"/>
        <v>5</v>
      </c>
      <c r="H36" s="66">
        <f t="shared" si="1"/>
        <v>28</v>
      </c>
      <c r="I36" s="20">
        <f t="shared" si="2"/>
        <v>2.5</v>
      </c>
      <c r="J36" s="21">
        <f t="shared" si="3"/>
        <v>0.96551724137931039</v>
      </c>
    </row>
    <row r="37" spans="1:10" x14ac:dyDescent="0.2">
      <c r="A37" s="7" t="s">
        <v>67</v>
      </c>
      <c r="B37" s="65">
        <v>32</v>
      </c>
      <c r="C37" s="66">
        <v>18</v>
      </c>
      <c r="D37" s="65">
        <v>313</v>
      </c>
      <c r="E37" s="66">
        <v>150</v>
      </c>
      <c r="F37" s="67"/>
      <c r="G37" s="65">
        <f t="shared" si="0"/>
        <v>14</v>
      </c>
      <c r="H37" s="66">
        <f t="shared" si="1"/>
        <v>163</v>
      </c>
      <c r="I37" s="20">
        <f t="shared" si="2"/>
        <v>0.77777777777777779</v>
      </c>
      <c r="J37" s="21">
        <f t="shared" si="3"/>
        <v>1.0866666666666667</v>
      </c>
    </row>
    <row r="38" spans="1:10" x14ac:dyDescent="0.2">
      <c r="A38" s="7" t="s">
        <v>68</v>
      </c>
      <c r="B38" s="65">
        <v>5</v>
      </c>
      <c r="C38" s="66">
        <v>6</v>
      </c>
      <c r="D38" s="65">
        <v>60</v>
      </c>
      <c r="E38" s="66">
        <v>55</v>
      </c>
      <c r="F38" s="67"/>
      <c r="G38" s="65">
        <f t="shared" ref="G38:G56" si="4">B38-C38</f>
        <v>-1</v>
      </c>
      <c r="H38" s="66">
        <f t="shared" ref="H38:H56" si="5">D38-E38</f>
        <v>5</v>
      </c>
      <c r="I38" s="20">
        <f t="shared" ref="I38:I56" si="6">IF(C38=0, "-", IF(G38/C38&lt;10, G38/C38, "&gt;999%"))</f>
        <v>-0.16666666666666666</v>
      </c>
      <c r="J38" s="21">
        <f t="shared" ref="J38:J56" si="7">IF(E38=0, "-", IF(H38/E38&lt;10, H38/E38, "&gt;999%"))</f>
        <v>9.0909090909090912E-2</v>
      </c>
    </row>
    <row r="39" spans="1:10" x14ac:dyDescent="0.2">
      <c r="A39" s="7" t="s">
        <v>69</v>
      </c>
      <c r="B39" s="65">
        <v>47</v>
      </c>
      <c r="C39" s="66">
        <v>43</v>
      </c>
      <c r="D39" s="65">
        <v>556</v>
      </c>
      <c r="E39" s="66">
        <v>701</v>
      </c>
      <c r="F39" s="67"/>
      <c r="G39" s="65">
        <f t="shared" si="4"/>
        <v>4</v>
      </c>
      <c r="H39" s="66">
        <f t="shared" si="5"/>
        <v>-145</v>
      </c>
      <c r="I39" s="20">
        <f t="shared" si="6"/>
        <v>9.3023255813953487E-2</v>
      </c>
      <c r="J39" s="21">
        <f t="shared" si="7"/>
        <v>-0.20684736091298145</v>
      </c>
    </row>
    <row r="40" spans="1:10" x14ac:dyDescent="0.2">
      <c r="A40" s="7" t="s">
        <v>70</v>
      </c>
      <c r="B40" s="65">
        <v>37</v>
      </c>
      <c r="C40" s="66">
        <v>68</v>
      </c>
      <c r="D40" s="65">
        <v>483</v>
      </c>
      <c r="E40" s="66">
        <v>549</v>
      </c>
      <c r="F40" s="67"/>
      <c r="G40" s="65">
        <f t="shared" si="4"/>
        <v>-31</v>
      </c>
      <c r="H40" s="66">
        <f t="shared" si="5"/>
        <v>-66</v>
      </c>
      <c r="I40" s="20">
        <f t="shared" si="6"/>
        <v>-0.45588235294117646</v>
      </c>
      <c r="J40" s="21">
        <f t="shared" si="7"/>
        <v>-0.12021857923497267</v>
      </c>
    </row>
    <row r="41" spans="1:10" x14ac:dyDescent="0.2">
      <c r="A41" s="7" t="s">
        <v>71</v>
      </c>
      <c r="B41" s="65">
        <v>7</v>
      </c>
      <c r="C41" s="66">
        <v>5</v>
      </c>
      <c r="D41" s="65">
        <v>57</v>
      </c>
      <c r="E41" s="66">
        <v>33</v>
      </c>
      <c r="F41" s="67"/>
      <c r="G41" s="65">
        <f t="shared" si="4"/>
        <v>2</v>
      </c>
      <c r="H41" s="66">
        <f t="shared" si="5"/>
        <v>24</v>
      </c>
      <c r="I41" s="20">
        <f t="shared" si="6"/>
        <v>0.4</v>
      </c>
      <c r="J41" s="21">
        <f t="shared" si="7"/>
        <v>0.72727272727272729</v>
      </c>
    </row>
    <row r="42" spans="1:10" x14ac:dyDescent="0.2">
      <c r="A42" s="7" t="s">
        <v>72</v>
      </c>
      <c r="B42" s="65">
        <v>7</v>
      </c>
      <c r="C42" s="66">
        <v>3</v>
      </c>
      <c r="D42" s="65">
        <v>60</v>
      </c>
      <c r="E42" s="66">
        <v>62</v>
      </c>
      <c r="F42" s="67"/>
      <c r="G42" s="65">
        <f t="shared" si="4"/>
        <v>4</v>
      </c>
      <c r="H42" s="66">
        <f t="shared" si="5"/>
        <v>-2</v>
      </c>
      <c r="I42" s="20">
        <f t="shared" si="6"/>
        <v>1.3333333333333333</v>
      </c>
      <c r="J42" s="21">
        <f t="shared" si="7"/>
        <v>-3.2258064516129031E-2</v>
      </c>
    </row>
    <row r="43" spans="1:10" x14ac:dyDescent="0.2">
      <c r="A43" s="7" t="s">
        <v>73</v>
      </c>
      <c r="B43" s="65">
        <v>3</v>
      </c>
      <c r="C43" s="66">
        <v>1</v>
      </c>
      <c r="D43" s="65">
        <v>37</v>
      </c>
      <c r="E43" s="66">
        <v>31</v>
      </c>
      <c r="F43" s="67"/>
      <c r="G43" s="65">
        <f t="shared" si="4"/>
        <v>2</v>
      </c>
      <c r="H43" s="66">
        <f t="shared" si="5"/>
        <v>6</v>
      </c>
      <c r="I43" s="20">
        <f t="shared" si="6"/>
        <v>2</v>
      </c>
      <c r="J43" s="21">
        <f t="shared" si="7"/>
        <v>0.19354838709677419</v>
      </c>
    </row>
    <row r="44" spans="1:10" x14ac:dyDescent="0.2">
      <c r="A44" s="7" t="s">
        <v>74</v>
      </c>
      <c r="B44" s="65">
        <v>12</v>
      </c>
      <c r="C44" s="66">
        <v>4</v>
      </c>
      <c r="D44" s="65">
        <v>74</v>
      </c>
      <c r="E44" s="66">
        <v>66</v>
      </c>
      <c r="F44" s="67"/>
      <c r="G44" s="65">
        <f t="shared" si="4"/>
        <v>8</v>
      </c>
      <c r="H44" s="66">
        <f t="shared" si="5"/>
        <v>8</v>
      </c>
      <c r="I44" s="20">
        <f t="shared" si="6"/>
        <v>2</v>
      </c>
      <c r="J44" s="21">
        <f t="shared" si="7"/>
        <v>0.12121212121212122</v>
      </c>
    </row>
    <row r="45" spans="1:10" x14ac:dyDescent="0.2">
      <c r="A45" s="7" t="s">
        <v>75</v>
      </c>
      <c r="B45" s="65">
        <v>41</v>
      </c>
      <c r="C45" s="66">
        <v>11</v>
      </c>
      <c r="D45" s="65">
        <v>328</v>
      </c>
      <c r="E45" s="66">
        <v>183</v>
      </c>
      <c r="F45" s="67"/>
      <c r="G45" s="65">
        <f t="shared" si="4"/>
        <v>30</v>
      </c>
      <c r="H45" s="66">
        <f t="shared" si="5"/>
        <v>145</v>
      </c>
      <c r="I45" s="20">
        <f t="shared" si="6"/>
        <v>2.7272727272727271</v>
      </c>
      <c r="J45" s="21">
        <f t="shared" si="7"/>
        <v>0.79234972677595628</v>
      </c>
    </row>
    <row r="46" spans="1:10" x14ac:dyDescent="0.2">
      <c r="A46" s="7" t="s">
        <v>76</v>
      </c>
      <c r="B46" s="65">
        <v>2</v>
      </c>
      <c r="C46" s="66">
        <v>4</v>
      </c>
      <c r="D46" s="65">
        <v>17</v>
      </c>
      <c r="E46" s="66">
        <v>8</v>
      </c>
      <c r="F46" s="67"/>
      <c r="G46" s="65">
        <f t="shared" si="4"/>
        <v>-2</v>
      </c>
      <c r="H46" s="66">
        <f t="shared" si="5"/>
        <v>9</v>
      </c>
      <c r="I46" s="20">
        <f t="shared" si="6"/>
        <v>-0.5</v>
      </c>
      <c r="J46" s="21">
        <f t="shared" si="7"/>
        <v>1.125</v>
      </c>
    </row>
    <row r="47" spans="1:10" x14ac:dyDescent="0.2">
      <c r="A47" s="7" t="s">
        <v>77</v>
      </c>
      <c r="B47" s="65">
        <v>65</v>
      </c>
      <c r="C47" s="66">
        <v>74</v>
      </c>
      <c r="D47" s="65">
        <v>984</v>
      </c>
      <c r="E47" s="66">
        <v>674</v>
      </c>
      <c r="F47" s="67"/>
      <c r="G47" s="65">
        <f t="shared" si="4"/>
        <v>-9</v>
      </c>
      <c r="H47" s="66">
        <f t="shared" si="5"/>
        <v>310</v>
      </c>
      <c r="I47" s="20">
        <f t="shared" si="6"/>
        <v>-0.12162162162162163</v>
      </c>
      <c r="J47" s="21">
        <f t="shared" si="7"/>
        <v>0.4599406528189911</v>
      </c>
    </row>
    <row r="48" spans="1:10" x14ac:dyDescent="0.2">
      <c r="A48" s="7" t="s">
        <v>78</v>
      </c>
      <c r="B48" s="65">
        <v>26</v>
      </c>
      <c r="C48" s="66">
        <v>22</v>
      </c>
      <c r="D48" s="65">
        <v>310</v>
      </c>
      <c r="E48" s="66">
        <v>190</v>
      </c>
      <c r="F48" s="67"/>
      <c r="G48" s="65">
        <f t="shared" si="4"/>
        <v>4</v>
      </c>
      <c r="H48" s="66">
        <f t="shared" si="5"/>
        <v>120</v>
      </c>
      <c r="I48" s="20">
        <f t="shared" si="6"/>
        <v>0.18181818181818182</v>
      </c>
      <c r="J48" s="21">
        <f t="shared" si="7"/>
        <v>0.63157894736842102</v>
      </c>
    </row>
    <row r="49" spans="1:10" x14ac:dyDescent="0.2">
      <c r="A49" s="7" t="s">
        <v>79</v>
      </c>
      <c r="B49" s="65">
        <v>186</v>
      </c>
      <c r="C49" s="66">
        <v>187</v>
      </c>
      <c r="D49" s="65">
        <v>2467</v>
      </c>
      <c r="E49" s="66">
        <v>1847</v>
      </c>
      <c r="F49" s="67"/>
      <c r="G49" s="65">
        <f t="shared" si="4"/>
        <v>-1</v>
      </c>
      <c r="H49" s="66">
        <f t="shared" si="5"/>
        <v>620</v>
      </c>
      <c r="I49" s="20">
        <f t="shared" si="6"/>
        <v>-5.3475935828877002E-3</v>
      </c>
      <c r="J49" s="21">
        <f t="shared" si="7"/>
        <v>0.33567948023822414</v>
      </c>
    </row>
    <row r="50" spans="1:10" x14ac:dyDescent="0.2">
      <c r="A50" s="7" t="s">
        <v>80</v>
      </c>
      <c r="B50" s="65">
        <v>122</v>
      </c>
      <c r="C50" s="66">
        <v>112</v>
      </c>
      <c r="D50" s="65">
        <v>1331</v>
      </c>
      <c r="E50" s="66">
        <v>1020</v>
      </c>
      <c r="F50" s="67"/>
      <c r="G50" s="65">
        <f t="shared" si="4"/>
        <v>10</v>
      </c>
      <c r="H50" s="66">
        <f t="shared" si="5"/>
        <v>311</v>
      </c>
      <c r="I50" s="20">
        <f t="shared" si="6"/>
        <v>8.9285714285714288E-2</v>
      </c>
      <c r="J50" s="21">
        <f t="shared" si="7"/>
        <v>0.30490196078431375</v>
      </c>
    </row>
    <row r="51" spans="1:10" x14ac:dyDescent="0.2">
      <c r="A51" s="7" t="s">
        <v>81</v>
      </c>
      <c r="B51" s="65">
        <v>20</v>
      </c>
      <c r="C51" s="66">
        <v>17</v>
      </c>
      <c r="D51" s="65">
        <v>183</v>
      </c>
      <c r="E51" s="66">
        <v>128</v>
      </c>
      <c r="F51" s="67"/>
      <c r="G51" s="65">
        <f t="shared" si="4"/>
        <v>3</v>
      </c>
      <c r="H51" s="66">
        <f t="shared" si="5"/>
        <v>55</v>
      </c>
      <c r="I51" s="20">
        <f t="shared" si="6"/>
        <v>0.17647058823529413</v>
      </c>
      <c r="J51" s="21">
        <f t="shared" si="7"/>
        <v>0.4296875</v>
      </c>
    </row>
    <row r="52" spans="1:10" x14ac:dyDescent="0.2">
      <c r="A52" s="142" t="s">
        <v>42</v>
      </c>
      <c r="B52" s="143">
        <v>0</v>
      </c>
      <c r="C52" s="144">
        <v>0</v>
      </c>
      <c r="D52" s="143">
        <v>17</v>
      </c>
      <c r="E52" s="144">
        <v>5</v>
      </c>
      <c r="F52" s="145"/>
      <c r="G52" s="143">
        <f t="shared" si="4"/>
        <v>0</v>
      </c>
      <c r="H52" s="144">
        <f t="shared" si="5"/>
        <v>12</v>
      </c>
      <c r="I52" s="151" t="str">
        <f t="shared" si="6"/>
        <v>-</v>
      </c>
      <c r="J52" s="152">
        <f t="shared" si="7"/>
        <v>2.4</v>
      </c>
    </row>
    <row r="53" spans="1:10" x14ac:dyDescent="0.2">
      <c r="A53" s="7" t="s">
        <v>46</v>
      </c>
      <c r="B53" s="65">
        <v>1</v>
      </c>
      <c r="C53" s="66">
        <v>7</v>
      </c>
      <c r="D53" s="65">
        <v>10</v>
      </c>
      <c r="E53" s="66">
        <v>22</v>
      </c>
      <c r="F53" s="67"/>
      <c r="G53" s="65">
        <f t="shared" si="4"/>
        <v>-6</v>
      </c>
      <c r="H53" s="66">
        <f t="shared" si="5"/>
        <v>-12</v>
      </c>
      <c r="I53" s="20">
        <f t="shared" si="6"/>
        <v>-0.8571428571428571</v>
      </c>
      <c r="J53" s="21">
        <f t="shared" si="7"/>
        <v>-0.54545454545454541</v>
      </c>
    </row>
    <row r="54" spans="1:10" x14ac:dyDescent="0.2">
      <c r="A54" s="7" t="s">
        <v>50</v>
      </c>
      <c r="B54" s="65">
        <v>0</v>
      </c>
      <c r="C54" s="66">
        <v>0</v>
      </c>
      <c r="D54" s="65">
        <v>2</v>
      </c>
      <c r="E54" s="66">
        <v>2</v>
      </c>
      <c r="F54" s="67"/>
      <c r="G54" s="65">
        <f t="shared" si="4"/>
        <v>0</v>
      </c>
      <c r="H54" s="66">
        <f t="shared" si="5"/>
        <v>0</v>
      </c>
      <c r="I54" s="20" t="str">
        <f t="shared" si="6"/>
        <v>-</v>
      </c>
      <c r="J54" s="21">
        <f t="shared" si="7"/>
        <v>0</v>
      </c>
    </row>
    <row r="55" spans="1:10" x14ac:dyDescent="0.2">
      <c r="A55" s="7" t="s">
        <v>52</v>
      </c>
      <c r="B55" s="65">
        <v>6</v>
      </c>
      <c r="C55" s="66">
        <v>4</v>
      </c>
      <c r="D55" s="65">
        <v>44</v>
      </c>
      <c r="E55" s="66">
        <v>43</v>
      </c>
      <c r="F55" s="67"/>
      <c r="G55" s="65">
        <f t="shared" si="4"/>
        <v>2</v>
      </c>
      <c r="H55" s="66">
        <f t="shared" si="5"/>
        <v>1</v>
      </c>
      <c r="I55" s="20">
        <f t="shared" si="6"/>
        <v>0.5</v>
      </c>
      <c r="J55" s="21">
        <f t="shared" si="7"/>
        <v>2.3255813953488372E-2</v>
      </c>
    </row>
    <row r="56" spans="1:10" x14ac:dyDescent="0.2">
      <c r="A56" s="7" t="s">
        <v>54</v>
      </c>
      <c r="B56" s="65">
        <v>0</v>
      </c>
      <c r="C56" s="66">
        <v>0</v>
      </c>
      <c r="D56" s="65">
        <v>0</v>
      </c>
      <c r="E56" s="66">
        <v>2</v>
      </c>
      <c r="F56" s="67"/>
      <c r="G56" s="65">
        <f t="shared" si="4"/>
        <v>0</v>
      </c>
      <c r="H56" s="66">
        <f t="shared" si="5"/>
        <v>-2</v>
      </c>
      <c r="I56" s="20" t="str">
        <f t="shared" si="6"/>
        <v>-</v>
      </c>
      <c r="J56" s="21">
        <f t="shared" si="7"/>
        <v>-1</v>
      </c>
    </row>
    <row r="57" spans="1:10" x14ac:dyDescent="0.2">
      <c r="A57" s="1"/>
      <c r="B57" s="68"/>
      <c r="C57" s="69"/>
      <c r="D57" s="68"/>
      <c r="E57" s="69"/>
      <c r="F57" s="70"/>
      <c r="G57" s="68"/>
      <c r="H57" s="69"/>
      <c r="I57" s="5"/>
      <c r="J57" s="6"/>
    </row>
    <row r="58" spans="1:10" s="43" customFormat="1" x14ac:dyDescent="0.2">
      <c r="A58" s="27" t="s">
        <v>5</v>
      </c>
      <c r="B58" s="71">
        <f>SUM(B6:B57)</f>
        <v>1382</v>
      </c>
      <c r="C58" s="72">
        <f>SUM(C6:C57)</f>
        <v>1337</v>
      </c>
      <c r="D58" s="71">
        <f>SUM(D6:D57)</f>
        <v>15281</v>
      </c>
      <c r="E58" s="72">
        <f>SUM(E6:E57)</f>
        <v>12550</v>
      </c>
      <c r="F58" s="73"/>
      <c r="G58" s="71">
        <f>SUM(G6:G57)</f>
        <v>45</v>
      </c>
      <c r="H58" s="72">
        <f>SUM(H6:H57)</f>
        <v>2731</v>
      </c>
      <c r="I58" s="37">
        <f>IF(C58=0, 0, G58/C58)</f>
        <v>3.3657442034405384E-2</v>
      </c>
      <c r="J58" s="38">
        <f>IF(E58=0, 0, H58/E58)</f>
        <v>0.21760956175298804</v>
      </c>
    </row>
  </sheetData>
  <mergeCells count="5">
    <mergeCell ref="B1:J1"/>
    <mergeCell ref="B4:C4"/>
    <mergeCell ref="D4:E4"/>
    <mergeCell ref="G4:J4"/>
    <mergeCell ref="B2:J2"/>
  </mergeCells>
  <phoneticPr fontId="3" type="noConversion"/>
  <printOptions horizontalCentered="1"/>
  <pageMargins left="0.39370078740157483" right="0.39370078740157483" top="0.39370078740157483" bottom="0.59055118110236227" header="0.39370078740157483" footer="0.19685039370078741"/>
  <pageSetup paperSize="9" scale="96"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pageSetUpPr fitToPage="1"/>
  </sheetPr>
  <dimension ref="A1:H58"/>
  <sheetViews>
    <sheetView tabSelected="1" zoomScaleNormal="100" workbookViewId="0">
      <selection activeCell="M1" sqref="M1"/>
    </sheetView>
  </sheetViews>
  <sheetFormatPr defaultRowHeight="12.75" x14ac:dyDescent="0.2"/>
  <cols>
    <col min="1" max="1" width="19.7109375" customWidth="1"/>
    <col min="2" max="5" width="10.140625" customWidth="1"/>
    <col min="6" max="6" width="1.7109375" customWidth="1"/>
    <col min="7" max="8" width="10.140625" customWidth="1"/>
  </cols>
  <sheetData>
    <row r="1" spans="1:8" s="52" customFormat="1" ht="20.25" x14ac:dyDescent="0.3">
      <c r="A1" s="4" t="s">
        <v>10</v>
      </c>
      <c r="B1" s="198" t="s">
        <v>22</v>
      </c>
      <c r="C1" s="199"/>
      <c r="D1" s="199"/>
      <c r="E1" s="199"/>
      <c r="F1" s="199"/>
      <c r="G1" s="199"/>
      <c r="H1" s="199"/>
    </row>
    <row r="2" spans="1:8" s="52" customFormat="1" ht="20.25" x14ac:dyDescent="0.3">
      <c r="A2" s="4" t="s">
        <v>93</v>
      </c>
      <c r="B2" s="202" t="s">
        <v>83</v>
      </c>
      <c r="C2" s="203"/>
      <c r="D2" s="203"/>
      <c r="E2" s="203"/>
      <c r="F2" s="203"/>
      <c r="G2" s="203"/>
      <c r="H2" s="203"/>
    </row>
    <row r="4" spans="1:8" x14ac:dyDescent="0.2">
      <c r="A4" s="60"/>
      <c r="B4" s="196" t="s">
        <v>1</v>
      </c>
      <c r="C4" s="197"/>
      <c r="D4" s="196" t="s">
        <v>2</v>
      </c>
      <c r="E4" s="197"/>
      <c r="F4" s="59"/>
      <c r="G4" s="196" t="s">
        <v>6</v>
      </c>
      <c r="H4" s="197"/>
    </row>
    <row r="5" spans="1:8" x14ac:dyDescent="0.2">
      <c r="A5" s="27" t="s">
        <v>0</v>
      </c>
      <c r="B5" s="57">
        <f>VALUE(RIGHT(B2, 4))</f>
        <v>2020</v>
      </c>
      <c r="C5" s="58">
        <f>B5-1</f>
        <v>2019</v>
      </c>
      <c r="D5" s="57">
        <f>B5</f>
        <v>2020</v>
      </c>
      <c r="E5" s="58">
        <f>C5</f>
        <v>2019</v>
      </c>
      <c r="F5" s="64"/>
      <c r="G5" s="57" t="s">
        <v>4</v>
      </c>
      <c r="H5" s="58" t="s">
        <v>2</v>
      </c>
    </row>
    <row r="6" spans="1:8" x14ac:dyDescent="0.2">
      <c r="A6" s="7" t="s">
        <v>31</v>
      </c>
      <c r="B6" s="16">
        <v>0.434153400868307</v>
      </c>
      <c r="C6" s="17">
        <v>0.29917726252804799</v>
      </c>
      <c r="D6" s="16">
        <v>0.23558667626464197</v>
      </c>
      <c r="E6" s="17">
        <v>0.175298804780877</v>
      </c>
      <c r="F6" s="12"/>
      <c r="G6" s="10">
        <f t="shared" ref="G6:G37" si="0">B6-C6</f>
        <v>0.13497613834025901</v>
      </c>
      <c r="H6" s="11">
        <f t="shared" ref="H6:H37" si="1">D6-E6</f>
        <v>6.0287871483764965E-2</v>
      </c>
    </row>
    <row r="7" spans="1:8" x14ac:dyDescent="0.2">
      <c r="A7" s="7" t="s">
        <v>32</v>
      </c>
      <c r="B7" s="16">
        <v>0</v>
      </c>
      <c r="C7" s="17">
        <v>0</v>
      </c>
      <c r="D7" s="16">
        <v>0</v>
      </c>
      <c r="E7" s="17">
        <v>7.9681274900398388E-3</v>
      </c>
      <c r="F7" s="12"/>
      <c r="G7" s="10">
        <f t="shared" si="0"/>
        <v>0</v>
      </c>
      <c r="H7" s="11">
        <f t="shared" si="1"/>
        <v>-7.9681274900398388E-3</v>
      </c>
    </row>
    <row r="8" spans="1:8" x14ac:dyDescent="0.2">
      <c r="A8" s="7" t="s">
        <v>33</v>
      </c>
      <c r="B8" s="16">
        <v>0</v>
      </c>
      <c r="C8" s="17">
        <v>0</v>
      </c>
      <c r="D8" s="16">
        <v>0</v>
      </c>
      <c r="E8" s="17">
        <v>7.9681274900398388E-3</v>
      </c>
      <c r="F8" s="12"/>
      <c r="G8" s="10">
        <f t="shared" si="0"/>
        <v>0</v>
      </c>
      <c r="H8" s="11">
        <f t="shared" si="1"/>
        <v>-7.9681274900398388E-3</v>
      </c>
    </row>
    <row r="9" spans="1:8" x14ac:dyDescent="0.2">
      <c r="A9" s="7" t="s">
        <v>34</v>
      </c>
      <c r="B9" s="16">
        <v>1.9536903039073801</v>
      </c>
      <c r="C9" s="17">
        <v>1.1219147344801801</v>
      </c>
      <c r="D9" s="16">
        <v>1.6163863621490699</v>
      </c>
      <c r="E9" s="17">
        <v>1.2908366533864502</v>
      </c>
      <c r="F9" s="12"/>
      <c r="G9" s="10">
        <f t="shared" si="0"/>
        <v>0.83177556942719999</v>
      </c>
      <c r="H9" s="11">
        <f t="shared" si="1"/>
        <v>0.32554970876261979</v>
      </c>
    </row>
    <row r="10" spans="1:8" x14ac:dyDescent="0.2">
      <c r="A10" s="7" t="s">
        <v>35</v>
      </c>
      <c r="B10" s="16">
        <v>3.1114327062228697</v>
      </c>
      <c r="C10" s="17">
        <v>2.9917726252804799</v>
      </c>
      <c r="D10" s="16">
        <v>2.5391008441855898</v>
      </c>
      <c r="E10" s="17">
        <v>2.5258964143426299</v>
      </c>
      <c r="F10" s="12"/>
      <c r="G10" s="10">
        <f t="shared" si="0"/>
        <v>0.11966008094238978</v>
      </c>
      <c r="H10" s="11">
        <f t="shared" si="1"/>
        <v>1.3204429842959886E-2</v>
      </c>
    </row>
    <row r="11" spans="1:8" x14ac:dyDescent="0.2">
      <c r="A11" s="7" t="s">
        <v>36</v>
      </c>
      <c r="B11" s="16">
        <v>7.2358900144717797E-2</v>
      </c>
      <c r="C11" s="17">
        <v>0</v>
      </c>
      <c r="D11" s="16">
        <v>1.9632223022053499E-2</v>
      </c>
      <c r="E11" s="17">
        <v>3.1872509960159404E-2</v>
      </c>
      <c r="F11" s="12"/>
      <c r="G11" s="10">
        <f t="shared" si="0"/>
        <v>7.2358900144717797E-2</v>
      </c>
      <c r="H11" s="11">
        <f t="shared" si="1"/>
        <v>-1.2240286938105905E-2</v>
      </c>
    </row>
    <row r="12" spans="1:8" x14ac:dyDescent="0.2">
      <c r="A12" s="7" t="s">
        <v>37</v>
      </c>
      <c r="B12" s="16">
        <v>0</v>
      </c>
      <c r="C12" s="17">
        <v>0.149588631264024</v>
      </c>
      <c r="D12" s="16">
        <v>5.2352594725476098E-2</v>
      </c>
      <c r="E12" s="17">
        <v>7.9681274900398405E-2</v>
      </c>
      <c r="F12" s="12"/>
      <c r="G12" s="10">
        <f t="shared" si="0"/>
        <v>-0.149588631264024</v>
      </c>
      <c r="H12" s="11">
        <f t="shared" si="1"/>
        <v>-2.7328680174922307E-2</v>
      </c>
    </row>
    <row r="13" spans="1:8" x14ac:dyDescent="0.2">
      <c r="A13" s="7" t="s">
        <v>38</v>
      </c>
      <c r="B13" s="16">
        <v>7.2358900144717797E-2</v>
      </c>
      <c r="C13" s="17">
        <v>0</v>
      </c>
      <c r="D13" s="16">
        <v>6.5440743406845097E-3</v>
      </c>
      <c r="E13" s="17">
        <v>1.5936254980079702E-2</v>
      </c>
      <c r="F13" s="12"/>
      <c r="G13" s="10">
        <f t="shared" si="0"/>
        <v>7.2358900144717797E-2</v>
      </c>
      <c r="H13" s="11">
        <f t="shared" si="1"/>
        <v>-9.392180639395193E-3</v>
      </c>
    </row>
    <row r="14" spans="1:8" x14ac:dyDescent="0.2">
      <c r="A14" s="7" t="s">
        <v>39</v>
      </c>
      <c r="B14" s="16">
        <v>0</v>
      </c>
      <c r="C14" s="17">
        <v>0.224382946896036</v>
      </c>
      <c r="D14" s="16">
        <v>0.13742556115437499</v>
      </c>
      <c r="E14" s="17">
        <v>0.175298804780877</v>
      </c>
      <c r="F14" s="12"/>
      <c r="G14" s="10">
        <f t="shared" si="0"/>
        <v>-0.224382946896036</v>
      </c>
      <c r="H14" s="11">
        <f t="shared" si="1"/>
        <v>-3.7873243626502018E-2</v>
      </c>
    </row>
    <row r="15" spans="1:8" x14ac:dyDescent="0.2">
      <c r="A15" s="7" t="s">
        <v>40</v>
      </c>
      <c r="B15" s="16">
        <v>0</v>
      </c>
      <c r="C15" s="17">
        <v>0</v>
      </c>
      <c r="D15" s="16">
        <v>1.9632223022053499E-2</v>
      </c>
      <c r="E15" s="17">
        <v>4.7808764940239001E-2</v>
      </c>
      <c r="F15" s="12"/>
      <c r="G15" s="10">
        <f t="shared" si="0"/>
        <v>0</v>
      </c>
      <c r="H15" s="11">
        <f t="shared" si="1"/>
        <v>-2.8176541918185503E-2</v>
      </c>
    </row>
    <row r="16" spans="1:8" x14ac:dyDescent="0.2">
      <c r="A16" s="7" t="s">
        <v>41</v>
      </c>
      <c r="B16" s="16">
        <v>6.0057887120115794</v>
      </c>
      <c r="C16" s="17">
        <v>3.6649214659685905</v>
      </c>
      <c r="D16" s="16">
        <v>4.1620312806753494</v>
      </c>
      <c r="E16" s="17">
        <v>4.6135458167330698</v>
      </c>
      <c r="F16" s="12"/>
      <c r="G16" s="10">
        <f t="shared" si="0"/>
        <v>2.3408672460429889</v>
      </c>
      <c r="H16" s="11">
        <f t="shared" si="1"/>
        <v>-0.45151453605772041</v>
      </c>
    </row>
    <row r="17" spans="1:8" x14ac:dyDescent="0.2">
      <c r="A17" s="7" t="s">
        <v>43</v>
      </c>
      <c r="B17" s="16">
        <v>0</v>
      </c>
      <c r="C17" s="17">
        <v>7.4794315632011998E-2</v>
      </c>
      <c r="D17" s="16">
        <v>6.5440743406845097E-3</v>
      </c>
      <c r="E17" s="17">
        <v>7.9681274900398388E-3</v>
      </c>
      <c r="F17" s="12"/>
      <c r="G17" s="10">
        <f t="shared" si="0"/>
        <v>-7.4794315632011998E-2</v>
      </c>
      <c r="H17" s="11">
        <f t="shared" si="1"/>
        <v>-1.4240531493553291E-3</v>
      </c>
    </row>
    <row r="18" spans="1:8" x14ac:dyDescent="0.2">
      <c r="A18" s="7" t="s">
        <v>44</v>
      </c>
      <c r="B18" s="16">
        <v>0.21707670043415297</v>
      </c>
      <c r="C18" s="17">
        <v>0.37397157816005999</v>
      </c>
      <c r="D18" s="16">
        <v>0.189778155879851</v>
      </c>
      <c r="E18" s="17">
        <v>0.127490039840637</v>
      </c>
      <c r="F18" s="12"/>
      <c r="G18" s="10">
        <f t="shared" si="0"/>
        <v>-0.15689487772590702</v>
      </c>
      <c r="H18" s="11">
        <f t="shared" si="1"/>
        <v>6.2288116039213998E-2</v>
      </c>
    </row>
    <row r="19" spans="1:8" x14ac:dyDescent="0.2">
      <c r="A19" s="7" t="s">
        <v>45</v>
      </c>
      <c r="B19" s="16">
        <v>0.36179450072358899</v>
      </c>
      <c r="C19" s="17">
        <v>0.149588631264024</v>
      </c>
      <c r="D19" s="16">
        <v>0.215954453242589</v>
      </c>
      <c r="E19" s="17">
        <v>0.22310756972111598</v>
      </c>
      <c r="F19" s="12"/>
      <c r="G19" s="10">
        <f t="shared" si="0"/>
        <v>0.21220586945956499</v>
      </c>
      <c r="H19" s="11">
        <f t="shared" si="1"/>
        <v>-7.153116478526983E-3</v>
      </c>
    </row>
    <row r="20" spans="1:8" x14ac:dyDescent="0.2">
      <c r="A20" s="7" t="s">
        <v>47</v>
      </c>
      <c r="B20" s="16">
        <v>2.38784370477569</v>
      </c>
      <c r="C20" s="17">
        <v>3.8893044128646199</v>
      </c>
      <c r="D20" s="16">
        <v>1.7341797002814001</v>
      </c>
      <c r="E20" s="17">
        <v>3.3784860557768899</v>
      </c>
      <c r="F20" s="12"/>
      <c r="G20" s="10">
        <f t="shared" si="0"/>
        <v>-1.50146070808893</v>
      </c>
      <c r="H20" s="11">
        <f t="shared" si="1"/>
        <v>-1.6443063554954898</v>
      </c>
    </row>
    <row r="21" spans="1:8" x14ac:dyDescent="0.2">
      <c r="A21" s="7" t="s">
        <v>48</v>
      </c>
      <c r="B21" s="16">
        <v>6.7293777134587511</v>
      </c>
      <c r="C21" s="17">
        <v>5.16080777860883</v>
      </c>
      <c r="D21" s="16">
        <v>6.9759832471696894</v>
      </c>
      <c r="E21" s="17">
        <v>6.6852589641434301</v>
      </c>
      <c r="F21" s="12"/>
      <c r="G21" s="10">
        <f t="shared" si="0"/>
        <v>1.5685699348499211</v>
      </c>
      <c r="H21" s="11">
        <f t="shared" si="1"/>
        <v>0.2907242830262593</v>
      </c>
    </row>
    <row r="22" spans="1:8" x14ac:dyDescent="0.2">
      <c r="A22" s="7" t="s">
        <v>49</v>
      </c>
      <c r="B22" s="16">
        <v>7.52532561505065</v>
      </c>
      <c r="C22" s="17">
        <v>10.4712041884817</v>
      </c>
      <c r="D22" s="16">
        <v>9.3645703815195294</v>
      </c>
      <c r="E22" s="17">
        <v>8.5099601593625511</v>
      </c>
      <c r="F22" s="12"/>
      <c r="G22" s="10">
        <f t="shared" si="0"/>
        <v>-2.9458785734310498</v>
      </c>
      <c r="H22" s="11">
        <f t="shared" si="1"/>
        <v>0.85461022215697824</v>
      </c>
    </row>
    <row r="23" spans="1:8" x14ac:dyDescent="0.2">
      <c r="A23" s="7" t="s">
        <v>51</v>
      </c>
      <c r="B23" s="16">
        <v>0</v>
      </c>
      <c r="C23" s="17">
        <v>0</v>
      </c>
      <c r="D23" s="16">
        <v>0</v>
      </c>
      <c r="E23" s="17">
        <v>1.5936254980079702E-2</v>
      </c>
      <c r="F23" s="12"/>
      <c r="G23" s="10">
        <f t="shared" si="0"/>
        <v>0</v>
      </c>
      <c r="H23" s="11">
        <f t="shared" si="1"/>
        <v>-1.5936254980079702E-2</v>
      </c>
    </row>
    <row r="24" spans="1:8" x14ac:dyDescent="0.2">
      <c r="A24" s="7" t="s">
        <v>53</v>
      </c>
      <c r="B24" s="16">
        <v>1.3024602026049201</v>
      </c>
      <c r="C24" s="17">
        <v>1.6454749439042597</v>
      </c>
      <c r="D24" s="16">
        <v>1.1910215300045801</v>
      </c>
      <c r="E24" s="17">
        <v>1.52988047808765</v>
      </c>
      <c r="F24" s="12"/>
      <c r="G24" s="10">
        <f t="shared" si="0"/>
        <v>-0.34301474129933962</v>
      </c>
      <c r="H24" s="11">
        <f t="shared" si="1"/>
        <v>-0.33885894808306993</v>
      </c>
    </row>
    <row r="25" spans="1:8" x14ac:dyDescent="0.2">
      <c r="A25" s="7" t="s">
        <v>55</v>
      </c>
      <c r="B25" s="16">
        <v>0.14471780028943601</v>
      </c>
      <c r="C25" s="17">
        <v>0.59835452505609599</v>
      </c>
      <c r="D25" s="16">
        <v>0.31411556835285598</v>
      </c>
      <c r="E25" s="17">
        <v>0.39043824701195201</v>
      </c>
      <c r="F25" s="12"/>
      <c r="G25" s="10">
        <f t="shared" si="0"/>
        <v>-0.45363672476665995</v>
      </c>
      <c r="H25" s="11">
        <f t="shared" si="1"/>
        <v>-7.6322678659096033E-2</v>
      </c>
    </row>
    <row r="26" spans="1:8" x14ac:dyDescent="0.2">
      <c r="A26" s="7" t="s">
        <v>56</v>
      </c>
      <c r="B26" s="16">
        <v>1.0853835021707701</v>
      </c>
      <c r="C26" s="17">
        <v>0.59835452505609599</v>
      </c>
      <c r="D26" s="16">
        <v>0.54315817027681401</v>
      </c>
      <c r="E26" s="17">
        <v>0.78884462151394397</v>
      </c>
      <c r="F26" s="12"/>
      <c r="G26" s="10">
        <f t="shared" si="0"/>
        <v>0.48702897711467408</v>
      </c>
      <c r="H26" s="11">
        <f t="shared" si="1"/>
        <v>-0.24568645123712995</v>
      </c>
    </row>
    <row r="27" spans="1:8" x14ac:dyDescent="0.2">
      <c r="A27" s="7" t="s">
        <v>57</v>
      </c>
      <c r="B27" s="16">
        <v>7.0188133140376294</v>
      </c>
      <c r="C27" s="17">
        <v>6.5071054599850395</v>
      </c>
      <c r="D27" s="16">
        <v>5.9354754270008501</v>
      </c>
      <c r="E27" s="17">
        <v>6.1992031872509994</v>
      </c>
      <c r="F27" s="12"/>
      <c r="G27" s="10">
        <f t="shared" si="0"/>
        <v>0.51170785405258989</v>
      </c>
      <c r="H27" s="11">
        <f t="shared" si="1"/>
        <v>-0.26372776025014932</v>
      </c>
    </row>
    <row r="28" spans="1:8" x14ac:dyDescent="0.2">
      <c r="A28" s="7" t="s">
        <v>58</v>
      </c>
      <c r="B28" s="16">
        <v>0</v>
      </c>
      <c r="C28" s="17">
        <v>0</v>
      </c>
      <c r="D28" s="16">
        <v>6.5440743406845097E-3</v>
      </c>
      <c r="E28" s="17">
        <v>0</v>
      </c>
      <c r="F28" s="12"/>
      <c r="G28" s="10">
        <f t="shared" si="0"/>
        <v>0</v>
      </c>
      <c r="H28" s="11">
        <f t="shared" si="1"/>
        <v>6.5440743406845097E-3</v>
      </c>
    </row>
    <row r="29" spans="1:8" x14ac:dyDescent="0.2">
      <c r="A29" s="7" t="s">
        <v>59</v>
      </c>
      <c r="B29" s="16">
        <v>0.21707670043415297</v>
      </c>
      <c r="C29" s="17">
        <v>1.49588631264024</v>
      </c>
      <c r="D29" s="16">
        <v>0.92925855637720001</v>
      </c>
      <c r="E29" s="17">
        <v>1.0039840637450199</v>
      </c>
      <c r="F29" s="12"/>
      <c r="G29" s="10">
        <f t="shared" si="0"/>
        <v>-1.278809612206087</v>
      </c>
      <c r="H29" s="11">
        <f t="shared" si="1"/>
        <v>-7.472550736781991E-2</v>
      </c>
    </row>
    <row r="30" spans="1:8" x14ac:dyDescent="0.2">
      <c r="A30" s="7" t="s">
        <v>60</v>
      </c>
      <c r="B30" s="16">
        <v>0.7959479015918961</v>
      </c>
      <c r="C30" s="17">
        <v>0.37397157816005999</v>
      </c>
      <c r="D30" s="16">
        <v>0.425364832144493</v>
      </c>
      <c r="E30" s="17">
        <v>0.45418326693227101</v>
      </c>
      <c r="F30" s="12"/>
      <c r="G30" s="10">
        <f t="shared" si="0"/>
        <v>0.42197632343183611</v>
      </c>
      <c r="H30" s="11">
        <f t="shared" si="1"/>
        <v>-2.8818434787778013E-2</v>
      </c>
    </row>
    <row r="31" spans="1:8" x14ac:dyDescent="0.2">
      <c r="A31" s="7" t="s">
        <v>61</v>
      </c>
      <c r="B31" s="16">
        <v>1.01302460202605</v>
      </c>
      <c r="C31" s="17">
        <v>0.74794315632011998</v>
      </c>
      <c r="D31" s="16">
        <v>0.94234670505856899</v>
      </c>
      <c r="E31" s="17">
        <v>0.75697211155378497</v>
      </c>
      <c r="F31" s="12"/>
      <c r="G31" s="10">
        <f t="shared" si="0"/>
        <v>0.26508144570593006</v>
      </c>
      <c r="H31" s="11">
        <f t="shared" si="1"/>
        <v>0.18537459350478402</v>
      </c>
    </row>
    <row r="32" spans="1:8" x14ac:dyDescent="0.2">
      <c r="A32" s="7" t="s">
        <v>62</v>
      </c>
      <c r="B32" s="16">
        <v>0.21707670043415297</v>
      </c>
      <c r="C32" s="17">
        <v>0</v>
      </c>
      <c r="D32" s="16">
        <v>7.19848177475296E-2</v>
      </c>
      <c r="E32" s="17">
        <v>3.1872509960159404E-2</v>
      </c>
      <c r="F32" s="12"/>
      <c r="G32" s="10">
        <f t="shared" si="0"/>
        <v>0.21707670043415297</v>
      </c>
      <c r="H32" s="11">
        <f t="shared" si="1"/>
        <v>4.0112307787370197E-2</v>
      </c>
    </row>
    <row r="33" spans="1:8" x14ac:dyDescent="0.2">
      <c r="A33" s="7" t="s">
        <v>63</v>
      </c>
      <c r="B33" s="16">
        <v>10.853835021707701</v>
      </c>
      <c r="C33" s="17">
        <v>12.341062079282</v>
      </c>
      <c r="D33" s="16">
        <v>11.7269812185066</v>
      </c>
      <c r="E33" s="17">
        <v>12.294820717131499</v>
      </c>
      <c r="F33" s="12"/>
      <c r="G33" s="10">
        <f t="shared" si="0"/>
        <v>-1.4872270575742998</v>
      </c>
      <c r="H33" s="11">
        <f t="shared" si="1"/>
        <v>-0.56783949862489891</v>
      </c>
    </row>
    <row r="34" spans="1:8" x14ac:dyDescent="0.2">
      <c r="A34" s="7" t="s">
        <v>64</v>
      </c>
      <c r="B34" s="16">
        <v>0</v>
      </c>
      <c r="C34" s="17">
        <v>0</v>
      </c>
      <c r="D34" s="16">
        <v>6.5440743406845097E-3</v>
      </c>
      <c r="E34" s="17">
        <v>0</v>
      </c>
      <c r="F34" s="12"/>
      <c r="G34" s="10">
        <f t="shared" si="0"/>
        <v>0</v>
      </c>
      <c r="H34" s="11">
        <f t="shared" si="1"/>
        <v>6.5440743406845097E-3</v>
      </c>
    </row>
    <row r="35" spans="1:8" x14ac:dyDescent="0.2">
      <c r="A35" s="7" t="s">
        <v>65</v>
      </c>
      <c r="B35" s="16">
        <v>3.18379160636758</v>
      </c>
      <c r="C35" s="17">
        <v>3.1413612565444997</v>
      </c>
      <c r="D35" s="16">
        <v>2.27079379621753</v>
      </c>
      <c r="E35" s="17">
        <v>2.41434262948207</v>
      </c>
      <c r="F35" s="12"/>
      <c r="G35" s="10">
        <f t="shared" si="0"/>
        <v>4.2430349823080249E-2</v>
      </c>
      <c r="H35" s="11">
        <f t="shared" si="1"/>
        <v>-0.14354883326454004</v>
      </c>
    </row>
    <row r="36" spans="1:8" x14ac:dyDescent="0.2">
      <c r="A36" s="7" t="s">
        <v>66</v>
      </c>
      <c r="B36" s="16">
        <v>0.50651230101302502</v>
      </c>
      <c r="C36" s="17">
        <v>0.149588631264024</v>
      </c>
      <c r="D36" s="16">
        <v>0.37301223741901701</v>
      </c>
      <c r="E36" s="17">
        <v>0.23107569721115498</v>
      </c>
      <c r="F36" s="12"/>
      <c r="G36" s="10">
        <f t="shared" si="0"/>
        <v>0.35692366974900103</v>
      </c>
      <c r="H36" s="11">
        <f t="shared" si="1"/>
        <v>0.14193654020786203</v>
      </c>
    </row>
    <row r="37" spans="1:8" x14ac:dyDescent="0.2">
      <c r="A37" s="7" t="s">
        <v>67</v>
      </c>
      <c r="B37" s="16">
        <v>2.31548480463097</v>
      </c>
      <c r="C37" s="17">
        <v>1.34629768137622</v>
      </c>
      <c r="D37" s="16">
        <v>2.0482952686342499</v>
      </c>
      <c r="E37" s="17">
        <v>1.1952191235059801</v>
      </c>
      <c r="F37" s="12"/>
      <c r="G37" s="10">
        <f t="shared" si="0"/>
        <v>0.96918712325474998</v>
      </c>
      <c r="H37" s="11">
        <f t="shared" si="1"/>
        <v>0.85307614512826979</v>
      </c>
    </row>
    <row r="38" spans="1:8" x14ac:dyDescent="0.2">
      <c r="A38" s="7" t="s">
        <v>68</v>
      </c>
      <c r="B38" s="16">
        <v>0.36179450072358899</v>
      </c>
      <c r="C38" s="17">
        <v>0.44876589379207199</v>
      </c>
      <c r="D38" s="16">
        <v>0.39264446044107104</v>
      </c>
      <c r="E38" s="17">
        <v>0.43824701195219101</v>
      </c>
      <c r="F38" s="12"/>
      <c r="G38" s="10">
        <f t="shared" ref="G38:G56" si="2">B38-C38</f>
        <v>-8.6971393068483005E-2</v>
      </c>
      <c r="H38" s="11">
        <f t="shared" ref="H38:H56" si="3">D38-E38</f>
        <v>-4.5602551511119971E-2</v>
      </c>
    </row>
    <row r="39" spans="1:8" x14ac:dyDescent="0.2">
      <c r="A39" s="7" t="s">
        <v>69</v>
      </c>
      <c r="B39" s="16">
        <v>3.40086830680174</v>
      </c>
      <c r="C39" s="17">
        <v>3.2161555721765103</v>
      </c>
      <c r="D39" s="16">
        <v>3.6385053334205901</v>
      </c>
      <c r="E39" s="17">
        <v>5.5856573705179295</v>
      </c>
      <c r="F39" s="12"/>
      <c r="G39" s="10">
        <f t="shared" si="2"/>
        <v>0.18471273462522975</v>
      </c>
      <c r="H39" s="11">
        <f t="shared" si="3"/>
        <v>-1.9471520370973394</v>
      </c>
    </row>
    <row r="40" spans="1:8" x14ac:dyDescent="0.2">
      <c r="A40" s="7" t="s">
        <v>70</v>
      </c>
      <c r="B40" s="16">
        <v>2.6772793053545603</v>
      </c>
      <c r="C40" s="17">
        <v>5.0860134629768101</v>
      </c>
      <c r="D40" s="16">
        <v>3.1607879065506204</v>
      </c>
      <c r="E40" s="17">
        <v>4.3745019920318695</v>
      </c>
      <c r="F40" s="12"/>
      <c r="G40" s="10">
        <f t="shared" si="2"/>
        <v>-2.4087341576222498</v>
      </c>
      <c r="H40" s="11">
        <f t="shared" si="3"/>
        <v>-1.2137140854812491</v>
      </c>
    </row>
    <row r="41" spans="1:8" x14ac:dyDescent="0.2">
      <c r="A41" s="7" t="s">
        <v>71</v>
      </c>
      <c r="B41" s="16">
        <v>0.50651230101302502</v>
      </c>
      <c r="C41" s="17">
        <v>0.37397157816005999</v>
      </c>
      <c r="D41" s="16">
        <v>0.37301223741901701</v>
      </c>
      <c r="E41" s="17">
        <v>0.26294820717131501</v>
      </c>
      <c r="F41" s="12"/>
      <c r="G41" s="10">
        <f t="shared" si="2"/>
        <v>0.13254072285296503</v>
      </c>
      <c r="H41" s="11">
        <f t="shared" si="3"/>
        <v>0.110064030247702</v>
      </c>
    </row>
    <row r="42" spans="1:8" x14ac:dyDescent="0.2">
      <c r="A42" s="7" t="s">
        <v>72</v>
      </c>
      <c r="B42" s="16">
        <v>0.50651230101302502</v>
      </c>
      <c r="C42" s="17">
        <v>0.224382946896036</v>
      </c>
      <c r="D42" s="16">
        <v>0.39264446044107104</v>
      </c>
      <c r="E42" s="17">
        <v>0.49402390438247001</v>
      </c>
      <c r="F42" s="12"/>
      <c r="G42" s="10">
        <f t="shared" si="2"/>
        <v>0.28212935411698903</v>
      </c>
      <c r="H42" s="11">
        <f t="shared" si="3"/>
        <v>-0.10137944394139897</v>
      </c>
    </row>
    <row r="43" spans="1:8" x14ac:dyDescent="0.2">
      <c r="A43" s="7" t="s">
        <v>73</v>
      </c>
      <c r="B43" s="16">
        <v>0.21707670043415297</v>
      </c>
      <c r="C43" s="17">
        <v>7.4794315632011998E-2</v>
      </c>
      <c r="D43" s="16">
        <v>0.24213075060532702</v>
      </c>
      <c r="E43" s="17">
        <v>0.24701195219123501</v>
      </c>
      <c r="F43" s="12"/>
      <c r="G43" s="10">
        <f t="shared" si="2"/>
        <v>0.14228238480214098</v>
      </c>
      <c r="H43" s="11">
        <f t="shared" si="3"/>
        <v>-4.8812015859079905E-3</v>
      </c>
    </row>
    <row r="44" spans="1:8" x14ac:dyDescent="0.2">
      <c r="A44" s="7" t="s">
        <v>74</v>
      </c>
      <c r="B44" s="16">
        <v>0.86830680173661401</v>
      </c>
      <c r="C44" s="17">
        <v>0.29917726252804799</v>
      </c>
      <c r="D44" s="16">
        <v>0.48426150121065403</v>
      </c>
      <c r="E44" s="17">
        <v>0.52589641434262901</v>
      </c>
      <c r="F44" s="12"/>
      <c r="G44" s="10">
        <f t="shared" si="2"/>
        <v>0.56912953920856602</v>
      </c>
      <c r="H44" s="11">
        <f t="shared" si="3"/>
        <v>-4.1634913131974982E-2</v>
      </c>
    </row>
    <row r="45" spans="1:8" x14ac:dyDescent="0.2">
      <c r="A45" s="7" t="s">
        <v>75</v>
      </c>
      <c r="B45" s="16">
        <v>2.9667149059334301</v>
      </c>
      <c r="C45" s="17">
        <v>0.82273747195213198</v>
      </c>
      <c r="D45" s="16">
        <v>2.1464563837445199</v>
      </c>
      <c r="E45" s="17">
        <v>1.45816733067729</v>
      </c>
      <c r="F45" s="12"/>
      <c r="G45" s="10">
        <f t="shared" si="2"/>
        <v>2.143977433981298</v>
      </c>
      <c r="H45" s="11">
        <f t="shared" si="3"/>
        <v>0.68828905306722987</v>
      </c>
    </row>
    <row r="46" spans="1:8" x14ac:dyDescent="0.2">
      <c r="A46" s="7" t="s">
        <v>76</v>
      </c>
      <c r="B46" s="16">
        <v>0.14471780028943601</v>
      </c>
      <c r="C46" s="17">
        <v>0.29917726252804799</v>
      </c>
      <c r="D46" s="16">
        <v>0.11124926379163699</v>
      </c>
      <c r="E46" s="17">
        <v>6.3745019920318696E-2</v>
      </c>
      <c r="F46" s="12"/>
      <c r="G46" s="10">
        <f t="shared" si="2"/>
        <v>-0.15445946223861198</v>
      </c>
      <c r="H46" s="11">
        <f t="shared" si="3"/>
        <v>4.7504243871318297E-2</v>
      </c>
    </row>
    <row r="47" spans="1:8" x14ac:dyDescent="0.2">
      <c r="A47" s="7" t="s">
        <v>77</v>
      </c>
      <c r="B47" s="16">
        <v>4.7033285094066599</v>
      </c>
      <c r="C47" s="17">
        <v>5.5347793567688903</v>
      </c>
      <c r="D47" s="16">
        <v>6.4393691512335591</v>
      </c>
      <c r="E47" s="17">
        <v>5.3705179282868496</v>
      </c>
      <c r="F47" s="12"/>
      <c r="G47" s="10">
        <f t="shared" si="2"/>
        <v>-0.83145084736223041</v>
      </c>
      <c r="H47" s="11">
        <f t="shared" si="3"/>
        <v>1.0688512229467095</v>
      </c>
    </row>
    <row r="48" spans="1:8" x14ac:dyDescent="0.2">
      <c r="A48" s="7" t="s">
        <v>78</v>
      </c>
      <c r="B48" s="16">
        <v>1.8813314037626601</v>
      </c>
      <c r="C48" s="17">
        <v>1.6454749439042597</v>
      </c>
      <c r="D48" s="16">
        <v>2.0286630456122001</v>
      </c>
      <c r="E48" s="17">
        <v>1.5139442231075699</v>
      </c>
      <c r="F48" s="12"/>
      <c r="G48" s="10">
        <f t="shared" si="2"/>
        <v>0.23585645985840031</v>
      </c>
      <c r="H48" s="11">
        <f t="shared" si="3"/>
        <v>0.51471882250463019</v>
      </c>
    </row>
    <row r="49" spans="1:8" x14ac:dyDescent="0.2">
      <c r="A49" s="7" t="s">
        <v>79</v>
      </c>
      <c r="B49" s="16">
        <v>13.458755426917502</v>
      </c>
      <c r="C49" s="17">
        <v>13.9865370231862</v>
      </c>
      <c r="D49" s="16">
        <v>16.144231398468701</v>
      </c>
      <c r="E49" s="17">
        <v>14.717131474103601</v>
      </c>
      <c r="F49" s="12"/>
      <c r="G49" s="10">
        <f t="shared" si="2"/>
        <v>-0.52778159626869758</v>
      </c>
      <c r="H49" s="11">
        <f t="shared" si="3"/>
        <v>1.4270999243651001</v>
      </c>
    </row>
    <row r="50" spans="1:8" x14ac:dyDescent="0.2">
      <c r="A50" s="7" t="s">
        <v>80</v>
      </c>
      <c r="B50" s="16">
        <v>8.8277858176555704</v>
      </c>
      <c r="C50" s="17">
        <v>8.3769633507853403</v>
      </c>
      <c r="D50" s="16">
        <v>8.7101629474510798</v>
      </c>
      <c r="E50" s="17">
        <v>8.1274900398406409</v>
      </c>
      <c r="F50" s="12"/>
      <c r="G50" s="10">
        <f t="shared" si="2"/>
        <v>0.45082246687023009</v>
      </c>
      <c r="H50" s="11">
        <f t="shared" si="3"/>
        <v>0.58267290761043888</v>
      </c>
    </row>
    <row r="51" spans="1:8" x14ac:dyDescent="0.2">
      <c r="A51" s="7" t="s">
        <v>81</v>
      </c>
      <c r="B51" s="16">
        <v>1.4471780028943599</v>
      </c>
      <c r="C51" s="17">
        <v>1.2715033657442001</v>
      </c>
      <c r="D51" s="16">
        <v>1.1975656043452698</v>
      </c>
      <c r="E51" s="17">
        <v>1.0199203187251</v>
      </c>
      <c r="F51" s="12"/>
      <c r="G51" s="10">
        <f t="shared" si="2"/>
        <v>0.17567463715015985</v>
      </c>
      <c r="H51" s="11">
        <f t="shared" si="3"/>
        <v>0.17764528562016979</v>
      </c>
    </row>
    <row r="52" spans="1:8" x14ac:dyDescent="0.2">
      <c r="A52" s="142" t="s">
        <v>42</v>
      </c>
      <c r="B52" s="153">
        <v>0</v>
      </c>
      <c r="C52" s="154">
        <v>0</v>
      </c>
      <c r="D52" s="153">
        <v>0.11124926379163699</v>
      </c>
      <c r="E52" s="154">
        <v>3.9840637450199202E-2</v>
      </c>
      <c r="F52" s="155"/>
      <c r="G52" s="156">
        <f t="shared" si="2"/>
        <v>0</v>
      </c>
      <c r="H52" s="157">
        <f t="shared" si="3"/>
        <v>7.1408626341437798E-2</v>
      </c>
    </row>
    <row r="53" spans="1:8" x14ac:dyDescent="0.2">
      <c r="A53" s="7" t="s">
        <v>46</v>
      </c>
      <c r="B53" s="16">
        <v>7.2358900144717797E-2</v>
      </c>
      <c r="C53" s="17">
        <v>0.52356020942408399</v>
      </c>
      <c r="D53" s="16">
        <v>6.5440743406845095E-2</v>
      </c>
      <c r="E53" s="17">
        <v>0.175298804780877</v>
      </c>
      <c r="F53" s="12"/>
      <c r="G53" s="10">
        <f t="shared" si="2"/>
        <v>-0.45120130927936619</v>
      </c>
      <c r="H53" s="11">
        <f t="shared" si="3"/>
        <v>-0.10985806137403191</v>
      </c>
    </row>
    <row r="54" spans="1:8" x14ac:dyDescent="0.2">
      <c r="A54" s="7" t="s">
        <v>50</v>
      </c>
      <c r="B54" s="16">
        <v>0</v>
      </c>
      <c r="C54" s="17">
        <v>0</v>
      </c>
      <c r="D54" s="16">
        <v>1.3088148681369E-2</v>
      </c>
      <c r="E54" s="17">
        <v>1.5936254980079702E-2</v>
      </c>
      <c r="F54" s="12"/>
      <c r="G54" s="10">
        <f t="shared" si="2"/>
        <v>0</v>
      </c>
      <c r="H54" s="11">
        <f t="shared" si="3"/>
        <v>-2.8481062987107016E-3</v>
      </c>
    </row>
    <row r="55" spans="1:8" x14ac:dyDescent="0.2">
      <c r="A55" s="7" t="s">
        <v>52</v>
      </c>
      <c r="B55" s="16">
        <v>0.434153400868307</v>
      </c>
      <c r="C55" s="17">
        <v>0.29917726252804799</v>
      </c>
      <c r="D55" s="16">
        <v>0.28793927099011801</v>
      </c>
      <c r="E55" s="17">
        <v>0.34262948207171301</v>
      </c>
      <c r="F55" s="12"/>
      <c r="G55" s="10">
        <f t="shared" si="2"/>
        <v>0.13497613834025901</v>
      </c>
      <c r="H55" s="11">
        <f t="shared" si="3"/>
        <v>-5.4690211081594997E-2</v>
      </c>
    </row>
    <row r="56" spans="1:8" x14ac:dyDescent="0.2">
      <c r="A56" s="7" t="s">
        <v>54</v>
      </c>
      <c r="B56" s="16">
        <v>0</v>
      </c>
      <c r="C56" s="17">
        <v>0</v>
      </c>
      <c r="D56" s="16">
        <v>0</v>
      </c>
      <c r="E56" s="17">
        <v>1.5936254980079702E-2</v>
      </c>
      <c r="F56" s="12"/>
      <c r="G56" s="10">
        <f t="shared" si="2"/>
        <v>0</v>
      </c>
      <c r="H56" s="11">
        <f t="shared" si="3"/>
        <v>-1.5936254980079702E-2</v>
      </c>
    </row>
    <row r="57" spans="1:8" x14ac:dyDescent="0.2">
      <c r="A57" s="1"/>
      <c r="B57" s="18"/>
      <c r="C57" s="19"/>
      <c r="D57" s="18"/>
      <c r="E57" s="19"/>
      <c r="F57" s="15"/>
      <c r="G57" s="13"/>
      <c r="H57" s="14"/>
    </row>
    <row r="58" spans="1:8" s="43" customFormat="1" x14ac:dyDescent="0.2">
      <c r="A58" s="27" t="s">
        <v>5</v>
      </c>
      <c r="B58" s="44">
        <f>SUM(B6:B57)</f>
        <v>100.00000000000006</v>
      </c>
      <c r="C58" s="45">
        <f>SUM(C6:C57)</f>
        <v>100.00000000000004</v>
      </c>
      <c r="D58" s="44">
        <f>SUM(D6:D57)</f>
        <v>99.999999999999972</v>
      </c>
      <c r="E58" s="45">
        <f>SUM(E6:E57)</f>
        <v>100.00000000000003</v>
      </c>
      <c r="F58" s="49"/>
      <c r="G58" s="50">
        <f>SUM(G6:G57)</f>
        <v>2.7644553313166398E-14</v>
      </c>
      <c r="H58" s="51">
        <f>SUM(H6:H57)</f>
        <v>-6.5093763712553709E-14</v>
      </c>
    </row>
  </sheetData>
  <mergeCells count="5">
    <mergeCell ref="B1:H1"/>
    <mergeCell ref="B4:C4"/>
    <mergeCell ref="D4:E4"/>
    <mergeCell ref="G4:H4"/>
    <mergeCell ref="B2:H2"/>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33"/>
  <sheetViews>
    <sheetView tabSelected="1" zoomScaleNormal="100" workbookViewId="0">
      <selection activeCell="M1" sqref="M1"/>
    </sheetView>
  </sheetViews>
  <sheetFormatPr defaultRowHeight="12.75" x14ac:dyDescent="0.2"/>
  <cols>
    <col min="1" max="1" width="26.85546875" customWidth="1"/>
    <col min="2" max="5" width="8.28515625" customWidth="1"/>
    <col min="6" max="6" width="1.7109375" customWidth="1"/>
    <col min="7" max="10" width="8.28515625" customWidth="1"/>
  </cols>
  <sheetData>
    <row r="1" spans="1:10" s="52" customFormat="1" ht="20.25" x14ac:dyDescent="0.3">
      <c r="A1" s="4" t="s">
        <v>10</v>
      </c>
      <c r="B1" s="198" t="s">
        <v>19</v>
      </c>
      <c r="C1" s="199"/>
      <c r="D1" s="199"/>
      <c r="E1" s="199"/>
      <c r="F1" s="199"/>
      <c r="G1" s="199"/>
      <c r="H1" s="199"/>
      <c r="I1" s="199"/>
      <c r="J1" s="199"/>
    </row>
    <row r="2" spans="1:10" s="52" customFormat="1" ht="20.25" x14ac:dyDescent="0.3">
      <c r="A2" s="4" t="s">
        <v>93</v>
      </c>
      <c r="B2" s="202" t="s">
        <v>83</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2020</v>
      </c>
      <c r="C5" s="58">
        <f>B5-1</f>
        <v>2019</v>
      </c>
      <c r="D5" s="57">
        <f>B5</f>
        <v>2020</v>
      </c>
      <c r="E5" s="58">
        <f>C5</f>
        <v>2019</v>
      </c>
      <c r="F5" s="64"/>
      <c r="G5" s="57" t="s">
        <v>4</v>
      </c>
      <c r="H5" s="58" t="s">
        <v>2</v>
      </c>
      <c r="I5" s="57" t="s">
        <v>4</v>
      </c>
      <c r="J5" s="58" t="s">
        <v>2</v>
      </c>
    </row>
    <row r="6" spans="1:10" x14ac:dyDescent="0.2">
      <c r="A6" s="22"/>
      <c r="B6" s="74"/>
      <c r="C6" s="75"/>
      <c r="D6" s="74"/>
      <c r="E6" s="75"/>
      <c r="F6" s="76"/>
      <c r="G6" s="74"/>
      <c r="H6" s="75"/>
      <c r="I6" s="23"/>
      <c r="J6" s="24"/>
    </row>
    <row r="7" spans="1:10" s="160" customFormat="1" x14ac:dyDescent="0.2">
      <c r="A7" s="159" t="s">
        <v>94</v>
      </c>
      <c r="B7" s="78">
        <f>SUM($B8:$B11)</f>
        <v>473</v>
      </c>
      <c r="C7" s="79">
        <f>SUM($C8:$C11)</f>
        <v>466</v>
      </c>
      <c r="D7" s="78">
        <f>SUM($D8:$D11)</f>
        <v>5631</v>
      </c>
      <c r="E7" s="79">
        <f>SUM($E8:$E11)</f>
        <v>4618</v>
      </c>
      <c r="F7" s="80"/>
      <c r="G7" s="78">
        <f>B7-C7</f>
        <v>7</v>
      </c>
      <c r="H7" s="79">
        <f>D7-E7</f>
        <v>1013</v>
      </c>
      <c r="I7" s="54">
        <f>IF(C7=0, "-", IF(G7/C7&lt;10, G7/C7, "&gt;999%"))</f>
        <v>1.5021459227467811E-2</v>
      </c>
      <c r="J7" s="55">
        <f>IF(E7=0, "-", IF(H7/E7&lt;10, H7/E7, "&gt;999%"))</f>
        <v>0.21935902988306627</v>
      </c>
    </row>
    <row r="8" spans="1:10" x14ac:dyDescent="0.2">
      <c r="A8" s="158" t="s">
        <v>141</v>
      </c>
      <c r="B8" s="65">
        <v>349</v>
      </c>
      <c r="C8" s="66">
        <v>298</v>
      </c>
      <c r="D8" s="65">
        <v>4188</v>
      </c>
      <c r="E8" s="66">
        <v>3116</v>
      </c>
      <c r="F8" s="67"/>
      <c r="G8" s="65">
        <f>B8-C8</f>
        <v>51</v>
      </c>
      <c r="H8" s="66">
        <f>D8-E8</f>
        <v>1072</v>
      </c>
      <c r="I8" s="8">
        <f>IF(C8=0, "-", IF(G8/C8&lt;10, G8/C8, "&gt;999%"))</f>
        <v>0.17114093959731544</v>
      </c>
      <c r="J8" s="9">
        <f>IF(E8=0, "-", IF(H8/E8&lt;10, H8/E8, "&gt;999%"))</f>
        <v>0.34403080872913994</v>
      </c>
    </row>
    <row r="9" spans="1:10" x14ac:dyDescent="0.2">
      <c r="A9" s="158" t="s">
        <v>142</v>
      </c>
      <c r="B9" s="65">
        <v>101</v>
      </c>
      <c r="C9" s="66">
        <v>151</v>
      </c>
      <c r="D9" s="65">
        <v>1196</v>
      </c>
      <c r="E9" s="66">
        <v>1318</v>
      </c>
      <c r="F9" s="67"/>
      <c r="G9" s="65">
        <f>B9-C9</f>
        <v>-50</v>
      </c>
      <c r="H9" s="66">
        <f>D9-E9</f>
        <v>-122</v>
      </c>
      <c r="I9" s="8">
        <f>IF(C9=0, "-", IF(G9/C9&lt;10, G9/C9, "&gt;999%"))</f>
        <v>-0.33112582781456956</v>
      </c>
      <c r="J9" s="9">
        <f>IF(E9=0, "-", IF(H9/E9&lt;10, H9/E9, "&gt;999%"))</f>
        <v>-9.2564491654021239E-2</v>
      </c>
    </row>
    <row r="10" spans="1:10" x14ac:dyDescent="0.2">
      <c r="A10" s="158" t="s">
        <v>143</v>
      </c>
      <c r="B10" s="65">
        <v>16</v>
      </c>
      <c r="C10" s="66">
        <v>14</v>
      </c>
      <c r="D10" s="65">
        <v>190</v>
      </c>
      <c r="E10" s="66">
        <v>118</v>
      </c>
      <c r="F10" s="67"/>
      <c r="G10" s="65">
        <f>B10-C10</f>
        <v>2</v>
      </c>
      <c r="H10" s="66">
        <f>D10-E10</f>
        <v>72</v>
      </c>
      <c r="I10" s="8">
        <f>IF(C10=0, "-", IF(G10/C10&lt;10, G10/C10, "&gt;999%"))</f>
        <v>0.14285714285714285</v>
      </c>
      <c r="J10" s="9">
        <f>IF(E10=0, "-", IF(H10/E10&lt;10, H10/E10, "&gt;999%"))</f>
        <v>0.61016949152542377</v>
      </c>
    </row>
    <row r="11" spans="1:10" x14ac:dyDescent="0.2">
      <c r="A11" s="158" t="s">
        <v>144</v>
      </c>
      <c r="B11" s="65">
        <v>7</v>
      </c>
      <c r="C11" s="66">
        <v>3</v>
      </c>
      <c r="D11" s="65">
        <v>57</v>
      </c>
      <c r="E11" s="66">
        <v>66</v>
      </c>
      <c r="F11" s="67"/>
      <c r="G11" s="65">
        <f>B11-C11</f>
        <v>4</v>
      </c>
      <c r="H11" s="66">
        <f>D11-E11</f>
        <v>-9</v>
      </c>
      <c r="I11" s="8">
        <f>IF(C11=0, "-", IF(G11/C11&lt;10, G11/C11, "&gt;999%"))</f>
        <v>1.3333333333333333</v>
      </c>
      <c r="J11" s="9">
        <f>IF(E11=0, "-", IF(H11/E11&lt;10, H11/E11, "&gt;999%"))</f>
        <v>-0.13636363636363635</v>
      </c>
    </row>
    <row r="12" spans="1:10" x14ac:dyDescent="0.2">
      <c r="A12" s="7"/>
      <c r="B12" s="65"/>
      <c r="C12" s="66"/>
      <c r="D12" s="65"/>
      <c r="E12" s="66"/>
      <c r="F12" s="67"/>
      <c r="G12" s="65"/>
      <c r="H12" s="66"/>
      <c r="I12" s="8"/>
      <c r="J12" s="9"/>
    </row>
    <row r="13" spans="1:10" s="160" customFormat="1" x14ac:dyDescent="0.2">
      <c r="A13" s="159" t="s">
        <v>103</v>
      </c>
      <c r="B13" s="78">
        <f>SUM($B14:$B17)</f>
        <v>687</v>
      </c>
      <c r="C13" s="79">
        <f>SUM($C14:$C17)</f>
        <v>647</v>
      </c>
      <c r="D13" s="78">
        <f>SUM($D14:$D17)</f>
        <v>7526</v>
      </c>
      <c r="E13" s="79">
        <f>SUM($E14:$E17)</f>
        <v>5779</v>
      </c>
      <c r="F13" s="80"/>
      <c r="G13" s="78">
        <f>B13-C13</f>
        <v>40</v>
      </c>
      <c r="H13" s="79">
        <f>D13-E13</f>
        <v>1747</v>
      </c>
      <c r="I13" s="54">
        <f>IF(C13=0, "-", IF(G13/C13&lt;10, G13/C13, "&gt;999%"))</f>
        <v>6.1823802163833076E-2</v>
      </c>
      <c r="J13" s="55">
        <f>IF(E13=0, "-", IF(H13/E13&lt;10, H13/E13, "&gt;999%"))</f>
        <v>0.30230143623464267</v>
      </c>
    </row>
    <row r="14" spans="1:10" x14ac:dyDescent="0.2">
      <c r="A14" s="158" t="s">
        <v>141</v>
      </c>
      <c r="B14" s="65">
        <v>435</v>
      </c>
      <c r="C14" s="66">
        <v>380</v>
      </c>
      <c r="D14" s="65">
        <v>5063</v>
      </c>
      <c r="E14" s="66">
        <v>3474</v>
      </c>
      <c r="F14" s="67"/>
      <c r="G14" s="65">
        <f>B14-C14</f>
        <v>55</v>
      </c>
      <c r="H14" s="66">
        <f>D14-E14</f>
        <v>1589</v>
      </c>
      <c r="I14" s="8">
        <f>IF(C14=0, "-", IF(G14/C14&lt;10, G14/C14, "&gt;999%"))</f>
        <v>0.14473684210526316</v>
      </c>
      <c r="J14" s="9">
        <f>IF(E14=0, "-", IF(H14/E14&lt;10, H14/E14, "&gt;999%"))</f>
        <v>0.45739781232009213</v>
      </c>
    </row>
    <row r="15" spans="1:10" x14ac:dyDescent="0.2">
      <c r="A15" s="158" t="s">
        <v>142</v>
      </c>
      <c r="B15" s="65">
        <v>224</v>
      </c>
      <c r="C15" s="66">
        <v>224</v>
      </c>
      <c r="D15" s="65">
        <v>2049</v>
      </c>
      <c r="E15" s="66">
        <v>1845</v>
      </c>
      <c r="F15" s="67"/>
      <c r="G15" s="65">
        <f>B15-C15</f>
        <v>0</v>
      </c>
      <c r="H15" s="66">
        <f>D15-E15</f>
        <v>204</v>
      </c>
      <c r="I15" s="8">
        <f>IF(C15=0, "-", IF(G15/C15&lt;10, G15/C15, "&gt;999%"))</f>
        <v>0</v>
      </c>
      <c r="J15" s="9">
        <f>IF(E15=0, "-", IF(H15/E15&lt;10, H15/E15, "&gt;999%"))</f>
        <v>0.11056910569105691</v>
      </c>
    </row>
    <row r="16" spans="1:10" x14ac:dyDescent="0.2">
      <c r="A16" s="158" t="s">
        <v>143</v>
      </c>
      <c r="B16" s="65">
        <v>23</v>
      </c>
      <c r="C16" s="66">
        <v>25</v>
      </c>
      <c r="D16" s="65">
        <v>239</v>
      </c>
      <c r="E16" s="66">
        <v>163</v>
      </c>
      <c r="F16" s="67"/>
      <c r="G16" s="65">
        <f>B16-C16</f>
        <v>-2</v>
      </c>
      <c r="H16" s="66">
        <f>D16-E16</f>
        <v>76</v>
      </c>
      <c r="I16" s="8">
        <f>IF(C16=0, "-", IF(G16/C16&lt;10, G16/C16, "&gt;999%"))</f>
        <v>-0.08</v>
      </c>
      <c r="J16" s="9">
        <f>IF(E16=0, "-", IF(H16/E16&lt;10, H16/E16, "&gt;999%"))</f>
        <v>0.46625766871165641</v>
      </c>
    </row>
    <row r="17" spans="1:10" x14ac:dyDescent="0.2">
      <c r="A17" s="158" t="s">
        <v>144</v>
      </c>
      <c r="B17" s="65">
        <v>5</v>
      </c>
      <c r="C17" s="66">
        <v>18</v>
      </c>
      <c r="D17" s="65">
        <v>175</v>
      </c>
      <c r="E17" s="66">
        <v>297</v>
      </c>
      <c r="F17" s="67"/>
      <c r="G17" s="65">
        <f>B17-C17</f>
        <v>-13</v>
      </c>
      <c r="H17" s="66">
        <f>D17-E17</f>
        <v>-122</v>
      </c>
      <c r="I17" s="8">
        <f>IF(C17=0, "-", IF(G17/C17&lt;10, G17/C17, "&gt;999%"))</f>
        <v>-0.72222222222222221</v>
      </c>
      <c r="J17" s="9">
        <f>IF(E17=0, "-", IF(H17/E17&lt;10, H17/E17, "&gt;999%"))</f>
        <v>-0.41077441077441079</v>
      </c>
    </row>
    <row r="18" spans="1:10" x14ac:dyDescent="0.2">
      <c r="A18" s="22"/>
      <c r="B18" s="74"/>
      <c r="C18" s="75"/>
      <c r="D18" s="74"/>
      <c r="E18" s="75"/>
      <c r="F18" s="76"/>
      <c r="G18" s="74"/>
      <c r="H18" s="75"/>
      <c r="I18" s="23"/>
      <c r="J18" s="24"/>
    </row>
    <row r="19" spans="1:10" s="160" customFormat="1" x14ac:dyDescent="0.2">
      <c r="A19" s="159" t="s">
        <v>109</v>
      </c>
      <c r="B19" s="78">
        <f>SUM($B20:$B23)</f>
        <v>208</v>
      </c>
      <c r="C19" s="79">
        <f>SUM($C20:$C23)</f>
        <v>210</v>
      </c>
      <c r="D19" s="78">
        <f>SUM($D20:$D23)</f>
        <v>1991</v>
      </c>
      <c r="E19" s="79">
        <f>SUM($E20:$E23)</f>
        <v>2038</v>
      </c>
      <c r="F19" s="80"/>
      <c r="G19" s="78">
        <f>B19-C19</f>
        <v>-2</v>
      </c>
      <c r="H19" s="79">
        <f>D19-E19</f>
        <v>-47</v>
      </c>
      <c r="I19" s="54">
        <f>IF(C19=0, "-", IF(G19/C19&lt;10, G19/C19, "&gt;999%"))</f>
        <v>-9.5238095238095247E-3</v>
      </c>
      <c r="J19" s="55">
        <f>IF(E19=0, "-", IF(H19/E19&lt;10, H19/E19, "&gt;999%"))</f>
        <v>-2.3061825318940136E-2</v>
      </c>
    </row>
    <row r="20" spans="1:10" x14ac:dyDescent="0.2">
      <c r="A20" s="158" t="s">
        <v>141</v>
      </c>
      <c r="B20" s="65">
        <v>71</v>
      </c>
      <c r="C20" s="66">
        <v>70</v>
      </c>
      <c r="D20" s="65">
        <v>727</v>
      </c>
      <c r="E20" s="66">
        <v>677</v>
      </c>
      <c r="F20" s="67"/>
      <c r="G20" s="65">
        <f>B20-C20</f>
        <v>1</v>
      </c>
      <c r="H20" s="66">
        <f>D20-E20</f>
        <v>50</v>
      </c>
      <c r="I20" s="8">
        <f>IF(C20=0, "-", IF(G20/C20&lt;10, G20/C20, "&gt;999%"))</f>
        <v>1.4285714285714285E-2</v>
      </c>
      <c r="J20" s="9">
        <f>IF(E20=0, "-", IF(H20/E20&lt;10, H20/E20, "&gt;999%"))</f>
        <v>7.3855243722304287E-2</v>
      </c>
    </row>
    <row r="21" spans="1:10" x14ac:dyDescent="0.2">
      <c r="A21" s="158" t="s">
        <v>142</v>
      </c>
      <c r="B21" s="65">
        <v>123</v>
      </c>
      <c r="C21" s="66">
        <v>128</v>
      </c>
      <c r="D21" s="65">
        <v>1095</v>
      </c>
      <c r="E21" s="66">
        <v>1168</v>
      </c>
      <c r="F21" s="67"/>
      <c r="G21" s="65">
        <f>B21-C21</f>
        <v>-5</v>
      </c>
      <c r="H21" s="66">
        <f>D21-E21</f>
        <v>-73</v>
      </c>
      <c r="I21" s="8">
        <f>IF(C21=0, "-", IF(G21/C21&lt;10, G21/C21, "&gt;999%"))</f>
        <v>-3.90625E-2</v>
      </c>
      <c r="J21" s="9">
        <f>IF(E21=0, "-", IF(H21/E21&lt;10, H21/E21, "&gt;999%"))</f>
        <v>-6.25E-2</v>
      </c>
    </row>
    <row r="22" spans="1:10" x14ac:dyDescent="0.2">
      <c r="A22" s="158" t="s">
        <v>143</v>
      </c>
      <c r="B22" s="65">
        <v>12</v>
      </c>
      <c r="C22" s="66">
        <v>12</v>
      </c>
      <c r="D22" s="65">
        <v>157</v>
      </c>
      <c r="E22" s="66">
        <v>177</v>
      </c>
      <c r="F22" s="67"/>
      <c r="G22" s="65">
        <f>B22-C22</f>
        <v>0</v>
      </c>
      <c r="H22" s="66">
        <f>D22-E22</f>
        <v>-20</v>
      </c>
      <c r="I22" s="8">
        <f>IF(C22=0, "-", IF(G22/C22&lt;10, G22/C22, "&gt;999%"))</f>
        <v>0</v>
      </c>
      <c r="J22" s="9">
        <f>IF(E22=0, "-", IF(H22/E22&lt;10, H22/E22, "&gt;999%"))</f>
        <v>-0.11299435028248588</v>
      </c>
    </row>
    <row r="23" spans="1:10" x14ac:dyDescent="0.2">
      <c r="A23" s="158" t="s">
        <v>144</v>
      </c>
      <c r="B23" s="65">
        <v>2</v>
      </c>
      <c r="C23" s="66">
        <v>0</v>
      </c>
      <c r="D23" s="65">
        <v>12</v>
      </c>
      <c r="E23" s="66">
        <v>16</v>
      </c>
      <c r="F23" s="67"/>
      <c r="G23" s="65">
        <f>B23-C23</f>
        <v>2</v>
      </c>
      <c r="H23" s="66">
        <f>D23-E23</f>
        <v>-4</v>
      </c>
      <c r="I23" s="8" t="str">
        <f>IF(C23=0, "-", IF(G23/C23&lt;10, G23/C23, "&gt;999%"))</f>
        <v>-</v>
      </c>
      <c r="J23" s="9">
        <f>IF(E23=0, "-", IF(H23/E23&lt;10, H23/E23, "&gt;999%"))</f>
        <v>-0.25</v>
      </c>
    </row>
    <row r="24" spans="1:10" x14ac:dyDescent="0.2">
      <c r="A24" s="7"/>
      <c r="B24" s="65"/>
      <c r="C24" s="66"/>
      <c r="D24" s="65"/>
      <c r="E24" s="66"/>
      <c r="F24" s="67"/>
      <c r="G24" s="65"/>
      <c r="H24" s="66"/>
      <c r="I24" s="8"/>
      <c r="J24" s="9"/>
    </row>
    <row r="25" spans="1:10" s="43" customFormat="1" x14ac:dyDescent="0.2">
      <c r="A25" s="53" t="s">
        <v>29</v>
      </c>
      <c r="B25" s="78">
        <f>SUM($B26:$B29)</f>
        <v>1368</v>
      </c>
      <c r="C25" s="79">
        <f>SUM($C26:$C29)</f>
        <v>1323</v>
      </c>
      <c r="D25" s="78">
        <f>SUM($D26:$D29)</f>
        <v>15148</v>
      </c>
      <c r="E25" s="79">
        <f>SUM($E26:$E29)</f>
        <v>12435</v>
      </c>
      <c r="F25" s="80"/>
      <c r="G25" s="78">
        <f>B25-C25</f>
        <v>45</v>
      </c>
      <c r="H25" s="79">
        <f>D25-E25</f>
        <v>2713</v>
      </c>
      <c r="I25" s="54">
        <f>IF(C25=0, "-", IF(G25/C25&lt;10, G25/C25, "&gt;999%"))</f>
        <v>3.4013605442176874E-2</v>
      </c>
      <c r="J25" s="55">
        <f>IF(E25=0, "-", IF(H25/E25&lt;10, H25/E25, "&gt;999%"))</f>
        <v>0.21817450743868114</v>
      </c>
    </row>
    <row r="26" spans="1:10" x14ac:dyDescent="0.2">
      <c r="A26" s="158" t="s">
        <v>141</v>
      </c>
      <c r="B26" s="65">
        <v>855</v>
      </c>
      <c r="C26" s="66">
        <v>748</v>
      </c>
      <c r="D26" s="65">
        <v>9978</v>
      </c>
      <c r="E26" s="66">
        <v>7267</v>
      </c>
      <c r="F26" s="67"/>
      <c r="G26" s="65">
        <f>B26-C26</f>
        <v>107</v>
      </c>
      <c r="H26" s="66">
        <f>D26-E26</f>
        <v>2711</v>
      </c>
      <c r="I26" s="8">
        <f>IF(C26=0, "-", IF(G26/C26&lt;10, G26/C26, "&gt;999%"))</f>
        <v>0.14304812834224598</v>
      </c>
      <c r="J26" s="9">
        <f>IF(E26=0, "-", IF(H26/E26&lt;10, H26/E26, "&gt;999%"))</f>
        <v>0.37305628182193479</v>
      </c>
    </row>
    <row r="27" spans="1:10" x14ac:dyDescent="0.2">
      <c r="A27" s="158" t="s">
        <v>142</v>
      </c>
      <c r="B27" s="65">
        <v>448</v>
      </c>
      <c r="C27" s="66">
        <v>503</v>
      </c>
      <c r="D27" s="65">
        <v>4340</v>
      </c>
      <c r="E27" s="66">
        <v>4331</v>
      </c>
      <c r="F27" s="67"/>
      <c r="G27" s="65">
        <f>B27-C27</f>
        <v>-55</v>
      </c>
      <c r="H27" s="66">
        <f>D27-E27</f>
        <v>9</v>
      </c>
      <c r="I27" s="8">
        <f>IF(C27=0, "-", IF(G27/C27&lt;10, G27/C27, "&gt;999%"))</f>
        <v>-0.10934393638170974</v>
      </c>
      <c r="J27" s="9">
        <f>IF(E27=0, "-", IF(H27/E27&lt;10, H27/E27, "&gt;999%"))</f>
        <v>2.0780420226275687E-3</v>
      </c>
    </row>
    <row r="28" spans="1:10" x14ac:dyDescent="0.2">
      <c r="A28" s="158" t="s">
        <v>143</v>
      </c>
      <c r="B28" s="65">
        <v>51</v>
      </c>
      <c r="C28" s="66">
        <v>51</v>
      </c>
      <c r="D28" s="65">
        <v>586</v>
      </c>
      <c r="E28" s="66">
        <v>458</v>
      </c>
      <c r="F28" s="67"/>
      <c r="G28" s="65">
        <f>B28-C28</f>
        <v>0</v>
      </c>
      <c r="H28" s="66">
        <f>D28-E28</f>
        <v>128</v>
      </c>
      <c r="I28" s="8">
        <f>IF(C28=0, "-", IF(G28/C28&lt;10, G28/C28, "&gt;999%"))</f>
        <v>0</v>
      </c>
      <c r="J28" s="9">
        <f>IF(E28=0, "-", IF(H28/E28&lt;10, H28/E28, "&gt;999%"))</f>
        <v>0.27947598253275108</v>
      </c>
    </row>
    <row r="29" spans="1:10" x14ac:dyDescent="0.2">
      <c r="A29" s="158" t="s">
        <v>144</v>
      </c>
      <c r="B29" s="65">
        <v>14</v>
      </c>
      <c r="C29" s="66">
        <v>21</v>
      </c>
      <c r="D29" s="65">
        <v>244</v>
      </c>
      <c r="E29" s="66">
        <v>379</v>
      </c>
      <c r="F29" s="67"/>
      <c r="G29" s="65">
        <f>B29-C29</f>
        <v>-7</v>
      </c>
      <c r="H29" s="66">
        <f>D29-E29</f>
        <v>-135</v>
      </c>
      <c r="I29" s="8">
        <f>IF(C29=0, "-", IF(G29/C29&lt;10, G29/C29, "&gt;999%"))</f>
        <v>-0.33333333333333331</v>
      </c>
      <c r="J29" s="9">
        <f>IF(E29=0, "-", IF(H29/E29&lt;10, H29/E29, "&gt;999%"))</f>
        <v>-0.35620052770448551</v>
      </c>
    </row>
    <row r="30" spans="1:10" x14ac:dyDescent="0.2">
      <c r="A30" s="7"/>
      <c r="B30" s="65"/>
      <c r="C30" s="66"/>
      <c r="D30" s="65"/>
      <c r="E30" s="66"/>
      <c r="F30" s="67"/>
      <c r="G30" s="65"/>
      <c r="H30" s="66"/>
      <c r="I30" s="8"/>
      <c r="J30" s="9"/>
    </row>
    <row r="31" spans="1:10" s="43" customFormat="1" x14ac:dyDescent="0.2">
      <c r="A31" s="22" t="s">
        <v>110</v>
      </c>
      <c r="B31" s="78">
        <v>14</v>
      </c>
      <c r="C31" s="79">
        <v>14</v>
      </c>
      <c r="D31" s="78">
        <v>133</v>
      </c>
      <c r="E31" s="79">
        <v>115</v>
      </c>
      <c r="F31" s="80"/>
      <c r="G31" s="78">
        <f>B31-C31</f>
        <v>0</v>
      </c>
      <c r="H31" s="79">
        <f>D31-E31</f>
        <v>18</v>
      </c>
      <c r="I31" s="54">
        <f>IF(C31=0, "-", IF(G31/C31&lt;10, G31/C31, "&gt;999%"))</f>
        <v>0</v>
      </c>
      <c r="J31" s="55">
        <f>IF(E31=0, "-", IF(H31/E31&lt;10, H31/E31, "&gt;999%"))</f>
        <v>0.15652173913043479</v>
      </c>
    </row>
    <row r="32" spans="1:10" x14ac:dyDescent="0.2">
      <c r="A32" s="1"/>
      <c r="B32" s="68"/>
      <c r="C32" s="69"/>
      <c r="D32" s="68"/>
      <c r="E32" s="69"/>
      <c r="F32" s="70"/>
      <c r="G32" s="68"/>
      <c r="H32" s="69"/>
      <c r="I32" s="5"/>
      <c r="J32" s="6"/>
    </row>
    <row r="33" spans="1:10" s="43" customFormat="1" x14ac:dyDescent="0.2">
      <c r="A33" s="27" t="s">
        <v>5</v>
      </c>
      <c r="B33" s="71">
        <f>SUM(B26:B32)</f>
        <v>1382</v>
      </c>
      <c r="C33" s="77">
        <f>SUM(C26:C32)</f>
        <v>1337</v>
      </c>
      <c r="D33" s="71">
        <f>SUM(D26:D32)</f>
        <v>15281</v>
      </c>
      <c r="E33" s="77">
        <f>SUM(E26:E32)</f>
        <v>12550</v>
      </c>
      <c r="F33" s="73"/>
      <c r="G33" s="71">
        <f>B33-C33</f>
        <v>45</v>
      </c>
      <c r="H33" s="72">
        <f>D33-E33</f>
        <v>2731</v>
      </c>
      <c r="I33" s="37">
        <f>IF(C33=0, 0, G33/C33)</f>
        <v>3.3657442034405384E-2</v>
      </c>
      <c r="J33" s="38">
        <f>IF(E33=0, 0, H33/E33)</f>
        <v>0.21760956175298804</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J39"/>
  <sheetViews>
    <sheetView tabSelected="1" zoomScaleNormal="100" workbookViewId="0">
      <selection activeCell="M1" sqref="M1"/>
    </sheetView>
  </sheetViews>
  <sheetFormatPr defaultRowHeight="12.75" x14ac:dyDescent="0.2"/>
  <cols>
    <col min="1" max="1" width="32.7109375" customWidth="1"/>
    <col min="2" max="5" width="10.140625" customWidth="1"/>
    <col min="6" max="6" width="1.7109375" customWidth="1"/>
    <col min="7" max="10" width="10.140625" customWidth="1"/>
  </cols>
  <sheetData>
    <row r="1" spans="1:10" s="52" customFormat="1" ht="20.25" x14ac:dyDescent="0.3">
      <c r="A1" s="4" t="s">
        <v>10</v>
      </c>
      <c r="B1" s="198" t="s">
        <v>30</v>
      </c>
      <c r="C1" s="199"/>
      <c r="D1" s="199"/>
      <c r="E1" s="199"/>
      <c r="F1" s="199"/>
      <c r="G1" s="199"/>
      <c r="H1" s="199"/>
      <c r="I1" s="199"/>
      <c r="J1" s="199"/>
    </row>
    <row r="2" spans="1:10" s="52" customFormat="1" ht="20.25" x14ac:dyDescent="0.3">
      <c r="A2" s="4" t="s">
        <v>93</v>
      </c>
      <c r="B2" s="202" t="s">
        <v>83</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2020</v>
      </c>
      <c r="C5" s="58">
        <f>B5-1</f>
        <v>2019</v>
      </c>
      <c r="D5" s="57">
        <f>B5</f>
        <v>2020</v>
      </c>
      <c r="E5" s="58">
        <f>C5</f>
        <v>2019</v>
      </c>
      <c r="F5" s="64"/>
      <c r="G5" s="57" t="s">
        <v>4</v>
      </c>
      <c r="H5" s="58" t="s">
        <v>2</v>
      </c>
      <c r="I5" s="57" t="s">
        <v>4</v>
      </c>
      <c r="J5" s="58" t="s">
        <v>2</v>
      </c>
    </row>
    <row r="6" spans="1:10" x14ac:dyDescent="0.2">
      <c r="A6" s="22"/>
      <c r="B6" s="74"/>
      <c r="C6" s="75"/>
      <c r="D6" s="74"/>
      <c r="E6" s="75"/>
      <c r="F6" s="76"/>
      <c r="G6" s="74"/>
      <c r="H6" s="75"/>
      <c r="I6" s="23"/>
      <c r="J6" s="24"/>
    </row>
    <row r="7" spans="1:10" s="139" customFormat="1" x14ac:dyDescent="0.2">
      <c r="A7" s="159" t="s">
        <v>94</v>
      </c>
      <c r="B7" s="65"/>
      <c r="C7" s="66"/>
      <c r="D7" s="65"/>
      <c r="E7" s="66"/>
      <c r="F7" s="67"/>
      <c r="G7" s="65"/>
      <c r="H7" s="66"/>
      <c r="I7" s="20"/>
      <c r="J7" s="21"/>
    </row>
    <row r="8" spans="1:10" x14ac:dyDescent="0.2">
      <c r="A8" s="158" t="s">
        <v>145</v>
      </c>
      <c r="B8" s="65">
        <v>8</v>
      </c>
      <c r="C8" s="66">
        <v>5</v>
      </c>
      <c r="D8" s="65">
        <v>79</v>
      </c>
      <c r="E8" s="66">
        <v>96</v>
      </c>
      <c r="F8" s="67"/>
      <c r="G8" s="65">
        <f>B8-C8</f>
        <v>3</v>
      </c>
      <c r="H8" s="66">
        <f>D8-E8</f>
        <v>-17</v>
      </c>
      <c r="I8" s="20">
        <f>IF(C8=0, "-", IF(G8/C8&lt;10, G8/C8, "&gt;999%"))</f>
        <v>0.6</v>
      </c>
      <c r="J8" s="21">
        <f>IF(E8=0, "-", IF(H8/E8&lt;10, H8/E8, "&gt;999%"))</f>
        <v>-0.17708333333333334</v>
      </c>
    </row>
    <row r="9" spans="1:10" x14ac:dyDescent="0.2">
      <c r="A9" s="158" t="s">
        <v>146</v>
      </c>
      <c r="B9" s="65">
        <v>3</v>
      </c>
      <c r="C9" s="66">
        <v>5</v>
      </c>
      <c r="D9" s="65">
        <v>48</v>
      </c>
      <c r="E9" s="66">
        <v>21</v>
      </c>
      <c r="F9" s="67"/>
      <c r="G9" s="65">
        <f>B9-C9</f>
        <v>-2</v>
      </c>
      <c r="H9" s="66">
        <f>D9-E9</f>
        <v>27</v>
      </c>
      <c r="I9" s="20">
        <f>IF(C9=0, "-", IF(G9/C9&lt;10, G9/C9, "&gt;999%"))</f>
        <v>-0.4</v>
      </c>
      <c r="J9" s="21">
        <f>IF(E9=0, "-", IF(H9/E9&lt;10, H9/E9, "&gt;999%"))</f>
        <v>1.2857142857142858</v>
      </c>
    </row>
    <row r="10" spans="1:10" x14ac:dyDescent="0.2">
      <c r="A10" s="158" t="s">
        <v>147</v>
      </c>
      <c r="B10" s="65">
        <v>59</v>
      </c>
      <c r="C10" s="66">
        <v>18</v>
      </c>
      <c r="D10" s="65">
        <v>615</v>
      </c>
      <c r="E10" s="66">
        <v>339</v>
      </c>
      <c r="F10" s="67"/>
      <c r="G10" s="65">
        <f>B10-C10</f>
        <v>41</v>
      </c>
      <c r="H10" s="66">
        <f>D10-E10</f>
        <v>276</v>
      </c>
      <c r="I10" s="20">
        <f>IF(C10=0, "-", IF(G10/C10&lt;10, G10/C10, "&gt;999%"))</f>
        <v>2.2777777777777777</v>
      </c>
      <c r="J10" s="21">
        <f>IF(E10=0, "-", IF(H10/E10&lt;10, H10/E10, "&gt;999%"))</f>
        <v>0.81415929203539827</v>
      </c>
    </row>
    <row r="11" spans="1:10" x14ac:dyDescent="0.2">
      <c r="A11" s="158" t="s">
        <v>148</v>
      </c>
      <c r="B11" s="65">
        <v>398</v>
      </c>
      <c r="C11" s="66">
        <v>438</v>
      </c>
      <c r="D11" s="65">
        <v>4858</v>
      </c>
      <c r="E11" s="66">
        <v>4152</v>
      </c>
      <c r="F11" s="67"/>
      <c r="G11" s="65">
        <f>B11-C11</f>
        <v>-40</v>
      </c>
      <c r="H11" s="66">
        <f>D11-E11</f>
        <v>706</v>
      </c>
      <c r="I11" s="20">
        <f>IF(C11=0, "-", IF(G11/C11&lt;10, G11/C11, "&gt;999%"))</f>
        <v>-9.1324200913242004E-2</v>
      </c>
      <c r="J11" s="21">
        <f>IF(E11=0, "-", IF(H11/E11&lt;10, H11/E11, "&gt;999%"))</f>
        <v>0.17003853564547206</v>
      </c>
    </row>
    <row r="12" spans="1:10" x14ac:dyDescent="0.2">
      <c r="A12" s="158" t="s">
        <v>149</v>
      </c>
      <c r="B12" s="65">
        <v>5</v>
      </c>
      <c r="C12" s="66">
        <v>0</v>
      </c>
      <c r="D12" s="65">
        <v>31</v>
      </c>
      <c r="E12" s="66">
        <v>10</v>
      </c>
      <c r="F12" s="67"/>
      <c r="G12" s="65">
        <f>B12-C12</f>
        <v>5</v>
      </c>
      <c r="H12" s="66">
        <f>D12-E12</f>
        <v>21</v>
      </c>
      <c r="I12" s="20" t="str">
        <f>IF(C12=0, "-", IF(G12/C12&lt;10, G12/C12, "&gt;999%"))</f>
        <v>-</v>
      </c>
      <c r="J12" s="21">
        <f>IF(E12=0, "-", IF(H12/E12&lt;10, H12/E12, "&gt;999%"))</f>
        <v>2.1</v>
      </c>
    </row>
    <row r="13" spans="1:10" x14ac:dyDescent="0.2">
      <c r="A13" s="7"/>
      <c r="B13" s="65"/>
      <c r="C13" s="66"/>
      <c r="D13" s="65"/>
      <c r="E13" s="66"/>
      <c r="F13" s="67"/>
      <c r="G13" s="65"/>
      <c r="H13" s="66"/>
      <c r="I13" s="20"/>
      <c r="J13" s="21"/>
    </row>
    <row r="14" spans="1:10" s="139" customFormat="1" x14ac:dyDescent="0.2">
      <c r="A14" s="159" t="s">
        <v>103</v>
      </c>
      <c r="B14" s="65"/>
      <c r="C14" s="66"/>
      <c r="D14" s="65"/>
      <c r="E14" s="66"/>
      <c r="F14" s="67"/>
      <c r="G14" s="65"/>
      <c r="H14" s="66"/>
      <c r="I14" s="20"/>
      <c r="J14" s="21"/>
    </row>
    <row r="15" spans="1:10" x14ac:dyDescent="0.2">
      <c r="A15" s="158" t="s">
        <v>145</v>
      </c>
      <c r="B15" s="65">
        <v>105</v>
      </c>
      <c r="C15" s="66">
        <v>145</v>
      </c>
      <c r="D15" s="65">
        <v>1082</v>
      </c>
      <c r="E15" s="66">
        <v>1250</v>
      </c>
      <c r="F15" s="67"/>
      <c r="G15" s="65">
        <f>B15-C15</f>
        <v>-40</v>
      </c>
      <c r="H15" s="66">
        <f>D15-E15</f>
        <v>-168</v>
      </c>
      <c r="I15" s="20">
        <f>IF(C15=0, "-", IF(G15/C15&lt;10, G15/C15, "&gt;999%"))</f>
        <v>-0.27586206896551724</v>
      </c>
      <c r="J15" s="21">
        <f>IF(E15=0, "-", IF(H15/E15&lt;10, H15/E15, "&gt;999%"))</f>
        <v>-0.13439999999999999</v>
      </c>
    </row>
    <row r="16" spans="1:10" x14ac:dyDescent="0.2">
      <c r="A16" s="158" t="s">
        <v>146</v>
      </c>
      <c r="B16" s="65">
        <v>2</v>
      </c>
      <c r="C16" s="66">
        <v>9</v>
      </c>
      <c r="D16" s="65">
        <v>33</v>
      </c>
      <c r="E16" s="66">
        <v>24</v>
      </c>
      <c r="F16" s="67"/>
      <c r="G16" s="65">
        <f>B16-C16</f>
        <v>-7</v>
      </c>
      <c r="H16" s="66">
        <f>D16-E16</f>
        <v>9</v>
      </c>
      <c r="I16" s="20">
        <f>IF(C16=0, "-", IF(G16/C16&lt;10, G16/C16, "&gt;999%"))</f>
        <v>-0.77777777777777779</v>
      </c>
      <c r="J16" s="21">
        <f>IF(E16=0, "-", IF(H16/E16&lt;10, H16/E16, "&gt;999%"))</f>
        <v>0.375</v>
      </c>
    </row>
    <row r="17" spans="1:10" x14ac:dyDescent="0.2">
      <c r="A17" s="158" t="s">
        <v>147</v>
      </c>
      <c r="B17" s="65">
        <v>38</v>
      </c>
      <c r="C17" s="66">
        <v>24</v>
      </c>
      <c r="D17" s="65">
        <v>604</v>
      </c>
      <c r="E17" s="66">
        <v>108</v>
      </c>
      <c r="F17" s="67"/>
      <c r="G17" s="65">
        <f>B17-C17</f>
        <v>14</v>
      </c>
      <c r="H17" s="66">
        <f>D17-E17</f>
        <v>496</v>
      </c>
      <c r="I17" s="20">
        <f>IF(C17=0, "-", IF(G17/C17&lt;10, G17/C17, "&gt;999%"))</f>
        <v>0.58333333333333337</v>
      </c>
      <c r="J17" s="21">
        <f>IF(E17=0, "-", IF(H17/E17&lt;10, H17/E17, "&gt;999%"))</f>
        <v>4.5925925925925926</v>
      </c>
    </row>
    <row r="18" spans="1:10" x14ac:dyDescent="0.2">
      <c r="A18" s="158" t="s">
        <v>148</v>
      </c>
      <c r="B18" s="65">
        <v>541</v>
      </c>
      <c r="C18" s="66">
        <v>469</v>
      </c>
      <c r="D18" s="65">
        <v>5746</v>
      </c>
      <c r="E18" s="66">
        <v>4371</v>
      </c>
      <c r="F18" s="67"/>
      <c r="G18" s="65">
        <f>B18-C18</f>
        <v>72</v>
      </c>
      <c r="H18" s="66">
        <f>D18-E18</f>
        <v>1375</v>
      </c>
      <c r="I18" s="20">
        <f>IF(C18=0, "-", IF(G18/C18&lt;10, G18/C18, "&gt;999%"))</f>
        <v>0.15351812366737741</v>
      </c>
      <c r="J18" s="21">
        <f>IF(E18=0, "-", IF(H18/E18&lt;10, H18/E18, "&gt;999%"))</f>
        <v>0.31457332418210937</v>
      </c>
    </row>
    <row r="19" spans="1:10" x14ac:dyDescent="0.2">
      <c r="A19" s="158" t="s">
        <v>149</v>
      </c>
      <c r="B19" s="65">
        <v>1</v>
      </c>
      <c r="C19" s="66">
        <v>0</v>
      </c>
      <c r="D19" s="65">
        <v>61</v>
      </c>
      <c r="E19" s="66">
        <v>26</v>
      </c>
      <c r="F19" s="67"/>
      <c r="G19" s="65">
        <f>B19-C19</f>
        <v>1</v>
      </c>
      <c r="H19" s="66">
        <f>D19-E19</f>
        <v>35</v>
      </c>
      <c r="I19" s="20" t="str">
        <f>IF(C19=0, "-", IF(G19/C19&lt;10, G19/C19, "&gt;999%"))</f>
        <v>-</v>
      </c>
      <c r="J19" s="21">
        <f>IF(E19=0, "-", IF(H19/E19&lt;10, H19/E19, "&gt;999%"))</f>
        <v>1.3461538461538463</v>
      </c>
    </row>
    <row r="20" spans="1:10" x14ac:dyDescent="0.2">
      <c r="A20" s="7"/>
      <c r="B20" s="65"/>
      <c r="C20" s="66"/>
      <c r="D20" s="65"/>
      <c r="E20" s="66"/>
      <c r="F20" s="67"/>
      <c r="G20" s="65"/>
      <c r="H20" s="66"/>
      <c r="I20" s="20"/>
      <c r="J20" s="21"/>
    </row>
    <row r="21" spans="1:10" s="139" customFormat="1" x14ac:dyDescent="0.2">
      <c r="A21" s="159" t="s">
        <v>109</v>
      </c>
      <c r="B21" s="65"/>
      <c r="C21" s="66"/>
      <c r="D21" s="65"/>
      <c r="E21" s="66"/>
      <c r="F21" s="67"/>
      <c r="G21" s="65"/>
      <c r="H21" s="66"/>
      <c r="I21" s="20"/>
      <c r="J21" s="21"/>
    </row>
    <row r="22" spans="1:10" x14ac:dyDescent="0.2">
      <c r="A22" s="158" t="s">
        <v>145</v>
      </c>
      <c r="B22" s="65">
        <v>190</v>
      </c>
      <c r="C22" s="66">
        <v>196</v>
      </c>
      <c r="D22" s="65">
        <v>1783</v>
      </c>
      <c r="E22" s="66">
        <v>1875</v>
      </c>
      <c r="F22" s="67"/>
      <c r="G22" s="65">
        <f>B22-C22</f>
        <v>-6</v>
      </c>
      <c r="H22" s="66">
        <f>D22-E22</f>
        <v>-92</v>
      </c>
      <c r="I22" s="20">
        <f>IF(C22=0, "-", IF(G22/C22&lt;10, G22/C22, "&gt;999%"))</f>
        <v>-3.0612244897959183E-2</v>
      </c>
      <c r="J22" s="21">
        <f>IF(E22=0, "-", IF(H22/E22&lt;10, H22/E22, "&gt;999%"))</f>
        <v>-4.9066666666666668E-2</v>
      </c>
    </row>
    <row r="23" spans="1:10" x14ac:dyDescent="0.2">
      <c r="A23" s="158" t="s">
        <v>146</v>
      </c>
      <c r="B23" s="65">
        <v>0</v>
      </c>
      <c r="C23" s="66">
        <v>1</v>
      </c>
      <c r="D23" s="65">
        <v>0</v>
      </c>
      <c r="E23" s="66">
        <v>1</v>
      </c>
      <c r="F23" s="67"/>
      <c r="G23" s="65">
        <f>B23-C23</f>
        <v>-1</v>
      </c>
      <c r="H23" s="66">
        <f>D23-E23</f>
        <v>-1</v>
      </c>
      <c r="I23" s="20">
        <f>IF(C23=0, "-", IF(G23/C23&lt;10, G23/C23, "&gt;999%"))</f>
        <v>-1</v>
      </c>
      <c r="J23" s="21">
        <f>IF(E23=0, "-", IF(H23/E23&lt;10, H23/E23, "&gt;999%"))</f>
        <v>-1</v>
      </c>
    </row>
    <row r="24" spans="1:10" x14ac:dyDescent="0.2">
      <c r="A24" s="158" t="s">
        <v>148</v>
      </c>
      <c r="B24" s="65">
        <v>18</v>
      </c>
      <c r="C24" s="66">
        <v>13</v>
      </c>
      <c r="D24" s="65">
        <v>208</v>
      </c>
      <c r="E24" s="66">
        <v>162</v>
      </c>
      <c r="F24" s="67"/>
      <c r="G24" s="65">
        <f>B24-C24</f>
        <v>5</v>
      </c>
      <c r="H24" s="66">
        <f>D24-E24</f>
        <v>46</v>
      </c>
      <c r="I24" s="20">
        <f>IF(C24=0, "-", IF(G24/C24&lt;10, G24/C24, "&gt;999%"))</f>
        <v>0.38461538461538464</v>
      </c>
      <c r="J24" s="21">
        <f>IF(E24=0, "-", IF(H24/E24&lt;10, H24/E24, "&gt;999%"))</f>
        <v>0.2839506172839506</v>
      </c>
    </row>
    <row r="25" spans="1:10" x14ac:dyDescent="0.2">
      <c r="A25" s="7"/>
      <c r="B25" s="65"/>
      <c r="C25" s="66"/>
      <c r="D25" s="65"/>
      <c r="E25" s="66"/>
      <c r="F25" s="67"/>
      <c r="G25" s="65"/>
      <c r="H25" s="66"/>
      <c r="I25" s="20"/>
      <c r="J25" s="21"/>
    </row>
    <row r="26" spans="1:10" x14ac:dyDescent="0.2">
      <c r="A26" s="7" t="s">
        <v>110</v>
      </c>
      <c r="B26" s="65">
        <v>14</v>
      </c>
      <c r="C26" s="66">
        <v>14</v>
      </c>
      <c r="D26" s="65">
        <v>133</v>
      </c>
      <c r="E26" s="66">
        <v>115</v>
      </c>
      <c r="F26" s="67"/>
      <c r="G26" s="65">
        <f>B26-C26</f>
        <v>0</v>
      </c>
      <c r="H26" s="66">
        <f>D26-E26</f>
        <v>18</v>
      </c>
      <c r="I26" s="20">
        <f>IF(C26=0, "-", IF(G26/C26&lt;10, G26/C26, "&gt;999%"))</f>
        <v>0</v>
      </c>
      <c r="J26" s="21">
        <f>IF(E26=0, "-", IF(H26/E26&lt;10, H26/E26, "&gt;999%"))</f>
        <v>0.15652173913043479</v>
      </c>
    </row>
    <row r="27" spans="1:10" x14ac:dyDescent="0.2">
      <c r="A27" s="1"/>
      <c r="B27" s="68"/>
      <c r="C27" s="69"/>
      <c r="D27" s="68"/>
      <c r="E27" s="69"/>
      <c r="F27" s="70"/>
      <c r="G27" s="68"/>
      <c r="H27" s="69"/>
      <c r="I27" s="5"/>
      <c r="J27" s="6"/>
    </row>
    <row r="28" spans="1:10" s="43" customFormat="1" x14ac:dyDescent="0.2">
      <c r="A28" s="27" t="s">
        <v>5</v>
      </c>
      <c r="B28" s="71">
        <f>SUM(B6:B27)</f>
        <v>1382</v>
      </c>
      <c r="C28" s="77">
        <f>SUM(C6:C27)</f>
        <v>1337</v>
      </c>
      <c r="D28" s="71">
        <f>SUM(D6:D27)</f>
        <v>15281</v>
      </c>
      <c r="E28" s="77">
        <f>SUM(E6:E27)</f>
        <v>12550</v>
      </c>
      <c r="F28" s="73"/>
      <c r="G28" s="71">
        <f>B28-C28</f>
        <v>45</v>
      </c>
      <c r="H28" s="72">
        <f>D28-E28</f>
        <v>2731</v>
      </c>
      <c r="I28" s="37">
        <f>IF(C28=0, 0, G28/C28)</f>
        <v>3.3657442034405384E-2</v>
      </c>
      <c r="J28" s="38">
        <f>IF(E28=0, 0, H28/E28)</f>
        <v>0.21760956175298804</v>
      </c>
    </row>
    <row r="29" spans="1:10" s="43" customFormat="1" x14ac:dyDescent="0.2">
      <c r="A29" s="22"/>
      <c r="B29" s="78"/>
      <c r="C29" s="98"/>
      <c r="D29" s="78"/>
      <c r="E29" s="98"/>
      <c r="F29" s="80"/>
      <c r="G29" s="78"/>
      <c r="H29" s="79"/>
      <c r="I29" s="54"/>
      <c r="J29" s="55"/>
    </row>
    <row r="30" spans="1:10" s="139" customFormat="1" x14ac:dyDescent="0.2">
      <c r="A30" s="161" t="s">
        <v>150</v>
      </c>
      <c r="B30" s="74"/>
      <c r="C30" s="75"/>
      <c r="D30" s="74"/>
      <c r="E30" s="75"/>
      <c r="F30" s="76"/>
      <c r="G30" s="74"/>
      <c r="H30" s="75"/>
      <c r="I30" s="23"/>
      <c r="J30" s="24"/>
    </row>
    <row r="31" spans="1:10" x14ac:dyDescent="0.2">
      <c r="A31" s="7" t="s">
        <v>145</v>
      </c>
      <c r="B31" s="65">
        <v>303</v>
      </c>
      <c r="C31" s="66">
        <v>346</v>
      </c>
      <c r="D31" s="65">
        <v>2944</v>
      </c>
      <c r="E31" s="66">
        <v>3221</v>
      </c>
      <c r="F31" s="67"/>
      <c r="G31" s="65">
        <f>B31-C31</f>
        <v>-43</v>
      </c>
      <c r="H31" s="66">
        <f>D31-E31</f>
        <v>-277</v>
      </c>
      <c r="I31" s="20">
        <f>IF(C31=0, "-", IF(G31/C31&lt;10, G31/C31, "&gt;999%"))</f>
        <v>-0.12427745664739884</v>
      </c>
      <c r="J31" s="21">
        <f>IF(E31=0, "-", IF(H31/E31&lt;10, H31/E31, "&gt;999%"))</f>
        <v>-8.5998137224464449E-2</v>
      </c>
    </row>
    <row r="32" spans="1:10" x14ac:dyDescent="0.2">
      <c r="A32" s="7" t="s">
        <v>146</v>
      </c>
      <c r="B32" s="65">
        <v>5</v>
      </c>
      <c r="C32" s="66">
        <v>15</v>
      </c>
      <c r="D32" s="65">
        <v>81</v>
      </c>
      <c r="E32" s="66">
        <v>46</v>
      </c>
      <c r="F32" s="67"/>
      <c r="G32" s="65">
        <f>B32-C32</f>
        <v>-10</v>
      </c>
      <c r="H32" s="66">
        <f>D32-E32</f>
        <v>35</v>
      </c>
      <c r="I32" s="20">
        <f>IF(C32=0, "-", IF(G32/C32&lt;10, G32/C32, "&gt;999%"))</f>
        <v>-0.66666666666666663</v>
      </c>
      <c r="J32" s="21">
        <f>IF(E32=0, "-", IF(H32/E32&lt;10, H32/E32, "&gt;999%"))</f>
        <v>0.76086956521739135</v>
      </c>
    </row>
    <row r="33" spans="1:10" x14ac:dyDescent="0.2">
      <c r="A33" s="7" t="s">
        <v>147</v>
      </c>
      <c r="B33" s="65">
        <v>97</v>
      </c>
      <c r="C33" s="66">
        <v>42</v>
      </c>
      <c r="D33" s="65">
        <v>1219</v>
      </c>
      <c r="E33" s="66">
        <v>447</v>
      </c>
      <c r="F33" s="67"/>
      <c r="G33" s="65">
        <f>B33-C33</f>
        <v>55</v>
      </c>
      <c r="H33" s="66">
        <f>D33-E33</f>
        <v>772</v>
      </c>
      <c r="I33" s="20">
        <f>IF(C33=0, "-", IF(G33/C33&lt;10, G33/C33, "&gt;999%"))</f>
        <v>1.3095238095238095</v>
      </c>
      <c r="J33" s="21">
        <f>IF(E33=0, "-", IF(H33/E33&lt;10, H33/E33, "&gt;999%"))</f>
        <v>1.7270693512304252</v>
      </c>
    </row>
    <row r="34" spans="1:10" x14ac:dyDescent="0.2">
      <c r="A34" s="7" t="s">
        <v>148</v>
      </c>
      <c r="B34" s="65">
        <v>957</v>
      </c>
      <c r="C34" s="66">
        <v>920</v>
      </c>
      <c r="D34" s="65">
        <v>10812</v>
      </c>
      <c r="E34" s="66">
        <v>8685</v>
      </c>
      <c r="F34" s="67"/>
      <c r="G34" s="65">
        <f>B34-C34</f>
        <v>37</v>
      </c>
      <c r="H34" s="66">
        <f>D34-E34</f>
        <v>2127</v>
      </c>
      <c r="I34" s="20">
        <f>IF(C34=0, "-", IF(G34/C34&lt;10, G34/C34, "&gt;999%"))</f>
        <v>4.0217391304347823E-2</v>
      </c>
      <c r="J34" s="21">
        <f>IF(E34=0, "-", IF(H34/E34&lt;10, H34/E34, "&gt;999%"))</f>
        <v>0.2449050086355786</v>
      </c>
    </row>
    <row r="35" spans="1:10" x14ac:dyDescent="0.2">
      <c r="A35" s="7" t="s">
        <v>149</v>
      </c>
      <c r="B35" s="65">
        <v>6</v>
      </c>
      <c r="C35" s="66">
        <v>0</v>
      </c>
      <c r="D35" s="65">
        <v>92</v>
      </c>
      <c r="E35" s="66">
        <v>36</v>
      </c>
      <c r="F35" s="67"/>
      <c r="G35" s="65">
        <f>B35-C35</f>
        <v>6</v>
      </c>
      <c r="H35" s="66">
        <f>D35-E35</f>
        <v>56</v>
      </c>
      <c r="I35" s="20" t="str">
        <f>IF(C35=0, "-", IF(G35/C35&lt;10, G35/C35, "&gt;999%"))</f>
        <v>-</v>
      </c>
      <c r="J35" s="21">
        <f>IF(E35=0, "-", IF(H35/E35&lt;10, H35/E35, "&gt;999%"))</f>
        <v>1.5555555555555556</v>
      </c>
    </row>
    <row r="36" spans="1:10" x14ac:dyDescent="0.2">
      <c r="A36" s="7"/>
      <c r="B36" s="65"/>
      <c r="C36" s="66"/>
      <c r="D36" s="65"/>
      <c r="E36" s="66"/>
      <c r="F36" s="67"/>
      <c r="G36" s="65"/>
      <c r="H36" s="66"/>
      <c r="I36" s="20"/>
      <c r="J36" s="21"/>
    </row>
    <row r="37" spans="1:10" x14ac:dyDescent="0.2">
      <c r="A37" s="7" t="s">
        <v>110</v>
      </c>
      <c r="B37" s="65">
        <v>14</v>
      </c>
      <c r="C37" s="66">
        <v>14</v>
      </c>
      <c r="D37" s="65">
        <v>133</v>
      </c>
      <c r="E37" s="66">
        <v>115</v>
      </c>
      <c r="F37" s="67"/>
      <c r="G37" s="65">
        <f>B37-C37</f>
        <v>0</v>
      </c>
      <c r="H37" s="66">
        <f>D37-E37</f>
        <v>18</v>
      </c>
      <c r="I37" s="20">
        <f>IF(C37=0, "-", IF(G37/C37&lt;10, G37/C37, "&gt;999%"))</f>
        <v>0</v>
      </c>
      <c r="J37" s="21">
        <f>IF(E37=0, "-", IF(H37/E37&lt;10, H37/E37, "&gt;999%"))</f>
        <v>0.15652173913043479</v>
      </c>
    </row>
    <row r="38" spans="1:10" x14ac:dyDescent="0.2">
      <c r="A38" s="7"/>
      <c r="B38" s="65"/>
      <c r="C38" s="66"/>
      <c r="D38" s="65"/>
      <c r="E38" s="66"/>
      <c r="F38" s="67"/>
      <c r="G38" s="65"/>
      <c r="H38" s="66"/>
      <c r="I38" s="20"/>
      <c r="J38" s="21"/>
    </row>
    <row r="39" spans="1:10" s="43" customFormat="1" x14ac:dyDescent="0.2">
      <c r="A39" s="27" t="s">
        <v>5</v>
      </c>
      <c r="B39" s="71">
        <f>SUM(B29:B38)</f>
        <v>1382</v>
      </c>
      <c r="C39" s="77">
        <f>SUM(C29:C38)</f>
        <v>1337</v>
      </c>
      <c r="D39" s="71">
        <f>SUM(D29:D38)</f>
        <v>15281</v>
      </c>
      <c r="E39" s="77">
        <f>SUM(E29:E38)</f>
        <v>12550</v>
      </c>
      <c r="F39" s="73"/>
      <c r="G39" s="71">
        <f>B39-C39</f>
        <v>45</v>
      </c>
      <c r="H39" s="72">
        <f>D39-E39</f>
        <v>2731</v>
      </c>
      <c r="I39" s="37">
        <f>IF(C39=0, 0, G39/C39)</f>
        <v>3.3657442034405384E-2</v>
      </c>
      <c r="J39" s="38">
        <f>IF(E39=0, 0, H39/E39)</f>
        <v>0.21760956175298804</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scale="83"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J44"/>
  <sheetViews>
    <sheetView tabSelected="1" zoomScaleNormal="100" workbookViewId="0">
      <selection activeCell="M1" sqref="M1"/>
    </sheetView>
  </sheetViews>
  <sheetFormatPr defaultRowHeight="12.75" x14ac:dyDescent="0.2"/>
  <cols>
    <col min="1" max="1" width="25.7109375" customWidth="1"/>
    <col min="2" max="5" width="8.5703125" customWidth="1"/>
    <col min="6" max="6" width="1.7109375" customWidth="1"/>
    <col min="7" max="10" width="8.28515625" customWidth="1"/>
  </cols>
  <sheetData>
    <row r="1" spans="1:10" s="52" customFormat="1" ht="20.25" x14ac:dyDescent="0.3">
      <c r="A1" s="4" t="s">
        <v>10</v>
      </c>
      <c r="B1" s="198" t="s">
        <v>20</v>
      </c>
      <c r="C1" s="199"/>
      <c r="D1" s="199"/>
      <c r="E1" s="199"/>
      <c r="F1" s="199"/>
      <c r="G1" s="199"/>
      <c r="H1" s="199"/>
      <c r="I1" s="199"/>
      <c r="J1" s="199"/>
    </row>
    <row r="2" spans="1:10" s="52" customFormat="1" ht="20.25" x14ac:dyDescent="0.3">
      <c r="A2" s="4" t="s">
        <v>93</v>
      </c>
      <c r="B2" s="202" t="s">
        <v>83</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c r="B5" s="57">
        <f>VALUE(RIGHT(B2, 4))</f>
        <v>2020</v>
      </c>
      <c r="C5" s="58">
        <f>B5-1</f>
        <v>2019</v>
      </c>
      <c r="D5" s="57">
        <f>B5</f>
        <v>2020</v>
      </c>
      <c r="E5" s="58">
        <f>C5</f>
        <v>2019</v>
      </c>
      <c r="F5" s="64"/>
      <c r="G5" s="57" t="s">
        <v>4</v>
      </c>
      <c r="H5" s="58" t="s">
        <v>2</v>
      </c>
      <c r="I5" s="57" t="s">
        <v>4</v>
      </c>
      <c r="J5" s="58" t="s">
        <v>2</v>
      </c>
    </row>
    <row r="6" spans="1:10" x14ac:dyDescent="0.2">
      <c r="A6" s="22"/>
      <c r="B6" s="74"/>
      <c r="C6" s="75"/>
      <c r="D6" s="74"/>
      <c r="E6" s="75"/>
      <c r="F6" s="76"/>
      <c r="G6" s="74"/>
      <c r="H6" s="75"/>
      <c r="I6" s="23"/>
      <c r="J6" s="24"/>
    </row>
    <row r="7" spans="1:10" x14ac:dyDescent="0.2">
      <c r="A7" s="22" t="s">
        <v>25</v>
      </c>
      <c r="B7" s="74"/>
      <c r="C7" s="75"/>
      <c r="D7" s="74"/>
      <c r="E7" s="75"/>
      <c r="F7" s="76"/>
      <c r="G7" s="74"/>
      <c r="H7" s="75"/>
      <c r="I7" s="23"/>
      <c r="J7" s="24"/>
    </row>
    <row r="8" spans="1:10" x14ac:dyDescent="0.2">
      <c r="A8" s="22"/>
      <c r="B8" s="74"/>
      <c r="C8" s="75"/>
      <c r="D8" s="74"/>
      <c r="E8" s="75"/>
      <c r="F8" s="76"/>
      <c r="G8" s="74"/>
      <c r="H8" s="75"/>
      <c r="I8" s="23"/>
      <c r="J8" s="24"/>
    </row>
    <row r="9" spans="1:10" x14ac:dyDescent="0.2">
      <c r="A9" s="7"/>
      <c r="B9" s="65"/>
      <c r="C9" s="66"/>
      <c r="D9" s="65"/>
      <c r="E9" s="66"/>
      <c r="F9" s="67"/>
      <c r="G9" s="65">
        <f>B9-C9</f>
        <v>0</v>
      </c>
      <c r="H9" s="66">
        <f>D9-E9</f>
        <v>0</v>
      </c>
      <c r="I9" s="20" t="str">
        <f>IF(C9=0, "-", IF(G9/C9&lt;10, G9/C9, "&gt;999%"))</f>
        <v>-</v>
      </c>
      <c r="J9" s="21" t="str">
        <f>IF(E9=0, "-", IF(H9/E9&lt;10, H9/E9, "&gt;999%"))</f>
        <v>-</v>
      </c>
    </row>
    <row r="10" spans="1:10" x14ac:dyDescent="0.2">
      <c r="A10" s="1"/>
      <c r="B10" s="68"/>
      <c r="C10" s="69"/>
      <c r="D10" s="68"/>
      <c r="E10" s="69"/>
      <c r="F10" s="70"/>
      <c r="G10" s="68"/>
      <c r="H10" s="69"/>
      <c r="I10" s="5"/>
      <c r="J10" s="6"/>
    </row>
    <row r="11" spans="1:10" s="43" customFormat="1" x14ac:dyDescent="0.2">
      <c r="A11" s="27" t="s">
        <v>26</v>
      </c>
      <c r="B11" s="71">
        <f>SUM(B9:B10)</f>
        <v>0</v>
      </c>
      <c r="C11" s="72">
        <f>SUM(C9:C10)</f>
        <v>0</v>
      </c>
      <c r="D11" s="71">
        <f>SUM(D9:D10)</f>
        <v>0</v>
      </c>
      <c r="E11" s="72">
        <f>SUM(E9:E10)</f>
        <v>0</v>
      </c>
      <c r="F11" s="73"/>
      <c r="G11" s="71">
        <f>B11-C11</f>
        <v>0</v>
      </c>
      <c r="H11" s="72">
        <f>D11-E11</f>
        <v>0</v>
      </c>
      <c r="I11" s="37" t="str">
        <f>IF(C11=0, "-", IF(G11/C11&lt;10, G11/C11, "&gt;999%"))</f>
        <v>-</v>
      </c>
      <c r="J11" s="38" t="str">
        <f>IF(E11=0, "-", IF(H11/E11&lt;10, H11/E11, "&gt;999%"))</f>
        <v>-</v>
      </c>
    </row>
    <row r="12" spans="1:10" s="43" customFormat="1" x14ac:dyDescent="0.2">
      <c r="A12" s="22"/>
      <c r="B12" s="78"/>
      <c r="C12" s="79"/>
      <c r="D12" s="78"/>
      <c r="E12" s="79"/>
      <c r="F12" s="80"/>
      <c r="G12" s="78"/>
      <c r="H12" s="79"/>
      <c r="I12" s="54"/>
      <c r="J12" s="55"/>
    </row>
    <row r="13" spans="1:10" x14ac:dyDescent="0.2">
      <c r="A13" s="22" t="s">
        <v>27</v>
      </c>
      <c r="B13" s="65"/>
      <c r="C13" s="66"/>
      <c r="D13" s="65"/>
      <c r="E13" s="66"/>
      <c r="F13" s="67"/>
      <c r="G13" s="65"/>
      <c r="H13" s="66"/>
      <c r="I13" s="20"/>
      <c r="J13" s="21"/>
    </row>
    <row r="14" spans="1:10" x14ac:dyDescent="0.2">
      <c r="A14" s="22"/>
      <c r="B14" s="65"/>
      <c r="C14" s="66"/>
      <c r="D14" s="65"/>
      <c r="E14" s="66"/>
      <c r="F14" s="67"/>
      <c r="G14" s="65"/>
      <c r="H14" s="66"/>
      <c r="I14" s="20"/>
      <c r="J14" s="21"/>
    </row>
    <row r="15" spans="1:10" x14ac:dyDescent="0.2">
      <c r="A15" s="7" t="s">
        <v>177</v>
      </c>
      <c r="B15" s="65">
        <v>4</v>
      </c>
      <c r="C15" s="66">
        <v>6</v>
      </c>
      <c r="D15" s="65">
        <v>58</v>
      </c>
      <c r="E15" s="66">
        <v>61</v>
      </c>
      <c r="F15" s="67"/>
      <c r="G15" s="65">
        <f t="shared" ref="G15:G41" si="0">B15-C15</f>
        <v>-2</v>
      </c>
      <c r="H15" s="66">
        <f t="shared" ref="H15:H41" si="1">D15-E15</f>
        <v>-3</v>
      </c>
      <c r="I15" s="20">
        <f t="shared" ref="I15:I41" si="2">IF(C15=0, "-", IF(G15/C15&lt;10, G15/C15, "&gt;999%"))</f>
        <v>-0.33333333333333331</v>
      </c>
      <c r="J15" s="21">
        <f t="shared" ref="J15:J41" si="3">IF(E15=0, "-", IF(H15/E15&lt;10, H15/E15, "&gt;999%"))</f>
        <v>-4.9180327868852458E-2</v>
      </c>
    </row>
    <row r="16" spans="1:10" x14ac:dyDescent="0.2">
      <c r="A16" s="7" t="s">
        <v>176</v>
      </c>
      <c r="B16" s="65">
        <v>1</v>
      </c>
      <c r="C16" s="66">
        <v>4</v>
      </c>
      <c r="D16" s="65">
        <v>17</v>
      </c>
      <c r="E16" s="66">
        <v>4</v>
      </c>
      <c r="F16" s="67"/>
      <c r="G16" s="65">
        <f t="shared" si="0"/>
        <v>-3</v>
      </c>
      <c r="H16" s="66">
        <f t="shared" si="1"/>
        <v>13</v>
      </c>
      <c r="I16" s="20">
        <f t="shared" si="2"/>
        <v>-0.75</v>
      </c>
      <c r="J16" s="21">
        <f t="shared" si="3"/>
        <v>3.25</v>
      </c>
    </row>
    <row r="17" spans="1:10" x14ac:dyDescent="0.2">
      <c r="A17" s="7" t="s">
        <v>175</v>
      </c>
      <c r="B17" s="65">
        <v>6</v>
      </c>
      <c r="C17" s="66">
        <v>1</v>
      </c>
      <c r="D17" s="65">
        <v>79</v>
      </c>
      <c r="E17" s="66">
        <v>47</v>
      </c>
      <c r="F17" s="67"/>
      <c r="G17" s="65">
        <f t="shared" si="0"/>
        <v>5</v>
      </c>
      <c r="H17" s="66">
        <f t="shared" si="1"/>
        <v>32</v>
      </c>
      <c r="I17" s="20">
        <f t="shared" si="2"/>
        <v>5</v>
      </c>
      <c r="J17" s="21">
        <f t="shared" si="3"/>
        <v>0.68085106382978722</v>
      </c>
    </row>
    <row r="18" spans="1:10" x14ac:dyDescent="0.2">
      <c r="A18" s="7" t="s">
        <v>174</v>
      </c>
      <c r="B18" s="65">
        <v>1</v>
      </c>
      <c r="C18" s="66">
        <v>3</v>
      </c>
      <c r="D18" s="65">
        <v>13</v>
      </c>
      <c r="E18" s="66">
        <v>26</v>
      </c>
      <c r="F18" s="67"/>
      <c r="G18" s="65">
        <f t="shared" si="0"/>
        <v>-2</v>
      </c>
      <c r="H18" s="66">
        <f t="shared" si="1"/>
        <v>-13</v>
      </c>
      <c r="I18" s="20">
        <f t="shared" si="2"/>
        <v>-0.66666666666666663</v>
      </c>
      <c r="J18" s="21">
        <f t="shared" si="3"/>
        <v>-0.5</v>
      </c>
    </row>
    <row r="19" spans="1:10" x14ac:dyDescent="0.2">
      <c r="A19" s="7" t="s">
        <v>173</v>
      </c>
      <c r="B19" s="65">
        <v>55</v>
      </c>
      <c r="C19" s="66">
        <v>30</v>
      </c>
      <c r="D19" s="65">
        <v>455</v>
      </c>
      <c r="E19" s="66">
        <v>251</v>
      </c>
      <c r="F19" s="67"/>
      <c r="G19" s="65">
        <f t="shared" si="0"/>
        <v>25</v>
      </c>
      <c r="H19" s="66">
        <f t="shared" si="1"/>
        <v>204</v>
      </c>
      <c r="I19" s="20">
        <f t="shared" si="2"/>
        <v>0.83333333333333337</v>
      </c>
      <c r="J19" s="21">
        <f t="shared" si="3"/>
        <v>0.8127490039840638</v>
      </c>
    </row>
    <row r="20" spans="1:10" x14ac:dyDescent="0.2">
      <c r="A20" s="7" t="s">
        <v>172</v>
      </c>
      <c r="B20" s="65">
        <v>47</v>
      </c>
      <c r="C20" s="66">
        <v>31</v>
      </c>
      <c r="D20" s="65">
        <v>490</v>
      </c>
      <c r="E20" s="66">
        <v>359</v>
      </c>
      <c r="F20" s="67"/>
      <c r="G20" s="65">
        <f t="shared" si="0"/>
        <v>16</v>
      </c>
      <c r="H20" s="66">
        <f t="shared" si="1"/>
        <v>131</v>
      </c>
      <c r="I20" s="20">
        <f t="shared" si="2"/>
        <v>0.5161290322580645</v>
      </c>
      <c r="J20" s="21">
        <f t="shared" si="3"/>
        <v>0.36490250696378829</v>
      </c>
    </row>
    <row r="21" spans="1:10" x14ac:dyDescent="0.2">
      <c r="A21" s="7" t="s">
        <v>171</v>
      </c>
      <c r="B21" s="65">
        <v>15</v>
      </c>
      <c r="C21" s="66">
        <v>62</v>
      </c>
      <c r="D21" s="65">
        <v>423</v>
      </c>
      <c r="E21" s="66">
        <v>437</v>
      </c>
      <c r="F21" s="67"/>
      <c r="G21" s="65">
        <f t="shared" si="0"/>
        <v>-47</v>
      </c>
      <c r="H21" s="66">
        <f t="shared" si="1"/>
        <v>-14</v>
      </c>
      <c r="I21" s="20">
        <f t="shared" si="2"/>
        <v>-0.75806451612903225</v>
      </c>
      <c r="J21" s="21">
        <f t="shared" si="3"/>
        <v>-3.2036613272311214E-2</v>
      </c>
    </row>
    <row r="22" spans="1:10" x14ac:dyDescent="0.2">
      <c r="A22" s="7" t="s">
        <v>170</v>
      </c>
      <c r="B22" s="65">
        <v>5</v>
      </c>
      <c r="C22" s="66">
        <v>6</v>
      </c>
      <c r="D22" s="65">
        <v>50</v>
      </c>
      <c r="E22" s="66">
        <v>30</v>
      </c>
      <c r="F22" s="67"/>
      <c r="G22" s="65">
        <f t="shared" si="0"/>
        <v>-1</v>
      </c>
      <c r="H22" s="66">
        <f t="shared" si="1"/>
        <v>20</v>
      </c>
      <c r="I22" s="20">
        <f t="shared" si="2"/>
        <v>-0.16666666666666666</v>
      </c>
      <c r="J22" s="21">
        <f t="shared" si="3"/>
        <v>0.66666666666666663</v>
      </c>
    </row>
    <row r="23" spans="1:10" x14ac:dyDescent="0.2">
      <c r="A23" s="7" t="s">
        <v>169</v>
      </c>
      <c r="B23" s="65">
        <v>13</v>
      </c>
      <c r="C23" s="66">
        <v>6</v>
      </c>
      <c r="D23" s="65">
        <v>102</v>
      </c>
      <c r="E23" s="66">
        <v>78</v>
      </c>
      <c r="F23" s="67"/>
      <c r="G23" s="65">
        <f t="shared" si="0"/>
        <v>7</v>
      </c>
      <c r="H23" s="66">
        <f t="shared" si="1"/>
        <v>24</v>
      </c>
      <c r="I23" s="20">
        <f t="shared" si="2"/>
        <v>1.1666666666666667</v>
      </c>
      <c r="J23" s="21">
        <f t="shared" si="3"/>
        <v>0.30769230769230771</v>
      </c>
    </row>
    <row r="24" spans="1:10" x14ac:dyDescent="0.2">
      <c r="A24" s="7" t="s">
        <v>168</v>
      </c>
      <c r="B24" s="65">
        <v>152</v>
      </c>
      <c r="C24" s="66">
        <v>124</v>
      </c>
      <c r="D24" s="65">
        <v>1483</v>
      </c>
      <c r="E24" s="66">
        <v>1247</v>
      </c>
      <c r="F24" s="67"/>
      <c r="G24" s="65">
        <f t="shared" si="0"/>
        <v>28</v>
      </c>
      <c r="H24" s="66">
        <f t="shared" si="1"/>
        <v>236</v>
      </c>
      <c r="I24" s="20">
        <f t="shared" si="2"/>
        <v>0.22580645161290322</v>
      </c>
      <c r="J24" s="21">
        <f t="shared" si="3"/>
        <v>0.1892542101042502</v>
      </c>
    </row>
    <row r="25" spans="1:10" x14ac:dyDescent="0.2">
      <c r="A25" s="7" t="s">
        <v>167</v>
      </c>
      <c r="B25" s="65">
        <v>24</v>
      </c>
      <c r="C25" s="66">
        <v>12</v>
      </c>
      <c r="D25" s="65">
        <v>181</v>
      </c>
      <c r="E25" s="66">
        <v>104</v>
      </c>
      <c r="F25" s="67"/>
      <c r="G25" s="65">
        <f t="shared" si="0"/>
        <v>12</v>
      </c>
      <c r="H25" s="66">
        <f t="shared" si="1"/>
        <v>77</v>
      </c>
      <c r="I25" s="20">
        <f t="shared" si="2"/>
        <v>1</v>
      </c>
      <c r="J25" s="21">
        <f t="shared" si="3"/>
        <v>0.74038461538461542</v>
      </c>
    </row>
    <row r="26" spans="1:10" x14ac:dyDescent="0.2">
      <c r="A26" s="7" t="s">
        <v>166</v>
      </c>
      <c r="B26" s="65">
        <v>6</v>
      </c>
      <c r="C26" s="66">
        <v>6</v>
      </c>
      <c r="D26" s="65">
        <v>119</v>
      </c>
      <c r="E26" s="66">
        <v>40</v>
      </c>
      <c r="F26" s="67"/>
      <c r="G26" s="65">
        <f t="shared" si="0"/>
        <v>0</v>
      </c>
      <c r="H26" s="66">
        <f t="shared" si="1"/>
        <v>79</v>
      </c>
      <c r="I26" s="20">
        <f t="shared" si="2"/>
        <v>0</v>
      </c>
      <c r="J26" s="21">
        <f t="shared" si="3"/>
        <v>1.9750000000000001</v>
      </c>
    </row>
    <row r="27" spans="1:10" x14ac:dyDescent="0.2">
      <c r="A27" s="7" t="s">
        <v>165</v>
      </c>
      <c r="B27" s="65">
        <v>10</v>
      </c>
      <c r="C27" s="66">
        <v>5</v>
      </c>
      <c r="D27" s="65">
        <v>56</v>
      </c>
      <c r="E27" s="66">
        <v>38</v>
      </c>
      <c r="F27" s="67"/>
      <c r="G27" s="65">
        <f t="shared" si="0"/>
        <v>5</v>
      </c>
      <c r="H27" s="66">
        <f t="shared" si="1"/>
        <v>18</v>
      </c>
      <c r="I27" s="20">
        <f t="shared" si="2"/>
        <v>1</v>
      </c>
      <c r="J27" s="21">
        <f t="shared" si="3"/>
        <v>0.47368421052631576</v>
      </c>
    </row>
    <row r="28" spans="1:10" x14ac:dyDescent="0.2">
      <c r="A28" s="7" t="s">
        <v>164</v>
      </c>
      <c r="B28" s="65">
        <v>405</v>
      </c>
      <c r="C28" s="66">
        <v>386</v>
      </c>
      <c r="D28" s="65">
        <v>5040</v>
      </c>
      <c r="E28" s="66">
        <v>3982</v>
      </c>
      <c r="F28" s="67"/>
      <c r="G28" s="65">
        <f t="shared" si="0"/>
        <v>19</v>
      </c>
      <c r="H28" s="66">
        <f t="shared" si="1"/>
        <v>1058</v>
      </c>
      <c r="I28" s="20">
        <f t="shared" si="2"/>
        <v>4.9222797927461141E-2</v>
      </c>
      <c r="J28" s="21">
        <f t="shared" si="3"/>
        <v>0.26569563033651433</v>
      </c>
    </row>
    <row r="29" spans="1:10" x14ac:dyDescent="0.2">
      <c r="A29" s="7" t="s">
        <v>163</v>
      </c>
      <c r="B29" s="65">
        <v>201</v>
      </c>
      <c r="C29" s="66">
        <v>219</v>
      </c>
      <c r="D29" s="65">
        <v>2247</v>
      </c>
      <c r="E29" s="66">
        <v>1759</v>
      </c>
      <c r="F29" s="67"/>
      <c r="G29" s="65">
        <f t="shared" si="0"/>
        <v>-18</v>
      </c>
      <c r="H29" s="66">
        <f t="shared" si="1"/>
        <v>488</v>
      </c>
      <c r="I29" s="20">
        <f t="shared" si="2"/>
        <v>-8.2191780821917804E-2</v>
      </c>
      <c r="J29" s="21">
        <f t="shared" si="3"/>
        <v>0.27743035815804434</v>
      </c>
    </row>
    <row r="30" spans="1:10" x14ac:dyDescent="0.2">
      <c r="A30" s="7" t="s">
        <v>162</v>
      </c>
      <c r="B30" s="65">
        <v>23</v>
      </c>
      <c r="C30" s="66">
        <v>26</v>
      </c>
      <c r="D30" s="65">
        <v>193</v>
      </c>
      <c r="E30" s="66">
        <v>182</v>
      </c>
      <c r="F30" s="67"/>
      <c r="G30" s="65">
        <f t="shared" si="0"/>
        <v>-3</v>
      </c>
      <c r="H30" s="66">
        <f t="shared" si="1"/>
        <v>11</v>
      </c>
      <c r="I30" s="20">
        <f t="shared" si="2"/>
        <v>-0.11538461538461539</v>
      </c>
      <c r="J30" s="21">
        <f t="shared" si="3"/>
        <v>6.043956043956044E-2</v>
      </c>
    </row>
    <row r="31" spans="1:10" x14ac:dyDescent="0.2">
      <c r="A31" s="7" t="s">
        <v>160</v>
      </c>
      <c r="B31" s="65">
        <v>6</v>
      </c>
      <c r="C31" s="66">
        <v>12</v>
      </c>
      <c r="D31" s="65">
        <v>94</v>
      </c>
      <c r="E31" s="66">
        <v>111</v>
      </c>
      <c r="F31" s="67"/>
      <c r="G31" s="65">
        <f t="shared" si="0"/>
        <v>-6</v>
      </c>
      <c r="H31" s="66">
        <f t="shared" si="1"/>
        <v>-17</v>
      </c>
      <c r="I31" s="20">
        <f t="shared" si="2"/>
        <v>-0.5</v>
      </c>
      <c r="J31" s="21">
        <f t="shared" si="3"/>
        <v>-0.15315315315315314</v>
      </c>
    </row>
    <row r="32" spans="1:10" x14ac:dyDescent="0.2">
      <c r="A32" s="7" t="s">
        <v>159</v>
      </c>
      <c r="B32" s="65">
        <v>14</v>
      </c>
      <c r="C32" s="66">
        <v>0</v>
      </c>
      <c r="D32" s="65">
        <v>16</v>
      </c>
      <c r="E32" s="66">
        <v>0</v>
      </c>
      <c r="F32" s="67"/>
      <c r="G32" s="65">
        <f t="shared" si="0"/>
        <v>14</v>
      </c>
      <c r="H32" s="66">
        <f t="shared" si="1"/>
        <v>16</v>
      </c>
      <c r="I32" s="20" t="str">
        <f t="shared" si="2"/>
        <v>-</v>
      </c>
      <c r="J32" s="21" t="str">
        <f t="shared" si="3"/>
        <v>-</v>
      </c>
    </row>
    <row r="33" spans="1:10" x14ac:dyDescent="0.2">
      <c r="A33" s="7" t="s">
        <v>158</v>
      </c>
      <c r="B33" s="65">
        <v>3</v>
      </c>
      <c r="C33" s="66">
        <v>0</v>
      </c>
      <c r="D33" s="65">
        <v>3</v>
      </c>
      <c r="E33" s="66">
        <v>0</v>
      </c>
      <c r="F33" s="67"/>
      <c r="G33" s="65">
        <f t="shared" si="0"/>
        <v>3</v>
      </c>
      <c r="H33" s="66">
        <f t="shared" si="1"/>
        <v>3</v>
      </c>
      <c r="I33" s="20" t="str">
        <f t="shared" si="2"/>
        <v>-</v>
      </c>
      <c r="J33" s="21" t="str">
        <f t="shared" si="3"/>
        <v>-</v>
      </c>
    </row>
    <row r="34" spans="1:10" x14ac:dyDescent="0.2">
      <c r="A34" s="7" t="s">
        <v>157</v>
      </c>
      <c r="B34" s="65">
        <v>2</v>
      </c>
      <c r="C34" s="66">
        <v>7</v>
      </c>
      <c r="D34" s="65">
        <v>68</v>
      </c>
      <c r="E34" s="66">
        <v>46</v>
      </c>
      <c r="F34" s="67"/>
      <c r="G34" s="65">
        <f t="shared" si="0"/>
        <v>-5</v>
      </c>
      <c r="H34" s="66">
        <f t="shared" si="1"/>
        <v>22</v>
      </c>
      <c r="I34" s="20">
        <f t="shared" si="2"/>
        <v>-0.7142857142857143</v>
      </c>
      <c r="J34" s="21">
        <f t="shared" si="3"/>
        <v>0.47826086956521741</v>
      </c>
    </row>
    <row r="35" spans="1:10" x14ac:dyDescent="0.2">
      <c r="A35" s="7" t="s">
        <v>156</v>
      </c>
      <c r="B35" s="65">
        <v>14</v>
      </c>
      <c r="C35" s="66">
        <v>15</v>
      </c>
      <c r="D35" s="65">
        <v>238</v>
      </c>
      <c r="E35" s="66">
        <v>175</v>
      </c>
      <c r="F35" s="67"/>
      <c r="G35" s="65">
        <f t="shared" si="0"/>
        <v>-1</v>
      </c>
      <c r="H35" s="66">
        <f t="shared" si="1"/>
        <v>63</v>
      </c>
      <c r="I35" s="20">
        <f t="shared" si="2"/>
        <v>-6.6666666666666666E-2</v>
      </c>
      <c r="J35" s="21">
        <f t="shared" si="3"/>
        <v>0.36</v>
      </c>
    </row>
    <row r="36" spans="1:10" x14ac:dyDescent="0.2">
      <c r="A36" s="7" t="s">
        <v>155</v>
      </c>
      <c r="B36" s="65">
        <v>21</v>
      </c>
      <c r="C36" s="66">
        <v>5</v>
      </c>
      <c r="D36" s="65">
        <v>161</v>
      </c>
      <c r="E36" s="66">
        <v>80</v>
      </c>
      <c r="F36" s="67"/>
      <c r="G36" s="65">
        <f t="shared" si="0"/>
        <v>16</v>
      </c>
      <c r="H36" s="66">
        <f t="shared" si="1"/>
        <v>81</v>
      </c>
      <c r="I36" s="20">
        <f t="shared" si="2"/>
        <v>3.2</v>
      </c>
      <c r="J36" s="21">
        <f t="shared" si="3"/>
        <v>1.0125</v>
      </c>
    </row>
    <row r="37" spans="1:10" x14ac:dyDescent="0.2">
      <c r="A37" s="7" t="s">
        <v>154</v>
      </c>
      <c r="B37" s="65">
        <v>10</v>
      </c>
      <c r="C37" s="66">
        <v>15</v>
      </c>
      <c r="D37" s="65">
        <v>88</v>
      </c>
      <c r="E37" s="66">
        <v>84</v>
      </c>
      <c r="F37" s="67"/>
      <c r="G37" s="65">
        <f t="shared" si="0"/>
        <v>-5</v>
      </c>
      <c r="H37" s="66">
        <f t="shared" si="1"/>
        <v>4</v>
      </c>
      <c r="I37" s="20">
        <f t="shared" si="2"/>
        <v>-0.33333333333333331</v>
      </c>
      <c r="J37" s="21">
        <f t="shared" si="3"/>
        <v>4.7619047619047616E-2</v>
      </c>
    </row>
    <row r="38" spans="1:10" x14ac:dyDescent="0.2">
      <c r="A38" s="7" t="s">
        <v>153</v>
      </c>
      <c r="B38" s="65">
        <v>271</v>
      </c>
      <c r="C38" s="66">
        <v>290</v>
      </c>
      <c r="D38" s="65">
        <v>3038</v>
      </c>
      <c r="E38" s="66">
        <v>2852</v>
      </c>
      <c r="F38" s="67"/>
      <c r="G38" s="65">
        <f t="shared" si="0"/>
        <v>-19</v>
      </c>
      <c r="H38" s="66">
        <f t="shared" si="1"/>
        <v>186</v>
      </c>
      <c r="I38" s="20">
        <f t="shared" si="2"/>
        <v>-6.5517241379310351E-2</v>
      </c>
      <c r="J38" s="21">
        <f t="shared" si="3"/>
        <v>6.5217391304347824E-2</v>
      </c>
    </row>
    <row r="39" spans="1:10" x14ac:dyDescent="0.2">
      <c r="A39" s="7" t="s">
        <v>152</v>
      </c>
      <c r="B39" s="65">
        <v>2</v>
      </c>
      <c r="C39" s="66">
        <v>5</v>
      </c>
      <c r="D39" s="65">
        <v>28</v>
      </c>
      <c r="E39" s="66">
        <v>32</v>
      </c>
      <c r="F39" s="67"/>
      <c r="G39" s="65">
        <f t="shared" si="0"/>
        <v>-3</v>
      </c>
      <c r="H39" s="66">
        <f t="shared" si="1"/>
        <v>-4</v>
      </c>
      <c r="I39" s="20">
        <f t="shared" si="2"/>
        <v>-0.6</v>
      </c>
      <c r="J39" s="21">
        <f t="shared" si="3"/>
        <v>-0.125</v>
      </c>
    </row>
    <row r="40" spans="1:10" x14ac:dyDescent="0.2">
      <c r="A40" s="7" t="s">
        <v>151</v>
      </c>
      <c r="B40" s="65">
        <v>64</v>
      </c>
      <c r="C40" s="66">
        <v>50</v>
      </c>
      <c r="D40" s="65">
        <v>470</v>
      </c>
      <c r="E40" s="66">
        <v>453</v>
      </c>
      <c r="F40" s="67"/>
      <c r="G40" s="65">
        <f t="shared" si="0"/>
        <v>14</v>
      </c>
      <c r="H40" s="66">
        <f t="shared" si="1"/>
        <v>17</v>
      </c>
      <c r="I40" s="20">
        <f t="shared" si="2"/>
        <v>0.28000000000000003</v>
      </c>
      <c r="J40" s="21">
        <f t="shared" si="3"/>
        <v>3.7527593818984545E-2</v>
      </c>
    </row>
    <row r="41" spans="1:10" x14ac:dyDescent="0.2">
      <c r="A41" s="7" t="s">
        <v>161</v>
      </c>
      <c r="B41" s="65">
        <v>7</v>
      </c>
      <c r="C41" s="66">
        <v>11</v>
      </c>
      <c r="D41" s="65">
        <v>71</v>
      </c>
      <c r="E41" s="66">
        <v>72</v>
      </c>
      <c r="F41" s="67"/>
      <c r="G41" s="65">
        <f t="shared" si="0"/>
        <v>-4</v>
      </c>
      <c r="H41" s="66">
        <f t="shared" si="1"/>
        <v>-1</v>
      </c>
      <c r="I41" s="20">
        <f t="shared" si="2"/>
        <v>-0.36363636363636365</v>
      </c>
      <c r="J41" s="21">
        <f t="shared" si="3"/>
        <v>-1.3888888888888888E-2</v>
      </c>
    </row>
    <row r="42" spans="1:10" x14ac:dyDescent="0.2">
      <c r="A42" s="7"/>
      <c r="B42" s="65"/>
      <c r="C42" s="66"/>
      <c r="D42" s="65"/>
      <c r="E42" s="66"/>
      <c r="F42" s="67"/>
      <c r="G42" s="65"/>
      <c r="H42" s="66"/>
      <c r="I42" s="20"/>
      <c r="J42" s="21"/>
    </row>
    <row r="43" spans="1:10" s="43" customFormat="1" x14ac:dyDescent="0.2">
      <c r="A43" s="27" t="s">
        <v>28</v>
      </c>
      <c r="B43" s="71">
        <f>SUM(B15:B42)</f>
        <v>1382</v>
      </c>
      <c r="C43" s="72">
        <f>SUM(C15:C42)</f>
        <v>1337</v>
      </c>
      <c r="D43" s="71">
        <f>SUM(D15:D42)</f>
        <v>15281</v>
      </c>
      <c r="E43" s="72">
        <f>SUM(E15:E42)</f>
        <v>12550</v>
      </c>
      <c r="F43" s="73"/>
      <c r="G43" s="71">
        <f>B43-C43</f>
        <v>45</v>
      </c>
      <c r="H43" s="72">
        <f>D43-E43</f>
        <v>2731</v>
      </c>
      <c r="I43" s="37">
        <f>IF(C43=0, "-", G43/C43)</f>
        <v>3.3657442034405384E-2</v>
      </c>
      <c r="J43" s="38">
        <f>IF(E43=0, "-", H43/E43)</f>
        <v>0.21760956175298804</v>
      </c>
    </row>
    <row r="44" spans="1:10" s="43" customFormat="1" x14ac:dyDescent="0.2">
      <c r="A44" s="27" t="s">
        <v>0</v>
      </c>
      <c r="B44" s="71">
        <f>B11+B43</f>
        <v>1382</v>
      </c>
      <c r="C44" s="77">
        <f>C11+C43</f>
        <v>1337</v>
      </c>
      <c r="D44" s="71">
        <f>D11+D43</f>
        <v>15281</v>
      </c>
      <c r="E44" s="77">
        <f>E11+E43</f>
        <v>12550</v>
      </c>
      <c r="F44" s="73"/>
      <c r="G44" s="71">
        <f>B44-C44</f>
        <v>45</v>
      </c>
      <c r="H44" s="72">
        <f>D44-E44</f>
        <v>2731</v>
      </c>
      <c r="I44" s="37">
        <f>IF(C44=0, "-", G44/C44)</f>
        <v>3.3657442034405384E-2</v>
      </c>
      <c r="J44" s="38">
        <f>IF(E44=0, "-", H44/E44)</f>
        <v>0.21760956175298804</v>
      </c>
    </row>
  </sheetData>
  <mergeCells count="5">
    <mergeCell ref="B1:J1"/>
    <mergeCell ref="B4:C4"/>
    <mergeCell ref="D4:E4"/>
    <mergeCell ref="G4:J4"/>
    <mergeCell ref="B2:J2"/>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K240"/>
  <sheetViews>
    <sheetView tabSelected="1" zoomScaleNormal="100" workbookViewId="0">
      <selection activeCell="M1" sqref="M1"/>
    </sheetView>
  </sheetViews>
  <sheetFormatPr defaultRowHeight="12.75" x14ac:dyDescent="0.2"/>
  <cols>
    <col min="1" max="1" width="34.7109375"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93</v>
      </c>
      <c r="B2" s="202" t="s">
        <v>83</v>
      </c>
      <c r="C2" s="198"/>
      <c r="D2" s="198"/>
      <c r="E2" s="203"/>
      <c r="F2" s="203"/>
      <c r="G2" s="203"/>
      <c r="H2" s="203"/>
      <c r="I2" s="203"/>
      <c r="J2" s="203"/>
      <c r="K2" s="203"/>
    </row>
    <row r="4" spans="1:11" ht="15.75" x14ac:dyDescent="0.25">
      <c r="A4" s="164" t="s">
        <v>95</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95</v>
      </c>
      <c r="B6" s="61" t="s">
        <v>12</v>
      </c>
      <c r="C6" s="62" t="s">
        <v>13</v>
      </c>
      <c r="D6" s="61" t="s">
        <v>12</v>
      </c>
      <c r="E6" s="63" t="s">
        <v>13</v>
      </c>
      <c r="F6" s="62" t="s">
        <v>12</v>
      </c>
      <c r="G6" s="62" t="s">
        <v>13</v>
      </c>
      <c r="H6" s="61" t="s">
        <v>12</v>
      </c>
      <c r="I6" s="63" t="s">
        <v>13</v>
      </c>
      <c r="J6" s="61"/>
      <c r="K6" s="63"/>
    </row>
    <row r="7" spans="1:11" x14ac:dyDescent="0.2">
      <c r="A7" s="7" t="s">
        <v>178</v>
      </c>
      <c r="B7" s="65">
        <v>0</v>
      </c>
      <c r="C7" s="34">
        <f>IF(B11=0, "-", B7/B11)</f>
        <v>0</v>
      </c>
      <c r="D7" s="65">
        <v>0</v>
      </c>
      <c r="E7" s="9">
        <f>IF(D11=0, "-", D7/D11)</f>
        <v>0</v>
      </c>
      <c r="F7" s="81">
        <v>14</v>
      </c>
      <c r="G7" s="34">
        <f>IF(F11=0, "-", F7/F11)</f>
        <v>0.12389380530973451</v>
      </c>
      <c r="H7" s="65">
        <v>17</v>
      </c>
      <c r="I7" s="9">
        <f>IF(H11=0, "-", H7/H11)</f>
        <v>0.14049586776859505</v>
      </c>
      <c r="J7" s="8" t="str">
        <f>IF(D7=0, "-", IF((B7-D7)/D7&lt;10, (B7-D7)/D7, "&gt;999%"))</f>
        <v>-</v>
      </c>
      <c r="K7" s="9">
        <f>IF(H7=0, "-", IF((F7-H7)/H7&lt;10, (F7-H7)/H7, "&gt;999%"))</f>
        <v>-0.17647058823529413</v>
      </c>
    </row>
    <row r="8" spans="1:11" x14ac:dyDescent="0.2">
      <c r="A8" s="7" t="s">
        <v>179</v>
      </c>
      <c r="B8" s="65">
        <v>6</v>
      </c>
      <c r="C8" s="34">
        <f>IF(B11=0, "-", B8/B11)</f>
        <v>1</v>
      </c>
      <c r="D8" s="65">
        <v>4</v>
      </c>
      <c r="E8" s="9">
        <f>IF(D11=0, "-", D8/D11)</f>
        <v>0.8</v>
      </c>
      <c r="F8" s="81">
        <v>91</v>
      </c>
      <c r="G8" s="34">
        <f>IF(F11=0, "-", F8/F11)</f>
        <v>0.80530973451327437</v>
      </c>
      <c r="H8" s="65">
        <v>97</v>
      </c>
      <c r="I8" s="9">
        <f>IF(H11=0, "-", H8/H11)</f>
        <v>0.80165289256198347</v>
      </c>
      <c r="J8" s="8">
        <f>IF(D8=0, "-", IF((B8-D8)/D8&lt;10, (B8-D8)/D8, "&gt;999%"))</f>
        <v>0.5</v>
      </c>
      <c r="K8" s="9">
        <f>IF(H8=0, "-", IF((F8-H8)/H8&lt;10, (F8-H8)/H8, "&gt;999%"))</f>
        <v>-6.1855670103092786E-2</v>
      </c>
    </row>
    <row r="9" spans="1:11" x14ac:dyDescent="0.2">
      <c r="A9" s="7" t="s">
        <v>180</v>
      </c>
      <c r="B9" s="65">
        <v>0</v>
      </c>
      <c r="C9" s="34">
        <f>IF(B11=0, "-", B9/B11)</f>
        <v>0</v>
      </c>
      <c r="D9" s="65">
        <v>1</v>
      </c>
      <c r="E9" s="9">
        <f>IF(D11=0, "-", D9/D11)</f>
        <v>0.2</v>
      </c>
      <c r="F9" s="81">
        <v>8</v>
      </c>
      <c r="G9" s="34">
        <f>IF(F11=0, "-", F9/F11)</f>
        <v>7.0796460176991149E-2</v>
      </c>
      <c r="H9" s="65">
        <v>7</v>
      </c>
      <c r="I9" s="9">
        <f>IF(H11=0, "-", H9/H11)</f>
        <v>5.7851239669421489E-2</v>
      </c>
      <c r="J9" s="8">
        <f>IF(D9=0, "-", IF((B9-D9)/D9&lt;10, (B9-D9)/D9, "&gt;999%"))</f>
        <v>-1</v>
      </c>
      <c r="K9" s="9">
        <f>IF(H9=0, "-", IF((F9-H9)/H9&lt;10, (F9-H9)/H9, "&gt;999%"))</f>
        <v>0.14285714285714285</v>
      </c>
    </row>
    <row r="10" spans="1:11" x14ac:dyDescent="0.2">
      <c r="A10" s="2"/>
      <c r="B10" s="68"/>
      <c r="C10" s="33"/>
      <c r="D10" s="68"/>
      <c r="E10" s="6"/>
      <c r="F10" s="82"/>
      <c r="G10" s="33"/>
      <c r="H10" s="68"/>
      <c r="I10" s="6"/>
      <c r="J10" s="5"/>
      <c r="K10" s="6"/>
    </row>
    <row r="11" spans="1:11" s="43" customFormat="1" x14ac:dyDescent="0.2">
      <c r="A11" s="162" t="s">
        <v>527</v>
      </c>
      <c r="B11" s="71">
        <f>SUM(B7:B10)</f>
        <v>6</v>
      </c>
      <c r="C11" s="40">
        <f>B11/1382</f>
        <v>4.3415340086830683E-3</v>
      </c>
      <c r="D11" s="71">
        <f>SUM(D7:D10)</f>
        <v>5</v>
      </c>
      <c r="E11" s="41">
        <f>D11/1337</f>
        <v>3.7397157816005983E-3</v>
      </c>
      <c r="F11" s="77">
        <f>SUM(F7:F10)</f>
        <v>113</v>
      </c>
      <c r="G11" s="42">
        <f>F11/15281</f>
        <v>7.3948040049734969E-3</v>
      </c>
      <c r="H11" s="71">
        <f>SUM(H7:H10)</f>
        <v>121</v>
      </c>
      <c r="I11" s="41">
        <f>H11/12550</f>
        <v>9.6414342629482074E-3</v>
      </c>
      <c r="J11" s="37">
        <f>IF(D11=0, "-", IF((B11-D11)/D11&lt;10, (B11-D11)/D11, "&gt;999%"))</f>
        <v>0.2</v>
      </c>
      <c r="K11" s="38">
        <f>IF(H11=0, "-", IF((F11-H11)/H11&lt;10, (F11-H11)/H11, "&gt;999%"))</f>
        <v>-6.6115702479338845E-2</v>
      </c>
    </row>
    <row r="12" spans="1:11" x14ac:dyDescent="0.2">
      <c r="B12" s="83"/>
      <c r="D12" s="83"/>
      <c r="F12" s="83"/>
      <c r="H12" s="83"/>
    </row>
    <row r="13" spans="1:11" s="43" customFormat="1" x14ac:dyDescent="0.2">
      <c r="A13" s="162" t="s">
        <v>527</v>
      </c>
      <c r="B13" s="71">
        <v>6</v>
      </c>
      <c r="C13" s="40">
        <f>B13/1382</f>
        <v>4.3415340086830683E-3</v>
      </c>
      <c r="D13" s="71">
        <v>5</v>
      </c>
      <c r="E13" s="41">
        <f>D13/1337</f>
        <v>3.7397157816005983E-3</v>
      </c>
      <c r="F13" s="77">
        <v>113</v>
      </c>
      <c r="G13" s="42">
        <f>F13/15281</f>
        <v>7.3948040049734969E-3</v>
      </c>
      <c r="H13" s="71">
        <v>121</v>
      </c>
      <c r="I13" s="41">
        <f>H13/12550</f>
        <v>9.6414342629482074E-3</v>
      </c>
      <c r="J13" s="37">
        <f>IF(D13=0, "-", IF((B13-D13)/D13&lt;10, (B13-D13)/D13, "&gt;999%"))</f>
        <v>0.2</v>
      </c>
      <c r="K13" s="38">
        <f>IF(H13=0, "-", IF((F13-H13)/H13&lt;10, (F13-H13)/H13, "&gt;999%"))</f>
        <v>-6.6115702479338845E-2</v>
      </c>
    </row>
    <row r="14" spans="1:11" x14ac:dyDescent="0.2">
      <c r="B14" s="83"/>
      <c r="D14" s="83"/>
      <c r="F14" s="83"/>
      <c r="H14" s="83"/>
    </row>
    <row r="15" spans="1:11" ht="15.75" x14ac:dyDescent="0.25">
      <c r="A15" s="164" t="s">
        <v>96</v>
      </c>
      <c r="B15" s="196" t="s">
        <v>1</v>
      </c>
      <c r="C15" s="200"/>
      <c r="D15" s="200"/>
      <c r="E15" s="197"/>
      <c r="F15" s="196" t="s">
        <v>14</v>
      </c>
      <c r="G15" s="200"/>
      <c r="H15" s="200"/>
      <c r="I15" s="197"/>
      <c r="J15" s="196" t="s">
        <v>15</v>
      </c>
      <c r="K15" s="197"/>
    </row>
    <row r="16" spans="1:11" x14ac:dyDescent="0.2">
      <c r="A16" s="22"/>
      <c r="B16" s="196">
        <f>VALUE(RIGHT($B$2, 4))</f>
        <v>2020</v>
      </c>
      <c r="C16" s="197"/>
      <c r="D16" s="196">
        <f>B16-1</f>
        <v>2019</v>
      </c>
      <c r="E16" s="204"/>
      <c r="F16" s="196">
        <f>B16</f>
        <v>2020</v>
      </c>
      <c r="G16" s="204"/>
      <c r="H16" s="196">
        <f>D16</f>
        <v>2019</v>
      </c>
      <c r="I16" s="204"/>
      <c r="J16" s="140" t="s">
        <v>4</v>
      </c>
      <c r="K16" s="141" t="s">
        <v>2</v>
      </c>
    </row>
    <row r="17" spans="1:11" x14ac:dyDescent="0.2">
      <c r="A17" s="163" t="s">
        <v>118</v>
      </c>
      <c r="B17" s="61" t="s">
        <v>12</v>
      </c>
      <c r="C17" s="62" t="s">
        <v>13</v>
      </c>
      <c r="D17" s="61" t="s">
        <v>12</v>
      </c>
      <c r="E17" s="63" t="s">
        <v>13</v>
      </c>
      <c r="F17" s="62" t="s">
        <v>12</v>
      </c>
      <c r="G17" s="62" t="s">
        <v>13</v>
      </c>
      <c r="H17" s="61" t="s">
        <v>12</v>
      </c>
      <c r="I17" s="63" t="s">
        <v>13</v>
      </c>
      <c r="J17" s="61"/>
      <c r="K17" s="63"/>
    </row>
    <row r="18" spans="1:11" x14ac:dyDescent="0.2">
      <c r="A18" s="7" t="s">
        <v>181</v>
      </c>
      <c r="B18" s="65">
        <v>0</v>
      </c>
      <c r="C18" s="34">
        <f>IF(B33=0, "-", B18/B33)</f>
        <v>0</v>
      </c>
      <c r="D18" s="65">
        <v>0</v>
      </c>
      <c r="E18" s="9">
        <f>IF(D33=0, "-", D18/D33)</f>
        <v>0</v>
      </c>
      <c r="F18" s="81">
        <v>3</v>
      </c>
      <c r="G18" s="34">
        <f>IF(F33=0, "-", F18/F33)</f>
        <v>2.7803521779425394E-3</v>
      </c>
      <c r="H18" s="65">
        <v>0</v>
      </c>
      <c r="I18" s="9">
        <f>IF(H33=0, "-", H18/H33)</f>
        <v>0</v>
      </c>
      <c r="J18" s="8" t="str">
        <f t="shared" ref="J18:J31" si="0">IF(D18=0, "-", IF((B18-D18)/D18&lt;10, (B18-D18)/D18, "&gt;999%"))</f>
        <v>-</v>
      </c>
      <c r="K18" s="9" t="str">
        <f t="shared" ref="K18:K31" si="1">IF(H18=0, "-", IF((F18-H18)/H18&lt;10, (F18-H18)/H18, "&gt;999%"))</f>
        <v>-</v>
      </c>
    </row>
    <row r="19" spans="1:11" x14ac:dyDescent="0.2">
      <c r="A19" s="7" t="s">
        <v>182</v>
      </c>
      <c r="B19" s="65">
        <v>0</v>
      </c>
      <c r="C19" s="34">
        <f>IF(B33=0, "-", B19/B33)</f>
        <v>0</v>
      </c>
      <c r="D19" s="65">
        <v>4</v>
      </c>
      <c r="E19" s="9">
        <f>IF(D33=0, "-", D19/D33)</f>
        <v>4.5977011494252873E-2</v>
      </c>
      <c r="F19" s="81">
        <v>13</v>
      </c>
      <c r="G19" s="34">
        <f>IF(F33=0, "-", F19/F33)</f>
        <v>1.2048192771084338E-2</v>
      </c>
      <c r="H19" s="65">
        <v>22</v>
      </c>
      <c r="I19" s="9">
        <f>IF(H33=0, "-", H19/H33)</f>
        <v>2.3157894736842106E-2</v>
      </c>
      <c r="J19" s="8">
        <f t="shared" si="0"/>
        <v>-1</v>
      </c>
      <c r="K19" s="9">
        <f t="shared" si="1"/>
        <v>-0.40909090909090912</v>
      </c>
    </row>
    <row r="20" spans="1:11" x14ac:dyDescent="0.2">
      <c r="A20" s="7" t="s">
        <v>183</v>
      </c>
      <c r="B20" s="65">
        <v>13</v>
      </c>
      <c r="C20" s="34">
        <f>IF(B33=0, "-", B20/B33)</f>
        <v>0.15476190476190477</v>
      </c>
      <c r="D20" s="65">
        <v>10</v>
      </c>
      <c r="E20" s="9">
        <f>IF(D33=0, "-", D20/D33)</f>
        <v>0.11494252873563218</v>
      </c>
      <c r="F20" s="81">
        <v>120</v>
      </c>
      <c r="G20" s="34">
        <f>IF(F33=0, "-", F20/F33)</f>
        <v>0.11121408711770157</v>
      </c>
      <c r="H20" s="65">
        <v>144</v>
      </c>
      <c r="I20" s="9">
        <f>IF(H33=0, "-", H20/H33)</f>
        <v>0.15157894736842106</v>
      </c>
      <c r="J20" s="8">
        <f t="shared" si="0"/>
        <v>0.3</v>
      </c>
      <c r="K20" s="9">
        <f t="shared" si="1"/>
        <v>-0.16666666666666666</v>
      </c>
    </row>
    <row r="21" spans="1:11" x14ac:dyDescent="0.2">
      <c r="A21" s="7" t="s">
        <v>184</v>
      </c>
      <c r="B21" s="65">
        <v>0</v>
      </c>
      <c r="C21" s="34">
        <f>IF(B33=0, "-", B21/B33)</f>
        <v>0</v>
      </c>
      <c r="D21" s="65">
        <v>9</v>
      </c>
      <c r="E21" s="9">
        <f>IF(D33=0, "-", D21/D33)</f>
        <v>0.10344827586206896</v>
      </c>
      <c r="F21" s="81">
        <v>3</v>
      </c>
      <c r="G21" s="34">
        <f>IF(F33=0, "-", F21/F33)</f>
        <v>2.7803521779425394E-3</v>
      </c>
      <c r="H21" s="65">
        <v>101</v>
      </c>
      <c r="I21" s="9">
        <f>IF(H33=0, "-", H21/H33)</f>
        <v>0.10631578947368421</v>
      </c>
      <c r="J21" s="8">
        <f t="shared" si="0"/>
        <v>-1</v>
      </c>
      <c r="K21" s="9">
        <f t="shared" si="1"/>
        <v>-0.97029702970297027</v>
      </c>
    </row>
    <row r="22" spans="1:11" x14ac:dyDescent="0.2">
      <c r="A22" s="7" t="s">
        <v>185</v>
      </c>
      <c r="B22" s="65">
        <v>7</v>
      </c>
      <c r="C22" s="34">
        <f>IF(B33=0, "-", B22/B33)</f>
        <v>8.3333333333333329E-2</v>
      </c>
      <c r="D22" s="65">
        <v>10</v>
      </c>
      <c r="E22" s="9">
        <f>IF(D33=0, "-", D22/D33)</f>
        <v>0.11494252873563218</v>
      </c>
      <c r="F22" s="81">
        <v>86</v>
      </c>
      <c r="G22" s="34">
        <f>IF(F33=0, "-", F22/F33)</f>
        <v>7.9703429101019463E-2</v>
      </c>
      <c r="H22" s="65">
        <v>78</v>
      </c>
      <c r="I22" s="9">
        <f>IF(H33=0, "-", H22/H33)</f>
        <v>8.2105263157894737E-2</v>
      </c>
      <c r="J22" s="8">
        <f t="shared" si="0"/>
        <v>-0.3</v>
      </c>
      <c r="K22" s="9">
        <f t="shared" si="1"/>
        <v>0.10256410256410256</v>
      </c>
    </row>
    <row r="23" spans="1:11" x14ac:dyDescent="0.2">
      <c r="A23" s="7" t="s">
        <v>186</v>
      </c>
      <c r="B23" s="65">
        <v>13</v>
      </c>
      <c r="C23" s="34">
        <f>IF(B33=0, "-", B23/B33)</f>
        <v>0.15476190476190477</v>
      </c>
      <c r="D23" s="65">
        <v>17</v>
      </c>
      <c r="E23" s="9">
        <f>IF(D33=0, "-", D23/D33)</f>
        <v>0.19540229885057472</v>
      </c>
      <c r="F23" s="81">
        <v>120</v>
      </c>
      <c r="G23" s="34">
        <f>IF(F33=0, "-", F23/F33)</f>
        <v>0.11121408711770157</v>
      </c>
      <c r="H23" s="65">
        <v>145</v>
      </c>
      <c r="I23" s="9">
        <f>IF(H33=0, "-", H23/H33)</f>
        <v>0.15263157894736842</v>
      </c>
      <c r="J23" s="8">
        <f t="shared" si="0"/>
        <v>-0.23529411764705882</v>
      </c>
      <c r="K23" s="9">
        <f t="shared" si="1"/>
        <v>-0.17241379310344829</v>
      </c>
    </row>
    <row r="24" spans="1:11" x14ac:dyDescent="0.2">
      <c r="A24" s="7" t="s">
        <v>187</v>
      </c>
      <c r="B24" s="65">
        <v>18</v>
      </c>
      <c r="C24" s="34">
        <f>IF(B33=0, "-", B24/B33)</f>
        <v>0.21428571428571427</v>
      </c>
      <c r="D24" s="65">
        <v>9</v>
      </c>
      <c r="E24" s="9">
        <f>IF(D33=0, "-", D24/D33)</f>
        <v>0.10344827586206896</v>
      </c>
      <c r="F24" s="81">
        <v>171</v>
      </c>
      <c r="G24" s="34">
        <f>IF(F33=0, "-", F24/F33)</f>
        <v>0.15848007414272475</v>
      </c>
      <c r="H24" s="65">
        <v>74</v>
      </c>
      <c r="I24" s="9">
        <f>IF(H33=0, "-", H24/H33)</f>
        <v>7.7894736842105267E-2</v>
      </c>
      <c r="J24" s="8">
        <f t="shared" si="0"/>
        <v>1</v>
      </c>
      <c r="K24" s="9">
        <f t="shared" si="1"/>
        <v>1.3108108108108107</v>
      </c>
    </row>
    <row r="25" spans="1:11" x14ac:dyDescent="0.2">
      <c r="A25" s="7" t="s">
        <v>188</v>
      </c>
      <c r="B25" s="65">
        <v>0</v>
      </c>
      <c r="C25" s="34">
        <f>IF(B33=0, "-", B25/B33)</f>
        <v>0</v>
      </c>
      <c r="D25" s="65">
        <v>2</v>
      </c>
      <c r="E25" s="9">
        <f>IF(D33=0, "-", D25/D33)</f>
        <v>2.2988505747126436E-2</v>
      </c>
      <c r="F25" s="81">
        <v>0</v>
      </c>
      <c r="G25" s="34">
        <f>IF(F33=0, "-", F25/F33)</f>
        <v>0</v>
      </c>
      <c r="H25" s="65">
        <v>9</v>
      </c>
      <c r="I25" s="9">
        <f>IF(H33=0, "-", H25/H33)</f>
        <v>9.4736842105263164E-3</v>
      </c>
      <c r="J25" s="8">
        <f t="shared" si="0"/>
        <v>-1</v>
      </c>
      <c r="K25" s="9">
        <f t="shared" si="1"/>
        <v>-1</v>
      </c>
    </row>
    <row r="26" spans="1:11" x14ac:dyDescent="0.2">
      <c r="A26" s="7" t="s">
        <v>189</v>
      </c>
      <c r="B26" s="65">
        <v>7</v>
      </c>
      <c r="C26" s="34">
        <f>IF(B33=0, "-", B26/B33)</f>
        <v>8.3333333333333329E-2</v>
      </c>
      <c r="D26" s="65">
        <v>0</v>
      </c>
      <c r="E26" s="9">
        <f>IF(D33=0, "-", D26/D33)</f>
        <v>0</v>
      </c>
      <c r="F26" s="81">
        <v>79</v>
      </c>
      <c r="G26" s="34">
        <f>IF(F33=0, "-", F26/F33)</f>
        <v>7.3215940685820199E-2</v>
      </c>
      <c r="H26" s="65">
        <v>22</v>
      </c>
      <c r="I26" s="9">
        <f>IF(H33=0, "-", H26/H33)</f>
        <v>2.3157894736842106E-2</v>
      </c>
      <c r="J26" s="8" t="str">
        <f t="shared" si="0"/>
        <v>-</v>
      </c>
      <c r="K26" s="9">
        <f t="shared" si="1"/>
        <v>2.5909090909090908</v>
      </c>
    </row>
    <row r="27" spans="1:11" x14ac:dyDescent="0.2">
      <c r="A27" s="7" t="s">
        <v>190</v>
      </c>
      <c r="B27" s="65">
        <v>4</v>
      </c>
      <c r="C27" s="34">
        <f>IF(B33=0, "-", B27/B33)</f>
        <v>4.7619047619047616E-2</v>
      </c>
      <c r="D27" s="65">
        <v>5</v>
      </c>
      <c r="E27" s="9">
        <f>IF(D33=0, "-", D27/D33)</f>
        <v>5.7471264367816091E-2</v>
      </c>
      <c r="F27" s="81">
        <v>103</v>
      </c>
      <c r="G27" s="34">
        <f>IF(F33=0, "-", F27/F33)</f>
        <v>9.5458758109360525E-2</v>
      </c>
      <c r="H27" s="65">
        <v>21</v>
      </c>
      <c r="I27" s="9">
        <f>IF(H33=0, "-", H27/H33)</f>
        <v>2.2105263157894735E-2</v>
      </c>
      <c r="J27" s="8">
        <f t="shared" si="0"/>
        <v>-0.2</v>
      </c>
      <c r="K27" s="9">
        <f t="shared" si="1"/>
        <v>3.9047619047619047</v>
      </c>
    </row>
    <row r="28" spans="1:11" x14ac:dyDescent="0.2">
      <c r="A28" s="7" t="s">
        <v>191</v>
      </c>
      <c r="B28" s="65">
        <v>11</v>
      </c>
      <c r="C28" s="34">
        <f>IF(B33=0, "-", B28/B33)</f>
        <v>0.13095238095238096</v>
      </c>
      <c r="D28" s="65">
        <v>4</v>
      </c>
      <c r="E28" s="9">
        <f>IF(D33=0, "-", D28/D33)</f>
        <v>4.5977011494252873E-2</v>
      </c>
      <c r="F28" s="81">
        <v>99</v>
      </c>
      <c r="G28" s="34">
        <f>IF(F33=0, "-", F28/F33)</f>
        <v>9.1751621872103797E-2</v>
      </c>
      <c r="H28" s="65">
        <v>60</v>
      </c>
      <c r="I28" s="9">
        <f>IF(H33=0, "-", H28/H33)</f>
        <v>6.3157894736842107E-2</v>
      </c>
      <c r="J28" s="8">
        <f t="shared" si="0"/>
        <v>1.75</v>
      </c>
      <c r="K28" s="9">
        <f t="shared" si="1"/>
        <v>0.65</v>
      </c>
    </row>
    <row r="29" spans="1:11" x14ac:dyDescent="0.2">
      <c r="A29" s="7" t="s">
        <v>192</v>
      </c>
      <c r="B29" s="65">
        <v>0</v>
      </c>
      <c r="C29" s="34">
        <f>IF(B33=0, "-", B29/B33)</f>
        <v>0</v>
      </c>
      <c r="D29" s="65">
        <v>0</v>
      </c>
      <c r="E29" s="9">
        <f>IF(D33=0, "-", D29/D33)</f>
        <v>0</v>
      </c>
      <c r="F29" s="81">
        <v>3</v>
      </c>
      <c r="G29" s="34">
        <f>IF(F33=0, "-", F29/F33)</f>
        <v>2.7803521779425394E-3</v>
      </c>
      <c r="H29" s="65">
        <v>20</v>
      </c>
      <c r="I29" s="9">
        <f>IF(H33=0, "-", H29/H33)</f>
        <v>2.1052631578947368E-2</v>
      </c>
      <c r="J29" s="8" t="str">
        <f t="shared" si="0"/>
        <v>-</v>
      </c>
      <c r="K29" s="9">
        <f t="shared" si="1"/>
        <v>-0.85</v>
      </c>
    </row>
    <row r="30" spans="1:11" x14ac:dyDescent="0.2">
      <c r="A30" s="7" t="s">
        <v>193</v>
      </c>
      <c r="B30" s="65">
        <v>3</v>
      </c>
      <c r="C30" s="34">
        <f>IF(B33=0, "-", B30/B33)</f>
        <v>3.5714285714285712E-2</v>
      </c>
      <c r="D30" s="65">
        <v>10</v>
      </c>
      <c r="E30" s="9">
        <f>IF(D33=0, "-", D30/D33)</f>
        <v>0.11494252873563218</v>
      </c>
      <c r="F30" s="81">
        <v>97</v>
      </c>
      <c r="G30" s="34">
        <f>IF(F33=0, "-", F30/F33)</f>
        <v>8.989805375347544E-2</v>
      </c>
      <c r="H30" s="65">
        <v>141</v>
      </c>
      <c r="I30" s="9">
        <f>IF(H33=0, "-", H30/H33)</f>
        <v>0.14842105263157895</v>
      </c>
      <c r="J30" s="8">
        <f t="shared" si="0"/>
        <v>-0.7</v>
      </c>
      <c r="K30" s="9">
        <f t="shared" si="1"/>
        <v>-0.31205673758865249</v>
      </c>
    </row>
    <row r="31" spans="1:11" x14ac:dyDescent="0.2">
      <c r="A31" s="7" t="s">
        <v>194</v>
      </c>
      <c r="B31" s="65">
        <v>8</v>
      </c>
      <c r="C31" s="34">
        <f>IF(B33=0, "-", B31/B33)</f>
        <v>9.5238095238095233E-2</v>
      </c>
      <c r="D31" s="65">
        <v>7</v>
      </c>
      <c r="E31" s="9">
        <f>IF(D33=0, "-", D31/D33)</f>
        <v>8.0459770114942528E-2</v>
      </c>
      <c r="F31" s="81">
        <v>182</v>
      </c>
      <c r="G31" s="34">
        <f>IF(F33=0, "-", F31/F33)</f>
        <v>0.16867469879518071</v>
      </c>
      <c r="H31" s="65">
        <v>113</v>
      </c>
      <c r="I31" s="9">
        <f>IF(H33=0, "-", H31/H33)</f>
        <v>0.11894736842105263</v>
      </c>
      <c r="J31" s="8">
        <f t="shared" si="0"/>
        <v>0.14285714285714285</v>
      </c>
      <c r="K31" s="9">
        <f t="shared" si="1"/>
        <v>0.61061946902654862</v>
      </c>
    </row>
    <row r="32" spans="1:11" x14ac:dyDescent="0.2">
      <c r="A32" s="2"/>
      <c r="B32" s="68"/>
      <c r="C32" s="33"/>
      <c r="D32" s="68"/>
      <c r="E32" s="6"/>
      <c r="F32" s="82"/>
      <c r="G32" s="33"/>
      <c r="H32" s="68"/>
      <c r="I32" s="6"/>
      <c r="J32" s="5"/>
      <c r="K32" s="6"/>
    </row>
    <row r="33" spans="1:11" s="43" customFormat="1" x14ac:dyDescent="0.2">
      <c r="A33" s="162" t="s">
        <v>526</v>
      </c>
      <c r="B33" s="71">
        <f>SUM(B18:B32)</f>
        <v>84</v>
      </c>
      <c r="C33" s="40">
        <f>B33/1382</f>
        <v>6.0781476121562955E-2</v>
      </c>
      <c r="D33" s="71">
        <f>SUM(D18:D32)</f>
        <v>87</v>
      </c>
      <c r="E33" s="41">
        <f>D33/1337</f>
        <v>6.5071054599850409E-2</v>
      </c>
      <c r="F33" s="77">
        <f>SUM(F18:F32)</f>
        <v>1079</v>
      </c>
      <c r="G33" s="42">
        <f>F33/15281</f>
        <v>7.0610562135985863E-2</v>
      </c>
      <c r="H33" s="71">
        <f>SUM(H18:H32)</f>
        <v>950</v>
      </c>
      <c r="I33" s="41">
        <f>H33/12550</f>
        <v>7.5697211155378488E-2</v>
      </c>
      <c r="J33" s="37">
        <f>IF(D33=0, "-", IF((B33-D33)/D33&lt;10, (B33-D33)/D33, "&gt;999%"))</f>
        <v>-3.4482758620689655E-2</v>
      </c>
      <c r="K33" s="38">
        <f>IF(H33=0, "-", IF((F33-H33)/H33&lt;10, (F33-H33)/H33, "&gt;999%"))</f>
        <v>0.13578947368421052</v>
      </c>
    </row>
    <row r="34" spans="1:11" x14ac:dyDescent="0.2">
      <c r="B34" s="83"/>
      <c r="D34" s="83"/>
      <c r="F34" s="83"/>
      <c r="H34" s="83"/>
    </row>
    <row r="35" spans="1:11" x14ac:dyDescent="0.2">
      <c r="A35" s="163" t="s">
        <v>119</v>
      </c>
      <c r="B35" s="61" t="s">
        <v>12</v>
      </c>
      <c r="C35" s="62" t="s">
        <v>13</v>
      </c>
      <c r="D35" s="61" t="s">
        <v>12</v>
      </c>
      <c r="E35" s="63" t="s">
        <v>13</v>
      </c>
      <c r="F35" s="62" t="s">
        <v>12</v>
      </c>
      <c r="G35" s="62" t="s">
        <v>13</v>
      </c>
      <c r="H35" s="61" t="s">
        <v>12</v>
      </c>
      <c r="I35" s="63" t="s">
        <v>13</v>
      </c>
      <c r="J35" s="61"/>
      <c r="K35" s="63"/>
    </row>
    <row r="36" spans="1:11" x14ac:dyDescent="0.2">
      <c r="A36" s="7" t="s">
        <v>195</v>
      </c>
      <c r="B36" s="65">
        <v>1</v>
      </c>
      <c r="C36" s="34">
        <f>IF(B41=0, "-", B36/B41)</f>
        <v>0.25</v>
      </c>
      <c r="D36" s="65">
        <v>0</v>
      </c>
      <c r="E36" s="9">
        <f>IF(D41=0, "-", D36/D41)</f>
        <v>0</v>
      </c>
      <c r="F36" s="81">
        <v>18</v>
      </c>
      <c r="G36" s="34">
        <f>IF(F41=0, "-", F36/F41)</f>
        <v>0.3</v>
      </c>
      <c r="H36" s="65">
        <v>4</v>
      </c>
      <c r="I36" s="9">
        <f>IF(H41=0, "-", H36/H41)</f>
        <v>8.8888888888888892E-2</v>
      </c>
      <c r="J36" s="8" t="str">
        <f>IF(D36=0, "-", IF((B36-D36)/D36&lt;10, (B36-D36)/D36, "&gt;999%"))</f>
        <v>-</v>
      </c>
      <c r="K36" s="9">
        <f>IF(H36=0, "-", IF((F36-H36)/H36&lt;10, (F36-H36)/H36, "&gt;999%"))</f>
        <v>3.5</v>
      </c>
    </row>
    <row r="37" spans="1:11" x14ac:dyDescent="0.2">
      <c r="A37" s="7" t="s">
        <v>196</v>
      </c>
      <c r="B37" s="65">
        <v>0</v>
      </c>
      <c r="C37" s="34">
        <f>IF(B41=0, "-", B37/B41)</f>
        <v>0</v>
      </c>
      <c r="D37" s="65">
        <v>0</v>
      </c>
      <c r="E37" s="9">
        <f>IF(D41=0, "-", D37/D41)</f>
        <v>0</v>
      </c>
      <c r="F37" s="81">
        <v>7</v>
      </c>
      <c r="G37" s="34">
        <f>IF(F41=0, "-", F37/F41)</f>
        <v>0.11666666666666667</v>
      </c>
      <c r="H37" s="65">
        <v>2</v>
      </c>
      <c r="I37" s="9">
        <f>IF(H41=0, "-", H37/H41)</f>
        <v>4.4444444444444446E-2</v>
      </c>
      <c r="J37" s="8" t="str">
        <f>IF(D37=0, "-", IF((B37-D37)/D37&lt;10, (B37-D37)/D37, "&gt;999%"))</f>
        <v>-</v>
      </c>
      <c r="K37" s="9">
        <f>IF(H37=0, "-", IF((F37-H37)/H37&lt;10, (F37-H37)/H37, "&gt;999%"))</f>
        <v>2.5</v>
      </c>
    </row>
    <row r="38" spans="1:11" x14ac:dyDescent="0.2">
      <c r="A38" s="7" t="s">
        <v>197</v>
      </c>
      <c r="B38" s="65">
        <v>3</v>
      </c>
      <c r="C38" s="34">
        <f>IF(B41=0, "-", B38/B41)</f>
        <v>0.75</v>
      </c>
      <c r="D38" s="65">
        <v>3</v>
      </c>
      <c r="E38" s="9">
        <f>IF(D41=0, "-", D38/D41)</f>
        <v>0.75</v>
      </c>
      <c r="F38" s="81">
        <v>35</v>
      </c>
      <c r="G38" s="34">
        <f>IF(F41=0, "-", F38/F41)</f>
        <v>0.58333333333333337</v>
      </c>
      <c r="H38" s="65">
        <v>36</v>
      </c>
      <c r="I38" s="9">
        <f>IF(H41=0, "-", H38/H41)</f>
        <v>0.8</v>
      </c>
      <c r="J38" s="8">
        <f>IF(D38=0, "-", IF((B38-D38)/D38&lt;10, (B38-D38)/D38, "&gt;999%"))</f>
        <v>0</v>
      </c>
      <c r="K38" s="9">
        <f>IF(H38=0, "-", IF((F38-H38)/H38&lt;10, (F38-H38)/H38, "&gt;999%"))</f>
        <v>-2.7777777777777776E-2</v>
      </c>
    </row>
    <row r="39" spans="1:11" x14ac:dyDescent="0.2">
      <c r="A39" s="7" t="s">
        <v>198</v>
      </c>
      <c r="B39" s="65">
        <v>0</v>
      </c>
      <c r="C39" s="34">
        <f>IF(B41=0, "-", B39/B41)</f>
        <v>0</v>
      </c>
      <c r="D39" s="65">
        <v>1</v>
      </c>
      <c r="E39" s="9">
        <f>IF(D41=0, "-", D39/D41)</f>
        <v>0.25</v>
      </c>
      <c r="F39" s="81">
        <v>0</v>
      </c>
      <c r="G39" s="34">
        <f>IF(F41=0, "-", F39/F41)</f>
        <v>0</v>
      </c>
      <c r="H39" s="65">
        <v>3</v>
      </c>
      <c r="I39" s="9">
        <f>IF(H41=0, "-", H39/H41)</f>
        <v>6.6666666666666666E-2</v>
      </c>
      <c r="J39" s="8">
        <f>IF(D39=0, "-", IF((B39-D39)/D39&lt;10, (B39-D39)/D39, "&gt;999%"))</f>
        <v>-1</v>
      </c>
      <c r="K39" s="9">
        <f>IF(H39=0, "-", IF((F39-H39)/H39&lt;10, (F39-H39)/H39, "&gt;999%"))</f>
        <v>-1</v>
      </c>
    </row>
    <row r="40" spans="1:11" x14ac:dyDescent="0.2">
      <c r="A40" s="2"/>
      <c r="B40" s="68"/>
      <c r="C40" s="33"/>
      <c r="D40" s="68"/>
      <c r="E40" s="6"/>
      <c r="F40" s="82"/>
      <c r="G40" s="33"/>
      <c r="H40" s="68"/>
      <c r="I40" s="6"/>
      <c r="J40" s="5"/>
      <c r="K40" s="6"/>
    </row>
    <row r="41" spans="1:11" s="43" customFormat="1" x14ac:dyDescent="0.2">
      <c r="A41" s="162" t="s">
        <v>525</v>
      </c>
      <c r="B41" s="71">
        <f>SUM(B36:B40)</f>
        <v>4</v>
      </c>
      <c r="C41" s="40">
        <f>B41/1382</f>
        <v>2.8943560057887118E-3</v>
      </c>
      <c r="D41" s="71">
        <f>SUM(D36:D40)</f>
        <v>4</v>
      </c>
      <c r="E41" s="41">
        <f>D41/1337</f>
        <v>2.9917726252804786E-3</v>
      </c>
      <c r="F41" s="77">
        <f>SUM(F36:F40)</f>
        <v>60</v>
      </c>
      <c r="G41" s="42">
        <f>F41/15281</f>
        <v>3.9264446044107058E-3</v>
      </c>
      <c r="H41" s="71">
        <f>SUM(H36:H40)</f>
        <v>45</v>
      </c>
      <c r="I41" s="41">
        <f>H41/12550</f>
        <v>3.5856573705179283E-3</v>
      </c>
      <c r="J41" s="37">
        <f>IF(D41=0, "-", IF((B41-D41)/D41&lt;10, (B41-D41)/D41, "&gt;999%"))</f>
        <v>0</v>
      </c>
      <c r="K41" s="38">
        <f>IF(H41=0, "-", IF((F41-H41)/H41&lt;10, (F41-H41)/H41, "&gt;999%"))</f>
        <v>0.33333333333333331</v>
      </c>
    </row>
    <row r="42" spans="1:11" x14ac:dyDescent="0.2">
      <c r="B42" s="83"/>
      <c r="D42" s="83"/>
      <c r="F42" s="83"/>
      <c r="H42" s="83"/>
    </row>
    <row r="43" spans="1:11" s="43" customFormat="1" x14ac:dyDescent="0.2">
      <c r="A43" s="162" t="s">
        <v>524</v>
      </c>
      <c r="B43" s="71">
        <v>88</v>
      </c>
      <c r="C43" s="40">
        <f>B43/1382</f>
        <v>6.3675832127351659E-2</v>
      </c>
      <c r="D43" s="71">
        <v>91</v>
      </c>
      <c r="E43" s="41">
        <f>D43/1337</f>
        <v>6.8062827225130892E-2</v>
      </c>
      <c r="F43" s="77">
        <v>1139</v>
      </c>
      <c r="G43" s="42">
        <f>F43/15281</f>
        <v>7.4537006740396566E-2</v>
      </c>
      <c r="H43" s="71">
        <v>995</v>
      </c>
      <c r="I43" s="41">
        <f>H43/12550</f>
        <v>7.9282868525896416E-2</v>
      </c>
      <c r="J43" s="37">
        <f>IF(D43=0, "-", IF((B43-D43)/D43&lt;10, (B43-D43)/D43, "&gt;999%"))</f>
        <v>-3.2967032967032968E-2</v>
      </c>
      <c r="K43" s="38">
        <f>IF(H43=0, "-", IF((F43-H43)/H43&lt;10, (F43-H43)/H43, "&gt;999%"))</f>
        <v>0.14472361809045226</v>
      </c>
    </row>
    <row r="44" spans="1:11" x14ac:dyDescent="0.2">
      <c r="B44" s="83"/>
      <c r="D44" s="83"/>
      <c r="F44" s="83"/>
      <c r="H44" s="83"/>
    </row>
    <row r="45" spans="1:11" ht="15.75" x14ac:dyDescent="0.25">
      <c r="A45" s="164" t="s">
        <v>97</v>
      </c>
      <c r="B45" s="196" t="s">
        <v>1</v>
      </c>
      <c r="C45" s="200"/>
      <c r="D45" s="200"/>
      <c r="E45" s="197"/>
      <c r="F45" s="196" t="s">
        <v>14</v>
      </c>
      <c r="G45" s="200"/>
      <c r="H45" s="200"/>
      <c r="I45" s="197"/>
      <c r="J45" s="196" t="s">
        <v>15</v>
      </c>
      <c r="K45" s="197"/>
    </row>
    <row r="46" spans="1:11" x14ac:dyDescent="0.2">
      <c r="A46" s="22"/>
      <c r="B46" s="196">
        <f>VALUE(RIGHT($B$2, 4))</f>
        <v>2020</v>
      </c>
      <c r="C46" s="197"/>
      <c r="D46" s="196">
        <f>B46-1</f>
        <v>2019</v>
      </c>
      <c r="E46" s="204"/>
      <c r="F46" s="196">
        <f>B46</f>
        <v>2020</v>
      </c>
      <c r="G46" s="204"/>
      <c r="H46" s="196">
        <f>D46</f>
        <v>2019</v>
      </c>
      <c r="I46" s="204"/>
      <c r="J46" s="140" t="s">
        <v>4</v>
      </c>
      <c r="K46" s="141" t="s">
        <v>2</v>
      </c>
    </row>
    <row r="47" spans="1:11" x14ac:dyDescent="0.2">
      <c r="A47" s="163" t="s">
        <v>120</v>
      </c>
      <c r="B47" s="61" t="s">
        <v>12</v>
      </c>
      <c r="C47" s="62" t="s">
        <v>13</v>
      </c>
      <c r="D47" s="61" t="s">
        <v>12</v>
      </c>
      <c r="E47" s="63" t="s">
        <v>13</v>
      </c>
      <c r="F47" s="62" t="s">
        <v>12</v>
      </c>
      <c r="G47" s="62" t="s">
        <v>13</v>
      </c>
      <c r="H47" s="61" t="s">
        <v>12</v>
      </c>
      <c r="I47" s="63" t="s">
        <v>13</v>
      </c>
      <c r="J47" s="61"/>
      <c r="K47" s="63"/>
    </row>
    <row r="48" spans="1:11" x14ac:dyDescent="0.2">
      <c r="A48" s="7" t="s">
        <v>199</v>
      </c>
      <c r="B48" s="65">
        <v>0</v>
      </c>
      <c r="C48" s="34">
        <f>IF(B69=0, "-", B48/B69)</f>
        <v>0</v>
      </c>
      <c r="D48" s="65">
        <v>0</v>
      </c>
      <c r="E48" s="9">
        <f>IF(D69=0, "-", D48/D69)</f>
        <v>0</v>
      </c>
      <c r="F48" s="81">
        <v>1</v>
      </c>
      <c r="G48" s="34">
        <f>IF(F69=0, "-", F48/F69)</f>
        <v>3.3079722130334107E-4</v>
      </c>
      <c r="H48" s="65">
        <v>4</v>
      </c>
      <c r="I48" s="9">
        <f>IF(H69=0, "-", H48/H69)</f>
        <v>1.7189514396218307E-3</v>
      </c>
      <c r="J48" s="8" t="str">
        <f t="shared" ref="J48:J67" si="2">IF(D48=0, "-", IF((B48-D48)/D48&lt;10, (B48-D48)/D48, "&gt;999%"))</f>
        <v>-</v>
      </c>
      <c r="K48" s="9">
        <f t="shared" ref="K48:K67" si="3">IF(H48=0, "-", IF((F48-H48)/H48&lt;10, (F48-H48)/H48, "&gt;999%"))</f>
        <v>-0.75</v>
      </c>
    </row>
    <row r="49" spans="1:11" x14ac:dyDescent="0.2">
      <c r="A49" s="7" t="s">
        <v>200</v>
      </c>
      <c r="B49" s="65">
        <v>6</v>
      </c>
      <c r="C49" s="34">
        <f>IF(B69=0, "-", B49/B69)</f>
        <v>2.553191489361702E-2</v>
      </c>
      <c r="D49" s="65">
        <v>0</v>
      </c>
      <c r="E49" s="9">
        <f>IF(D69=0, "-", D49/D69)</f>
        <v>0</v>
      </c>
      <c r="F49" s="81">
        <v>42</v>
      </c>
      <c r="G49" s="34">
        <f>IF(F69=0, "-", F49/F69)</f>
        <v>1.3893483294740324E-2</v>
      </c>
      <c r="H49" s="65">
        <v>32</v>
      </c>
      <c r="I49" s="9">
        <f>IF(H69=0, "-", H49/H69)</f>
        <v>1.3751611516974646E-2</v>
      </c>
      <c r="J49" s="8" t="str">
        <f t="shared" si="2"/>
        <v>-</v>
      </c>
      <c r="K49" s="9">
        <f t="shared" si="3"/>
        <v>0.3125</v>
      </c>
    </row>
    <row r="50" spans="1:11" x14ac:dyDescent="0.2">
      <c r="A50" s="7" t="s">
        <v>201</v>
      </c>
      <c r="B50" s="65">
        <v>1</v>
      </c>
      <c r="C50" s="34">
        <f>IF(B69=0, "-", B50/B69)</f>
        <v>4.2553191489361703E-3</v>
      </c>
      <c r="D50" s="65">
        <v>3</v>
      </c>
      <c r="E50" s="9">
        <f>IF(D69=0, "-", D50/D69)</f>
        <v>1.1904761904761904E-2</v>
      </c>
      <c r="F50" s="81">
        <v>28</v>
      </c>
      <c r="G50" s="34">
        <f>IF(F69=0, "-", F50/F69)</f>
        <v>9.2623221964935488E-3</v>
      </c>
      <c r="H50" s="65">
        <v>77</v>
      </c>
      <c r="I50" s="9">
        <f>IF(H69=0, "-", H50/H69)</f>
        <v>3.3089815212720239E-2</v>
      </c>
      <c r="J50" s="8">
        <f t="shared" si="2"/>
        <v>-0.66666666666666663</v>
      </c>
      <c r="K50" s="9">
        <f t="shared" si="3"/>
        <v>-0.63636363636363635</v>
      </c>
    </row>
    <row r="51" spans="1:11" x14ac:dyDescent="0.2">
      <c r="A51" s="7" t="s">
        <v>202</v>
      </c>
      <c r="B51" s="65">
        <v>24</v>
      </c>
      <c r="C51" s="34">
        <f>IF(B69=0, "-", B51/B69)</f>
        <v>0.10212765957446808</v>
      </c>
      <c r="D51" s="65">
        <v>16</v>
      </c>
      <c r="E51" s="9">
        <f>IF(D69=0, "-", D51/D69)</f>
        <v>6.3492063492063489E-2</v>
      </c>
      <c r="F51" s="81">
        <v>294</v>
      </c>
      <c r="G51" s="34">
        <f>IF(F69=0, "-", F51/F69)</f>
        <v>9.7254383063182265E-2</v>
      </c>
      <c r="H51" s="65">
        <v>200</v>
      </c>
      <c r="I51" s="9">
        <f>IF(H69=0, "-", H51/H69)</f>
        <v>8.5947571981091528E-2</v>
      </c>
      <c r="J51" s="8">
        <f t="shared" si="2"/>
        <v>0.5</v>
      </c>
      <c r="K51" s="9">
        <f t="shared" si="3"/>
        <v>0.47</v>
      </c>
    </row>
    <row r="52" spans="1:11" x14ac:dyDescent="0.2">
      <c r="A52" s="7" t="s">
        <v>203</v>
      </c>
      <c r="B52" s="65">
        <v>3</v>
      </c>
      <c r="C52" s="34">
        <f>IF(B69=0, "-", B52/B69)</f>
        <v>1.276595744680851E-2</v>
      </c>
      <c r="D52" s="65">
        <v>4</v>
      </c>
      <c r="E52" s="9">
        <f>IF(D69=0, "-", D52/D69)</f>
        <v>1.5873015873015872E-2</v>
      </c>
      <c r="F52" s="81">
        <v>36</v>
      </c>
      <c r="G52" s="34">
        <f>IF(F69=0, "-", F52/F69)</f>
        <v>1.1908699966920278E-2</v>
      </c>
      <c r="H52" s="65">
        <v>36</v>
      </c>
      <c r="I52" s="9">
        <f>IF(H69=0, "-", H52/H69)</f>
        <v>1.5470562956596476E-2</v>
      </c>
      <c r="J52" s="8">
        <f t="shared" si="2"/>
        <v>-0.25</v>
      </c>
      <c r="K52" s="9">
        <f t="shared" si="3"/>
        <v>0</v>
      </c>
    </row>
    <row r="53" spans="1:11" x14ac:dyDescent="0.2">
      <c r="A53" s="7" t="s">
        <v>204</v>
      </c>
      <c r="B53" s="65">
        <v>34</v>
      </c>
      <c r="C53" s="34">
        <f>IF(B69=0, "-", B53/B69)</f>
        <v>0.14468085106382977</v>
      </c>
      <c r="D53" s="65">
        <v>34</v>
      </c>
      <c r="E53" s="9">
        <f>IF(D69=0, "-", D53/D69)</f>
        <v>0.13492063492063491</v>
      </c>
      <c r="F53" s="81">
        <v>513</v>
      </c>
      <c r="G53" s="34">
        <f>IF(F69=0, "-", F53/F69)</f>
        <v>0.16969897452861396</v>
      </c>
      <c r="H53" s="65">
        <v>289</v>
      </c>
      <c r="I53" s="9">
        <f>IF(H69=0, "-", H53/H69)</f>
        <v>0.12419424151267727</v>
      </c>
      <c r="J53" s="8">
        <f t="shared" si="2"/>
        <v>0</v>
      </c>
      <c r="K53" s="9">
        <f t="shared" si="3"/>
        <v>0.77508650519031141</v>
      </c>
    </row>
    <row r="54" spans="1:11" x14ac:dyDescent="0.2">
      <c r="A54" s="7" t="s">
        <v>205</v>
      </c>
      <c r="B54" s="65">
        <v>7</v>
      </c>
      <c r="C54" s="34">
        <f>IF(B69=0, "-", B54/B69)</f>
        <v>2.9787234042553193E-2</v>
      </c>
      <c r="D54" s="65">
        <v>2</v>
      </c>
      <c r="E54" s="9">
        <f>IF(D69=0, "-", D54/D69)</f>
        <v>7.9365079365079361E-3</v>
      </c>
      <c r="F54" s="81">
        <v>44</v>
      </c>
      <c r="G54" s="34">
        <f>IF(F69=0, "-", F54/F69)</f>
        <v>1.4555077737347006E-2</v>
      </c>
      <c r="H54" s="65">
        <v>19</v>
      </c>
      <c r="I54" s="9">
        <f>IF(H69=0, "-", H54/H69)</f>
        <v>8.165019338203695E-3</v>
      </c>
      <c r="J54" s="8">
        <f t="shared" si="2"/>
        <v>2.5</v>
      </c>
      <c r="K54" s="9">
        <f t="shared" si="3"/>
        <v>1.3157894736842106</v>
      </c>
    </row>
    <row r="55" spans="1:11" x14ac:dyDescent="0.2">
      <c r="A55" s="7" t="s">
        <v>206</v>
      </c>
      <c r="B55" s="65">
        <v>32</v>
      </c>
      <c r="C55" s="34">
        <f>IF(B69=0, "-", B55/B69)</f>
        <v>0.13617021276595745</v>
      </c>
      <c r="D55" s="65">
        <v>57</v>
      </c>
      <c r="E55" s="9">
        <f>IF(D69=0, "-", D55/D69)</f>
        <v>0.22619047619047619</v>
      </c>
      <c r="F55" s="81">
        <v>355</v>
      </c>
      <c r="G55" s="34">
        <f>IF(F69=0, "-", F55/F69)</f>
        <v>0.11743301356268607</v>
      </c>
      <c r="H55" s="65">
        <v>344</v>
      </c>
      <c r="I55" s="9">
        <f>IF(H69=0, "-", H55/H69)</f>
        <v>0.14782982380747745</v>
      </c>
      <c r="J55" s="8">
        <f t="shared" si="2"/>
        <v>-0.43859649122807015</v>
      </c>
      <c r="K55" s="9">
        <f t="shared" si="3"/>
        <v>3.1976744186046513E-2</v>
      </c>
    </row>
    <row r="56" spans="1:11" x14ac:dyDescent="0.2">
      <c r="A56" s="7" t="s">
        <v>207</v>
      </c>
      <c r="B56" s="65">
        <v>32</v>
      </c>
      <c r="C56" s="34">
        <f>IF(B69=0, "-", B56/B69)</f>
        <v>0.13617021276595745</v>
      </c>
      <c r="D56" s="65">
        <v>40</v>
      </c>
      <c r="E56" s="9">
        <f>IF(D69=0, "-", D56/D69)</f>
        <v>0.15873015873015872</v>
      </c>
      <c r="F56" s="81">
        <v>458</v>
      </c>
      <c r="G56" s="34">
        <f>IF(F69=0, "-", F56/F69)</f>
        <v>0.1515051273569302</v>
      </c>
      <c r="H56" s="65">
        <v>493</v>
      </c>
      <c r="I56" s="9">
        <f>IF(H69=0, "-", H56/H69)</f>
        <v>0.21186076493339062</v>
      </c>
      <c r="J56" s="8">
        <f t="shared" si="2"/>
        <v>-0.2</v>
      </c>
      <c r="K56" s="9">
        <f t="shared" si="3"/>
        <v>-7.099391480730223E-2</v>
      </c>
    </row>
    <row r="57" spans="1:11" x14ac:dyDescent="0.2">
      <c r="A57" s="7" t="s">
        <v>208</v>
      </c>
      <c r="B57" s="65">
        <v>0</v>
      </c>
      <c r="C57" s="34">
        <f>IF(B69=0, "-", B57/B69)</f>
        <v>0</v>
      </c>
      <c r="D57" s="65">
        <v>0</v>
      </c>
      <c r="E57" s="9">
        <f>IF(D69=0, "-", D57/D69)</f>
        <v>0</v>
      </c>
      <c r="F57" s="81">
        <v>0</v>
      </c>
      <c r="G57" s="34">
        <f>IF(F69=0, "-", F57/F69)</f>
        <v>0</v>
      </c>
      <c r="H57" s="65">
        <v>10</v>
      </c>
      <c r="I57" s="9">
        <f>IF(H69=0, "-", H57/H69)</f>
        <v>4.2973785990545769E-3</v>
      </c>
      <c r="J57" s="8" t="str">
        <f t="shared" si="2"/>
        <v>-</v>
      </c>
      <c r="K57" s="9">
        <f t="shared" si="3"/>
        <v>-1</v>
      </c>
    </row>
    <row r="58" spans="1:11" x14ac:dyDescent="0.2">
      <c r="A58" s="7" t="s">
        <v>209</v>
      </c>
      <c r="B58" s="65">
        <v>0</v>
      </c>
      <c r="C58" s="34">
        <f>IF(B69=0, "-", B58/B69)</f>
        <v>0</v>
      </c>
      <c r="D58" s="65">
        <v>0</v>
      </c>
      <c r="E58" s="9">
        <f>IF(D69=0, "-", D58/D69)</f>
        <v>0</v>
      </c>
      <c r="F58" s="81">
        <v>5</v>
      </c>
      <c r="G58" s="34">
        <f>IF(F69=0, "-", F58/F69)</f>
        <v>1.6539861065167053E-3</v>
      </c>
      <c r="H58" s="65">
        <v>7</v>
      </c>
      <c r="I58" s="9">
        <f>IF(H69=0, "-", H58/H69)</f>
        <v>3.0081650193382035E-3</v>
      </c>
      <c r="J58" s="8" t="str">
        <f t="shared" si="2"/>
        <v>-</v>
      </c>
      <c r="K58" s="9">
        <f t="shared" si="3"/>
        <v>-0.2857142857142857</v>
      </c>
    </row>
    <row r="59" spans="1:11" x14ac:dyDescent="0.2">
      <c r="A59" s="7" t="s">
        <v>210</v>
      </c>
      <c r="B59" s="65">
        <v>1</v>
      </c>
      <c r="C59" s="34">
        <f>IF(B69=0, "-", B59/B69)</f>
        <v>4.2553191489361703E-3</v>
      </c>
      <c r="D59" s="65">
        <v>1</v>
      </c>
      <c r="E59" s="9">
        <f>IF(D69=0, "-", D59/D69)</f>
        <v>3.968253968253968E-3</v>
      </c>
      <c r="F59" s="81">
        <v>4</v>
      </c>
      <c r="G59" s="34">
        <f>IF(F69=0, "-", F59/F69)</f>
        <v>1.3231888852133643E-3</v>
      </c>
      <c r="H59" s="65">
        <v>3</v>
      </c>
      <c r="I59" s="9">
        <f>IF(H69=0, "-", H59/H69)</f>
        <v>1.289213579716373E-3</v>
      </c>
      <c r="J59" s="8">
        <f t="shared" si="2"/>
        <v>0</v>
      </c>
      <c r="K59" s="9">
        <f t="shared" si="3"/>
        <v>0.33333333333333331</v>
      </c>
    </row>
    <row r="60" spans="1:11" x14ac:dyDescent="0.2">
      <c r="A60" s="7" t="s">
        <v>211</v>
      </c>
      <c r="B60" s="65">
        <v>0</v>
      </c>
      <c r="C60" s="34">
        <f>IF(B69=0, "-", B60/B69)</f>
        <v>0</v>
      </c>
      <c r="D60" s="65">
        <v>1</v>
      </c>
      <c r="E60" s="9">
        <f>IF(D69=0, "-", D60/D69)</f>
        <v>3.968253968253968E-3</v>
      </c>
      <c r="F60" s="81">
        <v>4</v>
      </c>
      <c r="G60" s="34">
        <f>IF(F69=0, "-", F60/F69)</f>
        <v>1.3231888852133643E-3</v>
      </c>
      <c r="H60" s="65">
        <v>8</v>
      </c>
      <c r="I60" s="9">
        <f>IF(H69=0, "-", H60/H69)</f>
        <v>3.4379028792436614E-3</v>
      </c>
      <c r="J60" s="8">
        <f t="shared" si="2"/>
        <v>-1</v>
      </c>
      <c r="K60" s="9">
        <f t="shared" si="3"/>
        <v>-0.5</v>
      </c>
    </row>
    <row r="61" spans="1:11" x14ac:dyDescent="0.2">
      <c r="A61" s="7" t="s">
        <v>212</v>
      </c>
      <c r="B61" s="65">
        <v>0</v>
      </c>
      <c r="C61" s="34">
        <f>IF(B69=0, "-", B61/B69)</f>
        <v>0</v>
      </c>
      <c r="D61" s="65">
        <v>0</v>
      </c>
      <c r="E61" s="9">
        <f>IF(D69=0, "-", D61/D69)</f>
        <v>0</v>
      </c>
      <c r="F61" s="81">
        <v>1</v>
      </c>
      <c r="G61" s="34">
        <f>IF(F69=0, "-", F61/F69)</f>
        <v>3.3079722130334107E-4</v>
      </c>
      <c r="H61" s="65">
        <v>0</v>
      </c>
      <c r="I61" s="9">
        <f>IF(H69=0, "-", H61/H69)</f>
        <v>0</v>
      </c>
      <c r="J61" s="8" t="str">
        <f t="shared" si="2"/>
        <v>-</v>
      </c>
      <c r="K61" s="9" t="str">
        <f t="shared" si="3"/>
        <v>-</v>
      </c>
    </row>
    <row r="62" spans="1:11" x14ac:dyDescent="0.2">
      <c r="A62" s="7" t="s">
        <v>213</v>
      </c>
      <c r="B62" s="65">
        <v>11</v>
      </c>
      <c r="C62" s="34">
        <f>IF(B69=0, "-", B62/B69)</f>
        <v>4.6808510638297871E-2</v>
      </c>
      <c r="D62" s="65">
        <v>4</v>
      </c>
      <c r="E62" s="9">
        <f>IF(D69=0, "-", D62/D69)</f>
        <v>1.5873015873015872E-2</v>
      </c>
      <c r="F62" s="81">
        <v>145</v>
      </c>
      <c r="G62" s="34">
        <f>IF(F69=0, "-", F62/F69)</f>
        <v>4.796559708898445E-2</v>
      </c>
      <c r="H62" s="65">
        <v>73</v>
      </c>
      <c r="I62" s="9">
        <f>IF(H69=0, "-", H62/H69)</f>
        <v>3.1370863773098411E-2</v>
      </c>
      <c r="J62" s="8">
        <f t="shared" si="2"/>
        <v>1.75</v>
      </c>
      <c r="K62" s="9">
        <f t="shared" si="3"/>
        <v>0.98630136986301364</v>
      </c>
    </row>
    <row r="63" spans="1:11" x14ac:dyDescent="0.2">
      <c r="A63" s="7" t="s">
        <v>214</v>
      </c>
      <c r="B63" s="65">
        <v>3</v>
      </c>
      <c r="C63" s="34">
        <f>IF(B69=0, "-", B63/B69)</f>
        <v>1.276595744680851E-2</v>
      </c>
      <c r="D63" s="65">
        <v>3</v>
      </c>
      <c r="E63" s="9">
        <f>IF(D69=0, "-", D63/D69)</f>
        <v>1.1904761904761904E-2</v>
      </c>
      <c r="F63" s="81">
        <v>19</v>
      </c>
      <c r="G63" s="34">
        <f>IF(F69=0, "-", F63/F69)</f>
        <v>6.2851472047634801E-3</v>
      </c>
      <c r="H63" s="65">
        <v>16</v>
      </c>
      <c r="I63" s="9">
        <f>IF(H69=0, "-", H63/H69)</f>
        <v>6.8758057584873229E-3</v>
      </c>
      <c r="J63" s="8">
        <f t="shared" si="2"/>
        <v>0</v>
      </c>
      <c r="K63" s="9">
        <f t="shared" si="3"/>
        <v>0.1875</v>
      </c>
    </row>
    <row r="64" spans="1:11" x14ac:dyDescent="0.2">
      <c r="A64" s="7" t="s">
        <v>215</v>
      </c>
      <c r="B64" s="65">
        <v>41</v>
      </c>
      <c r="C64" s="34">
        <f>IF(B69=0, "-", B64/B69)</f>
        <v>0.17446808510638298</v>
      </c>
      <c r="D64" s="65">
        <v>48</v>
      </c>
      <c r="E64" s="9">
        <f>IF(D69=0, "-", D64/D69)</f>
        <v>0.19047619047619047</v>
      </c>
      <c r="F64" s="81">
        <v>597</v>
      </c>
      <c r="G64" s="34">
        <f>IF(F69=0, "-", F64/F69)</f>
        <v>0.19748594111809462</v>
      </c>
      <c r="H64" s="65">
        <v>383</v>
      </c>
      <c r="I64" s="9">
        <f>IF(H69=0, "-", H64/H69)</f>
        <v>0.16458960034379028</v>
      </c>
      <c r="J64" s="8">
        <f t="shared" si="2"/>
        <v>-0.14583333333333334</v>
      </c>
      <c r="K64" s="9">
        <f t="shared" si="3"/>
        <v>0.55874673629242821</v>
      </c>
    </row>
    <row r="65" spans="1:11" x14ac:dyDescent="0.2">
      <c r="A65" s="7" t="s">
        <v>216</v>
      </c>
      <c r="B65" s="65">
        <v>0</v>
      </c>
      <c r="C65" s="34">
        <f>IF(B69=0, "-", B65/B69)</f>
        <v>0</v>
      </c>
      <c r="D65" s="65">
        <v>0</v>
      </c>
      <c r="E65" s="9">
        <f>IF(D69=0, "-", D65/D69)</f>
        <v>0</v>
      </c>
      <c r="F65" s="81">
        <v>3</v>
      </c>
      <c r="G65" s="34">
        <f>IF(F69=0, "-", F65/F69)</f>
        <v>9.9239166391002311E-4</v>
      </c>
      <c r="H65" s="65">
        <v>7</v>
      </c>
      <c r="I65" s="9">
        <f>IF(H69=0, "-", H65/H69)</f>
        <v>3.0081650193382035E-3</v>
      </c>
      <c r="J65" s="8" t="str">
        <f t="shared" si="2"/>
        <v>-</v>
      </c>
      <c r="K65" s="9">
        <f t="shared" si="3"/>
        <v>-0.5714285714285714</v>
      </c>
    </row>
    <row r="66" spans="1:11" x14ac:dyDescent="0.2">
      <c r="A66" s="7" t="s">
        <v>217</v>
      </c>
      <c r="B66" s="65">
        <v>1</v>
      </c>
      <c r="C66" s="34">
        <f>IF(B69=0, "-", B66/B69)</f>
        <v>4.2553191489361703E-3</v>
      </c>
      <c r="D66" s="65">
        <v>2</v>
      </c>
      <c r="E66" s="9">
        <f>IF(D69=0, "-", D66/D69)</f>
        <v>7.9365079365079361E-3</v>
      </c>
      <c r="F66" s="81">
        <v>3</v>
      </c>
      <c r="G66" s="34">
        <f>IF(F69=0, "-", F66/F69)</f>
        <v>9.9239166391002311E-4</v>
      </c>
      <c r="H66" s="65">
        <v>4</v>
      </c>
      <c r="I66" s="9">
        <f>IF(H69=0, "-", H66/H69)</f>
        <v>1.7189514396218307E-3</v>
      </c>
      <c r="J66" s="8">
        <f t="shared" si="2"/>
        <v>-0.5</v>
      </c>
      <c r="K66" s="9">
        <f t="shared" si="3"/>
        <v>-0.25</v>
      </c>
    </row>
    <row r="67" spans="1:11" x14ac:dyDescent="0.2">
      <c r="A67" s="7" t="s">
        <v>218</v>
      </c>
      <c r="B67" s="65">
        <v>39</v>
      </c>
      <c r="C67" s="34">
        <f>IF(B69=0, "-", B67/B69)</f>
        <v>0.16595744680851063</v>
      </c>
      <c r="D67" s="65">
        <v>37</v>
      </c>
      <c r="E67" s="9">
        <f>IF(D69=0, "-", D67/D69)</f>
        <v>0.14682539682539683</v>
      </c>
      <c r="F67" s="81">
        <v>471</v>
      </c>
      <c r="G67" s="34">
        <f>IF(F69=0, "-", F67/F69)</f>
        <v>0.15580549123387363</v>
      </c>
      <c r="H67" s="65">
        <v>322</v>
      </c>
      <c r="I67" s="9">
        <f>IF(H69=0, "-", H67/H69)</f>
        <v>0.13837559088955736</v>
      </c>
      <c r="J67" s="8">
        <f t="shared" si="2"/>
        <v>5.4054054054054057E-2</v>
      </c>
      <c r="K67" s="9">
        <f t="shared" si="3"/>
        <v>0.46273291925465837</v>
      </c>
    </row>
    <row r="68" spans="1:11" x14ac:dyDescent="0.2">
      <c r="A68" s="2"/>
      <c r="B68" s="68"/>
      <c r="C68" s="33"/>
      <c r="D68" s="68"/>
      <c r="E68" s="6"/>
      <c r="F68" s="82"/>
      <c r="G68" s="33"/>
      <c r="H68" s="68"/>
      <c r="I68" s="6"/>
      <c r="J68" s="5"/>
      <c r="K68" s="6"/>
    </row>
    <row r="69" spans="1:11" s="43" customFormat="1" x14ac:dyDescent="0.2">
      <c r="A69" s="162" t="s">
        <v>523</v>
      </c>
      <c r="B69" s="71">
        <f>SUM(B48:B68)</f>
        <v>235</v>
      </c>
      <c r="C69" s="40">
        <f>B69/1382</f>
        <v>0.17004341534008682</v>
      </c>
      <c r="D69" s="71">
        <f>SUM(D48:D68)</f>
        <v>252</v>
      </c>
      <c r="E69" s="41">
        <f>D69/1337</f>
        <v>0.18848167539267016</v>
      </c>
      <c r="F69" s="77">
        <f>SUM(F48:F68)</f>
        <v>3023</v>
      </c>
      <c r="G69" s="42">
        <f>F69/15281</f>
        <v>0.19782736731889275</v>
      </c>
      <c r="H69" s="71">
        <f>SUM(H48:H68)</f>
        <v>2327</v>
      </c>
      <c r="I69" s="41">
        <f>H69/12550</f>
        <v>0.18541832669322708</v>
      </c>
      <c r="J69" s="37">
        <f>IF(D69=0, "-", IF((B69-D69)/D69&lt;10, (B69-D69)/D69, "&gt;999%"))</f>
        <v>-6.7460317460317457E-2</v>
      </c>
      <c r="K69" s="38">
        <f>IF(H69=0, "-", IF((F69-H69)/H69&lt;10, (F69-H69)/H69, "&gt;999%"))</f>
        <v>0.29909755049419856</v>
      </c>
    </row>
    <row r="70" spans="1:11" x14ac:dyDescent="0.2">
      <c r="B70" s="83"/>
      <c r="D70" s="83"/>
      <c r="F70" s="83"/>
      <c r="H70" s="83"/>
    </row>
    <row r="71" spans="1:11" x14ac:dyDescent="0.2">
      <c r="A71" s="163" t="s">
        <v>121</v>
      </c>
      <c r="B71" s="61" t="s">
        <v>12</v>
      </c>
      <c r="C71" s="62" t="s">
        <v>13</v>
      </c>
      <c r="D71" s="61" t="s">
        <v>12</v>
      </c>
      <c r="E71" s="63" t="s">
        <v>13</v>
      </c>
      <c r="F71" s="62" t="s">
        <v>12</v>
      </c>
      <c r="G71" s="62" t="s">
        <v>13</v>
      </c>
      <c r="H71" s="61" t="s">
        <v>12</v>
      </c>
      <c r="I71" s="63" t="s">
        <v>13</v>
      </c>
      <c r="J71" s="61"/>
      <c r="K71" s="63"/>
    </row>
    <row r="72" spans="1:11" x14ac:dyDescent="0.2">
      <c r="A72" s="7" t="s">
        <v>219</v>
      </c>
      <c r="B72" s="65">
        <v>10</v>
      </c>
      <c r="C72" s="34">
        <f>IF(B83=0, "-", B72/B83)</f>
        <v>0.32258064516129031</v>
      </c>
      <c r="D72" s="65">
        <v>1</v>
      </c>
      <c r="E72" s="9">
        <f>IF(D83=0, "-", D72/D83)</f>
        <v>7.1428571428571425E-2</v>
      </c>
      <c r="F72" s="81">
        <v>73</v>
      </c>
      <c r="G72" s="34">
        <f>IF(F83=0, "-", F72/F83)</f>
        <v>0.25795053003533569</v>
      </c>
      <c r="H72" s="65">
        <v>42</v>
      </c>
      <c r="I72" s="9">
        <f>IF(H83=0, "-", H72/H83)</f>
        <v>0.2413793103448276</v>
      </c>
      <c r="J72" s="8">
        <f t="shared" ref="J72:J81" si="4">IF(D72=0, "-", IF((B72-D72)/D72&lt;10, (B72-D72)/D72, "&gt;999%"))</f>
        <v>9</v>
      </c>
      <c r="K72" s="9">
        <f t="shared" ref="K72:K81" si="5">IF(H72=0, "-", IF((F72-H72)/H72&lt;10, (F72-H72)/H72, "&gt;999%"))</f>
        <v>0.73809523809523814</v>
      </c>
    </row>
    <row r="73" spans="1:11" x14ac:dyDescent="0.2">
      <c r="A73" s="7" t="s">
        <v>220</v>
      </c>
      <c r="B73" s="65">
        <v>4</v>
      </c>
      <c r="C73" s="34">
        <f>IF(B83=0, "-", B73/B83)</f>
        <v>0.12903225806451613</v>
      </c>
      <c r="D73" s="65">
        <v>4</v>
      </c>
      <c r="E73" s="9">
        <f>IF(D83=0, "-", D73/D83)</f>
        <v>0.2857142857142857</v>
      </c>
      <c r="F73" s="81">
        <v>55</v>
      </c>
      <c r="G73" s="34">
        <f>IF(F83=0, "-", F73/F83)</f>
        <v>0.19434628975265017</v>
      </c>
      <c r="H73" s="65">
        <v>43</v>
      </c>
      <c r="I73" s="9">
        <f>IF(H83=0, "-", H73/H83)</f>
        <v>0.2471264367816092</v>
      </c>
      <c r="J73" s="8">
        <f t="shared" si="4"/>
        <v>0</v>
      </c>
      <c r="K73" s="9">
        <f t="shared" si="5"/>
        <v>0.27906976744186046</v>
      </c>
    </row>
    <row r="74" spans="1:11" x14ac:dyDescent="0.2">
      <c r="A74" s="7" t="s">
        <v>221</v>
      </c>
      <c r="B74" s="65">
        <v>0</v>
      </c>
      <c r="C74" s="34">
        <f>IF(B83=0, "-", B74/B83)</f>
        <v>0</v>
      </c>
      <c r="D74" s="65">
        <v>0</v>
      </c>
      <c r="E74" s="9">
        <f>IF(D83=0, "-", D74/D83)</f>
        <v>0</v>
      </c>
      <c r="F74" s="81">
        <v>0</v>
      </c>
      <c r="G74" s="34">
        <f>IF(F83=0, "-", F74/F83)</f>
        <v>0</v>
      </c>
      <c r="H74" s="65">
        <v>1</v>
      </c>
      <c r="I74" s="9">
        <f>IF(H83=0, "-", H74/H83)</f>
        <v>5.7471264367816091E-3</v>
      </c>
      <c r="J74" s="8" t="str">
        <f t="shared" si="4"/>
        <v>-</v>
      </c>
      <c r="K74" s="9">
        <f t="shared" si="5"/>
        <v>-1</v>
      </c>
    </row>
    <row r="75" spans="1:11" x14ac:dyDescent="0.2">
      <c r="A75" s="7" t="s">
        <v>222</v>
      </c>
      <c r="B75" s="65">
        <v>4</v>
      </c>
      <c r="C75" s="34">
        <f>IF(B83=0, "-", B75/B83)</f>
        <v>0.12903225806451613</v>
      </c>
      <c r="D75" s="65">
        <v>0</v>
      </c>
      <c r="E75" s="9">
        <f>IF(D83=0, "-", D75/D83)</f>
        <v>0</v>
      </c>
      <c r="F75" s="81">
        <v>23</v>
      </c>
      <c r="G75" s="34">
        <f>IF(F83=0, "-", F75/F83)</f>
        <v>8.1272084805653705E-2</v>
      </c>
      <c r="H75" s="65">
        <v>0</v>
      </c>
      <c r="I75" s="9">
        <f>IF(H83=0, "-", H75/H83)</f>
        <v>0</v>
      </c>
      <c r="J75" s="8" t="str">
        <f t="shared" si="4"/>
        <v>-</v>
      </c>
      <c r="K75" s="9" t="str">
        <f t="shared" si="5"/>
        <v>-</v>
      </c>
    </row>
    <row r="76" spans="1:11" x14ac:dyDescent="0.2">
      <c r="A76" s="7" t="s">
        <v>223</v>
      </c>
      <c r="B76" s="65">
        <v>1</v>
      </c>
      <c r="C76" s="34">
        <f>IF(B83=0, "-", B76/B83)</f>
        <v>3.2258064516129031E-2</v>
      </c>
      <c r="D76" s="65">
        <v>0</v>
      </c>
      <c r="E76" s="9">
        <f>IF(D83=0, "-", D76/D83)</f>
        <v>0</v>
      </c>
      <c r="F76" s="81">
        <v>1</v>
      </c>
      <c r="G76" s="34">
        <f>IF(F83=0, "-", F76/F83)</f>
        <v>3.5335689045936395E-3</v>
      </c>
      <c r="H76" s="65">
        <v>0</v>
      </c>
      <c r="I76" s="9">
        <f>IF(H83=0, "-", H76/H83)</f>
        <v>0</v>
      </c>
      <c r="J76" s="8" t="str">
        <f t="shared" si="4"/>
        <v>-</v>
      </c>
      <c r="K76" s="9" t="str">
        <f t="shared" si="5"/>
        <v>-</v>
      </c>
    </row>
    <row r="77" spans="1:11" x14ac:dyDescent="0.2">
      <c r="A77" s="7" t="s">
        <v>224</v>
      </c>
      <c r="B77" s="65">
        <v>0</v>
      </c>
      <c r="C77" s="34">
        <f>IF(B83=0, "-", B77/B83)</f>
        <v>0</v>
      </c>
      <c r="D77" s="65">
        <v>0</v>
      </c>
      <c r="E77" s="9">
        <f>IF(D83=0, "-", D77/D83)</f>
        <v>0</v>
      </c>
      <c r="F77" s="81">
        <v>2</v>
      </c>
      <c r="G77" s="34">
        <f>IF(F83=0, "-", F77/F83)</f>
        <v>7.0671378091872791E-3</v>
      </c>
      <c r="H77" s="65">
        <v>1</v>
      </c>
      <c r="I77" s="9">
        <f>IF(H83=0, "-", H77/H83)</f>
        <v>5.7471264367816091E-3</v>
      </c>
      <c r="J77" s="8" t="str">
        <f t="shared" si="4"/>
        <v>-</v>
      </c>
      <c r="K77" s="9">
        <f t="shared" si="5"/>
        <v>1</v>
      </c>
    </row>
    <row r="78" spans="1:11" x14ac:dyDescent="0.2">
      <c r="A78" s="7" t="s">
        <v>225</v>
      </c>
      <c r="B78" s="65">
        <v>11</v>
      </c>
      <c r="C78" s="34">
        <f>IF(B83=0, "-", B78/B83)</f>
        <v>0.35483870967741937</v>
      </c>
      <c r="D78" s="65">
        <v>2</v>
      </c>
      <c r="E78" s="9">
        <f>IF(D83=0, "-", D78/D83)</f>
        <v>0.14285714285714285</v>
      </c>
      <c r="F78" s="81">
        <v>91</v>
      </c>
      <c r="G78" s="34">
        <f>IF(F83=0, "-", F78/F83)</f>
        <v>0.32155477031802121</v>
      </c>
      <c r="H78" s="65">
        <v>62</v>
      </c>
      <c r="I78" s="9">
        <f>IF(H83=0, "-", H78/H83)</f>
        <v>0.35632183908045978</v>
      </c>
      <c r="J78" s="8">
        <f t="shared" si="4"/>
        <v>4.5</v>
      </c>
      <c r="K78" s="9">
        <f t="shared" si="5"/>
        <v>0.46774193548387094</v>
      </c>
    </row>
    <row r="79" spans="1:11" x14ac:dyDescent="0.2">
      <c r="A79" s="7" t="s">
        <v>226</v>
      </c>
      <c r="B79" s="65">
        <v>0</v>
      </c>
      <c r="C79" s="34">
        <f>IF(B83=0, "-", B79/B83)</f>
        <v>0</v>
      </c>
      <c r="D79" s="65">
        <v>3</v>
      </c>
      <c r="E79" s="9">
        <f>IF(D83=0, "-", D79/D83)</f>
        <v>0.21428571428571427</v>
      </c>
      <c r="F79" s="81">
        <v>7</v>
      </c>
      <c r="G79" s="34">
        <f>IF(F83=0, "-", F79/F83)</f>
        <v>2.4734982332155476E-2</v>
      </c>
      <c r="H79" s="65">
        <v>11</v>
      </c>
      <c r="I79" s="9">
        <f>IF(H83=0, "-", H79/H83)</f>
        <v>6.3218390804597707E-2</v>
      </c>
      <c r="J79" s="8">
        <f t="shared" si="4"/>
        <v>-1</v>
      </c>
      <c r="K79" s="9">
        <f t="shared" si="5"/>
        <v>-0.36363636363636365</v>
      </c>
    </row>
    <row r="80" spans="1:11" x14ac:dyDescent="0.2">
      <c r="A80" s="7" t="s">
        <v>227</v>
      </c>
      <c r="B80" s="65">
        <v>1</v>
      </c>
      <c r="C80" s="34">
        <f>IF(B83=0, "-", B80/B83)</f>
        <v>3.2258064516129031E-2</v>
      </c>
      <c r="D80" s="65">
        <v>0</v>
      </c>
      <c r="E80" s="9">
        <f>IF(D83=0, "-", D80/D83)</f>
        <v>0</v>
      </c>
      <c r="F80" s="81">
        <v>8</v>
      </c>
      <c r="G80" s="34">
        <f>IF(F83=0, "-", F80/F83)</f>
        <v>2.8268551236749116E-2</v>
      </c>
      <c r="H80" s="65">
        <v>4</v>
      </c>
      <c r="I80" s="9">
        <f>IF(H83=0, "-", H80/H83)</f>
        <v>2.2988505747126436E-2</v>
      </c>
      <c r="J80" s="8" t="str">
        <f t="shared" si="4"/>
        <v>-</v>
      </c>
      <c r="K80" s="9">
        <f t="shared" si="5"/>
        <v>1</v>
      </c>
    </row>
    <row r="81" spans="1:11" x14ac:dyDescent="0.2">
      <c r="A81" s="7" t="s">
        <v>228</v>
      </c>
      <c r="B81" s="65">
        <v>0</v>
      </c>
      <c r="C81" s="34">
        <f>IF(B83=0, "-", B81/B83)</f>
        <v>0</v>
      </c>
      <c r="D81" s="65">
        <v>4</v>
      </c>
      <c r="E81" s="9">
        <f>IF(D83=0, "-", D81/D83)</f>
        <v>0.2857142857142857</v>
      </c>
      <c r="F81" s="81">
        <v>23</v>
      </c>
      <c r="G81" s="34">
        <f>IF(F83=0, "-", F81/F83)</f>
        <v>8.1272084805653705E-2</v>
      </c>
      <c r="H81" s="65">
        <v>10</v>
      </c>
      <c r="I81" s="9">
        <f>IF(H83=0, "-", H81/H83)</f>
        <v>5.7471264367816091E-2</v>
      </c>
      <c r="J81" s="8">
        <f t="shared" si="4"/>
        <v>-1</v>
      </c>
      <c r="K81" s="9">
        <f t="shared" si="5"/>
        <v>1.3</v>
      </c>
    </row>
    <row r="82" spans="1:11" x14ac:dyDescent="0.2">
      <c r="A82" s="2"/>
      <c r="B82" s="68"/>
      <c r="C82" s="33"/>
      <c r="D82" s="68"/>
      <c r="E82" s="6"/>
      <c r="F82" s="82"/>
      <c r="G82" s="33"/>
      <c r="H82" s="68"/>
      <c r="I82" s="6"/>
      <c r="J82" s="5"/>
      <c r="K82" s="6"/>
    </row>
    <row r="83" spans="1:11" s="43" customFormat="1" x14ac:dyDescent="0.2">
      <c r="A83" s="162" t="s">
        <v>522</v>
      </c>
      <c r="B83" s="71">
        <f>SUM(B72:B82)</f>
        <v>31</v>
      </c>
      <c r="C83" s="40">
        <f>B83/1382</f>
        <v>2.2431259044862518E-2</v>
      </c>
      <c r="D83" s="71">
        <f>SUM(D72:D82)</f>
        <v>14</v>
      </c>
      <c r="E83" s="41">
        <f>D83/1337</f>
        <v>1.0471204188481676E-2</v>
      </c>
      <c r="F83" s="77">
        <f>SUM(F72:F82)</f>
        <v>283</v>
      </c>
      <c r="G83" s="42">
        <f>F83/15281</f>
        <v>1.8519730384137165E-2</v>
      </c>
      <c r="H83" s="71">
        <f>SUM(H72:H82)</f>
        <v>174</v>
      </c>
      <c r="I83" s="41">
        <f>H83/12550</f>
        <v>1.3864541832669323E-2</v>
      </c>
      <c r="J83" s="37">
        <f>IF(D83=0, "-", IF((B83-D83)/D83&lt;10, (B83-D83)/D83, "&gt;999%"))</f>
        <v>1.2142857142857142</v>
      </c>
      <c r="K83" s="38">
        <f>IF(H83=0, "-", IF((F83-H83)/H83&lt;10, (F83-H83)/H83, "&gt;999%"))</f>
        <v>0.62643678160919536</v>
      </c>
    </row>
    <row r="84" spans="1:11" x14ac:dyDescent="0.2">
      <c r="B84" s="83"/>
      <c r="D84" s="83"/>
      <c r="F84" s="83"/>
      <c r="H84" s="83"/>
    </row>
    <row r="85" spans="1:11" s="43" customFormat="1" x14ac:dyDescent="0.2">
      <c r="A85" s="162" t="s">
        <v>521</v>
      </c>
      <c r="B85" s="71">
        <v>266</v>
      </c>
      <c r="C85" s="40">
        <f>B85/1382</f>
        <v>0.19247467438494936</v>
      </c>
      <c r="D85" s="71">
        <v>266</v>
      </c>
      <c r="E85" s="41">
        <f>D85/1337</f>
        <v>0.19895287958115182</v>
      </c>
      <c r="F85" s="77">
        <v>3306</v>
      </c>
      <c r="G85" s="42">
        <f>F85/15281</f>
        <v>0.2163470977030299</v>
      </c>
      <c r="H85" s="71">
        <v>2501</v>
      </c>
      <c r="I85" s="41">
        <f>H85/12550</f>
        <v>0.19928286852589641</v>
      </c>
      <c r="J85" s="37">
        <f>IF(D85=0, "-", IF((B85-D85)/D85&lt;10, (B85-D85)/D85, "&gt;999%"))</f>
        <v>0</v>
      </c>
      <c r="K85" s="38">
        <f>IF(H85=0, "-", IF((F85-H85)/H85&lt;10, (F85-H85)/H85, "&gt;999%"))</f>
        <v>0.32187125149940021</v>
      </c>
    </row>
    <row r="86" spans="1:11" x14ac:dyDescent="0.2">
      <c r="B86" s="83"/>
      <c r="D86" s="83"/>
      <c r="F86" s="83"/>
      <c r="H86" s="83"/>
    </row>
    <row r="87" spans="1:11" ht="15.75" x14ac:dyDescent="0.25">
      <c r="A87" s="164" t="s">
        <v>98</v>
      </c>
      <c r="B87" s="196" t="s">
        <v>1</v>
      </c>
      <c r="C87" s="200"/>
      <c r="D87" s="200"/>
      <c r="E87" s="197"/>
      <c r="F87" s="196" t="s">
        <v>14</v>
      </c>
      <c r="G87" s="200"/>
      <c r="H87" s="200"/>
      <c r="I87" s="197"/>
      <c r="J87" s="196" t="s">
        <v>15</v>
      </c>
      <c r="K87" s="197"/>
    </row>
    <row r="88" spans="1:11" x14ac:dyDescent="0.2">
      <c r="A88" s="22"/>
      <c r="B88" s="196">
        <f>VALUE(RIGHT($B$2, 4))</f>
        <v>2020</v>
      </c>
      <c r="C88" s="197"/>
      <c r="D88" s="196">
        <f>B88-1</f>
        <v>2019</v>
      </c>
      <c r="E88" s="204"/>
      <c r="F88" s="196">
        <f>B88</f>
        <v>2020</v>
      </c>
      <c r="G88" s="204"/>
      <c r="H88" s="196">
        <f>D88</f>
        <v>2019</v>
      </c>
      <c r="I88" s="204"/>
      <c r="J88" s="140" t="s">
        <v>4</v>
      </c>
      <c r="K88" s="141" t="s">
        <v>2</v>
      </c>
    </row>
    <row r="89" spans="1:11" x14ac:dyDescent="0.2">
      <c r="A89" s="163" t="s">
        <v>122</v>
      </c>
      <c r="B89" s="61" t="s">
        <v>12</v>
      </c>
      <c r="C89" s="62" t="s">
        <v>13</v>
      </c>
      <c r="D89" s="61" t="s">
        <v>12</v>
      </c>
      <c r="E89" s="63" t="s">
        <v>13</v>
      </c>
      <c r="F89" s="62" t="s">
        <v>12</v>
      </c>
      <c r="G89" s="62" t="s">
        <v>13</v>
      </c>
      <c r="H89" s="61" t="s">
        <v>12</v>
      </c>
      <c r="I89" s="63" t="s">
        <v>13</v>
      </c>
      <c r="J89" s="61"/>
      <c r="K89" s="63"/>
    </row>
    <row r="90" spans="1:11" x14ac:dyDescent="0.2">
      <c r="A90" s="7" t="s">
        <v>229</v>
      </c>
      <c r="B90" s="65">
        <v>0</v>
      </c>
      <c r="C90" s="34">
        <f>IF(B101=0, "-", B90/B101)</f>
        <v>0</v>
      </c>
      <c r="D90" s="65">
        <v>0</v>
      </c>
      <c r="E90" s="9">
        <f>IF(D101=0, "-", D90/D101)</f>
        <v>0</v>
      </c>
      <c r="F90" s="81">
        <v>0</v>
      </c>
      <c r="G90" s="34">
        <f>IF(F101=0, "-", F90/F101)</f>
        <v>0</v>
      </c>
      <c r="H90" s="65">
        <v>5</v>
      </c>
      <c r="I90" s="9">
        <f>IF(H101=0, "-", H90/H101)</f>
        <v>1.5822784810126583E-2</v>
      </c>
      <c r="J90" s="8" t="str">
        <f t="shared" ref="J90:J99" si="6">IF(D90=0, "-", IF((B90-D90)/D90&lt;10, (B90-D90)/D90, "&gt;999%"))</f>
        <v>-</v>
      </c>
      <c r="K90" s="9">
        <f t="shared" ref="K90:K99" si="7">IF(H90=0, "-", IF((F90-H90)/H90&lt;10, (F90-H90)/H90, "&gt;999%"))</f>
        <v>-1</v>
      </c>
    </row>
    <row r="91" spans="1:11" x14ac:dyDescent="0.2">
      <c r="A91" s="7" t="s">
        <v>230</v>
      </c>
      <c r="B91" s="65">
        <v>2</v>
      </c>
      <c r="C91" s="34">
        <f>IF(B101=0, "-", B91/B101)</f>
        <v>3.5087719298245612E-2</v>
      </c>
      <c r="D91" s="65">
        <v>0</v>
      </c>
      <c r="E91" s="9">
        <f>IF(D101=0, "-", D91/D101)</f>
        <v>0</v>
      </c>
      <c r="F91" s="81">
        <v>10</v>
      </c>
      <c r="G91" s="34">
        <f>IF(F101=0, "-", F91/F101)</f>
        <v>1.9417475728155338E-2</v>
      </c>
      <c r="H91" s="65">
        <v>5</v>
      </c>
      <c r="I91" s="9">
        <f>IF(H101=0, "-", H91/H101)</f>
        <v>1.5822784810126583E-2</v>
      </c>
      <c r="J91" s="8" t="str">
        <f t="shared" si="6"/>
        <v>-</v>
      </c>
      <c r="K91" s="9">
        <f t="shared" si="7"/>
        <v>1</v>
      </c>
    </row>
    <row r="92" spans="1:11" x14ac:dyDescent="0.2">
      <c r="A92" s="7" t="s">
        <v>231</v>
      </c>
      <c r="B92" s="65">
        <v>0</v>
      </c>
      <c r="C92" s="34">
        <f>IF(B101=0, "-", B92/B101)</f>
        <v>0</v>
      </c>
      <c r="D92" s="65">
        <v>0</v>
      </c>
      <c r="E92" s="9">
        <f>IF(D101=0, "-", D92/D101)</f>
        <v>0</v>
      </c>
      <c r="F92" s="81">
        <v>0</v>
      </c>
      <c r="G92" s="34">
        <f>IF(F101=0, "-", F92/F101)</f>
        <v>0</v>
      </c>
      <c r="H92" s="65">
        <v>1</v>
      </c>
      <c r="I92" s="9">
        <f>IF(H101=0, "-", H92/H101)</f>
        <v>3.1645569620253164E-3</v>
      </c>
      <c r="J92" s="8" t="str">
        <f t="shared" si="6"/>
        <v>-</v>
      </c>
      <c r="K92" s="9">
        <f t="shared" si="7"/>
        <v>-1</v>
      </c>
    </row>
    <row r="93" spans="1:11" x14ac:dyDescent="0.2">
      <c r="A93" s="7" t="s">
        <v>232</v>
      </c>
      <c r="B93" s="65">
        <v>7</v>
      </c>
      <c r="C93" s="34">
        <f>IF(B101=0, "-", B93/B101)</f>
        <v>0.12280701754385964</v>
      </c>
      <c r="D93" s="65">
        <v>7</v>
      </c>
      <c r="E93" s="9">
        <f>IF(D101=0, "-", D93/D101)</f>
        <v>0.22580645161290322</v>
      </c>
      <c r="F93" s="81">
        <v>67</v>
      </c>
      <c r="G93" s="34">
        <f>IF(F101=0, "-", F93/F101)</f>
        <v>0.13009708737864079</v>
      </c>
      <c r="H93" s="65">
        <v>60</v>
      </c>
      <c r="I93" s="9">
        <f>IF(H101=0, "-", H93/H101)</f>
        <v>0.189873417721519</v>
      </c>
      <c r="J93" s="8">
        <f t="shared" si="6"/>
        <v>0</v>
      </c>
      <c r="K93" s="9">
        <f t="shared" si="7"/>
        <v>0.11666666666666667</v>
      </c>
    </row>
    <row r="94" spans="1:11" x14ac:dyDescent="0.2">
      <c r="A94" s="7" t="s">
        <v>233</v>
      </c>
      <c r="B94" s="65">
        <v>0</v>
      </c>
      <c r="C94" s="34">
        <f>IF(B101=0, "-", B94/B101)</f>
        <v>0</v>
      </c>
      <c r="D94" s="65">
        <v>0</v>
      </c>
      <c r="E94" s="9">
        <f>IF(D101=0, "-", D94/D101)</f>
        <v>0</v>
      </c>
      <c r="F94" s="81">
        <v>4</v>
      </c>
      <c r="G94" s="34">
        <f>IF(F101=0, "-", F94/F101)</f>
        <v>7.7669902912621356E-3</v>
      </c>
      <c r="H94" s="65">
        <v>1</v>
      </c>
      <c r="I94" s="9">
        <f>IF(H101=0, "-", H94/H101)</f>
        <v>3.1645569620253164E-3</v>
      </c>
      <c r="J94" s="8" t="str">
        <f t="shared" si="6"/>
        <v>-</v>
      </c>
      <c r="K94" s="9">
        <f t="shared" si="7"/>
        <v>3</v>
      </c>
    </row>
    <row r="95" spans="1:11" x14ac:dyDescent="0.2">
      <c r="A95" s="7" t="s">
        <v>234</v>
      </c>
      <c r="B95" s="65">
        <v>15</v>
      </c>
      <c r="C95" s="34">
        <f>IF(B101=0, "-", B95/B101)</f>
        <v>0.26315789473684209</v>
      </c>
      <c r="D95" s="65">
        <v>6</v>
      </c>
      <c r="E95" s="9">
        <f>IF(D101=0, "-", D95/D101)</f>
        <v>0.19354838709677419</v>
      </c>
      <c r="F95" s="81">
        <v>109</v>
      </c>
      <c r="G95" s="34">
        <f>IF(F101=0, "-", F95/F101)</f>
        <v>0.21165048543689322</v>
      </c>
      <c r="H95" s="65">
        <v>49</v>
      </c>
      <c r="I95" s="9">
        <f>IF(H101=0, "-", H95/H101)</f>
        <v>0.1550632911392405</v>
      </c>
      <c r="J95" s="8">
        <f t="shared" si="6"/>
        <v>1.5</v>
      </c>
      <c r="K95" s="9">
        <f t="shared" si="7"/>
        <v>1.2244897959183674</v>
      </c>
    </row>
    <row r="96" spans="1:11" x14ac:dyDescent="0.2">
      <c r="A96" s="7" t="s">
        <v>235</v>
      </c>
      <c r="B96" s="65">
        <v>1</v>
      </c>
      <c r="C96" s="34">
        <f>IF(B101=0, "-", B96/B101)</f>
        <v>1.7543859649122806E-2</v>
      </c>
      <c r="D96" s="65">
        <v>0</v>
      </c>
      <c r="E96" s="9">
        <f>IF(D101=0, "-", D96/D101)</f>
        <v>0</v>
      </c>
      <c r="F96" s="81">
        <v>7</v>
      </c>
      <c r="G96" s="34">
        <f>IF(F101=0, "-", F96/F101)</f>
        <v>1.3592233009708738E-2</v>
      </c>
      <c r="H96" s="65">
        <v>1</v>
      </c>
      <c r="I96" s="9">
        <f>IF(H101=0, "-", H96/H101)</f>
        <v>3.1645569620253164E-3</v>
      </c>
      <c r="J96" s="8" t="str">
        <f t="shared" si="6"/>
        <v>-</v>
      </c>
      <c r="K96" s="9">
        <f t="shared" si="7"/>
        <v>6</v>
      </c>
    </row>
    <row r="97" spans="1:11" x14ac:dyDescent="0.2">
      <c r="A97" s="7" t="s">
        <v>236</v>
      </c>
      <c r="B97" s="65">
        <v>1</v>
      </c>
      <c r="C97" s="34">
        <f>IF(B101=0, "-", B97/B101)</f>
        <v>1.7543859649122806E-2</v>
      </c>
      <c r="D97" s="65">
        <v>0</v>
      </c>
      <c r="E97" s="9">
        <f>IF(D101=0, "-", D97/D101)</f>
        <v>0</v>
      </c>
      <c r="F97" s="81">
        <v>27</v>
      </c>
      <c r="G97" s="34">
        <f>IF(F101=0, "-", F97/F101)</f>
        <v>5.2427184466019419E-2</v>
      </c>
      <c r="H97" s="65">
        <v>9</v>
      </c>
      <c r="I97" s="9">
        <f>IF(H101=0, "-", H97/H101)</f>
        <v>2.8481012658227847E-2</v>
      </c>
      <c r="J97" s="8" t="str">
        <f t="shared" si="6"/>
        <v>-</v>
      </c>
      <c r="K97" s="9">
        <f t="shared" si="7"/>
        <v>2</v>
      </c>
    </row>
    <row r="98" spans="1:11" x14ac:dyDescent="0.2">
      <c r="A98" s="7" t="s">
        <v>237</v>
      </c>
      <c r="B98" s="65">
        <v>29</v>
      </c>
      <c r="C98" s="34">
        <f>IF(B101=0, "-", B98/B101)</f>
        <v>0.50877192982456143</v>
      </c>
      <c r="D98" s="65">
        <v>15</v>
      </c>
      <c r="E98" s="9">
        <f>IF(D101=0, "-", D98/D101)</f>
        <v>0.4838709677419355</v>
      </c>
      <c r="F98" s="81">
        <v>269</v>
      </c>
      <c r="G98" s="34">
        <f>IF(F101=0, "-", F98/F101)</f>
        <v>0.52233009708737865</v>
      </c>
      <c r="H98" s="65">
        <v>167</v>
      </c>
      <c r="I98" s="9">
        <f>IF(H101=0, "-", H98/H101)</f>
        <v>0.52848101265822789</v>
      </c>
      <c r="J98" s="8">
        <f t="shared" si="6"/>
        <v>0.93333333333333335</v>
      </c>
      <c r="K98" s="9">
        <f t="shared" si="7"/>
        <v>0.6107784431137725</v>
      </c>
    </row>
    <row r="99" spans="1:11" x14ac:dyDescent="0.2">
      <c r="A99" s="7" t="s">
        <v>238</v>
      </c>
      <c r="B99" s="65">
        <v>2</v>
      </c>
      <c r="C99" s="34">
        <f>IF(B101=0, "-", B99/B101)</f>
        <v>3.5087719298245612E-2</v>
      </c>
      <c r="D99" s="65">
        <v>3</v>
      </c>
      <c r="E99" s="9">
        <f>IF(D101=0, "-", D99/D101)</f>
        <v>9.6774193548387094E-2</v>
      </c>
      <c r="F99" s="81">
        <v>22</v>
      </c>
      <c r="G99" s="34">
        <f>IF(F101=0, "-", F99/F101)</f>
        <v>4.2718446601941747E-2</v>
      </c>
      <c r="H99" s="65">
        <v>18</v>
      </c>
      <c r="I99" s="9">
        <f>IF(H101=0, "-", H99/H101)</f>
        <v>5.6962025316455694E-2</v>
      </c>
      <c r="J99" s="8">
        <f t="shared" si="6"/>
        <v>-0.33333333333333331</v>
      </c>
      <c r="K99" s="9">
        <f t="shared" si="7"/>
        <v>0.22222222222222221</v>
      </c>
    </row>
    <row r="100" spans="1:11" x14ac:dyDescent="0.2">
      <c r="A100" s="2"/>
      <c r="B100" s="68"/>
      <c r="C100" s="33"/>
      <c r="D100" s="68"/>
      <c r="E100" s="6"/>
      <c r="F100" s="82"/>
      <c r="G100" s="33"/>
      <c r="H100" s="68"/>
      <c r="I100" s="6"/>
      <c r="J100" s="5"/>
      <c r="K100" s="6"/>
    </row>
    <row r="101" spans="1:11" s="43" customFormat="1" x14ac:dyDescent="0.2">
      <c r="A101" s="162" t="s">
        <v>520</v>
      </c>
      <c r="B101" s="71">
        <f>SUM(B90:B100)</f>
        <v>57</v>
      </c>
      <c r="C101" s="40">
        <f>B101/1382</f>
        <v>4.1244573082489147E-2</v>
      </c>
      <c r="D101" s="71">
        <f>SUM(D90:D100)</f>
        <v>31</v>
      </c>
      <c r="E101" s="41">
        <f>D101/1337</f>
        <v>2.3186237845923711E-2</v>
      </c>
      <c r="F101" s="77">
        <f>SUM(F90:F100)</f>
        <v>515</v>
      </c>
      <c r="G101" s="42">
        <f>F101/15281</f>
        <v>3.3701982854525227E-2</v>
      </c>
      <c r="H101" s="71">
        <f>SUM(H90:H100)</f>
        <v>316</v>
      </c>
      <c r="I101" s="41">
        <f>H101/12550</f>
        <v>2.5179282868525898E-2</v>
      </c>
      <c r="J101" s="37">
        <f>IF(D101=0, "-", IF((B101-D101)/D101&lt;10, (B101-D101)/D101, "&gt;999%"))</f>
        <v>0.83870967741935487</v>
      </c>
      <c r="K101" s="38">
        <f>IF(H101=0, "-", IF((F101-H101)/H101&lt;10, (F101-H101)/H101, "&gt;999%"))</f>
        <v>0.629746835443038</v>
      </c>
    </row>
    <row r="102" spans="1:11" x14ac:dyDescent="0.2">
      <c r="B102" s="83"/>
      <c r="D102" s="83"/>
      <c r="F102" s="83"/>
      <c r="H102" s="83"/>
    </row>
    <row r="103" spans="1:11" x14ac:dyDescent="0.2">
      <c r="A103" s="163" t="s">
        <v>123</v>
      </c>
      <c r="B103" s="61" t="s">
        <v>12</v>
      </c>
      <c r="C103" s="62" t="s">
        <v>13</v>
      </c>
      <c r="D103" s="61" t="s">
        <v>12</v>
      </c>
      <c r="E103" s="63" t="s">
        <v>13</v>
      </c>
      <c r="F103" s="62" t="s">
        <v>12</v>
      </c>
      <c r="G103" s="62" t="s">
        <v>13</v>
      </c>
      <c r="H103" s="61" t="s">
        <v>12</v>
      </c>
      <c r="I103" s="63" t="s">
        <v>13</v>
      </c>
      <c r="J103" s="61"/>
      <c r="K103" s="63"/>
    </row>
    <row r="104" spans="1:11" x14ac:dyDescent="0.2">
      <c r="A104" s="7" t="s">
        <v>239</v>
      </c>
      <c r="B104" s="65">
        <v>1</v>
      </c>
      <c r="C104" s="34">
        <f>IF(B119=0, "-", B104/B119)</f>
        <v>5.8823529411764705E-2</v>
      </c>
      <c r="D104" s="65">
        <v>1</v>
      </c>
      <c r="E104" s="9">
        <f>IF(D119=0, "-", D104/D119)</f>
        <v>0.05</v>
      </c>
      <c r="F104" s="81">
        <v>6</v>
      </c>
      <c r="G104" s="34">
        <f>IF(F119=0, "-", F104/F119)</f>
        <v>2.8037383177570093E-2</v>
      </c>
      <c r="H104" s="65">
        <v>11</v>
      </c>
      <c r="I104" s="9">
        <f>IF(H119=0, "-", H104/H119)</f>
        <v>5.1643192488262914E-2</v>
      </c>
      <c r="J104" s="8">
        <f t="shared" ref="J104:J117" si="8">IF(D104=0, "-", IF((B104-D104)/D104&lt;10, (B104-D104)/D104, "&gt;999%"))</f>
        <v>0</v>
      </c>
      <c r="K104" s="9">
        <f t="shared" ref="K104:K117" si="9">IF(H104=0, "-", IF((F104-H104)/H104&lt;10, (F104-H104)/H104, "&gt;999%"))</f>
        <v>-0.45454545454545453</v>
      </c>
    </row>
    <row r="105" spans="1:11" x14ac:dyDescent="0.2">
      <c r="A105" s="7" t="s">
        <v>240</v>
      </c>
      <c r="B105" s="65">
        <v>3</v>
      </c>
      <c r="C105" s="34">
        <f>IF(B119=0, "-", B105/B119)</f>
        <v>0.17647058823529413</v>
      </c>
      <c r="D105" s="65">
        <v>0</v>
      </c>
      <c r="E105" s="9">
        <f>IF(D119=0, "-", D105/D119)</f>
        <v>0</v>
      </c>
      <c r="F105" s="81">
        <v>19</v>
      </c>
      <c r="G105" s="34">
        <f>IF(F119=0, "-", F105/F119)</f>
        <v>8.8785046728971959E-2</v>
      </c>
      <c r="H105" s="65">
        <v>15</v>
      </c>
      <c r="I105" s="9">
        <f>IF(H119=0, "-", H105/H119)</f>
        <v>7.0422535211267609E-2</v>
      </c>
      <c r="J105" s="8" t="str">
        <f t="shared" si="8"/>
        <v>-</v>
      </c>
      <c r="K105" s="9">
        <f t="shared" si="9"/>
        <v>0.26666666666666666</v>
      </c>
    </row>
    <row r="106" spans="1:11" x14ac:dyDescent="0.2">
      <c r="A106" s="7" t="s">
        <v>241</v>
      </c>
      <c r="B106" s="65">
        <v>0</v>
      </c>
      <c r="C106" s="34">
        <f>IF(B119=0, "-", B106/B119)</f>
        <v>0</v>
      </c>
      <c r="D106" s="65">
        <v>0</v>
      </c>
      <c r="E106" s="9">
        <f>IF(D119=0, "-", D106/D119)</f>
        <v>0</v>
      </c>
      <c r="F106" s="81">
        <v>9</v>
      </c>
      <c r="G106" s="34">
        <f>IF(F119=0, "-", F106/F119)</f>
        <v>4.2056074766355138E-2</v>
      </c>
      <c r="H106" s="65">
        <v>11</v>
      </c>
      <c r="I106" s="9">
        <f>IF(H119=0, "-", H106/H119)</f>
        <v>5.1643192488262914E-2</v>
      </c>
      <c r="J106" s="8" t="str">
        <f t="shared" si="8"/>
        <v>-</v>
      </c>
      <c r="K106" s="9">
        <f t="shared" si="9"/>
        <v>-0.18181818181818182</v>
      </c>
    </row>
    <row r="107" spans="1:11" x14ac:dyDescent="0.2">
      <c r="A107" s="7" t="s">
        <v>242</v>
      </c>
      <c r="B107" s="65">
        <v>7</v>
      </c>
      <c r="C107" s="34">
        <f>IF(B119=0, "-", B107/B119)</f>
        <v>0.41176470588235292</v>
      </c>
      <c r="D107" s="65">
        <v>4</v>
      </c>
      <c r="E107" s="9">
        <f>IF(D119=0, "-", D107/D119)</f>
        <v>0.2</v>
      </c>
      <c r="F107" s="81">
        <v>83</v>
      </c>
      <c r="G107" s="34">
        <f>IF(F119=0, "-", F107/F119)</f>
        <v>0.38785046728971961</v>
      </c>
      <c r="H107" s="65">
        <v>46</v>
      </c>
      <c r="I107" s="9">
        <f>IF(H119=0, "-", H107/H119)</f>
        <v>0.215962441314554</v>
      </c>
      <c r="J107" s="8">
        <f t="shared" si="8"/>
        <v>0.75</v>
      </c>
      <c r="K107" s="9">
        <f t="shared" si="9"/>
        <v>0.80434782608695654</v>
      </c>
    </row>
    <row r="108" spans="1:11" x14ac:dyDescent="0.2">
      <c r="A108" s="7" t="s">
        <v>243</v>
      </c>
      <c r="B108" s="65">
        <v>0</v>
      </c>
      <c r="C108" s="34">
        <f>IF(B119=0, "-", B108/B119)</f>
        <v>0</v>
      </c>
      <c r="D108" s="65">
        <v>0</v>
      </c>
      <c r="E108" s="9">
        <f>IF(D119=0, "-", D108/D119)</f>
        <v>0</v>
      </c>
      <c r="F108" s="81">
        <v>0</v>
      </c>
      <c r="G108" s="34">
        <f>IF(F119=0, "-", F108/F119)</f>
        <v>0</v>
      </c>
      <c r="H108" s="65">
        <v>3</v>
      </c>
      <c r="I108" s="9">
        <f>IF(H119=0, "-", H108/H119)</f>
        <v>1.4084507042253521E-2</v>
      </c>
      <c r="J108" s="8" t="str">
        <f t="shared" si="8"/>
        <v>-</v>
      </c>
      <c r="K108" s="9">
        <f t="shared" si="9"/>
        <v>-1</v>
      </c>
    </row>
    <row r="109" spans="1:11" x14ac:dyDescent="0.2">
      <c r="A109" s="7" t="s">
        <v>244</v>
      </c>
      <c r="B109" s="65">
        <v>0</v>
      </c>
      <c r="C109" s="34">
        <f>IF(B119=0, "-", B109/B119)</f>
        <v>0</v>
      </c>
      <c r="D109" s="65">
        <v>1</v>
      </c>
      <c r="E109" s="9">
        <f>IF(D119=0, "-", D109/D119)</f>
        <v>0.05</v>
      </c>
      <c r="F109" s="81">
        <v>0</v>
      </c>
      <c r="G109" s="34">
        <f>IF(F119=0, "-", F109/F119)</f>
        <v>0</v>
      </c>
      <c r="H109" s="65">
        <v>1</v>
      </c>
      <c r="I109" s="9">
        <f>IF(H119=0, "-", H109/H119)</f>
        <v>4.6948356807511738E-3</v>
      </c>
      <c r="J109" s="8">
        <f t="shared" si="8"/>
        <v>-1</v>
      </c>
      <c r="K109" s="9">
        <f t="shared" si="9"/>
        <v>-1</v>
      </c>
    </row>
    <row r="110" spans="1:11" x14ac:dyDescent="0.2">
      <c r="A110" s="7" t="s">
        <v>245</v>
      </c>
      <c r="B110" s="65">
        <v>0</v>
      </c>
      <c r="C110" s="34">
        <f>IF(B119=0, "-", B110/B119)</f>
        <v>0</v>
      </c>
      <c r="D110" s="65">
        <v>0</v>
      </c>
      <c r="E110" s="9">
        <f>IF(D119=0, "-", D110/D119)</f>
        <v>0</v>
      </c>
      <c r="F110" s="81">
        <v>10</v>
      </c>
      <c r="G110" s="34">
        <f>IF(F119=0, "-", F110/F119)</f>
        <v>4.6728971962616821E-2</v>
      </c>
      <c r="H110" s="65">
        <v>6</v>
      </c>
      <c r="I110" s="9">
        <f>IF(H119=0, "-", H110/H119)</f>
        <v>2.8169014084507043E-2</v>
      </c>
      <c r="J110" s="8" t="str">
        <f t="shared" si="8"/>
        <v>-</v>
      </c>
      <c r="K110" s="9">
        <f t="shared" si="9"/>
        <v>0.66666666666666663</v>
      </c>
    </row>
    <row r="111" spans="1:11" x14ac:dyDescent="0.2">
      <c r="A111" s="7" t="s">
        <v>246</v>
      </c>
      <c r="B111" s="65">
        <v>0</v>
      </c>
      <c r="C111" s="34">
        <f>IF(B119=0, "-", B111/B119)</f>
        <v>0</v>
      </c>
      <c r="D111" s="65">
        <v>0</v>
      </c>
      <c r="E111" s="9">
        <f>IF(D119=0, "-", D111/D119)</f>
        <v>0</v>
      </c>
      <c r="F111" s="81">
        <v>19</v>
      </c>
      <c r="G111" s="34">
        <f>IF(F119=0, "-", F111/F119)</f>
        <v>8.8785046728971959E-2</v>
      </c>
      <c r="H111" s="65">
        <v>10</v>
      </c>
      <c r="I111" s="9">
        <f>IF(H119=0, "-", H111/H119)</f>
        <v>4.6948356807511735E-2</v>
      </c>
      <c r="J111" s="8" t="str">
        <f t="shared" si="8"/>
        <v>-</v>
      </c>
      <c r="K111" s="9">
        <f t="shared" si="9"/>
        <v>0.9</v>
      </c>
    </row>
    <row r="112" spans="1:11" x14ac:dyDescent="0.2">
      <c r="A112" s="7" t="s">
        <v>247</v>
      </c>
      <c r="B112" s="65">
        <v>0</v>
      </c>
      <c r="C112" s="34">
        <f>IF(B119=0, "-", B112/B119)</f>
        <v>0</v>
      </c>
      <c r="D112" s="65">
        <v>1</v>
      </c>
      <c r="E112" s="9">
        <f>IF(D119=0, "-", D112/D119)</f>
        <v>0.05</v>
      </c>
      <c r="F112" s="81">
        <v>7</v>
      </c>
      <c r="G112" s="34">
        <f>IF(F119=0, "-", F112/F119)</f>
        <v>3.2710280373831772E-2</v>
      </c>
      <c r="H112" s="65">
        <v>11</v>
      </c>
      <c r="I112" s="9">
        <f>IF(H119=0, "-", H112/H119)</f>
        <v>5.1643192488262914E-2</v>
      </c>
      <c r="J112" s="8">
        <f t="shared" si="8"/>
        <v>-1</v>
      </c>
      <c r="K112" s="9">
        <f t="shared" si="9"/>
        <v>-0.36363636363636365</v>
      </c>
    </row>
    <row r="113" spans="1:11" x14ac:dyDescent="0.2">
      <c r="A113" s="7" t="s">
        <v>248</v>
      </c>
      <c r="B113" s="65">
        <v>1</v>
      </c>
      <c r="C113" s="34">
        <f>IF(B119=0, "-", B113/B119)</f>
        <v>5.8823529411764705E-2</v>
      </c>
      <c r="D113" s="65">
        <v>10</v>
      </c>
      <c r="E113" s="9">
        <f>IF(D119=0, "-", D113/D119)</f>
        <v>0.5</v>
      </c>
      <c r="F113" s="81">
        <v>28</v>
      </c>
      <c r="G113" s="34">
        <f>IF(F119=0, "-", F113/F119)</f>
        <v>0.13084112149532709</v>
      </c>
      <c r="H113" s="65">
        <v>68</v>
      </c>
      <c r="I113" s="9">
        <f>IF(H119=0, "-", H113/H119)</f>
        <v>0.31924882629107981</v>
      </c>
      <c r="J113" s="8">
        <f t="shared" si="8"/>
        <v>-0.9</v>
      </c>
      <c r="K113" s="9">
        <f t="shared" si="9"/>
        <v>-0.58823529411764708</v>
      </c>
    </row>
    <row r="114" spans="1:11" x14ac:dyDescent="0.2">
      <c r="A114" s="7" t="s">
        <v>249</v>
      </c>
      <c r="B114" s="65">
        <v>5</v>
      </c>
      <c r="C114" s="34">
        <f>IF(B119=0, "-", B114/B119)</f>
        <v>0.29411764705882354</v>
      </c>
      <c r="D114" s="65">
        <v>0</v>
      </c>
      <c r="E114" s="9">
        <f>IF(D119=0, "-", D114/D119)</f>
        <v>0</v>
      </c>
      <c r="F114" s="81">
        <v>25</v>
      </c>
      <c r="G114" s="34">
        <f>IF(F119=0, "-", F114/F119)</f>
        <v>0.11682242990654206</v>
      </c>
      <c r="H114" s="65">
        <v>19</v>
      </c>
      <c r="I114" s="9">
        <f>IF(H119=0, "-", H114/H119)</f>
        <v>8.9201877934272297E-2</v>
      </c>
      <c r="J114" s="8" t="str">
        <f t="shared" si="8"/>
        <v>-</v>
      </c>
      <c r="K114" s="9">
        <f t="shared" si="9"/>
        <v>0.31578947368421051</v>
      </c>
    </row>
    <row r="115" spans="1:11" x14ac:dyDescent="0.2">
      <c r="A115" s="7" t="s">
        <v>250</v>
      </c>
      <c r="B115" s="65">
        <v>0</v>
      </c>
      <c r="C115" s="34">
        <f>IF(B119=0, "-", B115/B119)</f>
        <v>0</v>
      </c>
      <c r="D115" s="65">
        <v>2</v>
      </c>
      <c r="E115" s="9">
        <f>IF(D119=0, "-", D115/D119)</f>
        <v>0.1</v>
      </c>
      <c r="F115" s="81">
        <v>1</v>
      </c>
      <c r="G115" s="34">
        <f>IF(F119=0, "-", F115/F119)</f>
        <v>4.6728971962616819E-3</v>
      </c>
      <c r="H115" s="65">
        <v>9</v>
      </c>
      <c r="I115" s="9">
        <f>IF(H119=0, "-", H115/H119)</f>
        <v>4.2253521126760563E-2</v>
      </c>
      <c r="J115" s="8">
        <f t="shared" si="8"/>
        <v>-1</v>
      </c>
      <c r="K115" s="9">
        <f t="shared" si="9"/>
        <v>-0.88888888888888884</v>
      </c>
    </row>
    <row r="116" spans="1:11" x14ac:dyDescent="0.2">
      <c r="A116" s="7" t="s">
        <v>251</v>
      </c>
      <c r="B116" s="65">
        <v>0</v>
      </c>
      <c r="C116" s="34">
        <f>IF(B119=0, "-", B116/B119)</f>
        <v>0</v>
      </c>
      <c r="D116" s="65">
        <v>1</v>
      </c>
      <c r="E116" s="9">
        <f>IF(D119=0, "-", D116/D119)</f>
        <v>0.05</v>
      </c>
      <c r="F116" s="81">
        <v>1</v>
      </c>
      <c r="G116" s="34">
        <f>IF(F119=0, "-", F116/F119)</f>
        <v>4.6728971962616819E-3</v>
      </c>
      <c r="H116" s="65">
        <v>1</v>
      </c>
      <c r="I116" s="9">
        <f>IF(H119=0, "-", H116/H119)</f>
        <v>4.6948356807511738E-3</v>
      </c>
      <c r="J116" s="8">
        <f t="shared" si="8"/>
        <v>-1</v>
      </c>
      <c r="K116" s="9">
        <f t="shared" si="9"/>
        <v>0</v>
      </c>
    </row>
    <row r="117" spans="1:11" x14ac:dyDescent="0.2">
      <c r="A117" s="7" t="s">
        <v>252</v>
      </c>
      <c r="B117" s="65">
        <v>0</v>
      </c>
      <c r="C117" s="34">
        <f>IF(B119=0, "-", B117/B119)</f>
        <v>0</v>
      </c>
      <c r="D117" s="65">
        <v>0</v>
      </c>
      <c r="E117" s="9">
        <f>IF(D119=0, "-", D117/D119)</f>
        <v>0</v>
      </c>
      <c r="F117" s="81">
        <v>6</v>
      </c>
      <c r="G117" s="34">
        <f>IF(F119=0, "-", F117/F119)</f>
        <v>2.8037383177570093E-2</v>
      </c>
      <c r="H117" s="65">
        <v>2</v>
      </c>
      <c r="I117" s="9">
        <f>IF(H119=0, "-", H117/H119)</f>
        <v>9.3896713615023476E-3</v>
      </c>
      <c r="J117" s="8" t="str">
        <f t="shared" si="8"/>
        <v>-</v>
      </c>
      <c r="K117" s="9">
        <f t="shared" si="9"/>
        <v>2</v>
      </c>
    </row>
    <row r="118" spans="1:11" x14ac:dyDescent="0.2">
      <c r="A118" s="2"/>
      <c r="B118" s="68"/>
      <c r="C118" s="33"/>
      <c r="D118" s="68"/>
      <c r="E118" s="6"/>
      <c r="F118" s="82"/>
      <c r="G118" s="33"/>
      <c r="H118" s="68"/>
      <c r="I118" s="6"/>
      <c r="J118" s="5"/>
      <c r="K118" s="6"/>
    </row>
    <row r="119" spans="1:11" s="43" customFormat="1" x14ac:dyDescent="0.2">
      <c r="A119" s="162" t="s">
        <v>519</v>
      </c>
      <c r="B119" s="71">
        <f>SUM(B104:B118)</f>
        <v>17</v>
      </c>
      <c r="C119" s="40">
        <f>B119/1382</f>
        <v>1.2301013024602027E-2</v>
      </c>
      <c r="D119" s="71">
        <f>SUM(D104:D118)</f>
        <v>20</v>
      </c>
      <c r="E119" s="41">
        <f>D119/1337</f>
        <v>1.4958863126402393E-2</v>
      </c>
      <c r="F119" s="77">
        <f>SUM(F104:F118)</f>
        <v>214</v>
      </c>
      <c r="G119" s="42">
        <f>F119/15281</f>
        <v>1.4004319089064852E-2</v>
      </c>
      <c r="H119" s="71">
        <f>SUM(H104:H118)</f>
        <v>213</v>
      </c>
      <c r="I119" s="41">
        <f>H119/12550</f>
        <v>1.697211155378486E-2</v>
      </c>
      <c r="J119" s="37">
        <f>IF(D119=0, "-", IF((B119-D119)/D119&lt;10, (B119-D119)/D119, "&gt;999%"))</f>
        <v>-0.15</v>
      </c>
      <c r="K119" s="38">
        <f>IF(H119=0, "-", IF((F119-H119)/H119&lt;10, (F119-H119)/H119, "&gt;999%"))</f>
        <v>4.6948356807511738E-3</v>
      </c>
    </row>
    <row r="120" spans="1:11" x14ac:dyDescent="0.2">
      <c r="B120" s="83"/>
      <c r="D120" s="83"/>
      <c r="F120" s="83"/>
      <c r="H120" s="83"/>
    </row>
    <row r="121" spans="1:11" s="43" customFormat="1" x14ac:dyDescent="0.2">
      <c r="A121" s="162" t="s">
        <v>518</v>
      </c>
      <c r="B121" s="71">
        <v>74</v>
      </c>
      <c r="C121" s="40">
        <f>B121/1382</f>
        <v>5.3545586107091175E-2</v>
      </c>
      <c r="D121" s="71">
        <v>51</v>
      </c>
      <c r="E121" s="41">
        <f>D121/1337</f>
        <v>3.8145100972326103E-2</v>
      </c>
      <c r="F121" s="77">
        <v>729</v>
      </c>
      <c r="G121" s="42">
        <f>F121/15281</f>
        <v>4.7706301943590081E-2</v>
      </c>
      <c r="H121" s="71">
        <v>529</v>
      </c>
      <c r="I121" s="41">
        <f>H121/12550</f>
        <v>4.2151394422310758E-2</v>
      </c>
      <c r="J121" s="37">
        <f>IF(D121=0, "-", IF((B121-D121)/D121&lt;10, (B121-D121)/D121, "&gt;999%"))</f>
        <v>0.45098039215686275</v>
      </c>
      <c r="K121" s="38">
        <f>IF(H121=0, "-", IF((F121-H121)/H121&lt;10, (F121-H121)/H121, "&gt;999%"))</f>
        <v>0.3780718336483932</v>
      </c>
    </row>
    <row r="122" spans="1:11" x14ac:dyDescent="0.2">
      <c r="B122" s="83"/>
      <c r="D122" s="83"/>
      <c r="F122" s="83"/>
      <c r="H122" s="83"/>
    </row>
    <row r="123" spans="1:11" ht="15.75" x14ac:dyDescent="0.25">
      <c r="A123" s="164" t="s">
        <v>99</v>
      </c>
      <c r="B123" s="196" t="s">
        <v>1</v>
      </c>
      <c r="C123" s="200"/>
      <c r="D123" s="200"/>
      <c r="E123" s="197"/>
      <c r="F123" s="196" t="s">
        <v>14</v>
      </c>
      <c r="G123" s="200"/>
      <c r="H123" s="200"/>
      <c r="I123" s="197"/>
      <c r="J123" s="196" t="s">
        <v>15</v>
      </c>
      <c r="K123" s="197"/>
    </row>
    <row r="124" spans="1:11" x14ac:dyDescent="0.2">
      <c r="A124" s="22"/>
      <c r="B124" s="196">
        <f>VALUE(RIGHT($B$2, 4))</f>
        <v>2020</v>
      </c>
      <c r="C124" s="197"/>
      <c r="D124" s="196">
        <f>B124-1</f>
        <v>2019</v>
      </c>
      <c r="E124" s="204"/>
      <c r="F124" s="196">
        <f>B124</f>
        <v>2020</v>
      </c>
      <c r="G124" s="204"/>
      <c r="H124" s="196">
        <f>D124</f>
        <v>2019</v>
      </c>
      <c r="I124" s="204"/>
      <c r="J124" s="140" t="s">
        <v>4</v>
      </c>
      <c r="K124" s="141" t="s">
        <v>2</v>
      </c>
    </row>
    <row r="125" spans="1:11" x14ac:dyDescent="0.2">
      <c r="A125" s="163" t="s">
        <v>124</v>
      </c>
      <c r="B125" s="61" t="s">
        <v>12</v>
      </c>
      <c r="C125" s="62" t="s">
        <v>13</v>
      </c>
      <c r="D125" s="61" t="s">
        <v>12</v>
      </c>
      <c r="E125" s="63" t="s">
        <v>13</v>
      </c>
      <c r="F125" s="62" t="s">
        <v>12</v>
      </c>
      <c r="G125" s="62" t="s">
        <v>13</v>
      </c>
      <c r="H125" s="61" t="s">
        <v>12</v>
      </c>
      <c r="I125" s="63" t="s">
        <v>13</v>
      </c>
      <c r="J125" s="61"/>
      <c r="K125" s="63"/>
    </row>
    <row r="126" spans="1:11" x14ac:dyDescent="0.2">
      <c r="A126" s="7" t="s">
        <v>253</v>
      </c>
      <c r="B126" s="65">
        <v>1</v>
      </c>
      <c r="C126" s="34">
        <f>IF(B130=0, "-", B126/B130)</f>
        <v>0.25</v>
      </c>
      <c r="D126" s="65">
        <v>3</v>
      </c>
      <c r="E126" s="9">
        <f>IF(D130=0, "-", D126/D130)</f>
        <v>0.5</v>
      </c>
      <c r="F126" s="81">
        <v>10</v>
      </c>
      <c r="G126" s="34">
        <f>IF(F130=0, "-", F126/F130)</f>
        <v>0.17543859649122806</v>
      </c>
      <c r="H126" s="65">
        <v>36</v>
      </c>
      <c r="I126" s="9">
        <f>IF(H130=0, "-", H126/H130)</f>
        <v>0.4</v>
      </c>
      <c r="J126" s="8">
        <f>IF(D126=0, "-", IF((B126-D126)/D126&lt;10, (B126-D126)/D126, "&gt;999%"))</f>
        <v>-0.66666666666666663</v>
      </c>
      <c r="K126" s="9">
        <f>IF(H126=0, "-", IF((F126-H126)/H126&lt;10, (F126-H126)/H126, "&gt;999%"))</f>
        <v>-0.72222222222222221</v>
      </c>
    </row>
    <row r="127" spans="1:11" x14ac:dyDescent="0.2">
      <c r="A127" s="7" t="s">
        <v>254</v>
      </c>
      <c r="B127" s="65">
        <v>2</v>
      </c>
      <c r="C127" s="34">
        <f>IF(B130=0, "-", B127/B130)</f>
        <v>0.5</v>
      </c>
      <c r="D127" s="65">
        <v>3</v>
      </c>
      <c r="E127" s="9">
        <f>IF(D130=0, "-", D127/D130)</f>
        <v>0.5</v>
      </c>
      <c r="F127" s="81">
        <v>32</v>
      </c>
      <c r="G127" s="34">
        <f>IF(F130=0, "-", F127/F130)</f>
        <v>0.56140350877192979</v>
      </c>
      <c r="H127" s="65">
        <v>35</v>
      </c>
      <c r="I127" s="9">
        <f>IF(H130=0, "-", H127/H130)</f>
        <v>0.3888888888888889</v>
      </c>
      <c r="J127" s="8">
        <f>IF(D127=0, "-", IF((B127-D127)/D127&lt;10, (B127-D127)/D127, "&gt;999%"))</f>
        <v>-0.33333333333333331</v>
      </c>
      <c r="K127" s="9">
        <f>IF(H127=0, "-", IF((F127-H127)/H127&lt;10, (F127-H127)/H127, "&gt;999%"))</f>
        <v>-8.5714285714285715E-2</v>
      </c>
    </row>
    <row r="128" spans="1:11" x14ac:dyDescent="0.2">
      <c r="A128" s="7" t="s">
        <v>255</v>
      </c>
      <c r="B128" s="65">
        <v>1</v>
      </c>
      <c r="C128" s="34">
        <f>IF(B130=0, "-", B128/B130)</f>
        <v>0.25</v>
      </c>
      <c r="D128" s="65">
        <v>0</v>
      </c>
      <c r="E128" s="9">
        <f>IF(D130=0, "-", D128/D130)</f>
        <v>0</v>
      </c>
      <c r="F128" s="81">
        <v>15</v>
      </c>
      <c r="G128" s="34">
        <f>IF(F130=0, "-", F128/F130)</f>
        <v>0.26315789473684209</v>
      </c>
      <c r="H128" s="65">
        <v>19</v>
      </c>
      <c r="I128" s="9">
        <f>IF(H130=0, "-", H128/H130)</f>
        <v>0.21111111111111111</v>
      </c>
      <c r="J128" s="8" t="str">
        <f>IF(D128=0, "-", IF((B128-D128)/D128&lt;10, (B128-D128)/D128, "&gt;999%"))</f>
        <v>-</v>
      </c>
      <c r="K128" s="9">
        <f>IF(H128=0, "-", IF((F128-H128)/H128&lt;10, (F128-H128)/H128, "&gt;999%"))</f>
        <v>-0.21052631578947367</v>
      </c>
    </row>
    <row r="129" spans="1:11" x14ac:dyDescent="0.2">
      <c r="A129" s="2"/>
      <c r="B129" s="68"/>
      <c r="C129" s="33"/>
      <c r="D129" s="68"/>
      <c r="E129" s="6"/>
      <c r="F129" s="82"/>
      <c r="G129" s="33"/>
      <c r="H129" s="68"/>
      <c r="I129" s="6"/>
      <c r="J129" s="5"/>
      <c r="K129" s="6"/>
    </row>
    <row r="130" spans="1:11" s="43" customFormat="1" x14ac:dyDescent="0.2">
      <c r="A130" s="162" t="s">
        <v>517</v>
      </c>
      <c r="B130" s="71">
        <f>SUM(B126:B129)</f>
        <v>4</v>
      </c>
      <c r="C130" s="40">
        <f>B130/1382</f>
        <v>2.8943560057887118E-3</v>
      </c>
      <c r="D130" s="71">
        <f>SUM(D126:D129)</f>
        <v>6</v>
      </c>
      <c r="E130" s="41">
        <f>D130/1337</f>
        <v>4.4876589379207179E-3</v>
      </c>
      <c r="F130" s="77">
        <f>SUM(F126:F129)</f>
        <v>57</v>
      </c>
      <c r="G130" s="42">
        <f>F130/15281</f>
        <v>3.7301223741901708E-3</v>
      </c>
      <c r="H130" s="71">
        <f>SUM(H126:H129)</f>
        <v>90</v>
      </c>
      <c r="I130" s="41">
        <f>H130/12550</f>
        <v>7.1713147410358566E-3</v>
      </c>
      <c r="J130" s="37">
        <f>IF(D130=0, "-", IF((B130-D130)/D130&lt;10, (B130-D130)/D130, "&gt;999%"))</f>
        <v>-0.33333333333333331</v>
      </c>
      <c r="K130" s="38">
        <f>IF(H130=0, "-", IF((F130-H130)/H130&lt;10, (F130-H130)/H130, "&gt;999%"))</f>
        <v>-0.36666666666666664</v>
      </c>
    </row>
    <row r="131" spans="1:11" x14ac:dyDescent="0.2">
      <c r="B131" s="83"/>
      <c r="D131" s="83"/>
      <c r="F131" s="83"/>
      <c r="H131" s="83"/>
    </row>
    <row r="132" spans="1:11" x14ac:dyDescent="0.2">
      <c r="A132" s="163" t="s">
        <v>125</v>
      </c>
      <c r="B132" s="61" t="s">
        <v>12</v>
      </c>
      <c r="C132" s="62" t="s">
        <v>13</v>
      </c>
      <c r="D132" s="61" t="s">
        <v>12</v>
      </c>
      <c r="E132" s="63" t="s">
        <v>13</v>
      </c>
      <c r="F132" s="62" t="s">
        <v>12</v>
      </c>
      <c r="G132" s="62" t="s">
        <v>13</v>
      </c>
      <c r="H132" s="61" t="s">
        <v>12</v>
      </c>
      <c r="I132" s="63" t="s">
        <v>13</v>
      </c>
      <c r="J132" s="61"/>
      <c r="K132" s="63"/>
    </row>
    <row r="133" spans="1:11" x14ac:dyDescent="0.2">
      <c r="A133" s="7" t="s">
        <v>256</v>
      </c>
      <c r="B133" s="65">
        <v>0</v>
      </c>
      <c r="C133" s="34">
        <f>IF(B144=0, "-", B133/B144)</f>
        <v>0</v>
      </c>
      <c r="D133" s="65">
        <v>0</v>
      </c>
      <c r="E133" s="9">
        <f>IF(D144=0, "-", D133/D144)</f>
        <v>0</v>
      </c>
      <c r="F133" s="81">
        <v>1</v>
      </c>
      <c r="G133" s="34">
        <f>IF(F144=0, "-", F133/F144)</f>
        <v>2.7027027027027029E-2</v>
      </c>
      <c r="H133" s="65">
        <v>0</v>
      </c>
      <c r="I133" s="9">
        <f>IF(H144=0, "-", H133/H144)</f>
        <v>0</v>
      </c>
      <c r="J133" s="8" t="str">
        <f t="shared" ref="J133:J142" si="10">IF(D133=0, "-", IF((B133-D133)/D133&lt;10, (B133-D133)/D133, "&gt;999%"))</f>
        <v>-</v>
      </c>
      <c r="K133" s="9" t="str">
        <f t="shared" ref="K133:K142" si="11">IF(H133=0, "-", IF((F133-H133)/H133&lt;10, (F133-H133)/H133, "&gt;999%"))</f>
        <v>-</v>
      </c>
    </row>
    <row r="134" spans="1:11" x14ac:dyDescent="0.2">
      <c r="A134" s="7" t="s">
        <v>257</v>
      </c>
      <c r="B134" s="65">
        <v>0</v>
      </c>
      <c r="C134" s="34">
        <f>IF(B144=0, "-", B134/B144)</f>
        <v>0</v>
      </c>
      <c r="D134" s="65">
        <v>0</v>
      </c>
      <c r="E134" s="9">
        <f>IF(D144=0, "-", D134/D144)</f>
        <v>0</v>
      </c>
      <c r="F134" s="81">
        <v>0</v>
      </c>
      <c r="G134" s="34">
        <f>IF(F144=0, "-", F134/F144)</f>
        <v>0</v>
      </c>
      <c r="H134" s="65">
        <v>3</v>
      </c>
      <c r="I134" s="9">
        <f>IF(H144=0, "-", H134/H144)</f>
        <v>0.1</v>
      </c>
      <c r="J134" s="8" t="str">
        <f t="shared" si="10"/>
        <v>-</v>
      </c>
      <c r="K134" s="9">
        <f t="shared" si="11"/>
        <v>-1</v>
      </c>
    </row>
    <row r="135" spans="1:11" x14ac:dyDescent="0.2">
      <c r="A135" s="7" t="s">
        <v>258</v>
      </c>
      <c r="B135" s="65">
        <v>1</v>
      </c>
      <c r="C135" s="34">
        <f>IF(B144=0, "-", B135/B144)</f>
        <v>0.16666666666666666</v>
      </c>
      <c r="D135" s="65">
        <v>1</v>
      </c>
      <c r="E135" s="9">
        <f>IF(D144=0, "-", D135/D144)</f>
        <v>0.5</v>
      </c>
      <c r="F135" s="81">
        <v>8</v>
      </c>
      <c r="G135" s="34">
        <f>IF(F144=0, "-", F135/F144)</f>
        <v>0.21621621621621623</v>
      </c>
      <c r="H135" s="65">
        <v>14</v>
      </c>
      <c r="I135" s="9">
        <f>IF(H144=0, "-", H135/H144)</f>
        <v>0.46666666666666667</v>
      </c>
      <c r="J135" s="8">
        <f t="shared" si="10"/>
        <v>0</v>
      </c>
      <c r="K135" s="9">
        <f t="shared" si="11"/>
        <v>-0.42857142857142855</v>
      </c>
    </row>
    <row r="136" spans="1:11" x14ac:dyDescent="0.2">
      <c r="A136" s="7" t="s">
        <v>259</v>
      </c>
      <c r="B136" s="65">
        <v>0</v>
      </c>
      <c r="C136" s="34">
        <f>IF(B144=0, "-", B136/B144)</f>
        <v>0</v>
      </c>
      <c r="D136" s="65">
        <v>0</v>
      </c>
      <c r="E136" s="9">
        <f>IF(D144=0, "-", D136/D144)</f>
        <v>0</v>
      </c>
      <c r="F136" s="81">
        <v>1</v>
      </c>
      <c r="G136" s="34">
        <f>IF(F144=0, "-", F136/F144)</f>
        <v>2.7027027027027029E-2</v>
      </c>
      <c r="H136" s="65">
        <v>0</v>
      </c>
      <c r="I136" s="9">
        <f>IF(H144=0, "-", H136/H144)</f>
        <v>0</v>
      </c>
      <c r="J136" s="8" t="str">
        <f t="shared" si="10"/>
        <v>-</v>
      </c>
      <c r="K136" s="9" t="str">
        <f t="shared" si="11"/>
        <v>-</v>
      </c>
    </row>
    <row r="137" spans="1:11" x14ac:dyDescent="0.2">
      <c r="A137" s="7" t="s">
        <v>260</v>
      </c>
      <c r="B137" s="65">
        <v>1</v>
      </c>
      <c r="C137" s="34">
        <f>IF(B144=0, "-", B137/B144)</f>
        <v>0.16666666666666666</v>
      </c>
      <c r="D137" s="65">
        <v>0</v>
      </c>
      <c r="E137" s="9">
        <f>IF(D144=0, "-", D137/D144)</f>
        <v>0</v>
      </c>
      <c r="F137" s="81">
        <v>1</v>
      </c>
      <c r="G137" s="34">
        <f>IF(F144=0, "-", F137/F144)</f>
        <v>2.7027027027027029E-2</v>
      </c>
      <c r="H137" s="65">
        <v>0</v>
      </c>
      <c r="I137" s="9">
        <f>IF(H144=0, "-", H137/H144)</f>
        <v>0</v>
      </c>
      <c r="J137" s="8" t="str">
        <f t="shared" si="10"/>
        <v>-</v>
      </c>
      <c r="K137" s="9" t="str">
        <f t="shared" si="11"/>
        <v>-</v>
      </c>
    </row>
    <row r="138" spans="1:11" x14ac:dyDescent="0.2">
      <c r="A138" s="7" t="s">
        <v>261</v>
      </c>
      <c r="B138" s="65">
        <v>0</v>
      </c>
      <c r="C138" s="34">
        <f>IF(B144=0, "-", B138/B144)</f>
        <v>0</v>
      </c>
      <c r="D138" s="65">
        <v>0</v>
      </c>
      <c r="E138" s="9">
        <f>IF(D144=0, "-", D138/D144)</f>
        <v>0</v>
      </c>
      <c r="F138" s="81">
        <v>1</v>
      </c>
      <c r="G138" s="34">
        <f>IF(F144=0, "-", F138/F144)</f>
        <v>2.7027027027027029E-2</v>
      </c>
      <c r="H138" s="65">
        <v>0</v>
      </c>
      <c r="I138" s="9">
        <f>IF(H144=0, "-", H138/H144)</f>
        <v>0</v>
      </c>
      <c r="J138" s="8" t="str">
        <f t="shared" si="10"/>
        <v>-</v>
      </c>
      <c r="K138" s="9" t="str">
        <f t="shared" si="11"/>
        <v>-</v>
      </c>
    </row>
    <row r="139" spans="1:11" x14ac:dyDescent="0.2">
      <c r="A139" s="7" t="s">
        <v>262</v>
      </c>
      <c r="B139" s="65">
        <v>0</v>
      </c>
      <c r="C139" s="34">
        <f>IF(B144=0, "-", B139/B144)</f>
        <v>0</v>
      </c>
      <c r="D139" s="65">
        <v>0</v>
      </c>
      <c r="E139" s="9">
        <f>IF(D144=0, "-", D139/D144)</f>
        <v>0</v>
      </c>
      <c r="F139" s="81">
        <v>4</v>
      </c>
      <c r="G139" s="34">
        <f>IF(F144=0, "-", F139/F144)</f>
        <v>0.10810810810810811</v>
      </c>
      <c r="H139" s="65">
        <v>1</v>
      </c>
      <c r="I139" s="9">
        <f>IF(H144=0, "-", H139/H144)</f>
        <v>3.3333333333333333E-2</v>
      </c>
      <c r="J139" s="8" t="str">
        <f t="shared" si="10"/>
        <v>-</v>
      </c>
      <c r="K139" s="9">
        <f t="shared" si="11"/>
        <v>3</v>
      </c>
    </row>
    <row r="140" spans="1:11" x14ac:dyDescent="0.2">
      <c r="A140" s="7" t="s">
        <v>263</v>
      </c>
      <c r="B140" s="65">
        <v>1</v>
      </c>
      <c r="C140" s="34">
        <f>IF(B144=0, "-", B140/B144)</f>
        <v>0.16666666666666666</v>
      </c>
      <c r="D140" s="65">
        <v>0</v>
      </c>
      <c r="E140" s="9">
        <f>IF(D144=0, "-", D140/D144)</f>
        <v>0</v>
      </c>
      <c r="F140" s="81">
        <v>5</v>
      </c>
      <c r="G140" s="34">
        <f>IF(F144=0, "-", F140/F144)</f>
        <v>0.13513513513513514</v>
      </c>
      <c r="H140" s="65">
        <v>3</v>
      </c>
      <c r="I140" s="9">
        <f>IF(H144=0, "-", H140/H144)</f>
        <v>0.1</v>
      </c>
      <c r="J140" s="8" t="str">
        <f t="shared" si="10"/>
        <v>-</v>
      </c>
      <c r="K140" s="9">
        <f t="shared" si="11"/>
        <v>0.66666666666666663</v>
      </c>
    </row>
    <row r="141" spans="1:11" x14ac:dyDescent="0.2">
      <c r="A141" s="7" t="s">
        <v>264</v>
      </c>
      <c r="B141" s="65">
        <v>2</v>
      </c>
      <c r="C141" s="34">
        <f>IF(B144=0, "-", B141/B144)</f>
        <v>0.33333333333333331</v>
      </c>
      <c r="D141" s="65">
        <v>1</v>
      </c>
      <c r="E141" s="9">
        <f>IF(D144=0, "-", D141/D144)</f>
        <v>0.5</v>
      </c>
      <c r="F141" s="81">
        <v>14</v>
      </c>
      <c r="G141" s="34">
        <f>IF(F144=0, "-", F141/F144)</f>
        <v>0.3783783783783784</v>
      </c>
      <c r="H141" s="65">
        <v>8</v>
      </c>
      <c r="I141" s="9">
        <f>IF(H144=0, "-", H141/H144)</f>
        <v>0.26666666666666666</v>
      </c>
      <c r="J141" s="8">
        <f t="shared" si="10"/>
        <v>1</v>
      </c>
      <c r="K141" s="9">
        <f t="shared" si="11"/>
        <v>0.75</v>
      </c>
    </row>
    <row r="142" spans="1:11" x14ac:dyDescent="0.2">
      <c r="A142" s="7" t="s">
        <v>265</v>
      </c>
      <c r="B142" s="65">
        <v>1</v>
      </c>
      <c r="C142" s="34">
        <f>IF(B144=0, "-", B142/B144)</f>
        <v>0.16666666666666666</v>
      </c>
      <c r="D142" s="65">
        <v>0</v>
      </c>
      <c r="E142" s="9">
        <f>IF(D144=0, "-", D142/D144)</f>
        <v>0</v>
      </c>
      <c r="F142" s="81">
        <v>2</v>
      </c>
      <c r="G142" s="34">
        <f>IF(F144=0, "-", F142/F144)</f>
        <v>5.4054054054054057E-2</v>
      </c>
      <c r="H142" s="65">
        <v>1</v>
      </c>
      <c r="I142" s="9">
        <f>IF(H144=0, "-", H142/H144)</f>
        <v>3.3333333333333333E-2</v>
      </c>
      <c r="J142" s="8" t="str">
        <f t="shared" si="10"/>
        <v>-</v>
      </c>
      <c r="K142" s="9">
        <f t="shared" si="11"/>
        <v>1</v>
      </c>
    </row>
    <row r="143" spans="1:11" x14ac:dyDescent="0.2">
      <c r="A143" s="2"/>
      <c r="B143" s="68"/>
      <c r="C143" s="33"/>
      <c r="D143" s="68"/>
      <c r="E143" s="6"/>
      <c r="F143" s="82"/>
      <c r="G143" s="33"/>
      <c r="H143" s="68"/>
      <c r="I143" s="6"/>
      <c r="J143" s="5"/>
      <c r="K143" s="6"/>
    </row>
    <row r="144" spans="1:11" s="43" customFormat="1" x14ac:dyDescent="0.2">
      <c r="A144" s="162" t="s">
        <v>516</v>
      </c>
      <c r="B144" s="71">
        <f>SUM(B133:B143)</f>
        <v>6</v>
      </c>
      <c r="C144" s="40">
        <f>B144/1382</f>
        <v>4.3415340086830683E-3</v>
      </c>
      <c r="D144" s="71">
        <f>SUM(D133:D143)</f>
        <v>2</v>
      </c>
      <c r="E144" s="41">
        <f>D144/1337</f>
        <v>1.4958863126402393E-3</v>
      </c>
      <c r="F144" s="77">
        <f>SUM(F133:F143)</f>
        <v>37</v>
      </c>
      <c r="G144" s="42">
        <f>F144/15281</f>
        <v>2.4213075060532689E-3</v>
      </c>
      <c r="H144" s="71">
        <f>SUM(H133:H143)</f>
        <v>30</v>
      </c>
      <c r="I144" s="41">
        <f>H144/12550</f>
        <v>2.3904382470119521E-3</v>
      </c>
      <c r="J144" s="37">
        <f>IF(D144=0, "-", IF((B144-D144)/D144&lt;10, (B144-D144)/D144, "&gt;999%"))</f>
        <v>2</v>
      </c>
      <c r="K144" s="38">
        <f>IF(H144=0, "-", IF((F144-H144)/H144&lt;10, (F144-H144)/H144, "&gt;999%"))</f>
        <v>0.23333333333333334</v>
      </c>
    </row>
    <row r="145" spans="1:11" x14ac:dyDescent="0.2">
      <c r="B145" s="83"/>
      <c r="D145" s="83"/>
      <c r="F145" s="83"/>
      <c r="H145" s="83"/>
    </row>
    <row r="146" spans="1:11" s="43" customFormat="1" x14ac:dyDescent="0.2">
      <c r="A146" s="162" t="s">
        <v>515</v>
      </c>
      <c r="B146" s="71">
        <v>10</v>
      </c>
      <c r="C146" s="40">
        <f>B146/1382</f>
        <v>7.2358900144717797E-3</v>
      </c>
      <c r="D146" s="71">
        <v>8</v>
      </c>
      <c r="E146" s="41">
        <f>D146/1337</f>
        <v>5.9835452505609572E-3</v>
      </c>
      <c r="F146" s="77">
        <v>94</v>
      </c>
      <c r="G146" s="42">
        <f>F146/15281</f>
        <v>6.1514298802434397E-3</v>
      </c>
      <c r="H146" s="71">
        <v>120</v>
      </c>
      <c r="I146" s="41">
        <f>H146/12550</f>
        <v>9.5617529880478083E-3</v>
      </c>
      <c r="J146" s="37">
        <f>IF(D146=0, "-", IF((B146-D146)/D146&lt;10, (B146-D146)/D146, "&gt;999%"))</f>
        <v>0.25</v>
      </c>
      <c r="K146" s="38">
        <f>IF(H146=0, "-", IF((F146-H146)/H146&lt;10, (F146-H146)/H146, "&gt;999%"))</f>
        <v>-0.21666666666666667</v>
      </c>
    </row>
    <row r="147" spans="1:11" x14ac:dyDescent="0.2">
      <c r="B147" s="83"/>
      <c r="D147" s="83"/>
      <c r="F147" s="83"/>
      <c r="H147" s="83"/>
    </row>
    <row r="148" spans="1:11" ht="15.75" x14ac:dyDescent="0.25">
      <c r="A148" s="164" t="s">
        <v>100</v>
      </c>
      <c r="B148" s="196" t="s">
        <v>1</v>
      </c>
      <c r="C148" s="200"/>
      <c r="D148" s="200"/>
      <c r="E148" s="197"/>
      <c r="F148" s="196" t="s">
        <v>14</v>
      </c>
      <c r="G148" s="200"/>
      <c r="H148" s="200"/>
      <c r="I148" s="197"/>
      <c r="J148" s="196" t="s">
        <v>15</v>
      </c>
      <c r="K148" s="197"/>
    </row>
    <row r="149" spans="1:11" x14ac:dyDescent="0.2">
      <c r="A149" s="22"/>
      <c r="B149" s="196">
        <f>VALUE(RIGHT($B$2, 4))</f>
        <v>2020</v>
      </c>
      <c r="C149" s="197"/>
      <c r="D149" s="196">
        <f>B149-1</f>
        <v>2019</v>
      </c>
      <c r="E149" s="204"/>
      <c r="F149" s="196">
        <f>B149</f>
        <v>2020</v>
      </c>
      <c r="G149" s="204"/>
      <c r="H149" s="196">
        <f>D149</f>
        <v>2019</v>
      </c>
      <c r="I149" s="204"/>
      <c r="J149" s="140" t="s">
        <v>4</v>
      </c>
      <c r="K149" s="141" t="s">
        <v>2</v>
      </c>
    </row>
    <row r="150" spans="1:11" x14ac:dyDescent="0.2">
      <c r="A150" s="163" t="s">
        <v>126</v>
      </c>
      <c r="B150" s="61" t="s">
        <v>12</v>
      </c>
      <c r="C150" s="62" t="s">
        <v>13</v>
      </c>
      <c r="D150" s="61" t="s">
        <v>12</v>
      </c>
      <c r="E150" s="63" t="s">
        <v>13</v>
      </c>
      <c r="F150" s="62" t="s">
        <v>12</v>
      </c>
      <c r="G150" s="62" t="s">
        <v>13</v>
      </c>
      <c r="H150" s="61" t="s">
        <v>12</v>
      </c>
      <c r="I150" s="63" t="s">
        <v>13</v>
      </c>
      <c r="J150" s="61"/>
      <c r="K150" s="63"/>
    </row>
    <row r="151" spans="1:11" x14ac:dyDescent="0.2">
      <c r="A151" s="7" t="s">
        <v>266</v>
      </c>
      <c r="B151" s="65">
        <v>1</v>
      </c>
      <c r="C151" s="34">
        <f>IF(B153=0, "-", B151/B153)</f>
        <v>1</v>
      </c>
      <c r="D151" s="65">
        <v>0</v>
      </c>
      <c r="E151" s="9" t="str">
        <f>IF(D153=0, "-", D151/D153)</f>
        <v>-</v>
      </c>
      <c r="F151" s="81">
        <v>3</v>
      </c>
      <c r="G151" s="34">
        <f>IF(F153=0, "-", F151/F153)</f>
        <v>1</v>
      </c>
      <c r="H151" s="65">
        <v>4</v>
      </c>
      <c r="I151" s="9">
        <f>IF(H153=0, "-", H151/H153)</f>
        <v>1</v>
      </c>
      <c r="J151" s="8" t="str">
        <f>IF(D151=0, "-", IF((B151-D151)/D151&lt;10, (B151-D151)/D151, "&gt;999%"))</f>
        <v>-</v>
      </c>
      <c r="K151" s="9">
        <f>IF(H151=0, "-", IF((F151-H151)/H151&lt;10, (F151-H151)/H151, "&gt;999%"))</f>
        <v>-0.25</v>
      </c>
    </row>
    <row r="152" spans="1:11" x14ac:dyDescent="0.2">
      <c r="A152" s="2"/>
      <c r="B152" s="68"/>
      <c r="C152" s="33"/>
      <c r="D152" s="68"/>
      <c r="E152" s="6"/>
      <c r="F152" s="82"/>
      <c r="G152" s="33"/>
      <c r="H152" s="68"/>
      <c r="I152" s="6"/>
      <c r="J152" s="5"/>
      <c r="K152" s="6"/>
    </row>
    <row r="153" spans="1:11" s="43" customFormat="1" x14ac:dyDescent="0.2">
      <c r="A153" s="162" t="s">
        <v>514</v>
      </c>
      <c r="B153" s="71">
        <f>SUM(B151:B152)</f>
        <v>1</v>
      </c>
      <c r="C153" s="40">
        <f>B153/1382</f>
        <v>7.2358900144717795E-4</v>
      </c>
      <c r="D153" s="71">
        <f>SUM(D151:D152)</f>
        <v>0</v>
      </c>
      <c r="E153" s="41">
        <f>D153/1337</f>
        <v>0</v>
      </c>
      <c r="F153" s="77">
        <f>SUM(F151:F152)</f>
        <v>3</v>
      </c>
      <c r="G153" s="42">
        <f>F153/15281</f>
        <v>1.9632223022053531E-4</v>
      </c>
      <c r="H153" s="71">
        <f>SUM(H151:H152)</f>
        <v>4</v>
      </c>
      <c r="I153" s="41">
        <f>H153/12550</f>
        <v>3.1872509960159364E-4</v>
      </c>
      <c r="J153" s="37" t="str">
        <f>IF(D153=0, "-", IF((B153-D153)/D153&lt;10, (B153-D153)/D153, "&gt;999%"))</f>
        <v>-</v>
      </c>
      <c r="K153" s="38">
        <f>IF(H153=0, "-", IF((F153-H153)/H153&lt;10, (F153-H153)/H153, "&gt;999%"))</f>
        <v>-0.25</v>
      </c>
    </row>
    <row r="154" spans="1:11" x14ac:dyDescent="0.2">
      <c r="B154" s="83"/>
      <c r="D154" s="83"/>
      <c r="F154" s="83"/>
      <c r="H154" s="83"/>
    </row>
    <row r="155" spans="1:11" x14ac:dyDescent="0.2">
      <c r="A155" s="163" t="s">
        <v>127</v>
      </c>
      <c r="B155" s="61" t="s">
        <v>12</v>
      </c>
      <c r="C155" s="62" t="s">
        <v>13</v>
      </c>
      <c r="D155" s="61" t="s">
        <v>12</v>
      </c>
      <c r="E155" s="63" t="s">
        <v>13</v>
      </c>
      <c r="F155" s="62" t="s">
        <v>12</v>
      </c>
      <c r="G155" s="62" t="s">
        <v>13</v>
      </c>
      <c r="H155" s="61" t="s">
        <v>12</v>
      </c>
      <c r="I155" s="63" t="s">
        <v>13</v>
      </c>
      <c r="J155" s="61"/>
      <c r="K155" s="63"/>
    </row>
    <row r="156" spans="1:11" x14ac:dyDescent="0.2">
      <c r="A156" s="7" t="s">
        <v>267</v>
      </c>
      <c r="B156" s="65">
        <v>0</v>
      </c>
      <c r="C156" s="34">
        <f>IF(B161=0, "-", B156/B161)</f>
        <v>0</v>
      </c>
      <c r="D156" s="65">
        <v>0</v>
      </c>
      <c r="E156" s="9" t="str">
        <f>IF(D161=0, "-", D156/D161)</f>
        <v>-</v>
      </c>
      <c r="F156" s="81">
        <v>1</v>
      </c>
      <c r="G156" s="34">
        <f>IF(F161=0, "-", F156/F161)</f>
        <v>0.16666666666666666</v>
      </c>
      <c r="H156" s="65">
        <v>0</v>
      </c>
      <c r="I156" s="9">
        <f>IF(H161=0, "-", H156/H161)</f>
        <v>0</v>
      </c>
      <c r="J156" s="8" t="str">
        <f>IF(D156=0, "-", IF((B156-D156)/D156&lt;10, (B156-D156)/D156, "&gt;999%"))</f>
        <v>-</v>
      </c>
      <c r="K156" s="9" t="str">
        <f>IF(H156=0, "-", IF((F156-H156)/H156&lt;10, (F156-H156)/H156, "&gt;999%"))</f>
        <v>-</v>
      </c>
    </row>
    <row r="157" spans="1:11" x14ac:dyDescent="0.2">
      <c r="A157" s="7" t="s">
        <v>268</v>
      </c>
      <c r="B157" s="65">
        <v>0</v>
      </c>
      <c r="C157" s="34">
        <f>IF(B161=0, "-", B157/B161)</f>
        <v>0</v>
      </c>
      <c r="D157" s="65">
        <v>0</v>
      </c>
      <c r="E157" s="9" t="str">
        <f>IF(D161=0, "-", D157/D161)</f>
        <v>-</v>
      </c>
      <c r="F157" s="81">
        <v>2</v>
      </c>
      <c r="G157" s="34">
        <f>IF(F161=0, "-", F157/F161)</f>
        <v>0.33333333333333331</v>
      </c>
      <c r="H157" s="65">
        <v>1</v>
      </c>
      <c r="I157" s="9">
        <f>IF(H161=0, "-", H157/H161)</f>
        <v>0.5</v>
      </c>
      <c r="J157" s="8" t="str">
        <f>IF(D157=0, "-", IF((B157-D157)/D157&lt;10, (B157-D157)/D157, "&gt;999%"))</f>
        <v>-</v>
      </c>
      <c r="K157" s="9">
        <f>IF(H157=0, "-", IF((F157-H157)/H157&lt;10, (F157-H157)/H157, "&gt;999%"))</f>
        <v>1</v>
      </c>
    </row>
    <row r="158" spans="1:11" x14ac:dyDescent="0.2">
      <c r="A158" s="7" t="s">
        <v>269</v>
      </c>
      <c r="B158" s="65">
        <v>1</v>
      </c>
      <c r="C158" s="34">
        <f>IF(B161=0, "-", B158/B161)</f>
        <v>1</v>
      </c>
      <c r="D158" s="65">
        <v>0</v>
      </c>
      <c r="E158" s="9" t="str">
        <f>IF(D161=0, "-", D158/D161)</f>
        <v>-</v>
      </c>
      <c r="F158" s="81">
        <v>1</v>
      </c>
      <c r="G158" s="34">
        <f>IF(F161=0, "-", F158/F161)</f>
        <v>0.16666666666666666</v>
      </c>
      <c r="H158" s="65">
        <v>0</v>
      </c>
      <c r="I158" s="9">
        <f>IF(H161=0, "-", H158/H161)</f>
        <v>0</v>
      </c>
      <c r="J158" s="8" t="str">
        <f>IF(D158=0, "-", IF((B158-D158)/D158&lt;10, (B158-D158)/D158, "&gt;999%"))</f>
        <v>-</v>
      </c>
      <c r="K158" s="9" t="str">
        <f>IF(H158=0, "-", IF((F158-H158)/H158&lt;10, (F158-H158)/H158, "&gt;999%"))</f>
        <v>-</v>
      </c>
    </row>
    <row r="159" spans="1:11" x14ac:dyDescent="0.2">
      <c r="A159" s="7" t="s">
        <v>270</v>
      </c>
      <c r="B159" s="65">
        <v>0</v>
      </c>
      <c r="C159" s="34">
        <f>IF(B161=0, "-", B159/B161)</f>
        <v>0</v>
      </c>
      <c r="D159" s="65">
        <v>0</v>
      </c>
      <c r="E159" s="9" t="str">
        <f>IF(D161=0, "-", D159/D161)</f>
        <v>-</v>
      </c>
      <c r="F159" s="81">
        <v>2</v>
      </c>
      <c r="G159" s="34">
        <f>IF(F161=0, "-", F159/F161)</f>
        <v>0.33333333333333331</v>
      </c>
      <c r="H159" s="65">
        <v>1</v>
      </c>
      <c r="I159" s="9">
        <f>IF(H161=0, "-", H159/H161)</f>
        <v>0.5</v>
      </c>
      <c r="J159" s="8" t="str">
        <f>IF(D159=0, "-", IF((B159-D159)/D159&lt;10, (B159-D159)/D159, "&gt;999%"))</f>
        <v>-</v>
      </c>
      <c r="K159" s="9">
        <f>IF(H159=0, "-", IF((F159-H159)/H159&lt;10, (F159-H159)/H159, "&gt;999%"))</f>
        <v>1</v>
      </c>
    </row>
    <row r="160" spans="1:11" x14ac:dyDescent="0.2">
      <c r="A160" s="2"/>
      <c r="B160" s="68"/>
      <c r="C160" s="33"/>
      <c r="D160" s="68"/>
      <c r="E160" s="6"/>
      <c r="F160" s="82"/>
      <c r="G160" s="33"/>
      <c r="H160" s="68"/>
      <c r="I160" s="6"/>
      <c r="J160" s="5"/>
      <c r="K160" s="6"/>
    </row>
    <row r="161" spans="1:11" s="43" customFormat="1" x14ac:dyDescent="0.2">
      <c r="A161" s="162" t="s">
        <v>513</v>
      </c>
      <c r="B161" s="71">
        <f>SUM(B156:B160)</f>
        <v>1</v>
      </c>
      <c r="C161" s="40">
        <f>B161/1382</f>
        <v>7.2358900144717795E-4</v>
      </c>
      <c r="D161" s="71">
        <f>SUM(D156:D160)</f>
        <v>0</v>
      </c>
      <c r="E161" s="41">
        <f>D161/1337</f>
        <v>0</v>
      </c>
      <c r="F161" s="77">
        <f>SUM(F156:F160)</f>
        <v>6</v>
      </c>
      <c r="G161" s="42">
        <f>F161/15281</f>
        <v>3.9264446044107062E-4</v>
      </c>
      <c r="H161" s="71">
        <f>SUM(H156:H160)</f>
        <v>2</v>
      </c>
      <c r="I161" s="41">
        <f>H161/12550</f>
        <v>1.5936254980079682E-4</v>
      </c>
      <c r="J161" s="37" t="str">
        <f>IF(D161=0, "-", IF((B161-D161)/D161&lt;10, (B161-D161)/D161, "&gt;999%"))</f>
        <v>-</v>
      </c>
      <c r="K161" s="38">
        <f>IF(H161=0, "-", IF((F161-H161)/H161&lt;10, (F161-H161)/H161, "&gt;999%"))</f>
        <v>2</v>
      </c>
    </row>
    <row r="162" spans="1:11" x14ac:dyDescent="0.2">
      <c r="B162" s="83"/>
      <c r="D162" s="83"/>
      <c r="F162" s="83"/>
      <c r="H162" s="83"/>
    </row>
    <row r="163" spans="1:11" s="43" customFormat="1" x14ac:dyDescent="0.2">
      <c r="A163" s="162" t="s">
        <v>512</v>
      </c>
      <c r="B163" s="71">
        <v>2</v>
      </c>
      <c r="C163" s="40">
        <f>B163/1382</f>
        <v>1.4471780028943559E-3</v>
      </c>
      <c r="D163" s="71">
        <v>0</v>
      </c>
      <c r="E163" s="41">
        <f>D163/1337</f>
        <v>0</v>
      </c>
      <c r="F163" s="77">
        <v>9</v>
      </c>
      <c r="G163" s="42">
        <f>F163/15281</f>
        <v>5.8896669066160594E-4</v>
      </c>
      <c r="H163" s="71">
        <v>6</v>
      </c>
      <c r="I163" s="41">
        <f>H163/12550</f>
        <v>4.7808764940239046E-4</v>
      </c>
      <c r="J163" s="37" t="str">
        <f>IF(D163=0, "-", IF((B163-D163)/D163&lt;10, (B163-D163)/D163, "&gt;999%"))</f>
        <v>-</v>
      </c>
      <c r="K163" s="38">
        <f>IF(H163=0, "-", IF((F163-H163)/H163&lt;10, (F163-H163)/H163, "&gt;999%"))</f>
        <v>0.5</v>
      </c>
    </row>
    <row r="164" spans="1:11" x14ac:dyDescent="0.2">
      <c r="B164" s="83"/>
      <c r="D164" s="83"/>
      <c r="F164" s="83"/>
      <c r="H164" s="83"/>
    </row>
    <row r="165" spans="1:11" ht="15.75" x14ac:dyDescent="0.25">
      <c r="A165" s="164" t="s">
        <v>101</v>
      </c>
      <c r="B165" s="196" t="s">
        <v>1</v>
      </c>
      <c r="C165" s="200"/>
      <c r="D165" s="200"/>
      <c r="E165" s="197"/>
      <c r="F165" s="196" t="s">
        <v>14</v>
      </c>
      <c r="G165" s="200"/>
      <c r="H165" s="200"/>
      <c r="I165" s="197"/>
      <c r="J165" s="196" t="s">
        <v>15</v>
      </c>
      <c r="K165" s="197"/>
    </row>
    <row r="166" spans="1:11" x14ac:dyDescent="0.2">
      <c r="A166" s="22"/>
      <c r="B166" s="196">
        <f>VALUE(RIGHT($B$2, 4))</f>
        <v>2020</v>
      </c>
      <c r="C166" s="197"/>
      <c r="D166" s="196">
        <f>B166-1</f>
        <v>2019</v>
      </c>
      <c r="E166" s="204"/>
      <c r="F166" s="196">
        <f>B166</f>
        <v>2020</v>
      </c>
      <c r="G166" s="204"/>
      <c r="H166" s="196">
        <f>D166</f>
        <v>2019</v>
      </c>
      <c r="I166" s="204"/>
      <c r="J166" s="140" t="s">
        <v>4</v>
      </c>
      <c r="K166" s="141" t="s">
        <v>2</v>
      </c>
    </row>
    <row r="167" spans="1:11" x14ac:dyDescent="0.2">
      <c r="A167" s="163" t="s">
        <v>128</v>
      </c>
      <c r="B167" s="61" t="s">
        <v>12</v>
      </c>
      <c r="C167" s="62" t="s">
        <v>13</v>
      </c>
      <c r="D167" s="61" t="s">
        <v>12</v>
      </c>
      <c r="E167" s="63" t="s">
        <v>13</v>
      </c>
      <c r="F167" s="62" t="s">
        <v>12</v>
      </c>
      <c r="G167" s="62" t="s">
        <v>13</v>
      </c>
      <c r="H167" s="61" t="s">
        <v>12</v>
      </c>
      <c r="I167" s="63" t="s">
        <v>13</v>
      </c>
      <c r="J167" s="61"/>
      <c r="K167" s="63"/>
    </row>
    <row r="168" spans="1:11" x14ac:dyDescent="0.2">
      <c r="A168" s="7" t="s">
        <v>271</v>
      </c>
      <c r="B168" s="65">
        <v>4</v>
      </c>
      <c r="C168" s="34">
        <f>IF(B177=0, "-", B168/B177)</f>
        <v>0.33333333333333331</v>
      </c>
      <c r="D168" s="65">
        <v>7</v>
      </c>
      <c r="E168" s="9">
        <f>IF(D177=0, "-", D168/D177)</f>
        <v>0.3888888888888889</v>
      </c>
      <c r="F168" s="81">
        <v>20</v>
      </c>
      <c r="G168" s="34">
        <f>IF(F177=0, "-", F168/F177)</f>
        <v>0.19801980198019803</v>
      </c>
      <c r="H168" s="65">
        <v>44</v>
      </c>
      <c r="I168" s="9">
        <f>IF(H177=0, "-", H168/H177)</f>
        <v>0.26666666666666666</v>
      </c>
      <c r="J168" s="8">
        <f t="shared" ref="J168:J175" si="12">IF(D168=0, "-", IF((B168-D168)/D168&lt;10, (B168-D168)/D168, "&gt;999%"))</f>
        <v>-0.42857142857142855</v>
      </c>
      <c r="K168" s="9">
        <f t="shared" ref="K168:K175" si="13">IF(H168=0, "-", IF((F168-H168)/H168&lt;10, (F168-H168)/H168, "&gt;999%"))</f>
        <v>-0.54545454545454541</v>
      </c>
    </row>
    <row r="169" spans="1:11" x14ac:dyDescent="0.2">
      <c r="A169" s="7" t="s">
        <v>272</v>
      </c>
      <c r="B169" s="65">
        <v>3</v>
      </c>
      <c r="C169" s="34">
        <f>IF(B177=0, "-", B169/B177)</f>
        <v>0.25</v>
      </c>
      <c r="D169" s="65">
        <v>1</v>
      </c>
      <c r="E169" s="9">
        <f>IF(D177=0, "-", D169/D177)</f>
        <v>5.5555555555555552E-2</v>
      </c>
      <c r="F169" s="81">
        <v>11</v>
      </c>
      <c r="G169" s="34">
        <f>IF(F177=0, "-", F169/F177)</f>
        <v>0.10891089108910891</v>
      </c>
      <c r="H169" s="65">
        <v>13</v>
      </c>
      <c r="I169" s="9">
        <f>IF(H177=0, "-", H169/H177)</f>
        <v>7.8787878787878782E-2</v>
      </c>
      <c r="J169" s="8">
        <f t="shared" si="12"/>
        <v>2</v>
      </c>
      <c r="K169" s="9">
        <f t="shared" si="13"/>
        <v>-0.15384615384615385</v>
      </c>
    </row>
    <row r="170" spans="1:11" x14ac:dyDescent="0.2">
      <c r="A170" s="7" t="s">
        <v>273</v>
      </c>
      <c r="B170" s="65">
        <v>3</v>
      </c>
      <c r="C170" s="34">
        <f>IF(B177=0, "-", B170/B177)</f>
        <v>0.25</v>
      </c>
      <c r="D170" s="65">
        <v>5</v>
      </c>
      <c r="E170" s="9">
        <f>IF(D177=0, "-", D170/D177)</f>
        <v>0.27777777777777779</v>
      </c>
      <c r="F170" s="81">
        <v>54</v>
      </c>
      <c r="G170" s="34">
        <f>IF(F177=0, "-", F170/F177)</f>
        <v>0.53465346534653468</v>
      </c>
      <c r="H170" s="65">
        <v>68</v>
      </c>
      <c r="I170" s="9">
        <f>IF(H177=0, "-", H170/H177)</f>
        <v>0.41212121212121211</v>
      </c>
      <c r="J170" s="8">
        <f t="shared" si="12"/>
        <v>-0.4</v>
      </c>
      <c r="K170" s="9">
        <f t="shared" si="13"/>
        <v>-0.20588235294117646</v>
      </c>
    </row>
    <row r="171" spans="1:11" x14ac:dyDescent="0.2">
      <c r="A171" s="7" t="s">
        <v>274</v>
      </c>
      <c r="B171" s="65">
        <v>1</v>
      </c>
      <c r="C171" s="34">
        <f>IF(B177=0, "-", B171/B177)</f>
        <v>8.3333333333333329E-2</v>
      </c>
      <c r="D171" s="65">
        <v>1</v>
      </c>
      <c r="E171" s="9">
        <f>IF(D177=0, "-", D171/D177)</f>
        <v>5.5555555555555552E-2</v>
      </c>
      <c r="F171" s="81">
        <v>5</v>
      </c>
      <c r="G171" s="34">
        <f>IF(F177=0, "-", F171/F177)</f>
        <v>4.9504950495049507E-2</v>
      </c>
      <c r="H171" s="65">
        <v>6</v>
      </c>
      <c r="I171" s="9">
        <f>IF(H177=0, "-", H171/H177)</f>
        <v>3.6363636363636362E-2</v>
      </c>
      <c r="J171" s="8">
        <f t="shared" si="12"/>
        <v>0</v>
      </c>
      <c r="K171" s="9">
        <f t="shared" si="13"/>
        <v>-0.16666666666666666</v>
      </c>
    </row>
    <row r="172" spans="1:11" x14ac:dyDescent="0.2">
      <c r="A172" s="7" t="s">
        <v>275</v>
      </c>
      <c r="B172" s="65">
        <v>0</v>
      </c>
      <c r="C172" s="34">
        <f>IF(B177=0, "-", B172/B177)</f>
        <v>0</v>
      </c>
      <c r="D172" s="65">
        <v>1</v>
      </c>
      <c r="E172" s="9">
        <f>IF(D177=0, "-", D172/D177)</f>
        <v>5.5555555555555552E-2</v>
      </c>
      <c r="F172" s="81">
        <v>2</v>
      </c>
      <c r="G172" s="34">
        <f>IF(F177=0, "-", F172/F177)</f>
        <v>1.9801980198019802E-2</v>
      </c>
      <c r="H172" s="65">
        <v>4</v>
      </c>
      <c r="I172" s="9">
        <f>IF(H177=0, "-", H172/H177)</f>
        <v>2.4242424242424242E-2</v>
      </c>
      <c r="J172" s="8">
        <f t="shared" si="12"/>
        <v>-1</v>
      </c>
      <c r="K172" s="9">
        <f t="shared" si="13"/>
        <v>-0.5</v>
      </c>
    </row>
    <row r="173" spans="1:11" x14ac:dyDescent="0.2">
      <c r="A173" s="7" t="s">
        <v>276</v>
      </c>
      <c r="B173" s="65">
        <v>1</v>
      </c>
      <c r="C173" s="34">
        <f>IF(B177=0, "-", B173/B177)</f>
        <v>8.3333333333333329E-2</v>
      </c>
      <c r="D173" s="65">
        <v>2</v>
      </c>
      <c r="E173" s="9">
        <f>IF(D177=0, "-", D173/D177)</f>
        <v>0.1111111111111111</v>
      </c>
      <c r="F173" s="81">
        <v>4</v>
      </c>
      <c r="G173" s="34">
        <f>IF(F177=0, "-", F173/F177)</f>
        <v>3.9603960396039604E-2</v>
      </c>
      <c r="H173" s="65">
        <v>13</v>
      </c>
      <c r="I173" s="9">
        <f>IF(H177=0, "-", H173/H177)</f>
        <v>7.8787878787878782E-2</v>
      </c>
      <c r="J173" s="8">
        <f t="shared" si="12"/>
        <v>-0.5</v>
      </c>
      <c r="K173" s="9">
        <f t="shared" si="13"/>
        <v>-0.69230769230769229</v>
      </c>
    </row>
    <row r="174" spans="1:11" x14ac:dyDescent="0.2">
      <c r="A174" s="7" t="s">
        <v>277</v>
      </c>
      <c r="B174" s="65">
        <v>0</v>
      </c>
      <c r="C174" s="34">
        <f>IF(B177=0, "-", B174/B177)</f>
        <v>0</v>
      </c>
      <c r="D174" s="65">
        <v>0</v>
      </c>
      <c r="E174" s="9">
        <f>IF(D177=0, "-", D174/D177)</f>
        <v>0</v>
      </c>
      <c r="F174" s="81">
        <v>0</v>
      </c>
      <c r="G174" s="34">
        <f>IF(F177=0, "-", F174/F177)</f>
        <v>0</v>
      </c>
      <c r="H174" s="65">
        <v>2</v>
      </c>
      <c r="I174" s="9">
        <f>IF(H177=0, "-", H174/H177)</f>
        <v>1.2121212121212121E-2</v>
      </c>
      <c r="J174" s="8" t="str">
        <f t="shared" si="12"/>
        <v>-</v>
      </c>
      <c r="K174" s="9">
        <f t="shared" si="13"/>
        <v>-1</v>
      </c>
    </row>
    <row r="175" spans="1:11" x14ac:dyDescent="0.2">
      <c r="A175" s="7" t="s">
        <v>278</v>
      </c>
      <c r="B175" s="65">
        <v>0</v>
      </c>
      <c r="C175" s="34">
        <f>IF(B177=0, "-", B175/B177)</f>
        <v>0</v>
      </c>
      <c r="D175" s="65">
        <v>1</v>
      </c>
      <c r="E175" s="9">
        <f>IF(D177=0, "-", D175/D177)</f>
        <v>5.5555555555555552E-2</v>
      </c>
      <c r="F175" s="81">
        <v>5</v>
      </c>
      <c r="G175" s="34">
        <f>IF(F177=0, "-", F175/F177)</f>
        <v>4.9504950495049507E-2</v>
      </c>
      <c r="H175" s="65">
        <v>15</v>
      </c>
      <c r="I175" s="9">
        <f>IF(H177=0, "-", H175/H177)</f>
        <v>9.0909090909090912E-2</v>
      </c>
      <c r="J175" s="8">
        <f t="shared" si="12"/>
        <v>-1</v>
      </c>
      <c r="K175" s="9">
        <f t="shared" si="13"/>
        <v>-0.66666666666666663</v>
      </c>
    </row>
    <row r="176" spans="1:11" x14ac:dyDescent="0.2">
      <c r="A176" s="2"/>
      <c r="B176" s="68"/>
      <c r="C176" s="33"/>
      <c r="D176" s="68"/>
      <c r="E176" s="6"/>
      <c r="F176" s="82"/>
      <c r="G176" s="33"/>
      <c r="H176" s="68"/>
      <c r="I176" s="6"/>
      <c r="J176" s="5"/>
      <c r="K176" s="6"/>
    </row>
    <row r="177" spans="1:11" s="43" customFormat="1" x14ac:dyDescent="0.2">
      <c r="A177" s="162" t="s">
        <v>511</v>
      </c>
      <c r="B177" s="71">
        <f>SUM(B168:B176)</f>
        <v>12</v>
      </c>
      <c r="C177" s="40">
        <f>B177/1382</f>
        <v>8.6830680173661367E-3</v>
      </c>
      <c r="D177" s="71">
        <f>SUM(D168:D176)</f>
        <v>18</v>
      </c>
      <c r="E177" s="41">
        <f>D177/1337</f>
        <v>1.3462976813762155E-2</v>
      </c>
      <c r="F177" s="77">
        <f>SUM(F168:F176)</f>
        <v>101</v>
      </c>
      <c r="G177" s="42">
        <f>F177/15281</f>
        <v>6.6095150840913552E-3</v>
      </c>
      <c r="H177" s="71">
        <f>SUM(H168:H176)</f>
        <v>165</v>
      </c>
      <c r="I177" s="41">
        <f>H177/12550</f>
        <v>1.3147410358565738E-2</v>
      </c>
      <c r="J177" s="37">
        <f>IF(D177=0, "-", IF((B177-D177)/D177&lt;10, (B177-D177)/D177, "&gt;999%"))</f>
        <v>-0.33333333333333331</v>
      </c>
      <c r="K177" s="38">
        <f>IF(H177=0, "-", IF((F177-H177)/H177&lt;10, (F177-H177)/H177, "&gt;999%"))</f>
        <v>-0.38787878787878788</v>
      </c>
    </row>
    <row r="178" spans="1:11" x14ac:dyDescent="0.2">
      <c r="B178" s="83"/>
      <c r="D178" s="83"/>
      <c r="F178" s="83"/>
      <c r="H178" s="83"/>
    </row>
    <row r="179" spans="1:11" x14ac:dyDescent="0.2">
      <c r="A179" s="163" t="s">
        <v>129</v>
      </c>
      <c r="B179" s="61" t="s">
        <v>12</v>
      </c>
      <c r="C179" s="62" t="s">
        <v>13</v>
      </c>
      <c r="D179" s="61" t="s">
        <v>12</v>
      </c>
      <c r="E179" s="63" t="s">
        <v>13</v>
      </c>
      <c r="F179" s="62" t="s">
        <v>12</v>
      </c>
      <c r="G179" s="62" t="s">
        <v>13</v>
      </c>
      <c r="H179" s="61" t="s">
        <v>12</v>
      </c>
      <c r="I179" s="63" t="s">
        <v>13</v>
      </c>
      <c r="J179" s="61"/>
      <c r="K179" s="63"/>
    </row>
    <row r="180" spans="1:11" x14ac:dyDescent="0.2">
      <c r="A180" s="7" t="s">
        <v>279</v>
      </c>
      <c r="B180" s="65">
        <v>0</v>
      </c>
      <c r="C180" s="34" t="str">
        <f>IF(B184=0, "-", B180/B184)</f>
        <v>-</v>
      </c>
      <c r="D180" s="65">
        <v>0</v>
      </c>
      <c r="E180" s="9">
        <f>IF(D184=0, "-", D180/D184)</f>
        <v>0</v>
      </c>
      <c r="F180" s="81">
        <v>1</v>
      </c>
      <c r="G180" s="34">
        <f>IF(F184=0, "-", F180/F184)</f>
        <v>8.3333333333333329E-2</v>
      </c>
      <c r="H180" s="65">
        <v>0</v>
      </c>
      <c r="I180" s="9">
        <f>IF(H184=0, "-", H180/H184)</f>
        <v>0</v>
      </c>
      <c r="J180" s="8" t="str">
        <f>IF(D180=0, "-", IF((B180-D180)/D180&lt;10, (B180-D180)/D180, "&gt;999%"))</f>
        <v>-</v>
      </c>
      <c r="K180" s="9" t="str">
        <f>IF(H180=0, "-", IF((F180-H180)/H180&lt;10, (F180-H180)/H180, "&gt;999%"))</f>
        <v>-</v>
      </c>
    </row>
    <row r="181" spans="1:11" x14ac:dyDescent="0.2">
      <c r="A181" s="7" t="s">
        <v>280</v>
      </c>
      <c r="B181" s="65">
        <v>0</v>
      </c>
      <c r="C181" s="34" t="str">
        <f>IF(B184=0, "-", B181/B184)</f>
        <v>-</v>
      </c>
      <c r="D181" s="65">
        <v>1</v>
      </c>
      <c r="E181" s="9">
        <f>IF(D184=0, "-", D181/D184)</f>
        <v>1</v>
      </c>
      <c r="F181" s="81">
        <v>5</v>
      </c>
      <c r="G181" s="34">
        <f>IF(F184=0, "-", F181/F184)</f>
        <v>0.41666666666666669</v>
      </c>
      <c r="H181" s="65">
        <v>2</v>
      </c>
      <c r="I181" s="9">
        <f>IF(H184=0, "-", H181/H184)</f>
        <v>1</v>
      </c>
      <c r="J181" s="8">
        <f>IF(D181=0, "-", IF((B181-D181)/D181&lt;10, (B181-D181)/D181, "&gt;999%"))</f>
        <v>-1</v>
      </c>
      <c r="K181" s="9">
        <f>IF(H181=0, "-", IF((F181-H181)/H181&lt;10, (F181-H181)/H181, "&gt;999%"))</f>
        <v>1.5</v>
      </c>
    </row>
    <row r="182" spans="1:11" x14ac:dyDescent="0.2">
      <c r="A182" s="7" t="s">
        <v>281</v>
      </c>
      <c r="B182" s="65">
        <v>0</v>
      </c>
      <c r="C182" s="34" t="str">
        <f>IF(B184=0, "-", B182/B184)</f>
        <v>-</v>
      </c>
      <c r="D182" s="65">
        <v>0</v>
      </c>
      <c r="E182" s="9">
        <f>IF(D184=0, "-", D182/D184)</f>
        <v>0</v>
      </c>
      <c r="F182" s="81">
        <v>6</v>
      </c>
      <c r="G182" s="34">
        <f>IF(F184=0, "-", F182/F184)</f>
        <v>0.5</v>
      </c>
      <c r="H182" s="65">
        <v>0</v>
      </c>
      <c r="I182" s="9">
        <f>IF(H184=0, "-", H182/H184)</f>
        <v>0</v>
      </c>
      <c r="J182" s="8" t="str">
        <f>IF(D182=0, "-", IF((B182-D182)/D182&lt;10, (B182-D182)/D182, "&gt;999%"))</f>
        <v>-</v>
      </c>
      <c r="K182" s="9" t="str">
        <f>IF(H182=0, "-", IF((F182-H182)/H182&lt;10, (F182-H182)/H182, "&gt;999%"))</f>
        <v>-</v>
      </c>
    </row>
    <row r="183" spans="1:11" x14ac:dyDescent="0.2">
      <c r="A183" s="2"/>
      <c r="B183" s="68"/>
      <c r="C183" s="33"/>
      <c r="D183" s="68"/>
      <c r="E183" s="6"/>
      <c r="F183" s="82"/>
      <c r="G183" s="33"/>
      <c r="H183" s="68"/>
      <c r="I183" s="6"/>
      <c r="J183" s="5"/>
      <c r="K183" s="6"/>
    </row>
    <row r="184" spans="1:11" s="43" customFormat="1" x14ac:dyDescent="0.2">
      <c r="A184" s="162" t="s">
        <v>510</v>
      </c>
      <c r="B184" s="71">
        <f>SUM(B180:B183)</f>
        <v>0</v>
      </c>
      <c r="C184" s="40">
        <f>B184/1382</f>
        <v>0</v>
      </c>
      <c r="D184" s="71">
        <f>SUM(D180:D183)</f>
        <v>1</v>
      </c>
      <c r="E184" s="41">
        <f>D184/1337</f>
        <v>7.4794315632011965E-4</v>
      </c>
      <c r="F184" s="77">
        <f>SUM(F180:F183)</f>
        <v>12</v>
      </c>
      <c r="G184" s="42">
        <f>F184/15281</f>
        <v>7.8528892088214125E-4</v>
      </c>
      <c r="H184" s="71">
        <f>SUM(H180:H183)</f>
        <v>2</v>
      </c>
      <c r="I184" s="41">
        <f>H184/12550</f>
        <v>1.5936254980079682E-4</v>
      </c>
      <c r="J184" s="37">
        <f>IF(D184=0, "-", IF((B184-D184)/D184&lt;10, (B184-D184)/D184, "&gt;999%"))</f>
        <v>-1</v>
      </c>
      <c r="K184" s="38">
        <f>IF(H184=0, "-", IF((F184-H184)/H184&lt;10, (F184-H184)/H184, "&gt;999%"))</f>
        <v>5</v>
      </c>
    </row>
    <row r="185" spans="1:11" x14ac:dyDescent="0.2">
      <c r="B185" s="83"/>
      <c r="D185" s="83"/>
      <c r="F185" s="83"/>
      <c r="H185" s="83"/>
    </row>
    <row r="186" spans="1:11" s="43" customFormat="1" x14ac:dyDescent="0.2">
      <c r="A186" s="162" t="s">
        <v>509</v>
      </c>
      <c r="B186" s="71">
        <v>12</v>
      </c>
      <c r="C186" s="40">
        <f>B186/1382</f>
        <v>8.6830680173661367E-3</v>
      </c>
      <c r="D186" s="71">
        <v>19</v>
      </c>
      <c r="E186" s="41">
        <f>D186/1337</f>
        <v>1.4210919970082274E-2</v>
      </c>
      <c r="F186" s="77">
        <v>113</v>
      </c>
      <c r="G186" s="42">
        <f>F186/15281</f>
        <v>7.3948040049734969E-3</v>
      </c>
      <c r="H186" s="71">
        <v>167</v>
      </c>
      <c r="I186" s="41">
        <f>H186/12550</f>
        <v>1.3306772908366534E-2</v>
      </c>
      <c r="J186" s="37">
        <f>IF(D186=0, "-", IF((B186-D186)/D186&lt;10, (B186-D186)/D186, "&gt;999%"))</f>
        <v>-0.36842105263157893</v>
      </c>
      <c r="K186" s="38">
        <f>IF(H186=0, "-", IF((F186-H186)/H186&lt;10, (F186-H186)/H186, "&gt;999%"))</f>
        <v>-0.32335329341317365</v>
      </c>
    </row>
    <row r="187" spans="1:11" x14ac:dyDescent="0.2">
      <c r="B187" s="83"/>
      <c r="D187" s="83"/>
      <c r="F187" s="83"/>
      <c r="H187" s="83"/>
    </row>
    <row r="188" spans="1:11" ht="15.75" x14ac:dyDescent="0.25">
      <c r="A188" s="164" t="s">
        <v>102</v>
      </c>
      <c r="B188" s="196" t="s">
        <v>1</v>
      </c>
      <c r="C188" s="200"/>
      <c r="D188" s="200"/>
      <c r="E188" s="197"/>
      <c r="F188" s="196" t="s">
        <v>14</v>
      </c>
      <c r="G188" s="200"/>
      <c r="H188" s="200"/>
      <c r="I188" s="197"/>
      <c r="J188" s="196" t="s">
        <v>15</v>
      </c>
      <c r="K188" s="197"/>
    </row>
    <row r="189" spans="1:11" x14ac:dyDescent="0.2">
      <c r="A189" s="22"/>
      <c r="B189" s="196">
        <f>VALUE(RIGHT($B$2, 4))</f>
        <v>2020</v>
      </c>
      <c r="C189" s="197"/>
      <c r="D189" s="196">
        <f>B189-1</f>
        <v>2019</v>
      </c>
      <c r="E189" s="204"/>
      <c r="F189" s="196">
        <f>B189</f>
        <v>2020</v>
      </c>
      <c r="G189" s="204"/>
      <c r="H189" s="196">
        <f>D189</f>
        <v>2019</v>
      </c>
      <c r="I189" s="204"/>
      <c r="J189" s="140" t="s">
        <v>4</v>
      </c>
      <c r="K189" s="141" t="s">
        <v>2</v>
      </c>
    </row>
    <row r="190" spans="1:11" x14ac:dyDescent="0.2">
      <c r="A190" s="163" t="s">
        <v>130</v>
      </c>
      <c r="B190" s="61" t="s">
        <v>12</v>
      </c>
      <c r="C190" s="62" t="s">
        <v>13</v>
      </c>
      <c r="D190" s="61" t="s">
        <v>12</v>
      </c>
      <c r="E190" s="63" t="s">
        <v>13</v>
      </c>
      <c r="F190" s="62" t="s">
        <v>12</v>
      </c>
      <c r="G190" s="62" t="s">
        <v>13</v>
      </c>
      <c r="H190" s="61" t="s">
        <v>12</v>
      </c>
      <c r="I190" s="63" t="s">
        <v>13</v>
      </c>
      <c r="J190" s="61"/>
      <c r="K190" s="63"/>
    </row>
    <row r="191" spans="1:11" x14ac:dyDescent="0.2">
      <c r="A191" s="7" t="s">
        <v>282</v>
      </c>
      <c r="B191" s="65">
        <v>0</v>
      </c>
      <c r="C191" s="34">
        <f>IF(B202=0, "-", B191/B202)</f>
        <v>0</v>
      </c>
      <c r="D191" s="65">
        <v>2</v>
      </c>
      <c r="E191" s="9">
        <f>IF(D202=0, "-", D191/D202)</f>
        <v>0.14285714285714285</v>
      </c>
      <c r="F191" s="81">
        <v>3</v>
      </c>
      <c r="G191" s="34">
        <f>IF(F202=0, "-", F191/F202)</f>
        <v>3.2608695652173912E-2</v>
      </c>
      <c r="H191" s="65">
        <v>4</v>
      </c>
      <c r="I191" s="9">
        <f>IF(H202=0, "-", H191/H202)</f>
        <v>3.5714285714285712E-2</v>
      </c>
      <c r="J191" s="8">
        <f t="shared" ref="J191:J200" si="14">IF(D191=0, "-", IF((B191-D191)/D191&lt;10, (B191-D191)/D191, "&gt;999%"))</f>
        <v>-1</v>
      </c>
      <c r="K191" s="9">
        <f t="shared" ref="K191:K200" si="15">IF(H191=0, "-", IF((F191-H191)/H191&lt;10, (F191-H191)/H191, "&gt;999%"))</f>
        <v>-0.25</v>
      </c>
    </row>
    <row r="192" spans="1:11" x14ac:dyDescent="0.2">
      <c r="A192" s="7" t="s">
        <v>283</v>
      </c>
      <c r="B192" s="65">
        <v>0</v>
      </c>
      <c r="C192" s="34">
        <f>IF(B202=0, "-", B192/B202)</f>
        <v>0</v>
      </c>
      <c r="D192" s="65">
        <v>0</v>
      </c>
      <c r="E192" s="9">
        <f>IF(D202=0, "-", D192/D202)</f>
        <v>0</v>
      </c>
      <c r="F192" s="81">
        <v>0</v>
      </c>
      <c r="G192" s="34">
        <f>IF(F202=0, "-", F192/F202)</f>
        <v>0</v>
      </c>
      <c r="H192" s="65">
        <v>2</v>
      </c>
      <c r="I192" s="9">
        <f>IF(H202=0, "-", H192/H202)</f>
        <v>1.7857142857142856E-2</v>
      </c>
      <c r="J192" s="8" t="str">
        <f t="shared" si="14"/>
        <v>-</v>
      </c>
      <c r="K192" s="9">
        <f t="shared" si="15"/>
        <v>-1</v>
      </c>
    </row>
    <row r="193" spans="1:11" x14ac:dyDescent="0.2">
      <c r="A193" s="7" t="s">
        <v>284</v>
      </c>
      <c r="B193" s="65">
        <v>1</v>
      </c>
      <c r="C193" s="34">
        <f>IF(B202=0, "-", B193/B202)</f>
        <v>0.125</v>
      </c>
      <c r="D193" s="65">
        <v>1</v>
      </c>
      <c r="E193" s="9">
        <f>IF(D202=0, "-", D193/D202)</f>
        <v>7.1428571428571425E-2</v>
      </c>
      <c r="F193" s="81">
        <v>7</v>
      </c>
      <c r="G193" s="34">
        <f>IF(F202=0, "-", F193/F202)</f>
        <v>7.6086956521739135E-2</v>
      </c>
      <c r="H193" s="65">
        <v>12</v>
      </c>
      <c r="I193" s="9">
        <f>IF(H202=0, "-", H193/H202)</f>
        <v>0.10714285714285714</v>
      </c>
      <c r="J193" s="8">
        <f t="shared" si="14"/>
        <v>0</v>
      </c>
      <c r="K193" s="9">
        <f t="shared" si="15"/>
        <v>-0.41666666666666669</v>
      </c>
    </row>
    <row r="194" spans="1:11" x14ac:dyDescent="0.2">
      <c r="A194" s="7" t="s">
        <v>285</v>
      </c>
      <c r="B194" s="65">
        <v>2</v>
      </c>
      <c r="C194" s="34">
        <f>IF(B202=0, "-", B194/B202)</f>
        <v>0.25</v>
      </c>
      <c r="D194" s="65">
        <v>1</v>
      </c>
      <c r="E194" s="9">
        <f>IF(D202=0, "-", D194/D202)</f>
        <v>7.1428571428571425E-2</v>
      </c>
      <c r="F194" s="81">
        <v>34</v>
      </c>
      <c r="G194" s="34">
        <f>IF(F202=0, "-", F194/F202)</f>
        <v>0.36956521739130432</v>
      </c>
      <c r="H194" s="65">
        <v>52</v>
      </c>
      <c r="I194" s="9">
        <f>IF(H202=0, "-", H194/H202)</f>
        <v>0.4642857142857143</v>
      </c>
      <c r="J194" s="8">
        <f t="shared" si="14"/>
        <v>1</v>
      </c>
      <c r="K194" s="9">
        <f t="shared" si="15"/>
        <v>-0.34615384615384615</v>
      </c>
    </row>
    <row r="195" spans="1:11" x14ac:dyDescent="0.2">
      <c r="A195" s="7" t="s">
        <v>286</v>
      </c>
      <c r="B195" s="65">
        <v>2</v>
      </c>
      <c r="C195" s="34">
        <f>IF(B202=0, "-", B195/B202)</f>
        <v>0.25</v>
      </c>
      <c r="D195" s="65">
        <v>0</v>
      </c>
      <c r="E195" s="9">
        <f>IF(D202=0, "-", D195/D202)</f>
        <v>0</v>
      </c>
      <c r="F195" s="81">
        <v>13</v>
      </c>
      <c r="G195" s="34">
        <f>IF(F202=0, "-", F195/F202)</f>
        <v>0.14130434782608695</v>
      </c>
      <c r="H195" s="65">
        <v>0</v>
      </c>
      <c r="I195" s="9">
        <f>IF(H202=0, "-", H195/H202)</f>
        <v>0</v>
      </c>
      <c r="J195" s="8" t="str">
        <f t="shared" si="14"/>
        <v>-</v>
      </c>
      <c r="K195" s="9" t="str">
        <f t="shared" si="15"/>
        <v>-</v>
      </c>
    </row>
    <row r="196" spans="1:11" x14ac:dyDescent="0.2">
      <c r="A196" s="7" t="s">
        <v>287</v>
      </c>
      <c r="B196" s="65">
        <v>1</v>
      </c>
      <c r="C196" s="34">
        <f>IF(B202=0, "-", B196/B202)</f>
        <v>0.125</v>
      </c>
      <c r="D196" s="65">
        <v>2</v>
      </c>
      <c r="E196" s="9">
        <f>IF(D202=0, "-", D196/D202)</f>
        <v>0.14285714285714285</v>
      </c>
      <c r="F196" s="81">
        <v>12</v>
      </c>
      <c r="G196" s="34">
        <f>IF(F202=0, "-", F196/F202)</f>
        <v>0.13043478260869565</v>
      </c>
      <c r="H196" s="65">
        <v>14</v>
      </c>
      <c r="I196" s="9">
        <f>IF(H202=0, "-", H196/H202)</f>
        <v>0.125</v>
      </c>
      <c r="J196" s="8">
        <f t="shared" si="14"/>
        <v>-0.5</v>
      </c>
      <c r="K196" s="9">
        <f t="shared" si="15"/>
        <v>-0.14285714285714285</v>
      </c>
    </row>
    <row r="197" spans="1:11" x14ac:dyDescent="0.2">
      <c r="A197" s="7" t="s">
        <v>288</v>
      </c>
      <c r="B197" s="65">
        <v>0</v>
      </c>
      <c r="C197" s="34">
        <f>IF(B202=0, "-", B197/B202)</f>
        <v>0</v>
      </c>
      <c r="D197" s="65">
        <v>0</v>
      </c>
      <c r="E197" s="9">
        <f>IF(D202=0, "-", D197/D202)</f>
        <v>0</v>
      </c>
      <c r="F197" s="81">
        <v>5</v>
      </c>
      <c r="G197" s="34">
        <f>IF(F202=0, "-", F197/F202)</f>
        <v>5.434782608695652E-2</v>
      </c>
      <c r="H197" s="65">
        <v>3</v>
      </c>
      <c r="I197" s="9">
        <f>IF(H202=0, "-", H197/H202)</f>
        <v>2.6785714285714284E-2</v>
      </c>
      <c r="J197" s="8" t="str">
        <f t="shared" si="14"/>
        <v>-</v>
      </c>
      <c r="K197" s="9">
        <f t="shared" si="15"/>
        <v>0.66666666666666663</v>
      </c>
    </row>
    <row r="198" spans="1:11" x14ac:dyDescent="0.2">
      <c r="A198" s="7" t="s">
        <v>289</v>
      </c>
      <c r="B198" s="65">
        <v>0</v>
      </c>
      <c r="C198" s="34">
        <f>IF(B202=0, "-", B198/B202)</f>
        <v>0</v>
      </c>
      <c r="D198" s="65">
        <v>1</v>
      </c>
      <c r="E198" s="9">
        <f>IF(D202=0, "-", D198/D202)</f>
        <v>7.1428571428571425E-2</v>
      </c>
      <c r="F198" s="81">
        <v>2</v>
      </c>
      <c r="G198" s="34">
        <f>IF(F202=0, "-", F198/F202)</f>
        <v>2.1739130434782608E-2</v>
      </c>
      <c r="H198" s="65">
        <v>3</v>
      </c>
      <c r="I198" s="9">
        <f>IF(H202=0, "-", H198/H202)</f>
        <v>2.6785714285714284E-2</v>
      </c>
      <c r="J198" s="8">
        <f t="shared" si="14"/>
        <v>-1</v>
      </c>
      <c r="K198" s="9">
        <f t="shared" si="15"/>
        <v>-0.33333333333333331</v>
      </c>
    </row>
    <row r="199" spans="1:11" x14ac:dyDescent="0.2">
      <c r="A199" s="7" t="s">
        <v>290</v>
      </c>
      <c r="B199" s="65">
        <v>1</v>
      </c>
      <c r="C199" s="34">
        <f>IF(B202=0, "-", B199/B202)</f>
        <v>0.125</v>
      </c>
      <c r="D199" s="65">
        <v>5</v>
      </c>
      <c r="E199" s="9">
        <f>IF(D202=0, "-", D199/D202)</f>
        <v>0.35714285714285715</v>
      </c>
      <c r="F199" s="81">
        <v>7</v>
      </c>
      <c r="G199" s="34">
        <f>IF(F202=0, "-", F199/F202)</f>
        <v>7.6086956521739135E-2</v>
      </c>
      <c r="H199" s="65">
        <v>9</v>
      </c>
      <c r="I199" s="9">
        <f>IF(H202=0, "-", H199/H202)</f>
        <v>8.0357142857142863E-2</v>
      </c>
      <c r="J199" s="8">
        <f t="shared" si="14"/>
        <v>-0.8</v>
      </c>
      <c r="K199" s="9">
        <f t="shared" si="15"/>
        <v>-0.22222222222222221</v>
      </c>
    </row>
    <row r="200" spans="1:11" x14ac:dyDescent="0.2">
      <c r="A200" s="7" t="s">
        <v>291</v>
      </c>
      <c r="B200" s="65">
        <v>1</v>
      </c>
      <c r="C200" s="34">
        <f>IF(B202=0, "-", B200/B202)</f>
        <v>0.125</v>
      </c>
      <c r="D200" s="65">
        <v>2</v>
      </c>
      <c r="E200" s="9">
        <f>IF(D202=0, "-", D200/D202)</f>
        <v>0.14285714285714285</v>
      </c>
      <c r="F200" s="81">
        <v>9</v>
      </c>
      <c r="G200" s="34">
        <f>IF(F202=0, "-", F200/F202)</f>
        <v>9.7826086956521743E-2</v>
      </c>
      <c r="H200" s="65">
        <v>13</v>
      </c>
      <c r="I200" s="9">
        <f>IF(H202=0, "-", H200/H202)</f>
        <v>0.11607142857142858</v>
      </c>
      <c r="J200" s="8">
        <f t="shared" si="14"/>
        <v>-0.5</v>
      </c>
      <c r="K200" s="9">
        <f t="shared" si="15"/>
        <v>-0.30769230769230771</v>
      </c>
    </row>
    <row r="201" spans="1:11" x14ac:dyDescent="0.2">
      <c r="A201" s="2"/>
      <c r="B201" s="68"/>
      <c r="C201" s="33"/>
      <c r="D201" s="68"/>
      <c r="E201" s="6"/>
      <c r="F201" s="82"/>
      <c r="G201" s="33"/>
      <c r="H201" s="68"/>
      <c r="I201" s="6"/>
      <c r="J201" s="5"/>
      <c r="K201" s="6"/>
    </row>
    <row r="202" spans="1:11" s="43" customFormat="1" x14ac:dyDescent="0.2">
      <c r="A202" s="162" t="s">
        <v>508</v>
      </c>
      <c r="B202" s="71">
        <f>SUM(B191:B201)</f>
        <v>8</v>
      </c>
      <c r="C202" s="40">
        <f>B202/1382</f>
        <v>5.7887120115774236E-3</v>
      </c>
      <c r="D202" s="71">
        <f>SUM(D191:D201)</f>
        <v>14</v>
      </c>
      <c r="E202" s="41">
        <f>D202/1337</f>
        <v>1.0471204188481676E-2</v>
      </c>
      <c r="F202" s="77">
        <f>SUM(F191:F201)</f>
        <v>92</v>
      </c>
      <c r="G202" s="42">
        <f>F202/15281</f>
        <v>6.0205483934297494E-3</v>
      </c>
      <c r="H202" s="71">
        <f>SUM(H191:H201)</f>
        <v>112</v>
      </c>
      <c r="I202" s="41">
        <f>H202/12550</f>
        <v>8.9243027888446218E-3</v>
      </c>
      <c r="J202" s="37">
        <f>IF(D202=0, "-", IF((B202-D202)/D202&lt;10, (B202-D202)/D202, "&gt;999%"))</f>
        <v>-0.42857142857142855</v>
      </c>
      <c r="K202" s="38">
        <f>IF(H202=0, "-", IF((F202-H202)/H202&lt;10, (F202-H202)/H202, "&gt;999%"))</f>
        <v>-0.17857142857142858</v>
      </c>
    </row>
    <row r="203" spans="1:11" x14ac:dyDescent="0.2">
      <c r="B203" s="83"/>
      <c r="D203" s="83"/>
      <c r="F203" s="83"/>
      <c r="H203" s="83"/>
    </row>
    <row r="204" spans="1:11" x14ac:dyDescent="0.2">
      <c r="A204" s="163" t="s">
        <v>131</v>
      </c>
      <c r="B204" s="61" t="s">
        <v>12</v>
      </c>
      <c r="C204" s="62" t="s">
        <v>13</v>
      </c>
      <c r="D204" s="61" t="s">
        <v>12</v>
      </c>
      <c r="E204" s="63" t="s">
        <v>13</v>
      </c>
      <c r="F204" s="62" t="s">
        <v>12</v>
      </c>
      <c r="G204" s="62" t="s">
        <v>13</v>
      </c>
      <c r="H204" s="61" t="s">
        <v>12</v>
      </c>
      <c r="I204" s="63" t="s">
        <v>13</v>
      </c>
      <c r="J204" s="61"/>
      <c r="K204" s="63"/>
    </row>
    <row r="205" spans="1:11" x14ac:dyDescent="0.2">
      <c r="A205" s="7" t="s">
        <v>292</v>
      </c>
      <c r="B205" s="65">
        <v>0</v>
      </c>
      <c r="C205" s="34">
        <f>IF(B221=0, "-", B205/B221)</f>
        <v>0</v>
      </c>
      <c r="D205" s="65">
        <v>0</v>
      </c>
      <c r="E205" s="9">
        <f>IF(D221=0, "-", D205/D221)</f>
        <v>0</v>
      </c>
      <c r="F205" s="81">
        <v>1</v>
      </c>
      <c r="G205" s="34">
        <f>IF(F221=0, "-", F205/F221)</f>
        <v>3.4482758620689655E-2</v>
      </c>
      <c r="H205" s="65">
        <v>0</v>
      </c>
      <c r="I205" s="9">
        <f>IF(H221=0, "-", H205/H221)</f>
        <v>0</v>
      </c>
      <c r="J205" s="8" t="str">
        <f t="shared" ref="J205:J219" si="16">IF(D205=0, "-", IF((B205-D205)/D205&lt;10, (B205-D205)/D205, "&gt;999%"))</f>
        <v>-</v>
      </c>
      <c r="K205" s="9" t="str">
        <f t="shared" ref="K205:K219" si="17">IF(H205=0, "-", IF((F205-H205)/H205&lt;10, (F205-H205)/H205, "&gt;999%"))</f>
        <v>-</v>
      </c>
    </row>
    <row r="206" spans="1:11" x14ac:dyDescent="0.2">
      <c r="A206" s="7" t="s">
        <v>293</v>
      </c>
      <c r="B206" s="65">
        <v>0</v>
      </c>
      <c r="C206" s="34">
        <f>IF(B221=0, "-", B206/B221)</f>
        <v>0</v>
      </c>
      <c r="D206" s="65">
        <v>0</v>
      </c>
      <c r="E206" s="9">
        <f>IF(D221=0, "-", D206/D221)</f>
        <v>0</v>
      </c>
      <c r="F206" s="81">
        <v>0</v>
      </c>
      <c r="G206" s="34">
        <f>IF(F221=0, "-", F206/F221)</f>
        <v>0</v>
      </c>
      <c r="H206" s="65">
        <v>1</v>
      </c>
      <c r="I206" s="9">
        <f>IF(H221=0, "-", H206/H221)</f>
        <v>1.8181818181818181E-2</v>
      </c>
      <c r="J206" s="8" t="str">
        <f t="shared" si="16"/>
        <v>-</v>
      </c>
      <c r="K206" s="9">
        <f t="shared" si="17"/>
        <v>-1</v>
      </c>
    </row>
    <row r="207" spans="1:11" x14ac:dyDescent="0.2">
      <c r="A207" s="7" t="s">
        <v>294</v>
      </c>
      <c r="B207" s="65">
        <v>0</v>
      </c>
      <c r="C207" s="34">
        <f>IF(B221=0, "-", B207/B221)</f>
        <v>0</v>
      </c>
      <c r="D207" s="65">
        <v>0</v>
      </c>
      <c r="E207" s="9">
        <f>IF(D221=0, "-", D207/D221)</f>
        <v>0</v>
      </c>
      <c r="F207" s="81">
        <v>1</v>
      </c>
      <c r="G207" s="34">
        <f>IF(F221=0, "-", F207/F221)</f>
        <v>3.4482758620689655E-2</v>
      </c>
      <c r="H207" s="65">
        <v>3</v>
      </c>
      <c r="I207" s="9">
        <f>IF(H221=0, "-", H207/H221)</f>
        <v>5.4545454545454543E-2</v>
      </c>
      <c r="J207" s="8" t="str">
        <f t="shared" si="16"/>
        <v>-</v>
      </c>
      <c r="K207" s="9">
        <f t="shared" si="17"/>
        <v>-0.66666666666666663</v>
      </c>
    </row>
    <row r="208" spans="1:11" x14ac:dyDescent="0.2">
      <c r="A208" s="7" t="s">
        <v>295</v>
      </c>
      <c r="B208" s="65">
        <v>0</v>
      </c>
      <c r="C208" s="34">
        <f>IF(B221=0, "-", B208/B221)</f>
        <v>0</v>
      </c>
      <c r="D208" s="65">
        <v>0</v>
      </c>
      <c r="E208" s="9">
        <f>IF(D221=0, "-", D208/D221)</f>
        <v>0</v>
      </c>
      <c r="F208" s="81">
        <v>1</v>
      </c>
      <c r="G208" s="34">
        <f>IF(F221=0, "-", F208/F221)</f>
        <v>3.4482758620689655E-2</v>
      </c>
      <c r="H208" s="65">
        <v>0</v>
      </c>
      <c r="I208" s="9">
        <f>IF(H221=0, "-", H208/H221)</f>
        <v>0</v>
      </c>
      <c r="J208" s="8" t="str">
        <f t="shared" si="16"/>
        <v>-</v>
      </c>
      <c r="K208" s="9" t="str">
        <f t="shared" si="17"/>
        <v>-</v>
      </c>
    </row>
    <row r="209" spans="1:11" x14ac:dyDescent="0.2">
      <c r="A209" s="7" t="s">
        <v>296</v>
      </c>
      <c r="B209" s="65">
        <v>0</v>
      </c>
      <c r="C209" s="34">
        <f>IF(B221=0, "-", B209/B221)</f>
        <v>0</v>
      </c>
      <c r="D209" s="65">
        <v>0</v>
      </c>
      <c r="E209" s="9">
        <f>IF(D221=0, "-", D209/D221)</f>
        <v>0</v>
      </c>
      <c r="F209" s="81">
        <v>2</v>
      </c>
      <c r="G209" s="34">
        <f>IF(F221=0, "-", F209/F221)</f>
        <v>6.8965517241379309E-2</v>
      </c>
      <c r="H209" s="65">
        <v>2</v>
      </c>
      <c r="I209" s="9">
        <f>IF(H221=0, "-", H209/H221)</f>
        <v>3.6363636363636362E-2</v>
      </c>
      <c r="J209" s="8" t="str">
        <f t="shared" si="16"/>
        <v>-</v>
      </c>
      <c r="K209" s="9">
        <f t="shared" si="17"/>
        <v>0</v>
      </c>
    </row>
    <row r="210" spans="1:11" x14ac:dyDescent="0.2">
      <c r="A210" s="7" t="s">
        <v>297</v>
      </c>
      <c r="B210" s="65">
        <v>0</v>
      </c>
      <c r="C210" s="34">
        <f>IF(B221=0, "-", B210/B221)</f>
        <v>0</v>
      </c>
      <c r="D210" s="65">
        <v>0</v>
      </c>
      <c r="E210" s="9">
        <f>IF(D221=0, "-", D210/D221)</f>
        <v>0</v>
      </c>
      <c r="F210" s="81">
        <v>1</v>
      </c>
      <c r="G210" s="34">
        <f>IF(F221=0, "-", F210/F221)</f>
        <v>3.4482758620689655E-2</v>
      </c>
      <c r="H210" s="65">
        <v>0</v>
      </c>
      <c r="I210" s="9">
        <f>IF(H221=0, "-", H210/H221)</f>
        <v>0</v>
      </c>
      <c r="J210" s="8" t="str">
        <f t="shared" si="16"/>
        <v>-</v>
      </c>
      <c r="K210" s="9" t="str">
        <f t="shared" si="17"/>
        <v>-</v>
      </c>
    </row>
    <row r="211" spans="1:11" x14ac:dyDescent="0.2">
      <c r="A211" s="7" t="s">
        <v>298</v>
      </c>
      <c r="B211" s="65">
        <v>0</v>
      </c>
      <c r="C211" s="34">
        <f>IF(B221=0, "-", B211/B221)</f>
        <v>0</v>
      </c>
      <c r="D211" s="65">
        <v>0</v>
      </c>
      <c r="E211" s="9">
        <f>IF(D221=0, "-", D211/D221)</f>
        <v>0</v>
      </c>
      <c r="F211" s="81">
        <v>0</v>
      </c>
      <c r="G211" s="34">
        <f>IF(F221=0, "-", F211/F221)</f>
        <v>0</v>
      </c>
      <c r="H211" s="65">
        <v>1</v>
      </c>
      <c r="I211" s="9">
        <f>IF(H221=0, "-", H211/H221)</f>
        <v>1.8181818181818181E-2</v>
      </c>
      <c r="J211" s="8" t="str">
        <f t="shared" si="16"/>
        <v>-</v>
      </c>
      <c r="K211" s="9">
        <f t="shared" si="17"/>
        <v>-1</v>
      </c>
    </row>
    <row r="212" spans="1:11" x14ac:dyDescent="0.2">
      <c r="A212" s="7" t="s">
        <v>299</v>
      </c>
      <c r="B212" s="65">
        <v>0</v>
      </c>
      <c r="C212" s="34">
        <f>IF(B221=0, "-", B212/B221)</f>
        <v>0</v>
      </c>
      <c r="D212" s="65">
        <v>0</v>
      </c>
      <c r="E212" s="9">
        <f>IF(D221=0, "-", D212/D221)</f>
        <v>0</v>
      </c>
      <c r="F212" s="81">
        <v>0</v>
      </c>
      <c r="G212" s="34">
        <f>IF(F221=0, "-", F212/F221)</f>
        <v>0</v>
      </c>
      <c r="H212" s="65">
        <v>1</v>
      </c>
      <c r="I212" s="9">
        <f>IF(H221=0, "-", H212/H221)</f>
        <v>1.8181818181818181E-2</v>
      </c>
      <c r="J212" s="8" t="str">
        <f t="shared" si="16"/>
        <v>-</v>
      </c>
      <c r="K212" s="9">
        <f t="shared" si="17"/>
        <v>-1</v>
      </c>
    </row>
    <row r="213" spans="1:11" x14ac:dyDescent="0.2">
      <c r="A213" s="7" t="s">
        <v>300</v>
      </c>
      <c r="B213" s="65">
        <v>0</v>
      </c>
      <c r="C213" s="34">
        <f>IF(B221=0, "-", B213/B221)</f>
        <v>0</v>
      </c>
      <c r="D213" s="65">
        <v>0</v>
      </c>
      <c r="E213" s="9">
        <f>IF(D221=0, "-", D213/D221)</f>
        <v>0</v>
      </c>
      <c r="F213" s="81">
        <v>0</v>
      </c>
      <c r="G213" s="34">
        <f>IF(F221=0, "-", F213/F221)</f>
        <v>0</v>
      </c>
      <c r="H213" s="65">
        <v>1</v>
      </c>
      <c r="I213" s="9">
        <f>IF(H221=0, "-", H213/H221)</f>
        <v>1.8181818181818181E-2</v>
      </c>
      <c r="J213" s="8" t="str">
        <f t="shared" si="16"/>
        <v>-</v>
      </c>
      <c r="K213" s="9">
        <f t="shared" si="17"/>
        <v>-1</v>
      </c>
    </row>
    <row r="214" spans="1:11" x14ac:dyDescent="0.2">
      <c r="A214" s="7" t="s">
        <v>301</v>
      </c>
      <c r="B214" s="65">
        <v>0</v>
      </c>
      <c r="C214" s="34">
        <f>IF(B221=0, "-", B214/B221)</f>
        <v>0</v>
      </c>
      <c r="D214" s="65">
        <v>0</v>
      </c>
      <c r="E214" s="9">
        <f>IF(D221=0, "-", D214/D221)</f>
        <v>0</v>
      </c>
      <c r="F214" s="81">
        <v>5</v>
      </c>
      <c r="G214" s="34">
        <f>IF(F221=0, "-", F214/F221)</f>
        <v>0.17241379310344829</v>
      </c>
      <c r="H214" s="65">
        <v>1</v>
      </c>
      <c r="I214" s="9">
        <f>IF(H221=0, "-", H214/H221)</f>
        <v>1.8181818181818181E-2</v>
      </c>
      <c r="J214" s="8" t="str">
        <f t="shared" si="16"/>
        <v>-</v>
      </c>
      <c r="K214" s="9">
        <f t="shared" si="17"/>
        <v>4</v>
      </c>
    </row>
    <row r="215" spans="1:11" x14ac:dyDescent="0.2">
      <c r="A215" s="7" t="s">
        <v>302</v>
      </c>
      <c r="B215" s="65">
        <v>3</v>
      </c>
      <c r="C215" s="34">
        <f>IF(B221=0, "-", B215/B221)</f>
        <v>0.6</v>
      </c>
      <c r="D215" s="65">
        <v>7</v>
      </c>
      <c r="E215" s="9">
        <f>IF(D221=0, "-", D215/D221)</f>
        <v>0.58333333333333337</v>
      </c>
      <c r="F215" s="81">
        <v>11</v>
      </c>
      <c r="G215" s="34">
        <f>IF(F221=0, "-", F215/F221)</f>
        <v>0.37931034482758619</v>
      </c>
      <c r="H215" s="65">
        <v>32</v>
      </c>
      <c r="I215" s="9">
        <f>IF(H221=0, "-", H215/H221)</f>
        <v>0.58181818181818179</v>
      </c>
      <c r="J215" s="8">
        <f t="shared" si="16"/>
        <v>-0.5714285714285714</v>
      </c>
      <c r="K215" s="9">
        <f t="shared" si="17"/>
        <v>-0.65625</v>
      </c>
    </row>
    <row r="216" spans="1:11" x14ac:dyDescent="0.2">
      <c r="A216" s="7" t="s">
        <v>303</v>
      </c>
      <c r="B216" s="65">
        <v>1</v>
      </c>
      <c r="C216" s="34">
        <f>IF(B221=0, "-", B216/B221)</f>
        <v>0.2</v>
      </c>
      <c r="D216" s="65">
        <v>1</v>
      </c>
      <c r="E216" s="9">
        <f>IF(D221=0, "-", D216/D221)</f>
        <v>8.3333333333333329E-2</v>
      </c>
      <c r="F216" s="81">
        <v>3</v>
      </c>
      <c r="G216" s="34">
        <f>IF(F221=0, "-", F216/F221)</f>
        <v>0.10344827586206896</v>
      </c>
      <c r="H216" s="65">
        <v>5</v>
      </c>
      <c r="I216" s="9">
        <f>IF(H221=0, "-", H216/H221)</f>
        <v>9.0909090909090912E-2</v>
      </c>
      <c r="J216" s="8">
        <f t="shared" si="16"/>
        <v>0</v>
      </c>
      <c r="K216" s="9">
        <f t="shared" si="17"/>
        <v>-0.4</v>
      </c>
    </row>
    <row r="217" spans="1:11" x14ac:dyDescent="0.2">
      <c r="A217" s="7" t="s">
        <v>304</v>
      </c>
      <c r="B217" s="65">
        <v>0</v>
      </c>
      <c r="C217" s="34">
        <f>IF(B221=0, "-", B217/B221)</f>
        <v>0</v>
      </c>
      <c r="D217" s="65">
        <v>0</v>
      </c>
      <c r="E217" s="9">
        <f>IF(D221=0, "-", D217/D221)</f>
        <v>0</v>
      </c>
      <c r="F217" s="81">
        <v>2</v>
      </c>
      <c r="G217" s="34">
        <f>IF(F221=0, "-", F217/F221)</f>
        <v>6.8965517241379309E-2</v>
      </c>
      <c r="H217" s="65">
        <v>0</v>
      </c>
      <c r="I217" s="9">
        <f>IF(H221=0, "-", H217/H221)</f>
        <v>0</v>
      </c>
      <c r="J217" s="8" t="str">
        <f t="shared" si="16"/>
        <v>-</v>
      </c>
      <c r="K217" s="9" t="str">
        <f t="shared" si="17"/>
        <v>-</v>
      </c>
    </row>
    <row r="218" spans="1:11" x14ac:dyDescent="0.2">
      <c r="A218" s="7" t="s">
        <v>305</v>
      </c>
      <c r="B218" s="65">
        <v>1</v>
      </c>
      <c r="C218" s="34">
        <f>IF(B221=0, "-", B218/B221)</f>
        <v>0.2</v>
      </c>
      <c r="D218" s="65">
        <v>0</v>
      </c>
      <c r="E218" s="9">
        <f>IF(D221=0, "-", D218/D221)</f>
        <v>0</v>
      </c>
      <c r="F218" s="81">
        <v>2</v>
      </c>
      <c r="G218" s="34">
        <f>IF(F221=0, "-", F218/F221)</f>
        <v>6.8965517241379309E-2</v>
      </c>
      <c r="H218" s="65">
        <v>4</v>
      </c>
      <c r="I218" s="9">
        <f>IF(H221=0, "-", H218/H221)</f>
        <v>7.2727272727272724E-2</v>
      </c>
      <c r="J218" s="8" t="str">
        <f t="shared" si="16"/>
        <v>-</v>
      </c>
      <c r="K218" s="9">
        <f t="shared" si="17"/>
        <v>-0.5</v>
      </c>
    </row>
    <row r="219" spans="1:11" x14ac:dyDescent="0.2">
      <c r="A219" s="7" t="s">
        <v>306</v>
      </c>
      <c r="B219" s="65">
        <v>0</v>
      </c>
      <c r="C219" s="34">
        <f>IF(B221=0, "-", B219/B221)</f>
        <v>0</v>
      </c>
      <c r="D219" s="65">
        <v>4</v>
      </c>
      <c r="E219" s="9">
        <f>IF(D221=0, "-", D219/D221)</f>
        <v>0.33333333333333331</v>
      </c>
      <c r="F219" s="81">
        <v>0</v>
      </c>
      <c r="G219" s="34">
        <f>IF(F221=0, "-", F219/F221)</f>
        <v>0</v>
      </c>
      <c r="H219" s="65">
        <v>4</v>
      </c>
      <c r="I219" s="9">
        <f>IF(H221=0, "-", H219/H221)</f>
        <v>7.2727272727272724E-2</v>
      </c>
      <c r="J219" s="8">
        <f t="shared" si="16"/>
        <v>-1</v>
      </c>
      <c r="K219" s="9">
        <f t="shared" si="17"/>
        <v>-1</v>
      </c>
    </row>
    <row r="220" spans="1:11" x14ac:dyDescent="0.2">
      <c r="A220" s="2"/>
      <c r="B220" s="68"/>
      <c r="C220" s="33"/>
      <c r="D220" s="68"/>
      <c r="E220" s="6"/>
      <c r="F220" s="82"/>
      <c r="G220" s="33"/>
      <c r="H220" s="68"/>
      <c r="I220" s="6"/>
      <c r="J220" s="5"/>
      <c r="K220" s="6"/>
    </row>
    <row r="221" spans="1:11" s="43" customFormat="1" x14ac:dyDescent="0.2">
      <c r="A221" s="162" t="s">
        <v>507</v>
      </c>
      <c r="B221" s="71">
        <f>SUM(B205:B220)</f>
        <v>5</v>
      </c>
      <c r="C221" s="40">
        <f>B221/1382</f>
        <v>3.6179450072358899E-3</v>
      </c>
      <c r="D221" s="71">
        <f>SUM(D205:D220)</f>
        <v>12</v>
      </c>
      <c r="E221" s="41">
        <f>D221/1337</f>
        <v>8.9753178758414359E-3</v>
      </c>
      <c r="F221" s="77">
        <f>SUM(F205:F220)</f>
        <v>29</v>
      </c>
      <c r="G221" s="42">
        <f>F221/15281</f>
        <v>1.897781558798508E-3</v>
      </c>
      <c r="H221" s="71">
        <f>SUM(H205:H220)</f>
        <v>55</v>
      </c>
      <c r="I221" s="41">
        <f>H221/12550</f>
        <v>4.3824701195219126E-3</v>
      </c>
      <c r="J221" s="37">
        <f>IF(D221=0, "-", IF((B221-D221)/D221&lt;10, (B221-D221)/D221, "&gt;999%"))</f>
        <v>-0.58333333333333337</v>
      </c>
      <c r="K221" s="38">
        <f>IF(H221=0, "-", IF((F221-H221)/H221&lt;10, (F221-H221)/H221, "&gt;999%"))</f>
        <v>-0.47272727272727272</v>
      </c>
    </row>
    <row r="222" spans="1:11" x14ac:dyDescent="0.2">
      <c r="B222" s="83"/>
      <c r="D222" s="83"/>
      <c r="F222" s="83"/>
      <c r="H222" s="83"/>
    </row>
    <row r="223" spans="1:11" x14ac:dyDescent="0.2">
      <c r="A223" s="163" t="s">
        <v>132</v>
      </c>
      <c r="B223" s="61" t="s">
        <v>12</v>
      </c>
      <c r="C223" s="62" t="s">
        <v>13</v>
      </c>
      <c r="D223" s="61" t="s">
        <v>12</v>
      </c>
      <c r="E223" s="63" t="s">
        <v>13</v>
      </c>
      <c r="F223" s="62" t="s">
        <v>12</v>
      </c>
      <c r="G223" s="62" t="s">
        <v>13</v>
      </c>
      <c r="H223" s="61" t="s">
        <v>12</v>
      </c>
      <c r="I223" s="63" t="s">
        <v>13</v>
      </c>
      <c r="J223" s="61"/>
      <c r="K223" s="63"/>
    </row>
    <row r="224" spans="1:11" x14ac:dyDescent="0.2">
      <c r="A224" s="7" t="s">
        <v>307</v>
      </c>
      <c r="B224" s="65">
        <v>0</v>
      </c>
      <c r="C224" s="34">
        <f>IF(B232=0, "-", B224/B232)</f>
        <v>0</v>
      </c>
      <c r="D224" s="65">
        <v>0</v>
      </c>
      <c r="E224" s="9" t="str">
        <f>IF(D232=0, "-", D224/D232)</f>
        <v>-</v>
      </c>
      <c r="F224" s="81">
        <v>0</v>
      </c>
      <c r="G224" s="34">
        <f>IF(F232=0, "-", F224/F232)</f>
        <v>0</v>
      </c>
      <c r="H224" s="65">
        <v>1</v>
      </c>
      <c r="I224" s="9">
        <f>IF(H232=0, "-", H224/H232)</f>
        <v>8.3333333333333329E-2</v>
      </c>
      <c r="J224" s="8" t="str">
        <f t="shared" ref="J224:J230" si="18">IF(D224=0, "-", IF((B224-D224)/D224&lt;10, (B224-D224)/D224, "&gt;999%"))</f>
        <v>-</v>
      </c>
      <c r="K224" s="9">
        <f t="shared" ref="K224:K230" si="19">IF(H224=0, "-", IF((F224-H224)/H224&lt;10, (F224-H224)/H224, "&gt;999%"))</f>
        <v>-1</v>
      </c>
    </row>
    <row r="225" spans="1:11" x14ac:dyDescent="0.2">
      <c r="A225" s="7" t="s">
        <v>308</v>
      </c>
      <c r="B225" s="65">
        <v>0</v>
      </c>
      <c r="C225" s="34">
        <f>IF(B232=0, "-", B225/B232)</f>
        <v>0</v>
      </c>
      <c r="D225" s="65">
        <v>0</v>
      </c>
      <c r="E225" s="9" t="str">
        <f>IF(D232=0, "-", D225/D232)</f>
        <v>-</v>
      </c>
      <c r="F225" s="81">
        <v>2</v>
      </c>
      <c r="G225" s="34">
        <f>IF(F232=0, "-", F225/F232)</f>
        <v>0.2857142857142857</v>
      </c>
      <c r="H225" s="65">
        <v>1</v>
      </c>
      <c r="I225" s="9">
        <f>IF(H232=0, "-", H225/H232)</f>
        <v>8.3333333333333329E-2</v>
      </c>
      <c r="J225" s="8" t="str">
        <f t="shared" si="18"/>
        <v>-</v>
      </c>
      <c r="K225" s="9">
        <f t="shared" si="19"/>
        <v>1</v>
      </c>
    </row>
    <row r="226" spans="1:11" x14ac:dyDescent="0.2">
      <c r="A226" s="7" t="s">
        <v>309</v>
      </c>
      <c r="B226" s="65">
        <v>0</v>
      </c>
      <c r="C226" s="34">
        <f>IF(B232=0, "-", B226/B232)</f>
        <v>0</v>
      </c>
      <c r="D226" s="65">
        <v>0</v>
      </c>
      <c r="E226" s="9" t="str">
        <f>IF(D232=0, "-", D226/D232)</f>
        <v>-</v>
      </c>
      <c r="F226" s="81">
        <v>0</v>
      </c>
      <c r="G226" s="34">
        <f>IF(F232=0, "-", F226/F232)</f>
        <v>0</v>
      </c>
      <c r="H226" s="65">
        <v>1</v>
      </c>
      <c r="I226" s="9">
        <f>IF(H232=0, "-", H226/H232)</f>
        <v>8.3333333333333329E-2</v>
      </c>
      <c r="J226" s="8" t="str">
        <f t="shared" si="18"/>
        <v>-</v>
      </c>
      <c r="K226" s="9">
        <f t="shared" si="19"/>
        <v>-1</v>
      </c>
    </row>
    <row r="227" spans="1:11" x14ac:dyDescent="0.2">
      <c r="A227" s="7" t="s">
        <v>310</v>
      </c>
      <c r="B227" s="65">
        <v>1</v>
      </c>
      <c r="C227" s="34">
        <f>IF(B232=0, "-", B227/B232)</f>
        <v>0.5</v>
      </c>
      <c r="D227" s="65">
        <v>0</v>
      </c>
      <c r="E227" s="9" t="str">
        <f>IF(D232=0, "-", D227/D232)</f>
        <v>-</v>
      </c>
      <c r="F227" s="81">
        <v>1</v>
      </c>
      <c r="G227" s="34">
        <f>IF(F232=0, "-", F227/F232)</f>
        <v>0.14285714285714285</v>
      </c>
      <c r="H227" s="65">
        <v>2</v>
      </c>
      <c r="I227" s="9">
        <f>IF(H232=0, "-", H227/H232)</f>
        <v>0.16666666666666666</v>
      </c>
      <c r="J227" s="8" t="str">
        <f t="shared" si="18"/>
        <v>-</v>
      </c>
      <c r="K227" s="9">
        <f t="shared" si="19"/>
        <v>-0.5</v>
      </c>
    </row>
    <row r="228" spans="1:11" x14ac:dyDescent="0.2">
      <c r="A228" s="7" t="s">
        <v>311</v>
      </c>
      <c r="B228" s="65">
        <v>0</v>
      </c>
      <c r="C228" s="34">
        <f>IF(B232=0, "-", B228/B232)</f>
        <v>0</v>
      </c>
      <c r="D228" s="65">
        <v>0</v>
      </c>
      <c r="E228" s="9" t="str">
        <f>IF(D232=0, "-", D228/D232)</f>
        <v>-</v>
      </c>
      <c r="F228" s="81">
        <v>1</v>
      </c>
      <c r="G228" s="34">
        <f>IF(F232=0, "-", F228/F232)</f>
        <v>0.14285714285714285</v>
      </c>
      <c r="H228" s="65">
        <v>0</v>
      </c>
      <c r="I228" s="9">
        <f>IF(H232=0, "-", H228/H232)</f>
        <v>0</v>
      </c>
      <c r="J228" s="8" t="str">
        <f t="shared" si="18"/>
        <v>-</v>
      </c>
      <c r="K228" s="9" t="str">
        <f t="shared" si="19"/>
        <v>-</v>
      </c>
    </row>
    <row r="229" spans="1:11" x14ac:dyDescent="0.2">
      <c r="A229" s="7" t="s">
        <v>312</v>
      </c>
      <c r="B229" s="65">
        <v>1</v>
      </c>
      <c r="C229" s="34">
        <f>IF(B232=0, "-", B229/B232)</f>
        <v>0.5</v>
      </c>
      <c r="D229" s="65">
        <v>0</v>
      </c>
      <c r="E229" s="9" t="str">
        <f>IF(D232=0, "-", D229/D232)</f>
        <v>-</v>
      </c>
      <c r="F229" s="81">
        <v>1</v>
      </c>
      <c r="G229" s="34">
        <f>IF(F232=0, "-", F229/F232)</f>
        <v>0.14285714285714285</v>
      </c>
      <c r="H229" s="65">
        <v>0</v>
      </c>
      <c r="I229" s="9">
        <f>IF(H232=0, "-", H229/H232)</f>
        <v>0</v>
      </c>
      <c r="J229" s="8" t="str">
        <f t="shared" si="18"/>
        <v>-</v>
      </c>
      <c r="K229" s="9" t="str">
        <f t="shared" si="19"/>
        <v>-</v>
      </c>
    </row>
    <row r="230" spans="1:11" x14ac:dyDescent="0.2">
      <c r="A230" s="7" t="s">
        <v>313</v>
      </c>
      <c r="B230" s="65">
        <v>0</v>
      </c>
      <c r="C230" s="34">
        <f>IF(B232=0, "-", B230/B232)</f>
        <v>0</v>
      </c>
      <c r="D230" s="65">
        <v>0</v>
      </c>
      <c r="E230" s="9" t="str">
        <f>IF(D232=0, "-", D230/D232)</f>
        <v>-</v>
      </c>
      <c r="F230" s="81">
        <v>2</v>
      </c>
      <c r="G230" s="34">
        <f>IF(F232=0, "-", F230/F232)</f>
        <v>0.2857142857142857</v>
      </c>
      <c r="H230" s="65">
        <v>7</v>
      </c>
      <c r="I230" s="9">
        <f>IF(H232=0, "-", H230/H232)</f>
        <v>0.58333333333333337</v>
      </c>
      <c r="J230" s="8" t="str">
        <f t="shared" si="18"/>
        <v>-</v>
      </c>
      <c r="K230" s="9">
        <f t="shared" si="19"/>
        <v>-0.7142857142857143</v>
      </c>
    </row>
    <row r="231" spans="1:11" x14ac:dyDescent="0.2">
      <c r="A231" s="2"/>
      <c r="B231" s="68"/>
      <c r="C231" s="33"/>
      <c r="D231" s="68"/>
      <c r="E231" s="6"/>
      <c r="F231" s="82"/>
      <c r="G231" s="33"/>
      <c r="H231" s="68"/>
      <c r="I231" s="6"/>
      <c r="J231" s="5"/>
      <c r="K231" s="6"/>
    </row>
    <row r="232" spans="1:11" s="43" customFormat="1" x14ac:dyDescent="0.2">
      <c r="A232" s="162" t="s">
        <v>506</v>
      </c>
      <c r="B232" s="71">
        <f>SUM(B224:B231)</f>
        <v>2</v>
      </c>
      <c r="C232" s="40">
        <f>B232/1382</f>
        <v>1.4471780028943559E-3</v>
      </c>
      <c r="D232" s="71">
        <f>SUM(D224:D231)</f>
        <v>0</v>
      </c>
      <c r="E232" s="41">
        <f>D232/1337</f>
        <v>0</v>
      </c>
      <c r="F232" s="77">
        <f>SUM(F224:F231)</f>
        <v>7</v>
      </c>
      <c r="G232" s="42">
        <f>F232/15281</f>
        <v>4.5808520384791571E-4</v>
      </c>
      <c r="H232" s="71">
        <f>SUM(H224:H231)</f>
        <v>12</v>
      </c>
      <c r="I232" s="41">
        <f>H232/12550</f>
        <v>9.5617529880478091E-4</v>
      </c>
      <c r="J232" s="37" t="str">
        <f>IF(D232=0, "-", IF((B232-D232)/D232&lt;10, (B232-D232)/D232, "&gt;999%"))</f>
        <v>-</v>
      </c>
      <c r="K232" s="38">
        <f>IF(H232=0, "-", IF((F232-H232)/H232&lt;10, (F232-H232)/H232, "&gt;999%"))</f>
        <v>-0.41666666666666669</v>
      </c>
    </row>
    <row r="233" spans="1:11" x14ac:dyDescent="0.2">
      <c r="B233" s="83"/>
      <c r="D233" s="83"/>
      <c r="F233" s="83"/>
      <c r="H233" s="83"/>
    </row>
    <row r="234" spans="1:11" s="43" customFormat="1" x14ac:dyDescent="0.2">
      <c r="A234" s="162" t="s">
        <v>505</v>
      </c>
      <c r="B234" s="71">
        <v>15</v>
      </c>
      <c r="C234" s="40">
        <f>B234/1382</f>
        <v>1.085383502170767E-2</v>
      </c>
      <c r="D234" s="71">
        <v>26</v>
      </c>
      <c r="E234" s="41">
        <f>D234/1337</f>
        <v>1.944652206432311E-2</v>
      </c>
      <c r="F234" s="77">
        <v>128</v>
      </c>
      <c r="G234" s="42">
        <f>F234/15281</f>
        <v>8.3764151560761727E-3</v>
      </c>
      <c r="H234" s="71">
        <v>179</v>
      </c>
      <c r="I234" s="41">
        <f>H234/12550</f>
        <v>1.4262948207171314E-2</v>
      </c>
      <c r="J234" s="37">
        <f>IF(D234=0, "-", IF((B234-D234)/D234&lt;10, (B234-D234)/D234, "&gt;999%"))</f>
        <v>-0.42307692307692307</v>
      </c>
      <c r="K234" s="38">
        <f>IF(H234=0, "-", IF((F234-H234)/H234&lt;10, (F234-H234)/H234, "&gt;999%"))</f>
        <v>-0.28491620111731841</v>
      </c>
    </row>
    <row r="235" spans="1:11" x14ac:dyDescent="0.2">
      <c r="B235" s="83"/>
      <c r="D235" s="83"/>
      <c r="F235" s="83"/>
      <c r="H235" s="83"/>
    </row>
    <row r="236" spans="1:11" x14ac:dyDescent="0.2">
      <c r="A236" s="27" t="s">
        <v>503</v>
      </c>
      <c r="B236" s="71">
        <f>B240-B238</f>
        <v>407</v>
      </c>
      <c r="C236" s="40">
        <f>B236/1382</f>
        <v>0.29450072358900142</v>
      </c>
      <c r="D236" s="71">
        <f>D240-D238</f>
        <v>413</v>
      </c>
      <c r="E236" s="41">
        <f>D236/1337</f>
        <v>0.30890052356020942</v>
      </c>
      <c r="F236" s="77">
        <f>F240-F238</f>
        <v>4983</v>
      </c>
      <c r="G236" s="42">
        <f>F236/15281</f>
        <v>0.32609122439630917</v>
      </c>
      <c r="H236" s="71">
        <f>H240-H238</f>
        <v>4085</v>
      </c>
      <c r="I236" s="41">
        <f>H236/12550</f>
        <v>0.3254980079681275</v>
      </c>
      <c r="J236" s="37">
        <f>IF(D236=0, "-", IF((B236-D236)/D236&lt;10, (B236-D236)/D236, "&gt;999%"))</f>
        <v>-1.4527845036319613E-2</v>
      </c>
      <c r="K236" s="38">
        <f>IF(H236=0, "-", IF((F236-H236)/H236&lt;10, (F236-H236)/H236, "&gt;999%"))</f>
        <v>0.21982864137086902</v>
      </c>
    </row>
    <row r="237" spans="1:11" x14ac:dyDescent="0.2">
      <c r="A237" s="27"/>
      <c r="B237" s="71"/>
      <c r="C237" s="40"/>
      <c r="D237" s="71"/>
      <c r="E237" s="41"/>
      <c r="F237" s="77"/>
      <c r="G237" s="42"/>
      <c r="H237" s="71"/>
      <c r="I237" s="41"/>
      <c r="J237" s="37"/>
      <c r="K237" s="38"/>
    </row>
    <row r="238" spans="1:11" x14ac:dyDescent="0.2">
      <c r="A238" s="27" t="s">
        <v>504</v>
      </c>
      <c r="B238" s="71">
        <v>66</v>
      </c>
      <c r="C238" s="40">
        <f>B238/1382</f>
        <v>4.7756874095513747E-2</v>
      </c>
      <c r="D238" s="71">
        <v>53</v>
      </c>
      <c r="E238" s="41">
        <f>D238/1337</f>
        <v>3.9640987284966345E-2</v>
      </c>
      <c r="F238" s="77">
        <v>648</v>
      </c>
      <c r="G238" s="42">
        <f>F238/15281</f>
        <v>4.2405601727635626E-2</v>
      </c>
      <c r="H238" s="71">
        <v>533</v>
      </c>
      <c r="I238" s="41">
        <f>H238/12550</f>
        <v>4.2470119521912347E-2</v>
      </c>
      <c r="J238" s="37">
        <f>IF(D238=0, "-", IF((B238-D238)/D238&lt;10, (B238-D238)/D238, "&gt;999%"))</f>
        <v>0.24528301886792453</v>
      </c>
      <c r="K238" s="38">
        <f>IF(H238=0, "-", IF((F238-H238)/H238&lt;10, (F238-H238)/H238, "&gt;999%"))</f>
        <v>0.21575984990619138</v>
      </c>
    </row>
    <row r="239" spans="1:11" x14ac:dyDescent="0.2">
      <c r="A239" s="27"/>
      <c r="B239" s="71"/>
      <c r="C239" s="40"/>
      <c r="D239" s="71"/>
      <c r="E239" s="41"/>
      <c r="F239" s="77"/>
      <c r="G239" s="42"/>
      <c r="H239" s="71"/>
      <c r="I239" s="41"/>
      <c r="J239" s="37"/>
      <c r="K239" s="38"/>
    </row>
    <row r="240" spans="1:11" x14ac:dyDescent="0.2">
      <c r="A240" s="27" t="s">
        <v>502</v>
      </c>
      <c r="B240" s="71">
        <v>473</v>
      </c>
      <c r="C240" s="40">
        <f>B240/1382</f>
        <v>0.34225759768451519</v>
      </c>
      <c r="D240" s="71">
        <v>466</v>
      </c>
      <c r="E240" s="41">
        <f>D240/1337</f>
        <v>0.34854151084517576</v>
      </c>
      <c r="F240" s="77">
        <v>5631</v>
      </c>
      <c r="G240" s="42">
        <f>F240/15281</f>
        <v>0.36849682612394474</v>
      </c>
      <c r="H240" s="71">
        <v>4618</v>
      </c>
      <c r="I240" s="41">
        <f>H240/12550</f>
        <v>0.36796812749003982</v>
      </c>
      <c r="J240" s="37">
        <f>IF(D240=0, "-", IF((B240-D240)/D240&lt;10, (B240-D240)/D240, "&gt;999%"))</f>
        <v>1.5021459227467811E-2</v>
      </c>
      <c r="K240" s="38">
        <f>IF(H240=0, "-", IF((F240-H240)/H240&lt;10, (F240-H240)/H240, "&gt;999%"))</f>
        <v>0.21935902988306627</v>
      </c>
    </row>
  </sheetData>
  <mergeCells count="58">
    <mergeCell ref="B1:K1"/>
    <mergeCell ref="B2:K2"/>
    <mergeCell ref="B188:E188"/>
    <mergeCell ref="F188:I188"/>
    <mergeCell ref="J188:K188"/>
    <mergeCell ref="B189:C189"/>
    <mergeCell ref="D189:E189"/>
    <mergeCell ref="F189:G189"/>
    <mergeCell ref="H189:I189"/>
    <mergeCell ref="B165:E165"/>
    <mergeCell ref="F165:I165"/>
    <mergeCell ref="J165:K165"/>
    <mergeCell ref="B166:C166"/>
    <mergeCell ref="D166:E166"/>
    <mergeCell ref="F166:G166"/>
    <mergeCell ref="H166:I166"/>
    <mergeCell ref="B148:E148"/>
    <mergeCell ref="F148:I148"/>
    <mergeCell ref="J148:K148"/>
    <mergeCell ref="B149:C149"/>
    <mergeCell ref="D149:E149"/>
    <mergeCell ref="F149:G149"/>
    <mergeCell ref="H149:I149"/>
    <mergeCell ref="B123:E123"/>
    <mergeCell ref="F123:I123"/>
    <mergeCell ref="J123:K123"/>
    <mergeCell ref="B124:C124"/>
    <mergeCell ref="D124:E124"/>
    <mergeCell ref="F124:G124"/>
    <mergeCell ref="H124:I124"/>
    <mergeCell ref="B87:E87"/>
    <mergeCell ref="F87:I87"/>
    <mergeCell ref="J87:K87"/>
    <mergeCell ref="B88:C88"/>
    <mergeCell ref="D88:E88"/>
    <mergeCell ref="F88:G88"/>
    <mergeCell ref="H88:I88"/>
    <mergeCell ref="B45:E45"/>
    <mergeCell ref="F45:I45"/>
    <mergeCell ref="J45:K45"/>
    <mergeCell ref="B46:C46"/>
    <mergeCell ref="D46:E46"/>
    <mergeCell ref="F46:G46"/>
    <mergeCell ref="H46:I46"/>
    <mergeCell ref="B15:E15"/>
    <mergeCell ref="F15:I15"/>
    <mergeCell ref="J15:K15"/>
    <mergeCell ref="B16:C16"/>
    <mergeCell ref="D16:E16"/>
    <mergeCell ref="F16:G16"/>
    <mergeCell ref="H16:I16"/>
    <mergeCell ref="B4:E4"/>
    <mergeCell ref="F4:I4"/>
    <mergeCell ref="J4:K4"/>
    <mergeCell ref="B5:C5"/>
    <mergeCell ref="D5:E5"/>
    <mergeCell ref="F5:G5"/>
    <mergeCell ref="H5:I5"/>
  </mergeCells>
  <phoneticPr fontId="3" type="noConversion"/>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5" manualBreakCount="5">
    <brk id="43" max="16383" man="1"/>
    <brk id="101" max="16383" man="1"/>
    <brk id="163" max="16383" man="1"/>
    <brk id="221" max="16383" man="1"/>
    <brk id="240"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K45"/>
  <sheetViews>
    <sheetView tabSelected="1" zoomScaleNormal="100"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553</v>
      </c>
      <c r="C1" s="198"/>
      <c r="D1" s="198"/>
      <c r="E1" s="199"/>
      <c r="F1" s="199"/>
      <c r="G1" s="199"/>
      <c r="H1" s="199"/>
      <c r="I1" s="199"/>
      <c r="J1" s="199"/>
      <c r="K1" s="199"/>
    </row>
    <row r="2" spans="1:11" s="52" customFormat="1" ht="20.25" x14ac:dyDescent="0.3">
      <c r="A2" s="4" t="s">
        <v>93</v>
      </c>
      <c r="B2" s="202" t="s">
        <v>83</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31</v>
      </c>
      <c r="B7" s="65">
        <v>1</v>
      </c>
      <c r="C7" s="39">
        <f>IF(B45=0, "-", B7/B45)</f>
        <v>2.1141649048625794E-3</v>
      </c>
      <c r="D7" s="65">
        <v>1</v>
      </c>
      <c r="E7" s="21">
        <f>IF(D45=0, "-", D7/D45)</f>
        <v>2.1459227467811159E-3</v>
      </c>
      <c r="F7" s="81">
        <v>8</v>
      </c>
      <c r="G7" s="39">
        <f>IF(F45=0, "-", F7/F45)</f>
        <v>1.4207068016338128E-3</v>
      </c>
      <c r="H7" s="65">
        <v>15</v>
      </c>
      <c r="I7" s="21">
        <f>IF(H45=0, "-", H7/H45)</f>
        <v>3.2481593763533999E-3</v>
      </c>
      <c r="J7" s="20">
        <f t="shared" ref="J7:J43" si="0">IF(D7=0, "-", IF((B7-D7)/D7&lt;10, (B7-D7)/D7, "&gt;999%"))</f>
        <v>0</v>
      </c>
      <c r="K7" s="21">
        <f t="shared" ref="K7:K43" si="1">IF(H7=0, "-", IF((F7-H7)/H7&lt;10, (F7-H7)/H7, "&gt;999%"))</f>
        <v>-0.46666666666666667</v>
      </c>
    </row>
    <row r="8" spans="1:11" x14ac:dyDescent="0.2">
      <c r="A8" s="7" t="s">
        <v>32</v>
      </c>
      <c r="B8" s="65">
        <v>0</v>
      </c>
      <c r="C8" s="39">
        <f>IF(B45=0, "-", B8/B45)</f>
        <v>0</v>
      </c>
      <c r="D8" s="65">
        <v>0</v>
      </c>
      <c r="E8" s="21">
        <f>IF(D45=0, "-", D8/D45)</f>
        <v>0</v>
      </c>
      <c r="F8" s="81">
        <v>0</v>
      </c>
      <c r="G8" s="39">
        <f>IF(F45=0, "-", F8/F45)</f>
        <v>0</v>
      </c>
      <c r="H8" s="65">
        <v>1</v>
      </c>
      <c r="I8" s="21">
        <f>IF(H45=0, "-", H8/H45)</f>
        <v>2.1654395842355997E-4</v>
      </c>
      <c r="J8" s="20" t="str">
        <f t="shared" si="0"/>
        <v>-</v>
      </c>
      <c r="K8" s="21">
        <f t="shared" si="1"/>
        <v>-1</v>
      </c>
    </row>
    <row r="9" spans="1:11" x14ac:dyDescent="0.2">
      <c r="A9" s="7" t="s">
        <v>33</v>
      </c>
      <c r="B9" s="65">
        <v>0</v>
      </c>
      <c r="C9" s="39">
        <f>IF(B45=0, "-", B9/B45)</f>
        <v>0</v>
      </c>
      <c r="D9" s="65">
        <v>0</v>
      </c>
      <c r="E9" s="21">
        <f>IF(D45=0, "-", D9/D45)</f>
        <v>0</v>
      </c>
      <c r="F9" s="81">
        <v>0</v>
      </c>
      <c r="G9" s="39">
        <f>IF(F45=0, "-", F9/F45)</f>
        <v>0</v>
      </c>
      <c r="H9" s="65">
        <v>1</v>
      </c>
      <c r="I9" s="21">
        <f>IF(H45=0, "-", H9/H45)</f>
        <v>2.1654395842355997E-4</v>
      </c>
      <c r="J9" s="20" t="str">
        <f t="shared" si="0"/>
        <v>-</v>
      </c>
      <c r="K9" s="21">
        <f t="shared" si="1"/>
        <v>-1</v>
      </c>
    </row>
    <row r="10" spans="1:11" x14ac:dyDescent="0.2">
      <c r="A10" s="7" t="s">
        <v>34</v>
      </c>
      <c r="B10" s="65">
        <v>14</v>
      </c>
      <c r="C10" s="39">
        <f>IF(B45=0, "-", B10/B45)</f>
        <v>2.9598308668076109E-2</v>
      </c>
      <c r="D10" s="65">
        <v>1</v>
      </c>
      <c r="E10" s="21">
        <f>IF(D45=0, "-", D10/D45)</f>
        <v>2.1459227467811159E-3</v>
      </c>
      <c r="F10" s="81">
        <v>122</v>
      </c>
      <c r="G10" s="39">
        <f>IF(F45=0, "-", F10/F45)</f>
        <v>2.1665778724915645E-2</v>
      </c>
      <c r="H10" s="65">
        <v>80</v>
      </c>
      <c r="I10" s="21">
        <f>IF(H45=0, "-", H10/H45)</f>
        <v>1.7323516673884799E-2</v>
      </c>
      <c r="J10" s="20" t="str">
        <f t="shared" si="0"/>
        <v>&gt;999%</v>
      </c>
      <c r="K10" s="21">
        <f t="shared" si="1"/>
        <v>0.52500000000000002</v>
      </c>
    </row>
    <row r="11" spans="1:11" x14ac:dyDescent="0.2">
      <c r="A11" s="7" t="s">
        <v>35</v>
      </c>
      <c r="B11" s="65">
        <v>19</v>
      </c>
      <c r="C11" s="39">
        <f>IF(B45=0, "-", B11/B45)</f>
        <v>4.0169133192389003E-2</v>
      </c>
      <c r="D11" s="65">
        <v>10</v>
      </c>
      <c r="E11" s="21">
        <f>IF(D45=0, "-", D11/D45)</f>
        <v>2.1459227467811159E-2</v>
      </c>
      <c r="F11" s="81">
        <v>186</v>
      </c>
      <c r="G11" s="39">
        <f>IF(F45=0, "-", F11/F45)</f>
        <v>3.3031433137986149E-2</v>
      </c>
      <c r="H11" s="65">
        <v>124</v>
      </c>
      <c r="I11" s="21">
        <f>IF(H45=0, "-", H11/H45)</f>
        <v>2.6851450844521438E-2</v>
      </c>
      <c r="J11" s="20">
        <f t="shared" si="0"/>
        <v>0.9</v>
      </c>
      <c r="K11" s="21">
        <f t="shared" si="1"/>
        <v>0.5</v>
      </c>
    </row>
    <row r="12" spans="1:11" x14ac:dyDescent="0.2">
      <c r="A12" s="7" t="s">
        <v>36</v>
      </c>
      <c r="B12" s="65">
        <v>1</v>
      </c>
      <c r="C12" s="39">
        <f>IF(B45=0, "-", B12/B45)</f>
        <v>2.1141649048625794E-3</v>
      </c>
      <c r="D12" s="65">
        <v>0</v>
      </c>
      <c r="E12" s="21">
        <f>IF(D45=0, "-", D12/D45)</f>
        <v>0</v>
      </c>
      <c r="F12" s="81">
        <v>3</v>
      </c>
      <c r="G12" s="39">
        <f>IF(F45=0, "-", F12/F45)</f>
        <v>5.3276505061267978E-4</v>
      </c>
      <c r="H12" s="65">
        <v>4</v>
      </c>
      <c r="I12" s="21">
        <f>IF(H45=0, "-", H12/H45)</f>
        <v>8.661758336942399E-4</v>
      </c>
      <c r="J12" s="20" t="str">
        <f t="shared" si="0"/>
        <v>-</v>
      </c>
      <c r="K12" s="21">
        <f t="shared" si="1"/>
        <v>-0.25</v>
      </c>
    </row>
    <row r="13" spans="1:11" x14ac:dyDescent="0.2">
      <c r="A13" s="7" t="s">
        <v>37</v>
      </c>
      <c r="B13" s="65">
        <v>0</v>
      </c>
      <c r="C13" s="39">
        <f>IF(B45=0, "-", B13/B45)</f>
        <v>0</v>
      </c>
      <c r="D13" s="65">
        <v>0</v>
      </c>
      <c r="E13" s="21">
        <f>IF(D45=0, "-", D13/D45)</f>
        <v>0</v>
      </c>
      <c r="F13" s="81">
        <v>7</v>
      </c>
      <c r="G13" s="39">
        <f>IF(F45=0, "-", F13/F45)</f>
        <v>1.2431184514295863E-3</v>
      </c>
      <c r="H13" s="65">
        <v>2</v>
      </c>
      <c r="I13" s="21">
        <f>IF(H45=0, "-", H13/H45)</f>
        <v>4.3308791684711995E-4</v>
      </c>
      <c r="J13" s="20" t="str">
        <f t="shared" si="0"/>
        <v>-</v>
      </c>
      <c r="K13" s="21">
        <f t="shared" si="1"/>
        <v>2.5</v>
      </c>
    </row>
    <row r="14" spans="1:11" x14ac:dyDescent="0.2">
      <c r="A14" s="7" t="s">
        <v>38</v>
      </c>
      <c r="B14" s="65">
        <v>1</v>
      </c>
      <c r="C14" s="39">
        <f>IF(B45=0, "-", B14/B45)</f>
        <v>2.1141649048625794E-3</v>
      </c>
      <c r="D14" s="65">
        <v>0</v>
      </c>
      <c r="E14" s="21">
        <f>IF(D45=0, "-", D14/D45)</f>
        <v>0</v>
      </c>
      <c r="F14" s="81">
        <v>1</v>
      </c>
      <c r="G14" s="39">
        <f>IF(F45=0, "-", F14/F45)</f>
        <v>1.775883502042266E-4</v>
      </c>
      <c r="H14" s="65">
        <v>2</v>
      </c>
      <c r="I14" s="21">
        <f>IF(H45=0, "-", H14/H45)</f>
        <v>4.3308791684711995E-4</v>
      </c>
      <c r="J14" s="20" t="str">
        <f t="shared" si="0"/>
        <v>-</v>
      </c>
      <c r="K14" s="21">
        <f t="shared" si="1"/>
        <v>-0.5</v>
      </c>
    </row>
    <row r="15" spans="1:11" x14ac:dyDescent="0.2">
      <c r="A15" s="7" t="s">
        <v>39</v>
      </c>
      <c r="B15" s="65">
        <v>0</v>
      </c>
      <c r="C15" s="39">
        <f>IF(B45=0, "-", B15/B45)</f>
        <v>0</v>
      </c>
      <c r="D15" s="65">
        <v>2</v>
      </c>
      <c r="E15" s="21">
        <f>IF(D45=0, "-", D15/D45)</f>
        <v>4.2918454935622317E-3</v>
      </c>
      <c r="F15" s="81">
        <v>17</v>
      </c>
      <c r="G15" s="39">
        <f>IF(F45=0, "-", F15/F45)</f>
        <v>3.0190019534718521E-3</v>
      </c>
      <c r="H15" s="65">
        <v>21</v>
      </c>
      <c r="I15" s="21">
        <f>IF(H45=0, "-", H15/H45)</f>
        <v>4.5474231268947595E-3</v>
      </c>
      <c r="J15" s="20">
        <f t="shared" si="0"/>
        <v>-1</v>
      </c>
      <c r="K15" s="21">
        <f t="shared" si="1"/>
        <v>-0.19047619047619047</v>
      </c>
    </row>
    <row r="16" spans="1:11" x14ac:dyDescent="0.2">
      <c r="A16" s="7" t="s">
        <v>41</v>
      </c>
      <c r="B16" s="65">
        <v>8</v>
      </c>
      <c r="C16" s="39">
        <f>IF(B45=0, "-", B16/B45)</f>
        <v>1.6913319238900635E-2</v>
      </c>
      <c r="D16" s="65">
        <v>1</v>
      </c>
      <c r="E16" s="21">
        <f>IF(D45=0, "-", D16/D45)</f>
        <v>2.1459227467811159E-3</v>
      </c>
      <c r="F16" s="81">
        <v>79</v>
      </c>
      <c r="G16" s="39">
        <f>IF(F45=0, "-", F16/F45)</f>
        <v>1.4029479666133902E-2</v>
      </c>
      <c r="H16" s="65">
        <v>89</v>
      </c>
      <c r="I16" s="21">
        <f>IF(H45=0, "-", H16/H45)</f>
        <v>1.9272412299696839E-2</v>
      </c>
      <c r="J16" s="20">
        <f t="shared" si="0"/>
        <v>7</v>
      </c>
      <c r="K16" s="21">
        <f t="shared" si="1"/>
        <v>-0.11235955056179775</v>
      </c>
    </row>
    <row r="17" spans="1:11" x14ac:dyDescent="0.2">
      <c r="A17" s="7" t="s">
        <v>43</v>
      </c>
      <c r="B17" s="65">
        <v>0</v>
      </c>
      <c r="C17" s="39">
        <f>IF(B45=0, "-", B17/B45)</f>
        <v>0</v>
      </c>
      <c r="D17" s="65">
        <v>1</v>
      </c>
      <c r="E17" s="21">
        <f>IF(D45=0, "-", D17/D45)</f>
        <v>2.1459227467811159E-3</v>
      </c>
      <c r="F17" s="81">
        <v>1</v>
      </c>
      <c r="G17" s="39">
        <f>IF(F45=0, "-", F17/F45)</f>
        <v>1.775883502042266E-4</v>
      </c>
      <c r="H17" s="65">
        <v>1</v>
      </c>
      <c r="I17" s="21">
        <f>IF(H45=0, "-", H17/H45)</f>
        <v>2.1654395842355997E-4</v>
      </c>
      <c r="J17" s="20">
        <f t="shared" si="0"/>
        <v>-1</v>
      </c>
      <c r="K17" s="21">
        <f t="shared" si="1"/>
        <v>0</v>
      </c>
    </row>
    <row r="18" spans="1:11" x14ac:dyDescent="0.2">
      <c r="A18" s="7" t="s">
        <v>47</v>
      </c>
      <c r="B18" s="65">
        <v>2</v>
      </c>
      <c r="C18" s="39">
        <f>IF(B45=0, "-", B18/B45)</f>
        <v>4.2283298097251587E-3</v>
      </c>
      <c r="D18" s="65">
        <v>6</v>
      </c>
      <c r="E18" s="21">
        <f>IF(D45=0, "-", D18/D45)</f>
        <v>1.2875536480686695E-2</v>
      </c>
      <c r="F18" s="81">
        <v>38</v>
      </c>
      <c r="G18" s="39">
        <f>IF(F45=0, "-", F18/F45)</f>
        <v>6.7483573077606112E-3</v>
      </c>
      <c r="H18" s="65">
        <v>113</v>
      </c>
      <c r="I18" s="21">
        <f>IF(H45=0, "-", H18/H45)</f>
        <v>2.4469467301862276E-2</v>
      </c>
      <c r="J18" s="20">
        <f t="shared" si="0"/>
        <v>-0.66666666666666663</v>
      </c>
      <c r="K18" s="21">
        <f t="shared" si="1"/>
        <v>-0.66371681415929207</v>
      </c>
    </row>
    <row r="19" spans="1:11" x14ac:dyDescent="0.2">
      <c r="A19" s="7" t="s">
        <v>48</v>
      </c>
      <c r="B19" s="65">
        <v>43</v>
      </c>
      <c r="C19" s="39">
        <f>IF(B45=0, "-", B19/B45)</f>
        <v>9.0909090909090912E-2</v>
      </c>
      <c r="D19" s="65">
        <v>37</v>
      </c>
      <c r="E19" s="21">
        <f>IF(D45=0, "-", D19/D45)</f>
        <v>7.9399141630901282E-2</v>
      </c>
      <c r="F19" s="81">
        <v>457</v>
      </c>
      <c r="G19" s="39">
        <f>IF(F45=0, "-", F19/F45)</f>
        <v>8.1157876043331564E-2</v>
      </c>
      <c r="H19" s="65">
        <v>415</v>
      </c>
      <c r="I19" s="21">
        <f>IF(H45=0, "-", H19/H45)</f>
        <v>8.9865742745777397E-2</v>
      </c>
      <c r="J19" s="20">
        <f t="shared" si="0"/>
        <v>0.16216216216216217</v>
      </c>
      <c r="K19" s="21">
        <f t="shared" si="1"/>
        <v>0.10120481927710843</v>
      </c>
    </row>
    <row r="20" spans="1:11" x14ac:dyDescent="0.2">
      <c r="A20" s="7" t="s">
        <v>49</v>
      </c>
      <c r="B20" s="65">
        <v>49</v>
      </c>
      <c r="C20" s="39">
        <f>IF(B45=0, "-", B20/B45)</f>
        <v>0.10359408033826638</v>
      </c>
      <c r="D20" s="65">
        <v>50</v>
      </c>
      <c r="E20" s="21">
        <f>IF(D45=0, "-", D20/D45)</f>
        <v>0.1072961373390558</v>
      </c>
      <c r="F20" s="81">
        <v>620</v>
      </c>
      <c r="G20" s="39">
        <f>IF(F45=0, "-", F20/F45)</f>
        <v>0.11010477712662049</v>
      </c>
      <c r="H20" s="65">
        <v>459</v>
      </c>
      <c r="I20" s="21">
        <f>IF(H45=0, "-", H20/H45)</f>
        <v>9.9393676916414028E-2</v>
      </c>
      <c r="J20" s="20">
        <f t="shared" si="0"/>
        <v>-0.02</v>
      </c>
      <c r="K20" s="21">
        <f t="shared" si="1"/>
        <v>0.35076252723311546</v>
      </c>
    </row>
    <row r="21" spans="1:11" x14ac:dyDescent="0.2">
      <c r="A21" s="7" t="s">
        <v>51</v>
      </c>
      <c r="B21" s="65">
        <v>0</v>
      </c>
      <c r="C21" s="39">
        <f>IF(B45=0, "-", B21/B45)</f>
        <v>0</v>
      </c>
      <c r="D21" s="65">
        <v>0</v>
      </c>
      <c r="E21" s="21">
        <f>IF(D45=0, "-", D21/D45)</f>
        <v>0</v>
      </c>
      <c r="F21" s="81">
        <v>0</v>
      </c>
      <c r="G21" s="39">
        <f>IF(F45=0, "-", F21/F45)</f>
        <v>0</v>
      </c>
      <c r="H21" s="65">
        <v>1</v>
      </c>
      <c r="I21" s="21">
        <f>IF(H45=0, "-", H21/H45)</f>
        <v>2.1654395842355997E-4</v>
      </c>
      <c r="J21" s="20" t="str">
        <f t="shared" si="0"/>
        <v>-</v>
      </c>
      <c r="K21" s="21">
        <f t="shared" si="1"/>
        <v>-1</v>
      </c>
    </row>
    <row r="22" spans="1:11" x14ac:dyDescent="0.2">
      <c r="A22" s="7" t="s">
        <v>55</v>
      </c>
      <c r="B22" s="65">
        <v>1</v>
      </c>
      <c r="C22" s="39">
        <f>IF(B45=0, "-", B22/B45)</f>
        <v>2.1141649048625794E-3</v>
      </c>
      <c r="D22" s="65">
        <v>0</v>
      </c>
      <c r="E22" s="21">
        <f>IF(D45=0, "-", D22/D45)</f>
        <v>0</v>
      </c>
      <c r="F22" s="81">
        <v>11</v>
      </c>
      <c r="G22" s="39">
        <f>IF(F45=0, "-", F22/F45)</f>
        <v>1.9534718522464926E-3</v>
      </c>
      <c r="H22" s="65">
        <v>7</v>
      </c>
      <c r="I22" s="21">
        <f>IF(H45=0, "-", H22/H45)</f>
        <v>1.5158077089649198E-3</v>
      </c>
      <c r="J22" s="20" t="str">
        <f t="shared" si="0"/>
        <v>-</v>
      </c>
      <c r="K22" s="21">
        <f t="shared" si="1"/>
        <v>0.5714285714285714</v>
      </c>
    </row>
    <row r="23" spans="1:11" x14ac:dyDescent="0.2">
      <c r="A23" s="7" t="s">
        <v>57</v>
      </c>
      <c r="B23" s="65">
        <v>50</v>
      </c>
      <c r="C23" s="39">
        <f>IF(B45=0, "-", B23/B45)</f>
        <v>0.10570824524312897</v>
      </c>
      <c r="D23" s="65">
        <v>79</v>
      </c>
      <c r="E23" s="21">
        <f>IF(D45=0, "-", D23/D45)</f>
        <v>0.16952789699570817</v>
      </c>
      <c r="F23" s="81">
        <v>618</v>
      </c>
      <c r="G23" s="39">
        <f>IF(F45=0, "-", F23/F45)</f>
        <v>0.10974960042621204</v>
      </c>
      <c r="H23" s="65">
        <v>622</v>
      </c>
      <c r="I23" s="21">
        <f>IF(H45=0, "-", H23/H45)</f>
        <v>0.1346903421394543</v>
      </c>
      <c r="J23" s="20">
        <f t="shared" si="0"/>
        <v>-0.36708860759493672</v>
      </c>
      <c r="K23" s="21">
        <f t="shared" si="1"/>
        <v>-6.4308681672025723E-3</v>
      </c>
    </row>
    <row r="24" spans="1:11" x14ac:dyDescent="0.2">
      <c r="A24" s="7" t="s">
        <v>60</v>
      </c>
      <c r="B24" s="65">
        <v>1</v>
      </c>
      <c r="C24" s="39">
        <f>IF(B45=0, "-", B24/B45)</f>
        <v>2.1141649048625794E-3</v>
      </c>
      <c r="D24" s="65">
        <v>1</v>
      </c>
      <c r="E24" s="21">
        <f>IF(D45=0, "-", D24/D45)</f>
        <v>2.1459227467811159E-3</v>
      </c>
      <c r="F24" s="81">
        <v>5</v>
      </c>
      <c r="G24" s="39">
        <f>IF(F45=0, "-", F24/F45)</f>
        <v>8.8794175102113303E-4</v>
      </c>
      <c r="H24" s="65">
        <v>6</v>
      </c>
      <c r="I24" s="21">
        <f>IF(H45=0, "-", H24/H45)</f>
        <v>1.2992637505413599E-3</v>
      </c>
      <c r="J24" s="20">
        <f t="shared" si="0"/>
        <v>0</v>
      </c>
      <c r="K24" s="21">
        <f t="shared" si="1"/>
        <v>-0.16666666666666666</v>
      </c>
    </row>
    <row r="25" spans="1:11" x14ac:dyDescent="0.2">
      <c r="A25" s="7" t="s">
        <v>61</v>
      </c>
      <c r="B25" s="65">
        <v>0</v>
      </c>
      <c r="C25" s="39">
        <f>IF(B45=0, "-", B25/B45)</f>
        <v>0</v>
      </c>
      <c r="D25" s="65">
        <v>1</v>
      </c>
      <c r="E25" s="21">
        <f>IF(D45=0, "-", D25/D45)</f>
        <v>2.1459227467811159E-3</v>
      </c>
      <c r="F25" s="81">
        <v>34</v>
      </c>
      <c r="G25" s="39">
        <f>IF(F45=0, "-", F25/F45)</f>
        <v>6.0380039069437043E-3</v>
      </c>
      <c r="H25" s="65">
        <v>24</v>
      </c>
      <c r="I25" s="21">
        <f>IF(H45=0, "-", H25/H45)</f>
        <v>5.1970550021654396E-3</v>
      </c>
      <c r="J25" s="20">
        <f t="shared" si="0"/>
        <v>-1</v>
      </c>
      <c r="K25" s="21">
        <f t="shared" si="1"/>
        <v>0.41666666666666669</v>
      </c>
    </row>
    <row r="26" spans="1:11" x14ac:dyDescent="0.2">
      <c r="A26" s="7" t="s">
        <v>62</v>
      </c>
      <c r="B26" s="65">
        <v>0</v>
      </c>
      <c r="C26" s="39">
        <f>IF(B45=0, "-", B26/B45)</f>
        <v>0</v>
      </c>
      <c r="D26" s="65">
        <v>0</v>
      </c>
      <c r="E26" s="21">
        <f>IF(D45=0, "-", D26/D45)</f>
        <v>0</v>
      </c>
      <c r="F26" s="81">
        <v>4</v>
      </c>
      <c r="G26" s="39">
        <f>IF(F45=0, "-", F26/F45)</f>
        <v>7.1035340081690641E-4</v>
      </c>
      <c r="H26" s="65">
        <v>1</v>
      </c>
      <c r="I26" s="21">
        <f>IF(H45=0, "-", H26/H45)</f>
        <v>2.1654395842355997E-4</v>
      </c>
      <c r="J26" s="20" t="str">
        <f t="shared" si="0"/>
        <v>-</v>
      </c>
      <c r="K26" s="21">
        <f t="shared" si="1"/>
        <v>3</v>
      </c>
    </row>
    <row r="27" spans="1:11" x14ac:dyDescent="0.2">
      <c r="A27" s="7" t="s">
        <v>63</v>
      </c>
      <c r="B27" s="65">
        <v>53</v>
      </c>
      <c r="C27" s="39">
        <f>IF(B45=0, "-", B27/B45)</f>
        <v>0.11205073995771671</v>
      </c>
      <c r="D27" s="65">
        <v>66</v>
      </c>
      <c r="E27" s="21">
        <f>IF(D45=0, "-", D27/D45)</f>
        <v>0.14163090128755365</v>
      </c>
      <c r="F27" s="81">
        <v>657</v>
      </c>
      <c r="G27" s="39">
        <f>IF(F45=0, "-", F27/F45)</f>
        <v>0.11667554608417688</v>
      </c>
      <c r="H27" s="65">
        <v>712</v>
      </c>
      <c r="I27" s="21">
        <f>IF(H45=0, "-", H27/H45)</f>
        <v>0.15417929839757472</v>
      </c>
      <c r="J27" s="20">
        <f t="shared" si="0"/>
        <v>-0.19696969696969696</v>
      </c>
      <c r="K27" s="21">
        <f t="shared" si="1"/>
        <v>-7.7247191011235949E-2</v>
      </c>
    </row>
    <row r="28" spans="1:11" x14ac:dyDescent="0.2">
      <c r="A28" s="7" t="s">
        <v>64</v>
      </c>
      <c r="B28" s="65">
        <v>0</v>
      </c>
      <c r="C28" s="39">
        <f>IF(B45=0, "-", B28/B45)</f>
        <v>0</v>
      </c>
      <c r="D28" s="65">
        <v>0</v>
      </c>
      <c r="E28" s="21">
        <f>IF(D45=0, "-", D28/D45)</f>
        <v>0</v>
      </c>
      <c r="F28" s="81">
        <v>1</v>
      </c>
      <c r="G28" s="39">
        <f>IF(F45=0, "-", F28/F45)</f>
        <v>1.775883502042266E-4</v>
      </c>
      <c r="H28" s="65">
        <v>0</v>
      </c>
      <c r="I28" s="21">
        <f>IF(H45=0, "-", H28/H45)</f>
        <v>0</v>
      </c>
      <c r="J28" s="20" t="str">
        <f t="shared" si="0"/>
        <v>-</v>
      </c>
      <c r="K28" s="21" t="str">
        <f t="shared" si="1"/>
        <v>-</v>
      </c>
    </row>
    <row r="29" spans="1:11" x14ac:dyDescent="0.2">
      <c r="A29" s="7" t="s">
        <v>65</v>
      </c>
      <c r="B29" s="65">
        <v>24</v>
      </c>
      <c r="C29" s="39">
        <f>IF(B45=0, "-", B29/B45)</f>
        <v>5.0739957716701901E-2</v>
      </c>
      <c r="D29" s="65">
        <v>24</v>
      </c>
      <c r="E29" s="21">
        <f>IF(D45=0, "-", D29/D45)</f>
        <v>5.1502145922746781E-2</v>
      </c>
      <c r="F29" s="81">
        <v>186</v>
      </c>
      <c r="G29" s="39">
        <f>IF(F45=0, "-", F29/F45)</f>
        <v>3.3031433137986149E-2</v>
      </c>
      <c r="H29" s="65">
        <v>209</v>
      </c>
      <c r="I29" s="21">
        <f>IF(H45=0, "-", H29/H45)</f>
        <v>4.5257687310524035E-2</v>
      </c>
      <c r="J29" s="20">
        <f t="shared" si="0"/>
        <v>0</v>
      </c>
      <c r="K29" s="21">
        <f t="shared" si="1"/>
        <v>-0.11004784688995216</v>
      </c>
    </row>
    <row r="30" spans="1:11" x14ac:dyDescent="0.2">
      <c r="A30" s="7" t="s">
        <v>66</v>
      </c>
      <c r="B30" s="65">
        <v>0</v>
      </c>
      <c r="C30" s="39">
        <f>IF(B45=0, "-", B30/B45)</f>
        <v>0</v>
      </c>
      <c r="D30" s="65">
        <v>1</v>
      </c>
      <c r="E30" s="21">
        <f>IF(D45=0, "-", D30/D45)</f>
        <v>2.1459227467811159E-3</v>
      </c>
      <c r="F30" s="81">
        <v>6</v>
      </c>
      <c r="G30" s="39">
        <f>IF(F45=0, "-", F30/F45)</f>
        <v>1.0655301012253596E-3</v>
      </c>
      <c r="H30" s="65">
        <v>2</v>
      </c>
      <c r="I30" s="21">
        <f>IF(H45=0, "-", H30/H45)</f>
        <v>4.3308791684711995E-4</v>
      </c>
      <c r="J30" s="20">
        <f t="shared" si="0"/>
        <v>-1</v>
      </c>
      <c r="K30" s="21">
        <f t="shared" si="1"/>
        <v>2</v>
      </c>
    </row>
    <row r="31" spans="1:11" x14ac:dyDescent="0.2">
      <c r="A31" s="7" t="s">
        <v>67</v>
      </c>
      <c r="B31" s="65">
        <v>18</v>
      </c>
      <c r="C31" s="39">
        <f>IF(B45=0, "-", B31/B45)</f>
        <v>3.8054968287526428E-2</v>
      </c>
      <c r="D31" s="65">
        <v>9</v>
      </c>
      <c r="E31" s="21">
        <f>IF(D45=0, "-", D31/D45)</f>
        <v>1.9313304721030045E-2</v>
      </c>
      <c r="F31" s="81">
        <v>171</v>
      </c>
      <c r="G31" s="39">
        <f>IF(F45=0, "-", F31/F45)</f>
        <v>3.0367607884922748E-2</v>
      </c>
      <c r="H31" s="65">
        <v>74</v>
      </c>
      <c r="I31" s="21">
        <f>IF(H45=0, "-", H31/H45)</f>
        <v>1.6024252923343439E-2</v>
      </c>
      <c r="J31" s="20">
        <f t="shared" si="0"/>
        <v>1</v>
      </c>
      <c r="K31" s="21">
        <f t="shared" si="1"/>
        <v>1.3108108108108107</v>
      </c>
    </row>
    <row r="32" spans="1:11" x14ac:dyDescent="0.2">
      <c r="A32" s="7" t="s">
        <v>68</v>
      </c>
      <c r="B32" s="65">
        <v>4</v>
      </c>
      <c r="C32" s="39">
        <f>IF(B45=0, "-", B32/B45)</f>
        <v>8.4566596194503175E-3</v>
      </c>
      <c r="D32" s="65">
        <v>3</v>
      </c>
      <c r="E32" s="21">
        <f>IF(D45=0, "-", D32/D45)</f>
        <v>6.4377682403433476E-3</v>
      </c>
      <c r="F32" s="81">
        <v>48</v>
      </c>
      <c r="G32" s="39">
        <f>IF(F45=0, "-", F32/F45)</f>
        <v>8.5242408098028764E-3</v>
      </c>
      <c r="H32" s="65">
        <v>43</v>
      </c>
      <c r="I32" s="21">
        <f>IF(H45=0, "-", H32/H45)</f>
        <v>9.3113902122130797E-3</v>
      </c>
      <c r="J32" s="20">
        <f t="shared" si="0"/>
        <v>0.33333333333333331</v>
      </c>
      <c r="K32" s="21">
        <f t="shared" si="1"/>
        <v>0.11627906976744186</v>
      </c>
    </row>
    <row r="33" spans="1:11" x14ac:dyDescent="0.2">
      <c r="A33" s="7" t="s">
        <v>69</v>
      </c>
      <c r="B33" s="65">
        <v>0</v>
      </c>
      <c r="C33" s="39">
        <f>IF(B45=0, "-", B33/B45)</f>
        <v>0</v>
      </c>
      <c r="D33" s="65">
        <v>1</v>
      </c>
      <c r="E33" s="21">
        <f>IF(D45=0, "-", D33/D45)</f>
        <v>2.1459227467811159E-3</v>
      </c>
      <c r="F33" s="81">
        <v>8</v>
      </c>
      <c r="G33" s="39">
        <f>IF(F45=0, "-", F33/F45)</f>
        <v>1.4207068016338128E-3</v>
      </c>
      <c r="H33" s="65">
        <v>17</v>
      </c>
      <c r="I33" s="21">
        <f>IF(H45=0, "-", H33/H45)</f>
        <v>3.6812472932005198E-3</v>
      </c>
      <c r="J33" s="20">
        <f t="shared" si="0"/>
        <v>-1</v>
      </c>
      <c r="K33" s="21">
        <f t="shared" si="1"/>
        <v>-0.52941176470588236</v>
      </c>
    </row>
    <row r="34" spans="1:11" x14ac:dyDescent="0.2">
      <c r="A34" s="7" t="s">
        <v>70</v>
      </c>
      <c r="B34" s="65">
        <v>1</v>
      </c>
      <c r="C34" s="39">
        <f>IF(B45=0, "-", B34/B45)</f>
        <v>2.1141649048625794E-3</v>
      </c>
      <c r="D34" s="65">
        <v>5</v>
      </c>
      <c r="E34" s="21">
        <f>IF(D45=0, "-", D34/D45)</f>
        <v>1.0729613733905579E-2</v>
      </c>
      <c r="F34" s="81">
        <v>26</v>
      </c>
      <c r="G34" s="39">
        <f>IF(F45=0, "-", F34/F45)</f>
        <v>4.6172971053098913E-3</v>
      </c>
      <c r="H34" s="65">
        <v>13</v>
      </c>
      <c r="I34" s="21">
        <f>IF(H45=0, "-", H34/H45)</f>
        <v>2.81507145950628E-3</v>
      </c>
      <c r="J34" s="20">
        <f t="shared" si="0"/>
        <v>-0.8</v>
      </c>
      <c r="K34" s="21">
        <f t="shared" si="1"/>
        <v>1</v>
      </c>
    </row>
    <row r="35" spans="1:11" x14ac:dyDescent="0.2">
      <c r="A35" s="7" t="s">
        <v>71</v>
      </c>
      <c r="B35" s="65">
        <v>0</v>
      </c>
      <c r="C35" s="39">
        <f>IF(B45=0, "-", B35/B45)</f>
        <v>0</v>
      </c>
      <c r="D35" s="65">
        <v>1</v>
      </c>
      <c r="E35" s="21">
        <f>IF(D45=0, "-", D35/D45)</f>
        <v>2.1459227467811159E-3</v>
      </c>
      <c r="F35" s="81">
        <v>9</v>
      </c>
      <c r="G35" s="39">
        <f>IF(F45=0, "-", F35/F45)</f>
        <v>1.5982951518380393E-3</v>
      </c>
      <c r="H35" s="65">
        <v>11</v>
      </c>
      <c r="I35" s="21">
        <f>IF(H45=0, "-", H35/H45)</f>
        <v>2.3819835426591596E-3</v>
      </c>
      <c r="J35" s="20">
        <f t="shared" si="0"/>
        <v>-1</v>
      </c>
      <c r="K35" s="21">
        <f t="shared" si="1"/>
        <v>-0.18181818181818182</v>
      </c>
    </row>
    <row r="36" spans="1:11" x14ac:dyDescent="0.2">
      <c r="A36" s="7" t="s">
        <v>72</v>
      </c>
      <c r="B36" s="65">
        <v>1</v>
      </c>
      <c r="C36" s="39">
        <f>IF(B45=0, "-", B36/B45)</f>
        <v>2.1141649048625794E-3</v>
      </c>
      <c r="D36" s="65">
        <v>0</v>
      </c>
      <c r="E36" s="21">
        <f>IF(D45=0, "-", D36/D45)</f>
        <v>0</v>
      </c>
      <c r="F36" s="81">
        <v>6</v>
      </c>
      <c r="G36" s="39">
        <f>IF(F45=0, "-", F36/F45)</f>
        <v>1.0655301012253596E-3</v>
      </c>
      <c r="H36" s="65">
        <v>11</v>
      </c>
      <c r="I36" s="21">
        <f>IF(H45=0, "-", H36/H45)</f>
        <v>2.3819835426591596E-3</v>
      </c>
      <c r="J36" s="20" t="str">
        <f t="shared" si="0"/>
        <v>-</v>
      </c>
      <c r="K36" s="21">
        <f t="shared" si="1"/>
        <v>-0.45454545454545453</v>
      </c>
    </row>
    <row r="37" spans="1:11" x14ac:dyDescent="0.2">
      <c r="A37" s="7" t="s">
        <v>74</v>
      </c>
      <c r="B37" s="65">
        <v>1</v>
      </c>
      <c r="C37" s="39">
        <f>IF(B45=0, "-", B37/B45)</f>
        <v>2.1141649048625794E-3</v>
      </c>
      <c r="D37" s="65">
        <v>3</v>
      </c>
      <c r="E37" s="21">
        <f>IF(D45=0, "-", D37/D45)</f>
        <v>6.4377682403433476E-3</v>
      </c>
      <c r="F37" s="81">
        <v>4</v>
      </c>
      <c r="G37" s="39">
        <f>IF(F45=0, "-", F37/F45)</f>
        <v>7.1035340081690641E-4</v>
      </c>
      <c r="H37" s="65">
        <v>12</v>
      </c>
      <c r="I37" s="21">
        <f>IF(H45=0, "-", H37/H45)</f>
        <v>2.5985275010827198E-3</v>
      </c>
      <c r="J37" s="20">
        <f t="shared" si="0"/>
        <v>-0.66666666666666663</v>
      </c>
      <c r="K37" s="21">
        <f t="shared" si="1"/>
        <v>-0.66666666666666663</v>
      </c>
    </row>
    <row r="38" spans="1:11" x14ac:dyDescent="0.2">
      <c r="A38" s="7" t="s">
        <v>75</v>
      </c>
      <c r="B38" s="65">
        <v>23</v>
      </c>
      <c r="C38" s="39">
        <f>IF(B45=0, "-", B38/B45)</f>
        <v>4.8625792811839326E-2</v>
      </c>
      <c r="D38" s="65">
        <v>7</v>
      </c>
      <c r="E38" s="21">
        <f>IF(D45=0, "-", D38/D45)</f>
        <v>1.5021459227467811E-2</v>
      </c>
      <c r="F38" s="81">
        <v>208</v>
      </c>
      <c r="G38" s="39">
        <f>IF(F45=0, "-", F38/F45)</f>
        <v>3.693837684247913E-2</v>
      </c>
      <c r="H38" s="65">
        <v>98</v>
      </c>
      <c r="I38" s="21">
        <f>IF(H45=0, "-", H38/H45)</f>
        <v>2.122130792550888E-2</v>
      </c>
      <c r="J38" s="20">
        <f t="shared" si="0"/>
        <v>2.2857142857142856</v>
      </c>
      <c r="K38" s="21">
        <f t="shared" si="1"/>
        <v>1.1224489795918366</v>
      </c>
    </row>
    <row r="39" spans="1:11" x14ac:dyDescent="0.2">
      <c r="A39" s="7" t="s">
        <v>77</v>
      </c>
      <c r="B39" s="65">
        <v>17</v>
      </c>
      <c r="C39" s="39">
        <f>IF(B45=0, "-", B39/B45)</f>
        <v>3.5940803382663845E-2</v>
      </c>
      <c r="D39" s="65">
        <v>12</v>
      </c>
      <c r="E39" s="21">
        <f>IF(D45=0, "-", D39/D45)</f>
        <v>2.575107296137339E-2</v>
      </c>
      <c r="F39" s="81">
        <v>205</v>
      </c>
      <c r="G39" s="39">
        <f>IF(F45=0, "-", F39/F45)</f>
        <v>3.6405611791866452E-2</v>
      </c>
      <c r="H39" s="65">
        <v>108</v>
      </c>
      <c r="I39" s="21">
        <f>IF(H45=0, "-", H39/H45)</f>
        <v>2.3386747509744479E-2</v>
      </c>
      <c r="J39" s="20">
        <f t="shared" si="0"/>
        <v>0.41666666666666669</v>
      </c>
      <c r="K39" s="21">
        <f t="shared" si="1"/>
        <v>0.89814814814814814</v>
      </c>
    </row>
    <row r="40" spans="1:11" x14ac:dyDescent="0.2">
      <c r="A40" s="7" t="s">
        <v>78</v>
      </c>
      <c r="B40" s="65">
        <v>15</v>
      </c>
      <c r="C40" s="39">
        <f>IF(B45=0, "-", B40/B45)</f>
        <v>3.1712473572938688E-2</v>
      </c>
      <c r="D40" s="65">
        <v>9</v>
      </c>
      <c r="E40" s="21">
        <f>IF(D45=0, "-", D40/D45)</f>
        <v>1.9313304721030045E-2</v>
      </c>
      <c r="F40" s="81">
        <v>202</v>
      </c>
      <c r="G40" s="39">
        <f>IF(F45=0, "-", F40/F45)</f>
        <v>3.5872846741253774E-2</v>
      </c>
      <c r="H40" s="65">
        <v>81</v>
      </c>
      <c r="I40" s="21">
        <f>IF(H45=0, "-", H40/H45)</f>
        <v>1.7540060632308358E-2</v>
      </c>
      <c r="J40" s="20">
        <f t="shared" si="0"/>
        <v>0.66666666666666663</v>
      </c>
      <c r="K40" s="21">
        <f t="shared" si="1"/>
        <v>1.4938271604938271</v>
      </c>
    </row>
    <row r="41" spans="1:11" x14ac:dyDescent="0.2">
      <c r="A41" s="7" t="s">
        <v>79</v>
      </c>
      <c r="B41" s="65">
        <v>75</v>
      </c>
      <c r="C41" s="39">
        <f>IF(B45=0, "-", B41/B45)</f>
        <v>0.15856236786469344</v>
      </c>
      <c r="D41" s="65">
        <v>82</v>
      </c>
      <c r="E41" s="21">
        <f>IF(D45=0, "-", D41/D45)</f>
        <v>0.17596566523605151</v>
      </c>
      <c r="F41" s="81">
        <v>989</v>
      </c>
      <c r="G41" s="39">
        <f>IF(F45=0, "-", F41/F45)</f>
        <v>0.17563487835198011</v>
      </c>
      <c r="H41" s="65">
        <v>743</v>
      </c>
      <c r="I41" s="21">
        <f>IF(H45=0, "-", H41/H45)</f>
        <v>0.16089216110870508</v>
      </c>
      <c r="J41" s="20">
        <f t="shared" si="0"/>
        <v>-8.5365853658536592E-2</v>
      </c>
      <c r="K41" s="21">
        <f t="shared" si="1"/>
        <v>0.33109017496635262</v>
      </c>
    </row>
    <row r="42" spans="1:11" x14ac:dyDescent="0.2">
      <c r="A42" s="7" t="s">
        <v>80</v>
      </c>
      <c r="B42" s="65">
        <v>50</v>
      </c>
      <c r="C42" s="39">
        <f>IF(B45=0, "-", B42/B45)</f>
        <v>0.10570824524312897</v>
      </c>
      <c r="D42" s="65">
        <v>52</v>
      </c>
      <c r="E42" s="21">
        <f>IF(D45=0, "-", D42/D45)</f>
        <v>0.11158798283261803</v>
      </c>
      <c r="F42" s="81">
        <v>685</v>
      </c>
      <c r="G42" s="39">
        <f>IF(F45=0, "-", F42/F45)</f>
        <v>0.12164801988989522</v>
      </c>
      <c r="H42" s="65">
        <v>492</v>
      </c>
      <c r="I42" s="21">
        <f>IF(H45=0, "-", H42/H45)</f>
        <v>0.10653962754439152</v>
      </c>
      <c r="J42" s="20">
        <f t="shared" si="0"/>
        <v>-3.8461538461538464E-2</v>
      </c>
      <c r="K42" s="21">
        <f t="shared" si="1"/>
        <v>0.39227642276422764</v>
      </c>
    </row>
    <row r="43" spans="1:11" x14ac:dyDescent="0.2">
      <c r="A43" s="7" t="s">
        <v>81</v>
      </c>
      <c r="B43" s="65">
        <v>1</v>
      </c>
      <c r="C43" s="39">
        <f>IF(B45=0, "-", B43/B45)</f>
        <v>2.1141649048625794E-3</v>
      </c>
      <c r="D43" s="65">
        <v>1</v>
      </c>
      <c r="E43" s="21">
        <f>IF(D45=0, "-", D43/D45)</f>
        <v>2.1459227467811159E-3</v>
      </c>
      <c r="F43" s="81">
        <v>9</v>
      </c>
      <c r="G43" s="39">
        <f>IF(F45=0, "-", F43/F45)</f>
        <v>1.5982951518380393E-3</v>
      </c>
      <c r="H43" s="65">
        <v>4</v>
      </c>
      <c r="I43" s="21">
        <f>IF(H45=0, "-", H43/H45)</f>
        <v>8.661758336942399E-4</v>
      </c>
      <c r="J43" s="20">
        <f t="shared" si="0"/>
        <v>0</v>
      </c>
      <c r="K43" s="21">
        <f t="shared" si="1"/>
        <v>1.25</v>
      </c>
    </row>
    <row r="44" spans="1:11" x14ac:dyDescent="0.2">
      <c r="A44" s="2"/>
      <c r="B44" s="68"/>
      <c r="C44" s="33"/>
      <c r="D44" s="68"/>
      <c r="E44" s="6"/>
      <c r="F44" s="82"/>
      <c r="G44" s="33"/>
      <c r="H44" s="68"/>
      <c r="I44" s="6"/>
      <c r="J44" s="5"/>
      <c r="K44" s="6"/>
    </row>
    <row r="45" spans="1:11" s="43" customFormat="1" x14ac:dyDescent="0.2">
      <c r="A45" s="162" t="s">
        <v>502</v>
      </c>
      <c r="B45" s="71">
        <f>SUM(B7:B44)</f>
        <v>473</v>
      </c>
      <c r="C45" s="40">
        <v>1</v>
      </c>
      <c r="D45" s="71">
        <f>SUM(D7:D44)</f>
        <v>466</v>
      </c>
      <c r="E45" s="41">
        <v>1</v>
      </c>
      <c r="F45" s="77">
        <f>SUM(F7:F44)</f>
        <v>5631</v>
      </c>
      <c r="G45" s="42">
        <v>1</v>
      </c>
      <c r="H45" s="71">
        <f>SUM(H7:H44)</f>
        <v>4618</v>
      </c>
      <c r="I45" s="41">
        <v>1</v>
      </c>
      <c r="J45" s="37">
        <f>IF(D45=0, "-", (B45-D45)/D45)</f>
        <v>1.5021459227467811E-2</v>
      </c>
      <c r="K45" s="38">
        <f>IF(H45=0, "-", (F45-H45)/H45)</f>
        <v>0.21935902988306627</v>
      </c>
    </row>
  </sheetData>
  <mergeCells count="9">
    <mergeCell ref="B1:K1"/>
    <mergeCell ref="B2:K2"/>
    <mergeCell ref="B4:E4"/>
    <mergeCell ref="F4:I4"/>
    <mergeCell ref="J4:K4"/>
    <mergeCell ref="B5:C5"/>
    <mergeCell ref="D5:E5"/>
    <mergeCell ref="F5:G5"/>
    <mergeCell ref="H5:I5"/>
  </mergeCells>
  <phoneticPr fontId="3" type="noConversion"/>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K193"/>
  <sheetViews>
    <sheetView tabSelected="1" zoomScaleNormal="100" workbookViewId="0">
      <selection activeCell="M1" sqref="M1"/>
    </sheetView>
  </sheetViews>
  <sheetFormatPr defaultRowHeight="12.75" x14ac:dyDescent="0.2"/>
  <cols>
    <col min="1" max="1" width="34.7109375"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93</v>
      </c>
      <c r="B2" s="202" t="s">
        <v>83</v>
      </c>
      <c r="C2" s="198"/>
      <c r="D2" s="198"/>
      <c r="E2" s="203"/>
      <c r="F2" s="203"/>
      <c r="G2" s="203"/>
      <c r="H2" s="203"/>
      <c r="I2" s="203"/>
      <c r="J2" s="203"/>
      <c r="K2" s="203"/>
    </row>
    <row r="4" spans="1:11" ht="15.75" x14ac:dyDescent="0.25">
      <c r="A4" s="164" t="s">
        <v>104</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104</v>
      </c>
      <c r="B6" s="61" t="s">
        <v>12</v>
      </c>
      <c r="C6" s="62" t="s">
        <v>13</v>
      </c>
      <c r="D6" s="61" t="s">
        <v>12</v>
      </c>
      <c r="E6" s="63" t="s">
        <v>13</v>
      </c>
      <c r="F6" s="62" t="s">
        <v>12</v>
      </c>
      <c r="G6" s="62" t="s">
        <v>13</v>
      </c>
      <c r="H6" s="61" t="s">
        <v>12</v>
      </c>
      <c r="I6" s="63" t="s">
        <v>13</v>
      </c>
      <c r="J6" s="61"/>
      <c r="K6" s="63"/>
    </row>
    <row r="7" spans="1:11" x14ac:dyDescent="0.2">
      <c r="A7" s="7" t="s">
        <v>314</v>
      </c>
      <c r="B7" s="65">
        <v>0</v>
      </c>
      <c r="C7" s="34">
        <f>IF(B21=0, "-", B7/B21)</f>
        <v>0</v>
      </c>
      <c r="D7" s="65">
        <v>1</v>
      </c>
      <c r="E7" s="9">
        <f>IF(D21=0, "-", D7/D21)</f>
        <v>0.02</v>
      </c>
      <c r="F7" s="81">
        <v>0</v>
      </c>
      <c r="G7" s="34">
        <f>IF(F21=0, "-", F7/F21)</f>
        <v>0</v>
      </c>
      <c r="H7" s="65">
        <v>1</v>
      </c>
      <c r="I7" s="9">
        <f>IF(H21=0, "-", H7/H21)</f>
        <v>3.4129692832764505E-3</v>
      </c>
      <c r="J7" s="8">
        <f t="shared" ref="J7:J19" si="0">IF(D7=0, "-", IF((B7-D7)/D7&lt;10, (B7-D7)/D7, "&gt;999%"))</f>
        <v>-1</v>
      </c>
      <c r="K7" s="9">
        <f t="shared" ref="K7:K19" si="1">IF(H7=0, "-", IF((F7-H7)/H7&lt;10, (F7-H7)/H7, "&gt;999%"))</f>
        <v>-1</v>
      </c>
    </row>
    <row r="8" spans="1:11" x14ac:dyDescent="0.2">
      <c r="A8" s="7" t="s">
        <v>315</v>
      </c>
      <c r="B8" s="65">
        <v>0</v>
      </c>
      <c r="C8" s="34">
        <f>IF(B21=0, "-", B8/B21)</f>
        <v>0</v>
      </c>
      <c r="D8" s="65">
        <v>0</v>
      </c>
      <c r="E8" s="9">
        <f>IF(D21=0, "-", D8/D21)</f>
        <v>0</v>
      </c>
      <c r="F8" s="81">
        <v>0</v>
      </c>
      <c r="G8" s="34">
        <f>IF(F21=0, "-", F8/F21)</f>
        <v>0</v>
      </c>
      <c r="H8" s="65">
        <v>3</v>
      </c>
      <c r="I8" s="9">
        <f>IF(H21=0, "-", H8/H21)</f>
        <v>1.0238907849829351E-2</v>
      </c>
      <c r="J8" s="8" t="str">
        <f t="shared" si="0"/>
        <v>-</v>
      </c>
      <c r="K8" s="9">
        <f t="shared" si="1"/>
        <v>-1</v>
      </c>
    </row>
    <row r="9" spans="1:11" x14ac:dyDescent="0.2">
      <c r="A9" s="7" t="s">
        <v>316</v>
      </c>
      <c r="B9" s="65">
        <v>0</v>
      </c>
      <c r="C9" s="34">
        <f>IF(B21=0, "-", B9/B21)</f>
        <v>0</v>
      </c>
      <c r="D9" s="65">
        <v>0</v>
      </c>
      <c r="E9" s="9">
        <f>IF(D21=0, "-", D9/D21)</f>
        <v>0</v>
      </c>
      <c r="F9" s="81">
        <v>0</v>
      </c>
      <c r="G9" s="34">
        <f>IF(F21=0, "-", F9/F21)</f>
        <v>0</v>
      </c>
      <c r="H9" s="65">
        <v>2</v>
      </c>
      <c r="I9" s="9">
        <f>IF(H21=0, "-", H9/H21)</f>
        <v>6.8259385665529011E-3</v>
      </c>
      <c r="J9" s="8" t="str">
        <f t="shared" si="0"/>
        <v>-</v>
      </c>
      <c r="K9" s="9">
        <f t="shared" si="1"/>
        <v>-1</v>
      </c>
    </row>
    <row r="10" spans="1:11" x14ac:dyDescent="0.2">
      <c r="A10" s="7" t="s">
        <v>317</v>
      </c>
      <c r="B10" s="65">
        <v>3</v>
      </c>
      <c r="C10" s="34">
        <f>IF(B21=0, "-", B10/B21)</f>
        <v>6.8181818181818177E-2</v>
      </c>
      <c r="D10" s="65">
        <v>0</v>
      </c>
      <c r="E10" s="9">
        <f>IF(D21=0, "-", D10/D21)</f>
        <v>0</v>
      </c>
      <c r="F10" s="81">
        <v>3</v>
      </c>
      <c r="G10" s="34">
        <f>IF(F21=0, "-", F10/F21)</f>
        <v>6.4655172413793103E-3</v>
      </c>
      <c r="H10" s="65">
        <v>0</v>
      </c>
      <c r="I10" s="9">
        <f>IF(H21=0, "-", H10/H21)</f>
        <v>0</v>
      </c>
      <c r="J10" s="8" t="str">
        <f t="shared" si="0"/>
        <v>-</v>
      </c>
      <c r="K10" s="9" t="str">
        <f t="shared" si="1"/>
        <v>-</v>
      </c>
    </row>
    <row r="11" spans="1:11" x14ac:dyDescent="0.2">
      <c r="A11" s="7" t="s">
        <v>318</v>
      </c>
      <c r="B11" s="65">
        <v>0</v>
      </c>
      <c r="C11" s="34">
        <f>IF(B21=0, "-", B11/B21)</f>
        <v>0</v>
      </c>
      <c r="D11" s="65">
        <v>7</v>
      </c>
      <c r="E11" s="9">
        <f>IF(D21=0, "-", D11/D21)</f>
        <v>0.14000000000000001</v>
      </c>
      <c r="F11" s="81">
        <v>37</v>
      </c>
      <c r="G11" s="34">
        <f>IF(F21=0, "-", F11/F21)</f>
        <v>7.9741379310344834E-2</v>
      </c>
      <c r="H11" s="65">
        <v>34</v>
      </c>
      <c r="I11" s="9">
        <f>IF(H21=0, "-", H11/H21)</f>
        <v>0.11604095563139932</v>
      </c>
      <c r="J11" s="8">
        <f t="shared" si="0"/>
        <v>-1</v>
      </c>
      <c r="K11" s="9">
        <f t="shared" si="1"/>
        <v>8.8235294117647065E-2</v>
      </c>
    </row>
    <row r="12" spans="1:11" x14ac:dyDescent="0.2">
      <c r="A12" s="7" t="s">
        <v>319</v>
      </c>
      <c r="B12" s="65">
        <v>8</v>
      </c>
      <c r="C12" s="34">
        <f>IF(B21=0, "-", B12/B21)</f>
        <v>0.18181818181818182</v>
      </c>
      <c r="D12" s="65">
        <v>12</v>
      </c>
      <c r="E12" s="9">
        <f>IF(D21=0, "-", D12/D21)</f>
        <v>0.24</v>
      </c>
      <c r="F12" s="81">
        <v>72</v>
      </c>
      <c r="G12" s="34">
        <f>IF(F21=0, "-", F12/F21)</f>
        <v>0.15517241379310345</v>
      </c>
      <c r="H12" s="65">
        <v>12</v>
      </c>
      <c r="I12" s="9">
        <f>IF(H21=0, "-", H12/H21)</f>
        <v>4.0955631399317405E-2</v>
      </c>
      <c r="J12" s="8">
        <f t="shared" si="0"/>
        <v>-0.33333333333333331</v>
      </c>
      <c r="K12" s="9">
        <f t="shared" si="1"/>
        <v>5</v>
      </c>
    </row>
    <row r="13" spans="1:11" x14ac:dyDescent="0.2">
      <c r="A13" s="7" t="s">
        <v>320</v>
      </c>
      <c r="B13" s="65">
        <v>17</v>
      </c>
      <c r="C13" s="34">
        <f>IF(B21=0, "-", B13/B21)</f>
        <v>0.38636363636363635</v>
      </c>
      <c r="D13" s="65">
        <v>25</v>
      </c>
      <c r="E13" s="9">
        <f>IF(D21=0, "-", D13/D21)</f>
        <v>0.5</v>
      </c>
      <c r="F13" s="81">
        <v>264</v>
      </c>
      <c r="G13" s="34">
        <f>IF(F21=0, "-", F13/F21)</f>
        <v>0.56896551724137934</v>
      </c>
      <c r="H13" s="65">
        <v>189</v>
      </c>
      <c r="I13" s="9">
        <f>IF(H21=0, "-", H13/H21)</f>
        <v>0.6450511945392492</v>
      </c>
      <c r="J13" s="8">
        <f t="shared" si="0"/>
        <v>-0.32</v>
      </c>
      <c r="K13" s="9">
        <f t="shared" si="1"/>
        <v>0.3968253968253968</v>
      </c>
    </row>
    <row r="14" spans="1:11" x14ac:dyDescent="0.2">
      <c r="A14" s="7" t="s">
        <v>321</v>
      </c>
      <c r="B14" s="65">
        <v>1</v>
      </c>
      <c r="C14" s="34">
        <f>IF(B21=0, "-", B14/B21)</f>
        <v>2.2727272727272728E-2</v>
      </c>
      <c r="D14" s="65">
        <v>0</v>
      </c>
      <c r="E14" s="9">
        <f>IF(D21=0, "-", D14/D21)</f>
        <v>0</v>
      </c>
      <c r="F14" s="81">
        <v>6</v>
      </c>
      <c r="G14" s="34">
        <f>IF(F21=0, "-", F14/F21)</f>
        <v>1.2931034482758621E-2</v>
      </c>
      <c r="H14" s="65">
        <v>3</v>
      </c>
      <c r="I14" s="9">
        <f>IF(H21=0, "-", H14/H21)</f>
        <v>1.0238907849829351E-2</v>
      </c>
      <c r="J14" s="8" t="str">
        <f t="shared" si="0"/>
        <v>-</v>
      </c>
      <c r="K14" s="9">
        <f t="shared" si="1"/>
        <v>1</v>
      </c>
    </row>
    <row r="15" spans="1:11" x14ac:dyDescent="0.2">
      <c r="A15" s="7" t="s">
        <v>322</v>
      </c>
      <c r="B15" s="65">
        <v>0</v>
      </c>
      <c r="C15" s="34">
        <f>IF(B21=0, "-", B15/B21)</f>
        <v>0</v>
      </c>
      <c r="D15" s="65">
        <v>0</v>
      </c>
      <c r="E15" s="9">
        <f>IF(D21=0, "-", D15/D21)</f>
        <v>0</v>
      </c>
      <c r="F15" s="81">
        <v>0</v>
      </c>
      <c r="G15" s="34">
        <f>IF(F21=0, "-", F15/F21)</f>
        <v>0</v>
      </c>
      <c r="H15" s="65">
        <v>2</v>
      </c>
      <c r="I15" s="9">
        <f>IF(H21=0, "-", H15/H21)</f>
        <v>6.8259385665529011E-3</v>
      </c>
      <c r="J15" s="8" t="str">
        <f t="shared" si="0"/>
        <v>-</v>
      </c>
      <c r="K15" s="9">
        <f t="shared" si="1"/>
        <v>-1</v>
      </c>
    </row>
    <row r="16" spans="1:11" x14ac:dyDescent="0.2">
      <c r="A16" s="7" t="s">
        <v>323</v>
      </c>
      <c r="B16" s="65">
        <v>0</v>
      </c>
      <c r="C16" s="34">
        <f>IF(B21=0, "-", B16/B21)</f>
        <v>0</v>
      </c>
      <c r="D16" s="65">
        <v>1</v>
      </c>
      <c r="E16" s="9">
        <f>IF(D21=0, "-", D16/D21)</f>
        <v>0.02</v>
      </c>
      <c r="F16" s="81">
        <v>0</v>
      </c>
      <c r="G16" s="34">
        <f>IF(F21=0, "-", F16/F21)</f>
        <v>0</v>
      </c>
      <c r="H16" s="65">
        <v>3</v>
      </c>
      <c r="I16" s="9">
        <f>IF(H21=0, "-", H16/H21)</f>
        <v>1.0238907849829351E-2</v>
      </c>
      <c r="J16" s="8">
        <f t="shared" si="0"/>
        <v>-1</v>
      </c>
      <c r="K16" s="9">
        <f t="shared" si="1"/>
        <v>-1</v>
      </c>
    </row>
    <row r="17" spans="1:11" x14ac:dyDescent="0.2">
      <c r="A17" s="7" t="s">
        <v>324</v>
      </c>
      <c r="B17" s="65">
        <v>2</v>
      </c>
      <c r="C17" s="34">
        <f>IF(B21=0, "-", B17/B21)</f>
        <v>4.5454545454545456E-2</v>
      </c>
      <c r="D17" s="65">
        <v>3</v>
      </c>
      <c r="E17" s="9">
        <f>IF(D21=0, "-", D17/D21)</f>
        <v>0.06</v>
      </c>
      <c r="F17" s="81">
        <v>12</v>
      </c>
      <c r="G17" s="34">
        <f>IF(F21=0, "-", F17/F21)</f>
        <v>2.5862068965517241E-2</v>
      </c>
      <c r="H17" s="65">
        <v>29</v>
      </c>
      <c r="I17" s="9">
        <f>IF(H21=0, "-", H17/H21)</f>
        <v>9.8976109215017066E-2</v>
      </c>
      <c r="J17" s="8">
        <f t="shared" si="0"/>
        <v>-0.33333333333333331</v>
      </c>
      <c r="K17" s="9">
        <f t="shared" si="1"/>
        <v>-0.58620689655172409</v>
      </c>
    </row>
    <row r="18" spans="1:11" x14ac:dyDescent="0.2">
      <c r="A18" s="7" t="s">
        <v>325</v>
      </c>
      <c r="B18" s="65">
        <v>3</v>
      </c>
      <c r="C18" s="34">
        <f>IF(B21=0, "-", B18/B21)</f>
        <v>6.8181818181818177E-2</v>
      </c>
      <c r="D18" s="65">
        <v>1</v>
      </c>
      <c r="E18" s="9">
        <f>IF(D21=0, "-", D18/D21)</f>
        <v>0.02</v>
      </c>
      <c r="F18" s="81">
        <v>21</v>
      </c>
      <c r="G18" s="34">
        <f>IF(F21=0, "-", F18/F21)</f>
        <v>4.5258620689655173E-2</v>
      </c>
      <c r="H18" s="65">
        <v>15</v>
      </c>
      <c r="I18" s="9">
        <f>IF(H21=0, "-", H18/H21)</f>
        <v>5.1194539249146756E-2</v>
      </c>
      <c r="J18" s="8">
        <f t="shared" si="0"/>
        <v>2</v>
      </c>
      <c r="K18" s="9">
        <f t="shared" si="1"/>
        <v>0.4</v>
      </c>
    </row>
    <row r="19" spans="1:11" x14ac:dyDescent="0.2">
      <c r="A19" s="7" t="s">
        <v>326</v>
      </c>
      <c r="B19" s="65">
        <v>10</v>
      </c>
      <c r="C19" s="34">
        <f>IF(B21=0, "-", B19/B21)</f>
        <v>0.22727272727272727</v>
      </c>
      <c r="D19" s="65">
        <v>0</v>
      </c>
      <c r="E19" s="9">
        <f>IF(D21=0, "-", D19/D21)</f>
        <v>0</v>
      </c>
      <c r="F19" s="81">
        <v>49</v>
      </c>
      <c r="G19" s="34">
        <f>IF(F21=0, "-", F19/F21)</f>
        <v>0.10560344827586207</v>
      </c>
      <c r="H19" s="65">
        <v>0</v>
      </c>
      <c r="I19" s="9">
        <f>IF(H21=0, "-", H19/H21)</f>
        <v>0</v>
      </c>
      <c r="J19" s="8" t="str">
        <f t="shared" si="0"/>
        <v>-</v>
      </c>
      <c r="K19" s="9" t="str">
        <f t="shared" si="1"/>
        <v>-</v>
      </c>
    </row>
    <row r="20" spans="1:11" x14ac:dyDescent="0.2">
      <c r="A20" s="2"/>
      <c r="B20" s="68"/>
      <c r="C20" s="33"/>
      <c r="D20" s="68"/>
      <c r="E20" s="6"/>
      <c r="F20" s="82"/>
      <c r="G20" s="33"/>
      <c r="H20" s="68"/>
      <c r="I20" s="6"/>
      <c r="J20" s="5"/>
      <c r="K20" s="6"/>
    </row>
    <row r="21" spans="1:11" s="43" customFormat="1" x14ac:dyDescent="0.2">
      <c r="A21" s="162" t="s">
        <v>543</v>
      </c>
      <c r="B21" s="71">
        <f>SUM(B7:B20)</f>
        <v>44</v>
      </c>
      <c r="C21" s="40">
        <f>B21/1382</f>
        <v>3.1837916063675829E-2</v>
      </c>
      <c r="D21" s="71">
        <f>SUM(D7:D20)</f>
        <v>50</v>
      </c>
      <c r="E21" s="41">
        <f>D21/1337</f>
        <v>3.7397157816005985E-2</v>
      </c>
      <c r="F21" s="77">
        <f>SUM(F7:F20)</f>
        <v>464</v>
      </c>
      <c r="G21" s="42">
        <f>F21/15281</f>
        <v>3.0364504940776128E-2</v>
      </c>
      <c r="H21" s="71">
        <f>SUM(H7:H20)</f>
        <v>293</v>
      </c>
      <c r="I21" s="41">
        <f>H21/12550</f>
        <v>2.3346613545816734E-2</v>
      </c>
      <c r="J21" s="37">
        <f>IF(D21=0, "-", IF((B21-D21)/D21&lt;10, (B21-D21)/D21, "&gt;999%"))</f>
        <v>-0.12</v>
      </c>
      <c r="K21" s="38">
        <f>IF(H21=0, "-", IF((F21-H21)/H21&lt;10, (F21-H21)/H21, "&gt;999%"))</f>
        <v>0.58361774744027306</v>
      </c>
    </row>
    <row r="22" spans="1:11" x14ac:dyDescent="0.2">
      <c r="B22" s="83"/>
      <c r="D22" s="83"/>
      <c r="F22" s="83"/>
      <c r="H22" s="83"/>
    </row>
    <row r="23" spans="1:11" s="43" customFormat="1" x14ac:dyDescent="0.2">
      <c r="A23" s="162" t="s">
        <v>543</v>
      </c>
      <c r="B23" s="71">
        <v>44</v>
      </c>
      <c r="C23" s="40">
        <f>B23/1382</f>
        <v>3.1837916063675829E-2</v>
      </c>
      <c r="D23" s="71">
        <v>50</v>
      </c>
      <c r="E23" s="41">
        <f>D23/1337</f>
        <v>3.7397157816005985E-2</v>
      </c>
      <c r="F23" s="77">
        <v>464</v>
      </c>
      <c r="G23" s="42">
        <f>F23/15281</f>
        <v>3.0364504940776128E-2</v>
      </c>
      <c r="H23" s="71">
        <v>293</v>
      </c>
      <c r="I23" s="41">
        <f>H23/12550</f>
        <v>2.3346613545816734E-2</v>
      </c>
      <c r="J23" s="37">
        <f>IF(D23=0, "-", IF((B23-D23)/D23&lt;10, (B23-D23)/D23, "&gt;999%"))</f>
        <v>-0.12</v>
      </c>
      <c r="K23" s="38">
        <f>IF(H23=0, "-", IF((F23-H23)/H23&lt;10, (F23-H23)/H23, "&gt;999%"))</f>
        <v>0.58361774744027306</v>
      </c>
    </row>
    <row r="24" spans="1:11" x14ac:dyDescent="0.2">
      <c r="B24" s="83"/>
      <c r="D24" s="83"/>
      <c r="F24" s="83"/>
      <c r="H24" s="83"/>
    </row>
    <row r="25" spans="1:11" ht="15.75" x14ac:dyDescent="0.25">
      <c r="A25" s="164" t="s">
        <v>105</v>
      </c>
      <c r="B25" s="196" t="s">
        <v>1</v>
      </c>
      <c r="C25" s="200"/>
      <c r="D25" s="200"/>
      <c r="E25" s="197"/>
      <c r="F25" s="196" t="s">
        <v>14</v>
      </c>
      <c r="G25" s="200"/>
      <c r="H25" s="200"/>
      <c r="I25" s="197"/>
      <c r="J25" s="196" t="s">
        <v>15</v>
      </c>
      <c r="K25" s="197"/>
    </row>
    <row r="26" spans="1:11" x14ac:dyDescent="0.2">
      <c r="A26" s="22"/>
      <c r="B26" s="196">
        <f>VALUE(RIGHT($B$2, 4))</f>
        <v>2020</v>
      </c>
      <c r="C26" s="197"/>
      <c r="D26" s="196">
        <f>B26-1</f>
        <v>2019</v>
      </c>
      <c r="E26" s="204"/>
      <c r="F26" s="196">
        <f>B26</f>
        <v>2020</v>
      </c>
      <c r="G26" s="204"/>
      <c r="H26" s="196">
        <f>D26</f>
        <v>2019</v>
      </c>
      <c r="I26" s="204"/>
      <c r="J26" s="140" t="s">
        <v>4</v>
      </c>
      <c r="K26" s="141" t="s">
        <v>2</v>
      </c>
    </row>
    <row r="27" spans="1:11" x14ac:dyDescent="0.2">
      <c r="A27" s="163" t="s">
        <v>133</v>
      </c>
      <c r="B27" s="61" t="s">
        <v>12</v>
      </c>
      <c r="C27" s="62" t="s">
        <v>13</v>
      </c>
      <c r="D27" s="61" t="s">
        <v>12</v>
      </c>
      <c r="E27" s="63" t="s">
        <v>13</v>
      </c>
      <c r="F27" s="62" t="s">
        <v>12</v>
      </c>
      <c r="G27" s="62" t="s">
        <v>13</v>
      </c>
      <c r="H27" s="61" t="s">
        <v>12</v>
      </c>
      <c r="I27" s="63" t="s">
        <v>13</v>
      </c>
      <c r="J27" s="61"/>
      <c r="K27" s="63"/>
    </row>
    <row r="28" spans="1:11" x14ac:dyDescent="0.2">
      <c r="A28" s="7" t="s">
        <v>327</v>
      </c>
      <c r="B28" s="65">
        <v>0</v>
      </c>
      <c r="C28" s="34">
        <f>IF(B50=0, "-", B28/B50)</f>
        <v>0</v>
      </c>
      <c r="D28" s="65">
        <v>1</v>
      </c>
      <c r="E28" s="9">
        <f>IF(D50=0, "-", D28/D50)</f>
        <v>6.6666666666666671E-3</v>
      </c>
      <c r="F28" s="81">
        <v>4</v>
      </c>
      <c r="G28" s="34">
        <f>IF(F50=0, "-", F28/F50)</f>
        <v>2.1656740660530591E-3</v>
      </c>
      <c r="H28" s="65">
        <v>1</v>
      </c>
      <c r="I28" s="9">
        <f>IF(H50=0, "-", H28/H50)</f>
        <v>7.7519379844961239E-4</v>
      </c>
      <c r="J28" s="8">
        <f t="shared" ref="J28:J48" si="2">IF(D28=0, "-", IF((B28-D28)/D28&lt;10, (B28-D28)/D28, "&gt;999%"))</f>
        <v>-1</v>
      </c>
      <c r="K28" s="9">
        <f t="shared" ref="K28:K48" si="3">IF(H28=0, "-", IF((F28-H28)/H28&lt;10, (F28-H28)/H28, "&gt;999%"))</f>
        <v>3</v>
      </c>
    </row>
    <row r="29" spans="1:11" x14ac:dyDescent="0.2">
      <c r="A29" s="7" t="s">
        <v>328</v>
      </c>
      <c r="B29" s="65">
        <v>2</v>
      </c>
      <c r="C29" s="34">
        <f>IF(B50=0, "-", B29/B50)</f>
        <v>1.2121212121212121E-2</v>
      </c>
      <c r="D29" s="65">
        <v>1</v>
      </c>
      <c r="E29" s="9">
        <f>IF(D50=0, "-", D29/D50)</f>
        <v>6.6666666666666671E-3</v>
      </c>
      <c r="F29" s="81">
        <v>18</v>
      </c>
      <c r="G29" s="34">
        <f>IF(F50=0, "-", F29/F50)</f>
        <v>9.7455332972387655E-3</v>
      </c>
      <c r="H29" s="65">
        <v>10</v>
      </c>
      <c r="I29" s="9">
        <f>IF(H50=0, "-", H29/H50)</f>
        <v>7.7519379844961239E-3</v>
      </c>
      <c r="J29" s="8">
        <f t="shared" si="2"/>
        <v>1</v>
      </c>
      <c r="K29" s="9">
        <f t="shared" si="3"/>
        <v>0.8</v>
      </c>
    </row>
    <row r="30" spans="1:11" x14ac:dyDescent="0.2">
      <c r="A30" s="7" t="s">
        <v>329</v>
      </c>
      <c r="B30" s="65">
        <v>32</v>
      </c>
      <c r="C30" s="34">
        <f>IF(B50=0, "-", B30/B50)</f>
        <v>0.19393939393939394</v>
      </c>
      <c r="D30" s="65">
        <v>17</v>
      </c>
      <c r="E30" s="9">
        <f>IF(D50=0, "-", D30/D50)</f>
        <v>0.11333333333333333</v>
      </c>
      <c r="F30" s="81">
        <v>319</v>
      </c>
      <c r="G30" s="34">
        <f>IF(F50=0, "-", F30/F50)</f>
        <v>0.17271250676773145</v>
      </c>
      <c r="H30" s="65">
        <v>227</v>
      </c>
      <c r="I30" s="9">
        <f>IF(H50=0, "-", H30/H50)</f>
        <v>0.17596899224806201</v>
      </c>
      <c r="J30" s="8">
        <f t="shared" si="2"/>
        <v>0.88235294117647056</v>
      </c>
      <c r="K30" s="9">
        <f t="shared" si="3"/>
        <v>0.40528634361233479</v>
      </c>
    </row>
    <row r="31" spans="1:11" x14ac:dyDescent="0.2">
      <c r="A31" s="7" t="s">
        <v>330</v>
      </c>
      <c r="B31" s="65">
        <v>24</v>
      </c>
      <c r="C31" s="34">
        <f>IF(B50=0, "-", B31/B50)</f>
        <v>0.14545454545454545</v>
      </c>
      <c r="D31" s="65">
        <v>32</v>
      </c>
      <c r="E31" s="9">
        <f>IF(D50=0, "-", D31/D50)</f>
        <v>0.21333333333333335</v>
      </c>
      <c r="F31" s="81">
        <v>294</v>
      </c>
      <c r="G31" s="34">
        <f>IF(F50=0, "-", F31/F50)</f>
        <v>0.15917704385489984</v>
      </c>
      <c r="H31" s="65">
        <v>184</v>
      </c>
      <c r="I31" s="9">
        <f>IF(H50=0, "-", H31/H50)</f>
        <v>0.14263565891472868</v>
      </c>
      <c r="J31" s="8">
        <f t="shared" si="2"/>
        <v>-0.25</v>
      </c>
      <c r="K31" s="9">
        <f t="shared" si="3"/>
        <v>0.59782608695652173</v>
      </c>
    </row>
    <row r="32" spans="1:11" x14ac:dyDescent="0.2">
      <c r="A32" s="7" t="s">
        <v>331</v>
      </c>
      <c r="B32" s="65">
        <v>2</v>
      </c>
      <c r="C32" s="34">
        <f>IF(B50=0, "-", B32/B50)</f>
        <v>1.2121212121212121E-2</v>
      </c>
      <c r="D32" s="65">
        <v>1</v>
      </c>
      <c r="E32" s="9">
        <f>IF(D50=0, "-", D32/D50)</f>
        <v>6.6666666666666671E-3</v>
      </c>
      <c r="F32" s="81">
        <v>16</v>
      </c>
      <c r="G32" s="34">
        <f>IF(F50=0, "-", F32/F50)</f>
        <v>8.6626962642122364E-3</v>
      </c>
      <c r="H32" s="65">
        <v>17</v>
      </c>
      <c r="I32" s="9">
        <f>IF(H50=0, "-", H32/H50)</f>
        <v>1.3178294573643411E-2</v>
      </c>
      <c r="J32" s="8">
        <f t="shared" si="2"/>
        <v>1</v>
      </c>
      <c r="K32" s="9">
        <f t="shared" si="3"/>
        <v>-5.8823529411764705E-2</v>
      </c>
    </row>
    <row r="33" spans="1:11" x14ac:dyDescent="0.2">
      <c r="A33" s="7" t="s">
        <v>332</v>
      </c>
      <c r="B33" s="65">
        <v>0</v>
      </c>
      <c r="C33" s="34">
        <f>IF(B50=0, "-", B33/B50)</f>
        <v>0</v>
      </c>
      <c r="D33" s="65">
        <v>0</v>
      </c>
      <c r="E33" s="9">
        <f>IF(D50=0, "-", D33/D50)</f>
        <v>0</v>
      </c>
      <c r="F33" s="81">
        <v>0</v>
      </c>
      <c r="G33" s="34">
        <f>IF(F50=0, "-", F33/F50)</f>
        <v>0</v>
      </c>
      <c r="H33" s="65">
        <v>4</v>
      </c>
      <c r="I33" s="9">
        <f>IF(H50=0, "-", H33/H50)</f>
        <v>3.1007751937984496E-3</v>
      </c>
      <c r="J33" s="8" t="str">
        <f t="shared" si="2"/>
        <v>-</v>
      </c>
      <c r="K33" s="9">
        <f t="shared" si="3"/>
        <v>-1</v>
      </c>
    </row>
    <row r="34" spans="1:11" x14ac:dyDescent="0.2">
      <c r="A34" s="7" t="s">
        <v>333</v>
      </c>
      <c r="B34" s="65">
        <v>25</v>
      </c>
      <c r="C34" s="34">
        <f>IF(B50=0, "-", B34/B50)</f>
        <v>0.15151515151515152</v>
      </c>
      <c r="D34" s="65">
        <v>0</v>
      </c>
      <c r="E34" s="9">
        <f>IF(D50=0, "-", D34/D50)</f>
        <v>0</v>
      </c>
      <c r="F34" s="81">
        <v>149</v>
      </c>
      <c r="G34" s="34">
        <f>IF(F50=0, "-", F34/F50)</f>
        <v>8.0671358960476447E-2</v>
      </c>
      <c r="H34" s="65">
        <v>0</v>
      </c>
      <c r="I34" s="9">
        <f>IF(H50=0, "-", H34/H50)</f>
        <v>0</v>
      </c>
      <c r="J34" s="8" t="str">
        <f t="shared" si="2"/>
        <v>-</v>
      </c>
      <c r="K34" s="9" t="str">
        <f t="shared" si="3"/>
        <v>-</v>
      </c>
    </row>
    <row r="35" spans="1:11" x14ac:dyDescent="0.2">
      <c r="A35" s="7" t="s">
        <v>334</v>
      </c>
      <c r="B35" s="65">
        <v>15</v>
      </c>
      <c r="C35" s="34">
        <f>IF(B50=0, "-", B35/B50)</f>
        <v>9.0909090909090912E-2</v>
      </c>
      <c r="D35" s="65">
        <v>0</v>
      </c>
      <c r="E35" s="9">
        <f>IF(D50=0, "-", D35/D50)</f>
        <v>0</v>
      </c>
      <c r="F35" s="81">
        <v>206</v>
      </c>
      <c r="G35" s="34">
        <f>IF(F50=0, "-", F35/F50)</f>
        <v>0.11153221440173254</v>
      </c>
      <c r="H35" s="65">
        <v>0</v>
      </c>
      <c r="I35" s="9">
        <f>IF(H50=0, "-", H35/H50)</f>
        <v>0</v>
      </c>
      <c r="J35" s="8" t="str">
        <f t="shared" si="2"/>
        <v>-</v>
      </c>
      <c r="K35" s="9" t="str">
        <f t="shared" si="3"/>
        <v>-</v>
      </c>
    </row>
    <row r="36" spans="1:11" x14ac:dyDescent="0.2">
      <c r="A36" s="7" t="s">
        <v>335</v>
      </c>
      <c r="B36" s="65">
        <v>4</v>
      </c>
      <c r="C36" s="34">
        <f>IF(B50=0, "-", B36/B50)</f>
        <v>2.4242424242424242E-2</v>
      </c>
      <c r="D36" s="65">
        <v>7</v>
      </c>
      <c r="E36" s="9">
        <f>IF(D50=0, "-", D36/D50)</f>
        <v>4.6666666666666669E-2</v>
      </c>
      <c r="F36" s="81">
        <v>80</v>
      </c>
      <c r="G36" s="34">
        <f>IF(F50=0, "-", F36/F50)</f>
        <v>4.3313481321061179E-2</v>
      </c>
      <c r="H36" s="65">
        <v>63</v>
      </c>
      <c r="I36" s="9">
        <f>IF(H50=0, "-", H36/H50)</f>
        <v>4.8837209302325581E-2</v>
      </c>
      <c r="J36" s="8">
        <f t="shared" si="2"/>
        <v>-0.42857142857142855</v>
      </c>
      <c r="K36" s="9">
        <f t="shared" si="3"/>
        <v>0.26984126984126983</v>
      </c>
    </row>
    <row r="37" spans="1:11" x14ac:dyDescent="0.2">
      <c r="A37" s="7" t="s">
        <v>336</v>
      </c>
      <c r="B37" s="65">
        <v>14</v>
      </c>
      <c r="C37" s="34">
        <f>IF(B50=0, "-", B37/B50)</f>
        <v>8.4848484848484854E-2</v>
      </c>
      <c r="D37" s="65">
        <v>18</v>
      </c>
      <c r="E37" s="9">
        <f>IF(D50=0, "-", D37/D50)</f>
        <v>0.12</v>
      </c>
      <c r="F37" s="81">
        <v>151</v>
      </c>
      <c r="G37" s="34">
        <f>IF(F50=0, "-", F37/F50)</f>
        <v>8.1754195993502976E-2</v>
      </c>
      <c r="H37" s="65">
        <v>216</v>
      </c>
      <c r="I37" s="9">
        <f>IF(H50=0, "-", H37/H50)</f>
        <v>0.16744186046511628</v>
      </c>
      <c r="J37" s="8">
        <f t="shared" si="2"/>
        <v>-0.22222222222222221</v>
      </c>
      <c r="K37" s="9">
        <f t="shared" si="3"/>
        <v>-0.30092592592592593</v>
      </c>
    </row>
    <row r="38" spans="1:11" x14ac:dyDescent="0.2">
      <c r="A38" s="7" t="s">
        <v>337</v>
      </c>
      <c r="B38" s="65">
        <v>4</v>
      </c>
      <c r="C38" s="34">
        <f>IF(B50=0, "-", B38/B50)</f>
        <v>2.4242424242424242E-2</v>
      </c>
      <c r="D38" s="65">
        <v>2</v>
      </c>
      <c r="E38" s="9">
        <f>IF(D50=0, "-", D38/D50)</f>
        <v>1.3333333333333334E-2</v>
      </c>
      <c r="F38" s="81">
        <v>27</v>
      </c>
      <c r="G38" s="34">
        <f>IF(F50=0, "-", F38/F50)</f>
        <v>1.4618299945858148E-2</v>
      </c>
      <c r="H38" s="65">
        <v>63</v>
      </c>
      <c r="I38" s="9">
        <f>IF(H50=0, "-", H38/H50)</f>
        <v>4.8837209302325581E-2</v>
      </c>
      <c r="J38" s="8">
        <f t="shared" si="2"/>
        <v>1</v>
      </c>
      <c r="K38" s="9">
        <f t="shared" si="3"/>
        <v>-0.5714285714285714</v>
      </c>
    </row>
    <row r="39" spans="1:11" x14ac:dyDescent="0.2">
      <c r="A39" s="7" t="s">
        <v>338</v>
      </c>
      <c r="B39" s="65">
        <v>4</v>
      </c>
      <c r="C39" s="34">
        <f>IF(B50=0, "-", B39/B50)</f>
        <v>2.4242424242424242E-2</v>
      </c>
      <c r="D39" s="65">
        <v>25</v>
      </c>
      <c r="E39" s="9">
        <f>IF(D50=0, "-", D39/D50)</f>
        <v>0.16666666666666666</v>
      </c>
      <c r="F39" s="81">
        <v>141</v>
      </c>
      <c r="G39" s="34">
        <f>IF(F50=0, "-", F39/F50)</f>
        <v>7.634001082837033E-2</v>
      </c>
      <c r="H39" s="65">
        <v>180</v>
      </c>
      <c r="I39" s="9">
        <f>IF(H50=0, "-", H39/H50)</f>
        <v>0.13953488372093023</v>
      </c>
      <c r="J39" s="8">
        <f t="shared" si="2"/>
        <v>-0.84</v>
      </c>
      <c r="K39" s="9">
        <f t="shared" si="3"/>
        <v>-0.21666666666666667</v>
      </c>
    </row>
    <row r="40" spans="1:11" x14ac:dyDescent="0.2">
      <c r="A40" s="7" t="s">
        <v>339</v>
      </c>
      <c r="B40" s="65">
        <v>0</v>
      </c>
      <c r="C40" s="34">
        <f>IF(B50=0, "-", B40/B50)</f>
        <v>0</v>
      </c>
      <c r="D40" s="65">
        <v>0</v>
      </c>
      <c r="E40" s="9">
        <f>IF(D50=0, "-", D40/D50)</f>
        <v>0</v>
      </c>
      <c r="F40" s="81">
        <v>0</v>
      </c>
      <c r="G40" s="34">
        <f>IF(F50=0, "-", F40/F50)</f>
        <v>0</v>
      </c>
      <c r="H40" s="65">
        <v>3</v>
      </c>
      <c r="I40" s="9">
        <f>IF(H50=0, "-", H40/H50)</f>
        <v>2.3255813953488372E-3</v>
      </c>
      <c r="J40" s="8" t="str">
        <f t="shared" si="2"/>
        <v>-</v>
      </c>
      <c r="K40" s="9">
        <f t="shared" si="3"/>
        <v>-1</v>
      </c>
    </row>
    <row r="41" spans="1:11" x14ac:dyDescent="0.2">
      <c r="A41" s="7" t="s">
        <v>340</v>
      </c>
      <c r="B41" s="65">
        <v>2</v>
      </c>
      <c r="C41" s="34">
        <f>IF(B50=0, "-", B41/B50)</f>
        <v>1.2121212121212121E-2</v>
      </c>
      <c r="D41" s="65">
        <v>0</v>
      </c>
      <c r="E41" s="9">
        <f>IF(D50=0, "-", D41/D50)</f>
        <v>0</v>
      </c>
      <c r="F41" s="81">
        <v>9</v>
      </c>
      <c r="G41" s="34">
        <f>IF(F50=0, "-", F41/F50)</f>
        <v>4.8727666486193828E-3</v>
      </c>
      <c r="H41" s="65">
        <v>0</v>
      </c>
      <c r="I41" s="9">
        <f>IF(H50=0, "-", H41/H50)</f>
        <v>0</v>
      </c>
      <c r="J41" s="8" t="str">
        <f t="shared" si="2"/>
        <v>-</v>
      </c>
      <c r="K41" s="9" t="str">
        <f t="shared" si="3"/>
        <v>-</v>
      </c>
    </row>
    <row r="42" spans="1:11" x14ac:dyDescent="0.2">
      <c r="A42" s="7" t="s">
        <v>341</v>
      </c>
      <c r="B42" s="65">
        <v>3</v>
      </c>
      <c r="C42" s="34">
        <f>IF(B50=0, "-", B42/B50)</f>
        <v>1.8181818181818181E-2</v>
      </c>
      <c r="D42" s="65">
        <v>0</v>
      </c>
      <c r="E42" s="9">
        <f>IF(D50=0, "-", D42/D50)</f>
        <v>0</v>
      </c>
      <c r="F42" s="81">
        <v>3</v>
      </c>
      <c r="G42" s="34">
        <f>IF(F50=0, "-", F42/F50)</f>
        <v>1.6242555495397943E-3</v>
      </c>
      <c r="H42" s="65">
        <v>0</v>
      </c>
      <c r="I42" s="9">
        <f>IF(H50=0, "-", H42/H50)</f>
        <v>0</v>
      </c>
      <c r="J42" s="8" t="str">
        <f t="shared" si="2"/>
        <v>-</v>
      </c>
      <c r="K42" s="9" t="str">
        <f t="shared" si="3"/>
        <v>-</v>
      </c>
    </row>
    <row r="43" spans="1:11" x14ac:dyDescent="0.2">
      <c r="A43" s="7" t="s">
        <v>342</v>
      </c>
      <c r="B43" s="65">
        <v>0</v>
      </c>
      <c r="C43" s="34">
        <f>IF(B50=0, "-", B43/B50)</f>
        <v>0</v>
      </c>
      <c r="D43" s="65">
        <v>1</v>
      </c>
      <c r="E43" s="9">
        <f>IF(D50=0, "-", D43/D50)</f>
        <v>6.6666666666666671E-3</v>
      </c>
      <c r="F43" s="81">
        <v>0</v>
      </c>
      <c r="G43" s="34">
        <f>IF(F50=0, "-", F43/F50)</f>
        <v>0</v>
      </c>
      <c r="H43" s="65">
        <v>1</v>
      </c>
      <c r="I43" s="9">
        <f>IF(H50=0, "-", H43/H50)</f>
        <v>7.7519379844961239E-4</v>
      </c>
      <c r="J43" s="8">
        <f t="shared" si="2"/>
        <v>-1</v>
      </c>
      <c r="K43" s="9">
        <f t="shared" si="3"/>
        <v>-1</v>
      </c>
    </row>
    <row r="44" spans="1:11" x14ac:dyDescent="0.2">
      <c r="A44" s="7" t="s">
        <v>343</v>
      </c>
      <c r="B44" s="65">
        <v>12</v>
      </c>
      <c r="C44" s="34">
        <f>IF(B50=0, "-", B44/B50)</f>
        <v>7.2727272727272724E-2</v>
      </c>
      <c r="D44" s="65">
        <v>26</v>
      </c>
      <c r="E44" s="9">
        <f>IF(D50=0, "-", D44/D50)</f>
        <v>0.17333333333333334</v>
      </c>
      <c r="F44" s="81">
        <v>218</v>
      </c>
      <c r="G44" s="34">
        <f>IF(F50=0, "-", F44/F50)</f>
        <v>0.11802923659989172</v>
      </c>
      <c r="H44" s="65">
        <v>178</v>
      </c>
      <c r="I44" s="9">
        <f>IF(H50=0, "-", H44/H50)</f>
        <v>0.13798449612403102</v>
      </c>
      <c r="J44" s="8">
        <f t="shared" si="2"/>
        <v>-0.53846153846153844</v>
      </c>
      <c r="K44" s="9">
        <f t="shared" si="3"/>
        <v>0.2247191011235955</v>
      </c>
    </row>
    <row r="45" spans="1:11" x14ac:dyDescent="0.2">
      <c r="A45" s="7" t="s">
        <v>344</v>
      </c>
      <c r="B45" s="65">
        <v>0</v>
      </c>
      <c r="C45" s="34">
        <f>IF(B50=0, "-", B45/B50)</f>
        <v>0</v>
      </c>
      <c r="D45" s="65">
        <v>2</v>
      </c>
      <c r="E45" s="9">
        <f>IF(D50=0, "-", D45/D50)</f>
        <v>1.3333333333333334E-2</v>
      </c>
      <c r="F45" s="81">
        <v>10</v>
      </c>
      <c r="G45" s="34">
        <f>IF(F50=0, "-", F45/F50)</f>
        <v>5.4141851651326473E-3</v>
      </c>
      <c r="H45" s="65">
        <v>12</v>
      </c>
      <c r="I45" s="9">
        <f>IF(H50=0, "-", H45/H50)</f>
        <v>9.3023255813953487E-3</v>
      </c>
      <c r="J45" s="8">
        <f t="shared" si="2"/>
        <v>-1</v>
      </c>
      <c r="K45" s="9">
        <f t="shared" si="3"/>
        <v>-0.16666666666666666</v>
      </c>
    </row>
    <row r="46" spans="1:11" x14ac:dyDescent="0.2">
      <c r="A46" s="7" t="s">
        <v>345</v>
      </c>
      <c r="B46" s="65">
        <v>6</v>
      </c>
      <c r="C46" s="34">
        <f>IF(B50=0, "-", B46/B50)</f>
        <v>3.6363636363636362E-2</v>
      </c>
      <c r="D46" s="65">
        <v>7</v>
      </c>
      <c r="E46" s="9">
        <f>IF(D50=0, "-", D46/D50)</f>
        <v>4.6666666666666669E-2</v>
      </c>
      <c r="F46" s="81">
        <v>65</v>
      </c>
      <c r="G46" s="34">
        <f>IF(F50=0, "-", F46/F50)</f>
        <v>3.519220357336221E-2</v>
      </c>
      <c r="H46" s="65">
        <v>52</v>
      </c>
      <c r="I46" s="9">
        <f>IF(H50=0, "-", H46/H50)</f>
        <v>4.0310077519379844E-2</v>
      </c>
      <c r="J46" s="8">
        <f t="shared" si="2"/>
        <v>-0.14285714285714285</v>
      </c>
      <c r="K46" s="9">
        <f t="shared" si="3"/>
        <v>0.25</v>
      </c>
    </row>
    <row r="47" spans="1:11" x14ac:dyDescent="0.2">
      <c r="A47" s="7" t="s">
        <v>346</v>
      </c>
      <c r="B47" s="65">
        <v>2</v>
      </c>
      <c r="C47" s="34">
        <f>IF(B50=0, "-", B47/B50)</f>
        <v>1.2121212121212121E-2</v>
      </c>
      <c r="D47" s="65">
        <v>10</v>
      </c>
      <c r="E47" s="9">
        <f>IF(D50=0, "-", D47/D50)</f>
        <v>6.6666666666666666E-2</v>
      </c>
      <c r="F47" s="81">
        <v>121</v>
      </c>
      <c r="G47" s="34">
        <f>IF(F50=0, "-", F47/F50)</f>
        <v>6.5511640498105039E-2</v>
      </c>
      <c r="H47" s="65">
        <v>79</v>
      </c>
      <c r="I47" s="9">
        <f>IF(H50=0, "-", H47/H50)</f>
        <v>6.1240310077519379E-2</v>
      </c>
      <c r="J47" s="8">
        <f t="shared" si="2"/>
        <v>-0.8</v>
      </c>
      <c r="K47" s="9">
        <f t="shared" si="3"/>
        <v>0.53164556962025311</v>
      </c>
    </row>
    <row r="48" spans="1:11" x14ac:dyDescent="0.2">
      <c r="A48" s="7" t="s">
        <v>347</v>
      </c>
      <c r="B48" s="65">
        <v>14</v>
      </c>
      <c r="C48" s="34">
        <f>IF(B50=0, "-", B48/B50)</f>
        <v>8.4848484848484854E-2</v>
      </c>
      <c r="D48" s="65">
        <v>0</v>
      </c>
      <c r="E48" s="9">
        <f>IF(D50=0, "-", D48/D50)</f>
        <v>0</v>
      </c>
      <c r="F48" s="81">
        <v>16</v>
      </c>
      <c r="G48" s="34">
        <f>IF(F50=0, "-", F48/F50)</f>
        <v>8.6626962642122364E-3</v>
      </c>
      <c r="H48" s="65">
        <v>0</v>
      </c>
      <c r="I48" s="9">
        <f>IF(H50=0, "-", H48/H50)</f>
        <v>0</v>
      </c>
      <c r="J48" s="8" t="str">
        <f t="shared" si="2"/>
        <v>-</v>
      </c>
      <c r="K48" s="9" t="str">
        <f t="shared" si="3"/>
        <v>-</v>
      </c>
    </row>
    <row r="49" spans="1:11" x14ac:dyDescent="0.2">
      <c r="A49" s="2"/>
      <c r="B49" s="68"/>
      <c r="C49" s="33"/>
      <c r="D49" s="68"/>
      <c r="E49" s="6"/>
      <c r="F49" s="82"/>
      <c r="G49" s="33"/>
      <c r="H49" s="68"/>
      <c r="I49" s="6"/>
      <c r="J49" s="5"/>
      <c r="K49" s="6"/>
    </row>
    <row r="50" spans="1:11" s="43" customFormat="1" x14ac:dyDescent="0.2">
      <c r="A50" s="162" t="s">
        <v>542</v>
      </c>
      <c r="B50" s="71">
        <f>SUM(B28:B49)</f>
        <v>165</v>
      </c>
      <c r="C50" s="40">
        <f>B50/1382</f>
        <v>0.11939218523878437</v>
      </c>
      <c r="D50" s="71">
        <f>SUM(D28:D49)</f>
        <v>150</v>
      </c>
      <c r="E50" s="41">
        <f>D50/1337</f>
        <v>0.11219147344801796</v>
      </c>
      <c r="F50" s="77">
        <f>SUM(F28:F49)</f>
        <v>1847</v>
      </c>
      <c r="G50" s="42">
        <f>F50/15281</f>
        <v>0.1208690530724429</v>
      </c>
      <c r="H50" s="71">
        <f>SUM(H28:H49)</f>
        <v>1290</v>
      </c>
      <c r="I50" s="41">
        <f>H50/12550</f>
        <v>0.10278884462151394</v>
      </c>
      <c r="J50" s="37">
        <f>IF(D50=0, "-", IF((B50-D50)/D50&lt;10, (B50-D50)/D50, "&gt;999%"))</f>
        <v>0.1</v>
      </c>
      <c r="K50" s="38">
        <f>IF(H50=0, "-", IF((F50-H50)/H50&lt;10, (F50-H50)/H50, "&gt;999%"))</f>
        <v>0.43178294573643411</v>
      </c>
    </row>
    <row r="51" spans="1:11" x14ac:dyDescent="0.2">
      <c r="B51" s="83"/>
      <c r="D51" s="83"/>
      <c r="F51" s="83"/>
      <c r="H51" s="83"/>
    </row>
    <row r="52" spans="1:11" x14ac:dyDescent="0.2">
      <c r="A52" s="163" t="s">
        <v>134</v>
      </c>
      <c r="B52" s="61" t="s">
        <v>12</v>
      </c>
      <c r="C52" s="62" t="s">
        <v>13</v>
      </c>
      <c r="D52" s="61" t="s">
        <v>12</v>
      </c>
      <c r="E52" s="63" t="s">
        <v>13</v>
      </c>
      <c r="F52" s="62" t="s">
        <v>12</v>
      </c>
      <c r="G52" s="62" t="s">
        <v>13</v>
      </c>
      <c r="H52" s="61" t="s">
        <v>12</v>
      </c>
      <c r="I52" s="63" t="s">
        <v>13</v>
      </c>
      <c r="J52" s="61"/>
      <c r="K52" s="63"/>
    </row>
    <row r="53" spans="1:11" x14ac:dyDescent="0.2">
      <c r="A53" s="7" t="s">
        <v>348</v>
      </c>
      <c r="B53" s="65">
        <v>1</v>
      </c>
      <c r="C53" s="34">
        <f>IF(B64=0, "-", B53/B64)</f>
        <v>2.0833333333333332E-2</v>
      </c>
      <c r="D53" s="65">
        <v>2</v>
      </c>
      <c r="E53" s="9">
        <f>IF(D64=0, "-", D53/D64)</f>
        <v>0.10526315789473684</v>
      </c>
      <c r="F53" s="81">
        <v>19</v>
      </c>
      <c r="G53" s="34">
        <f>IF(F64=0, "-", F53/F64)</f>
        <v>5.7401812688821753E-2</v>
      </c>
      <c r="H53" s="65">
        <v>21</v>
      </c>
      <c r="I53" s="9">
        <f>IF(H64=0, "-", H53/H64)</f>
        <v>0.10194174757281553</v>
      </c>
      <c r="J53" s="8">
        <f t="shared" ref="J53:J62" si="4">IF(D53=0, "-", IF((B53-D53)/D53&lt;10, (B53-D53)/D53, "&gt;999%"))</f>
        <v>-0.5</v>
      </c>
      <c r="K53" s="9">
        <f t="shared" ref="K53:K62" si="5">IF(H53=0, "-", IF((F53-H53)/H53&lt;10, (F53-H53)/H53, "&gt;999%"))</f>
        <v>-9.5238095238095233E-2</v>
      </c>
    </row>
    <row r="54" spans="1:11" x14ac:dyDescent="0.2">
      <c r="A54" s="7" t="s">
        <v>349</v>
      </c>
      <c r="B54" s="65">
        <v>10</v>
      </c>
      <c r="C54" s="34">
        <f>IF(B64=0, "-", B54/B64)</f>
        <v>0.20833333333333334</v>
      </c>
      <c r="D54" s="65">
        <v>0</v>
      </c>
      <c r="E54" s="9">
        <f>IF(D64=0, "-", D54/D64)</f>
        <v>0</v>
      </c>
      <c r="F54" s="81">
        <v>48</v>
      </c>
      <c r="G54" s="34">
        <f>IF(F64=0, "-", F54/F64)</f>
        <v>0.14501510574018128</v>
      </c>
      <c r="H54" s="65">
        <v>5</v>
      </c>
      <c r="I54" s="9">
        <f>IF(H64=0, "-", H54/H64)</f>
        <v>2.4271844660194174E-2</v>
      </c>
      <c r="J54" s="8" t="str">
        <f t="shared" si="4"/>
        <v>-</v>
      </c>
      <c r="K54" s="9">
        <f t="shared" si="5"/>
        <v>8.6</v>
      </c>
    </row>
    <row r="55" spans="1:11" x14ac:dyDescent="0.2">
      <c r="A55" s="7" t="s">
        <v>350</v>
      </c>
      <c r="B55" s="65">
        <v>8</v>
      </c>
      <c r="C55" s="34">
        <f>IF(B64=0, "-", B55/B64)</f>
        <v>0.16666666666666666</v>
      </c>
      <c r="D55" s="65">
        <v>4</v>
      </c>
      <c r="E55" s="9">
        <f>IF(D64=0, "-", D55/D64)</f>
        <v>0.21052631578947367</v>
      </c>
      <c r="F55" s="81">
        <v>55</v>
      </c>
      <c r="G55" s="34">
        <f>IF(F64=0, "-", F55/F64)</f>
        <v>0.16616314199395771</v>
      </c>
      <c r="H55" s="65">
        <v>44</v>
      </c>
      <c r="I55" s="9">
        <f>IF(H64=0, "-", H55/H64)</f>
        <v>0.21359223300970873</v>
      </c>
      <c r="J55" s="8">
        <f t="shared" si="4"/>
        <v>1</v>
      </c>
      <c r="K55" s="9">
        <f t="shared" si="5"/>
        <v>0.25</v>
      </c>
    </row>
    <row r="56" spans="1:11" x14ac:dyDescent="0.2">
      <c r="A56" s="7" t="s">
        <v>351</v>
      </c>
      <c r="B56" s="65">
        <v>3</v>
      </c>
      <c r="C56" s="34">
        <f>IF(B64=0, "-", B56/B64)</f>
        <v>6.25E-2</v>
      </c>
      <c r="D56" s="65">
        <v>1</v>
      </c>
      <c r="E56" s="9">
        <f>IF(D64=0, "-", D56/D64)</f>
        <v>5.2631578947368418E-2</v>
      </c>
      <c r="F56" s="81">
        <v>11</v>
      </c>
      <c r="G56" s="34">
        <f>IF(F64=0, "-", F56/F64)</f>
        <v>3.3232628398791542E-2</v>
      </c>
      <c r="H56" s="65">
        <v>15</v>
      </c>
      <c r="I56" s="9">
        <f>IF(H64=0, "-", H56/H64)</f>
        <v>7.281553398058252E-2</v>
      </c>
      <c r="J56" s="8">
        <f t="shared" si="4"/>
        <v>2</v>
      </c>
      <c r="K56" s="9">
        <f t="shared" si="5"/>
        <v>-0.26666666666666666</v>
      </c>
    </row>
    <row r="57" spans="1:11" x14ac:dyDescent="0.2">
      <c r="A57" s="7" t="s">
        <v>352</v>
      </c>
      <c r="B57" s="65">
        <v>0</v>
      </c>
      <c r="C57" s="34">
        <f>IF(B64=0, "-", B57/B64)</f>
        <v>0</v>
      </c>
      <c r="D57" s="65">
        <v>0</v>
      </c>
      <c r="E57" s="9">
        <f>IF(D64=0, "-", D57/D64)</f>
        <v>0</v>
      </c>
      <c r="F57" s="81">
        <v>0</v>
      </c>
      <c r="G57" s="34">
        <f>IF(F64=0, "-", F57/F64)</f>
        <v>0</v>
      </c>
      <c r="H57" s="65">
        <v>1</v>
      </c>
      <c r="I57" s="9">
        <f>IF(H64=0, "-", H57/H64)</f>
        <v>4.8543689320388345E-3</v>
      </c>
      <c r="J57" s="8" t="str">
        <f t="shared" si="4"/>
        <v>-</v>
      </c>
      <c r="K57" s="9">
        <f t="shared" si="5"/>
        <v>-1</v>
      </c>
    </row>
    <row r="58" spans="1:11" x14ac:dyDescent="0.2">
      <c r="A58" s="7" t="s">
        <v>353</v>
      </c>
      <c r="B58" s="65">
        <v>1</v>
      </c>
      <c r="C58" s="34">
        <f>IF(B64=0, "-", B58/B64)</f>
        <v>2.0833333333333332E-2</v>
      </c>
      <c r="D58" s="65">
        <v>5</v>
      </c>
      <c r="E58" s="9">
        <f>IF(D64=0, "-", D58/D64)</f>
        <v>0.26315789473684209</v>
      </c>
      <c r="F58" s="81">
        <v>31</v>
      </c>
      <c r="G58" s="34">
        <f>IF(F64=0, "-", F58/F64)</f>
        <v>9.3655589123867067E-2</v>
      </c>
      <c r="H58" s="65">
        <v>26</v>
      </c>
      <c r="I58" s="9">
        <f>IF(H64=0, "-", H58/H64)</f>
        <v>0.12621359223300971</v>
      </c>
      <c r="J58" s="8">
        <f t="shared" si="4"/>
        <v>-0.8</v>
      </c>
      <c r="K58" s="9">
        <f t="shared" si="5"/>
        <v>0.19230769230769232</v>
      </c>
    </row>
    <row r="59" spans="1:11" x14ac:dyDescent="0.2">
      <c r="A59" s="7" t="s">
        <v>354</v>
      </c>
      <c r="B59" s="65">
        <v>6</v>
      </c>
      <c r="C59" s="34">
        <f>IF(B64=0, "-", B59/B64)</f>
        <v>0.125</v>
      </c>
      <c r="D59" s="65">
        <v>1</v>
      </c>
      <c r="E59" s="9">
        <f>IF(D64=0, "-", D59/D64)</f>
        <v>5.2631578947368418E-2</v>
      </c>
      <c r="F59" s="81">
        <v>35</v>
      </c>
      <c r="G59" s="34">
        <f>IF(F64=0, "-", F59/F64)</f>
        <v>0.10574018126888217</v>
      </c>
      <c r="H59" s="65">
        <v>22</v>
      </c>
      <c r="I59" s="9">
        <f>IF(H64=0, "-", H59/H64)</f>
        <v>0.10679611650485436</v>
      </c>
      <c r="J59" s="8">
        <f t="shared" si="4"/>
        <v>5</v>
      </c>
      <c r="K59" s="9">
        <f t="shared" si="5"/>
        <v>0.59090909090909094</v>
      </c>
    </row>
    <row r="60" spans="1:11" x14ac:dyDescent="0.2">
      <c r="A60" s="7" t="s">
        <v>355</v>
      </c>
      <c r="B60" s="65">
        <v>8</v>
      </c>
      <c r="C60" s="34">
        <f>IF(B64=0, "-", B60/B64)</f>
        <v>0.16666666666666666</v>
      </c>
      <c r="D60" s="65">
        <v>2</v>
      </c>
      <c r="E60" s="9">
        <f>IF(D64=0, "-", D60/D64)</f>
        <v>0.10526315789473684</v>
      </c>
      <c r="F60" s="81">
        <v>37</v>
      </c>
      <c r="G60" s="34">
        <f>IF(F64=0, "-", F60/F64)</f>
        <v>0.11178247734138973</v>
      </c>
      <c r="H60" s="65">
        <v>17</v>
      </c>
      <c r="I60" s="9">
        <f>IF(H64=0, "-", H60/H64)</f>
        <v>8.2524271844660199E-2</v>
      </c>
      <c r="J60" s="8">
        <f t="shared" si="4"/>
        <v>3</v>
      </c>
      <c r="K60" s="9">
        <f t="shared" si="5"/>
        <v>1.1764705882352942</v>
      </c>
    </row>
    <row r="61" spans="1:11" x14ac:dyDescent="0.2">
      <c r="A61" s="7" t="s">
        <v>356</v>
      </c>
      <c r="B61" s="65">
        <v>1</v>
      </c>
      <c r="C61" s="34">
        <f>IF(B64=0, "-", B61/B64)</f>
        <v>2.0833333333333332E-2</v>
      </c>
      <c r="D61" s="65">
        <v>3</v>
      </c>
      <c r="E61" s="9">
        <f>IF(D64=0, "-", D61/D64)</f>
        <v>0.15789473684210525</v>
      </c>
      <c r="F61" s="81">
        <v>12</v>
      </c>
      <c r="G61" s="34">
        <f>IF(F64=0, "-", F61/F64)</f>
        <v>3.6253776435045321E-2</v>
      </c>
      <c r="H61" s="65">
        <v>12</v>
      </c>
      <c r="I61" s="9">
        <f>IF(H64=0, "-", H61/H64)</f>
        <v>5.8252427184466021E-2</v>
      </c>
      <c r="J61" s="8">
        <f t="shared" si="4"/>
        <v>-0.66666666666666663</v>
      </c>
      <c r="K61" s="9">
        <f t="shared" si="5"/>
        <v>0</v>
      </c>
    </row>
    <row r="62" spans="1:11" x14ac:dyDescent="0.2">
      <c r="A62" s="7" t="s">
        <v>357</v>
      </c>
      <c r="B62" s="65">
        <v>10</v>
      </c>
      <c r="C62" s="34">
        <f>IF(B64=0, "-", B62/B64)</f>
        <v>0.20833333333333334</v>
      </c>
      <c r="D62" s="65">
        <v>1</v>
      </c>
      <c r="E62" s="9">
        <f>IF(D64=0, "-", D62/D64)</f>
        <v>5.2631578947368418E-2</v>
      </c>
      <c r="F62" s="81">
        <v>83</v>
      </c>
      <c r="G62" s="34">
        <f>IF(F64=0, "-", F62/F64)</f>
        <v>0.25075528700906347</v>
      </c>
      <c r="H62" s="65">
        <v>43</v>
      </c>
      <c r="I62" s="9">
        <f>IF(H64=0, "-", H62/H64)</f>
        <v>0.20873786407766989</v>
      </c>
      <c r="J62" s="8">
        <f t="shared" si="4"/>
        <v>9</v>
      </c>
      <c r="K62" s="9">
        <f t="shared" si="5"/>
        <v>0.93023255813953487</v>
      </c>
    </row>
    <row r="63" spans="1:11" x14ac:dyDescent="0.2">
      <c r="A63" s="2"/>
      <c r="B63" s="68"/>
      <c r="C63" s="33"/>
      <c r="D63" s="68"/>
      <c r="E63" s="6"/>
      <c r="F63" s="82"/>
      <c r="G63" s="33"/>
      <c r="H63" s="68"/>
      <c r="I63" s="6"/>
      <c r="J63" s="5"/>
      <c r="K63" s="6"/>
    </row>
    <row r="64" spans="1:11" s="43" customFormat="1" x14ac:dyDescent="0.2">
      <c r="A64" s="162" t="s">
        <v>541</v>
      </c>
      <c r="B64" s="71">
        <f>SUM(B53:B63)</f>
        <v>48</v>
      </c>
      <c r="C64" s="40">
        <f>B64/1382</f>
        <v>3.4732272069464547E-2</v>
      </c>
      <c r="D64" s="71">
        <f>SUM(D53:D63)</f>
        <v>19</v>
      </c>
      <c r="E64" s="41">
        <f>D64/1337</f>
        <v>1.4210919970082274E-2</v>
      </c>
      <c r="F64" s="77">
        <f>SUM(F53:F63)</f>
        <v>331</v>
      </c>
      <c r="G64" s="42">
        <f>F64/15281</f>
        <v>2.1660886067665728E-2</v>
      </c>
      <c r="H64" s="71">
        <f>SUM(H53:H63)</f>
        <v>206</v>
      </c>
      <c r="I64" s="41">
        <f>H64/12550</f>
        <v>1.6414342629482073E-2</v>
      </c>
      <c r="J64" s="37">
        <f>IF(D64=0, "-", IF((B64-D64)/D64&lt;10, (B64-D64)/D64, "&gt;999%"))</f>
        <v>1.5263157894736843</v>
      </c>
      <c r="K64" s="38">
        <f>IF(H64=0, "-", IF((F64-H64)/H64&lt;10, (F64-H64)/H64, "&gt;999%"))</f>
        <v>0.60679611650485432</v>
      </c>
    </row>
    <row r="65" spans="1:11" x14ac:dyDescent="0.2">
      <c r="B65" s="83"/>
      <c r="D65" s="83"/>
      <c r="F65" s="83"/>
      <c r="H65" s="83"/>
    </row>
    <row r="66" spans="1:11" s="43" customFormat="1" x14ac:dyDescent="0.2">
      <c r="A66" s="162" t="s">
        <v>540</v>
      </c>
      <c r="B66" s="71">
        <v>213</v>
      </c>
      <c r="C66" s="40">
        <f>B66/1382</f>
        <v>0.15412445730824892</v>
      </c>
      <c r="D66" s="71">
        <v>169</v>
      </c>
      <c r="E66" s="41">
        <f>D66/1337</f>
        <v>0.12640239341810022</v>
      </c>
      <c r="F66" s="77">
        <v>2178</v>
      </c>
      <c r="G66" s="42">
        <f>F66/15281</f>
        <v>0.14252993914010864</v>
      </c>
      <c r="H66" s="71">
        <v>1496</v>
      </c>
      <c r="I66" s="41">
        <f>H66/12550</f>
        <v>0.11920318725099602</v>
      </c>
      <c r="J66" s="37">
        <f>IF(D66=0, "-", IF((B66-D66)/D66&lt;10, (B66-D66)/D66, "&gt;999%"))</f>
        <v>0.26035502958579881</v>
      </c>
      <c r="K66" s="38">
        <f>IF(H66=0, "-", IF((F66-H66)/H66&lt;10, (F66-H66)/H66, "&gt;999%"))</f>
        <v>0.45588235294117646</v>
      </c>
    </row>
    <row r="67" spans="1:11" x14ac:dyDescent="0.2">
      <c r="B67" s="83"/>
      <c r="D67" s="83"/>
      <c r="F67" s="83"/>
      <c r="H67" s="83"/>
    </row>
    <row r="68" spans="1:11" ht="15.75" x14ac:dyDescent="0.25">
      <c r="A68" s="164" t="s">
        <v>106</v>
      </c>
      <c r="B68" s="196" t="s">
        <v>1</v>
      </c>
      <c r="C68" s="200"/>
      <c r="D68" s="200"/>
      <c r="E68" s="197"/>
      <c r="F68" s="196" t="s">
        <v>14</v>
      </c>
      <c r="G68" s="200"/>
      <c r="H68" s="200"/>
      <c r="I68" s="197"/>
      <c r="J68" s="196" t="s">
        <v>15</v>
      </c>
      <c r="K68" s="197"/>
    </row>
    <row r="69" spans="1:11" x14ac:dyDescent="0.2">
      <c r="A69" s="22"/>
      <c r="B69" s="196">
        <f>VALUE(RIGHT($B$2, 4))</f>
        <v>2020</v>
      </c>
      <c r="C69" s="197"/>
      <c r="D69" s="196">
        <f>B69-1</f>
        <v>2019</v>
      </c>
      <c r="E69" s="204"/>
      <c r="F69" s="196">
        <f>B69</f>
        <v>2020</v>
      </c>
      <c r="G69" s="204"/>
      <c r="H69" s="196">
        <f>D69</f>
        <v>2019</v>
      </c>
      <c r="I69" s="204"/>
      <c r="J69" s="140" t="s">
        <v>4</v>
      </c>
      <c r="K69" s="141" t="s">
        <v>2</v>
      </c>
    </row>
    <row r="70" spans="1:11" x14ac:dyDescent="0.2">
      <c r="A70" s="163" t="s">
        <v>135</v>
      </c>
      <c r="B70" s="61" t="s">
        <v>12</v>
      </c>
      <c r="C70" s="62" t="s">
        <v>13</v>
      </c>
      <c r="D70" s="61" t="s">
        <v>12</v>
      </c>
      <c r="E70" s="63" t="s">
        <v>13</v>
      </c>
      <c r="F70" s="62" t="s">
        <v>12</v>
      </c>
      <c r="G70" s="62" t="s">
        <v>13</v>
      </c>
      <c r="H70" s="61" t="s">
        <v>12</v>
      </c>
      <c r="I70" s="63" t="s">
        <v>13</v>
      </c>
      <c r="J70" s="61"/>
      <c r="K70" s="63"/>
    </row>
    <row r="71" spans="1:11" x14ac:dyDescent="0.2">
      <c r="A71" s="7" t="s">
        <v>358</v>
      </c>
      <c r="B71" s="65">
        <v>0</v>
      </c>
      <c r="C71" s="34">
        <f>IF(B95=0, "-", B71/B95)</f>
        <v>0</v>
      </c>
      <c r="D71" s="65">
        <v>1</v>
      </c>
      <c r="E71" s="9">
        <f>IF(D95=0, "-", D71/D95)</f>
        <v>5.235602094240838E-3</v>
      </c>
      <c r="F71" s="81">
        <v>1</v>
      </c>
      <c r="G71" s="34">
        <f>IF(F95=0, "-", F71/F95)</f>
        <v>3.6245016310257339E-4</v>
      </c>
      <c r="H71" s="65">
        <v>1</v>
      </c>
      <c r="I71" s="9">
        <f>IF(H95=0, "-", H71/H95)</f>
        <v>4.8239266763145202E-4</v>
      </c>
      <c r="J71" s="8">
        <f t="shared" ref="J71:J93" si="6">IF(D71=0, "-", IF((B71-D71)/D71&lt;10, (B71-D71)/D71, "&gt;999%"))</f>
        <v>-1</v>
      </c>
      <c r="K71" s="9">
        <f t="shared" ref="K71:K93" si="7">IF(H71=0, "-", IF((F71-H71)/H71&lt;10, (F71-H71)/H71, "&gt;999%"))</f>
        <v>0</v>
      </c>
    </row>
    <row r="72" spans="1:11" x14ac:dyDescent="0.2">
      <c r="A72" s="7" t="s">
        <v>359</v>
      </c>
      <c r="B72" s="65">
        <v>0</v>
      </c>
      <c r="C72" s="34">
        <f>IF(B95=0, "-", B72/B95)</f>
        <v>0</v>
      </c>
      <c r="D72" s="65">
        <v>0</v>
      </c>
      <c r="E72" s="9">
        <f>IF(D95=0, "-", D72/D95)</f>
        <v>0</v>
      </c>
      <c r="F72" s="81">
        <v>38</v>
      </c>
      <c r="G72" s="34">
        <f>IF(F95=0, "-", F72/F95)</f>
        <v>1.3773106197897789E-2</v>
      </c>
      <c r="H72" s="65">
        <v>35</v>
      </c>
      <c r="I72" s="9">
        <f>IF(H95=0, "-", H72/H95)</f>
        <v>1.6883743367100822E-2</v>
      </c>
      <c r="J72" s="8" t="str">
        <f t="shared" si="6"/>
        <v>-</v>
      </c>
      <c r="K72" s="9">
        <f t="shared" si="7"/>
        <v>8.5714285714285715E-2</v>
      </c>
    </row>
    <row r="73" spans="1:11" x14ac:dyDescent="0.2">
      <c r="A73" s="7" t="s">
        <v>360</v>
      </c>
      <c r="B73" s="65">
        <v>2</v>
      </c>
      <c r="C73" s="34">
        <f>IF(B95=0, "-", B73/B95)</f>
        <v>9.5693779904306216E-3</v>
      </c>
      <c r="D73" s="65">
        <v>1</v>
      </c>
      <c r="E73" s="9">
        <f>IF(D95=0, "-", D73/D95)</f>
        <v>5.235602094240838E-3</v>
      </c>
      <c r="F73" s="81">
        <v>9</v>
      </c>
      <c r="G73" s="34">
        <f>IF(F95=0, "-", F73/F95)</f>
        <v>3.2620514679231605E-3</v>
      </c>
      <c r="H73" s="65">
        <v>9</v>
      </c>
      <c r="I73" s="9">
        <f>IF(H95=0, "-", H73/H95)</f>
        <v>4.3415340086830683E-3</v>
      </c>
      <c r="J73" s="8">
        <f t="shared" si="6"/>
        <v>1</v>
      </c>
      <c r="K73" s="9">
        <f t="shared" si="7"/>
        <v>0</v>
      </c>
    </row>
    <row r="74" spans="1:11" x14ac:dyDescent="0.2">
      <c r="A74" s="7" t="s">
        <v>361</v>
      </c>
      <c r="B74" s="65">
        <v>13</v>
      </c>
      <c r="C74" s="34">
        <f>IF(B95=0, "-", B74/B95)</f>
        <v>6.2200956937799042E-2</v>
      </c>
      <c r="D74" s="65">
        <v>3</v>
      </c>
      <c r="E74" s="9">
        <f>IF(D95=0, "-", D74/D95)</f>
        <v>1.5706806282722512E-2</v>
      </c>
      <c r="F74" s="81">
        <v>34</v>
      </c>
      <c r="G74" s="34">
        <f>IF(F95=0, "-", F74/F95)</f>
        <v>1.2323305545487495E-2</v>
      </c>
      <c r="H74" s="65">
        <v>42</v>
      </c>
      <c r="I74" s="9">
        <f>IF(H95=0, "-", H74/H95)</f>
        <v>2.0260492040520984E-2</v>
      </c>
      <c r="J74" s="8">
        <f t="shared" si="6"/>
        <v>3.3333333333333335</v>
      </c>
      <c r="K74" s="9">
        <f t="shared" si="7"/>
        <v>-0.19047619047619047</v>
      </c>
    </row>
    <row r="75" spans="1:11" x14ac:dyDescent="0.2">
      <c r="A75" s="7" t="s">
        <v>362</v>
      </c>
      <c r="B75" s="65">
        <v>18</v>
      </c>
      <c r="C75" s="34">
        <f>IF(B95=0, "-", B75/B95)</f>
        <v>8.6124401913875603E-2</v>
      </c>
      <c r="D75" s="65">
        <v>15</v>
      </c>
      <c r="E75" s="9">
        <f>IF(D95=0, "-", D75/D95)</f>
        <v>7.8534031413612565E-2</v>
      </c>
      <c r="F75" s="81">
        <v>290</v>
      </c>
      <c r="G75" s="34">
        <f>IF(F95=0, "-", F75/F95)</f>
        <v>0.10511054729974628</v>
      </c>
      <c r="H75" s="65">
        <v>197</v>
      </c>
      <c r="I75" s="9">
        <f>IF(H95=0, "-", H75/H95)</f>
        <v>9.5031355523396047E-2</v>
      </c>
      <c r="J75" s="8">
        <f t="shared" si="6"/>
        <v>0.2</v>
      </c>
      <c r="K75" s="9">
        <f t="shared" si="7"/>
        <v>0.4720812182741117</v>
      </c>
    </row>
    <row r="76" spans="1:11" x14ac:dyDescent="0.2">
      <c r="A76" s="7" t="s">
        <v>363</v>
      </c>
      <c r="B76" s="65">
        <v>6</v>
      </c>
      <c r="C76" s="34">
        <f>IF(B95=0, "-", B76/B95)</f>
        <v>2.8708133971291867E-2</v>
      </c>
      <c r="D76" s="65">
        <v>26</v>
      </c>
      <c r="E76" s="9">
        <f>IF(D95=0, "-", D76/D95)</f>
        <v>0.13612565445026178</v>
      </c>
      <c r="F76" s="81">
        <v>218</v>
      </c>
      <c r="G76" s="34">
        <f>IF(F95=0, "-", F76/F95)</f>
        <v>7.9014135556360998E-2</v>
      </c>
      <c r="H76" s="65">
        <v>191</v>
      </c>
      <c r="I76" s="9">
        <f>IF(H95=0, "-", H76/H95)</f>
        <v>9.2136999517607329E-2</v>
      </c>
      <c r="J76" s="8">
        <f t="shared" si="6"/>
        <v>-0.76923076923076927</v>
      </c>
      <c r="K76" s="9">
        <f t="shared" si="7"/>
        <v>0.14136125654450263</v>
      </c>
    </row>
    <row r="77" spans="1:11" x14ac:dyDescent="0.2">
      <c r="A77" s="7" t="s">
        <v>364</v>
      </c>
      <c r="B77" s="65">
        <v>2</v>
      </c>
      <c r="C77" s="34">
        <f>IF(B95=0, "-", B77/B95)</f>
        <v>9.5693779904306216E-3</v>
      </c>
      <c r="D77" s="65">
        <v>1</v>
      </c>
      <c r="E77" s="9">
        <f>IF(D95=0, "-", D77/D95)</f>
        <v>5.235602094240838E-3</v>
      </c>
      <c r="F77" s="81">
        <v>10</v>
      </c>
      <c r="G77" s="34">
        <f>IF(F95=0, "-", F77/F95)</f>
        <v>3.6245016310257339E-3</v>
      </c>
      <c r="H77" s="65">
        <v>12</v>
      </c>
      <c r="I77" s="9">
        <f>IF(H95=0, "-", H77/H95)</f>
        <v>5.7887120115774236E-3</v>
      </c>
      <c r="J77" s="8">
        <f t="shared" si="6"/>
        <v>1</v>
      </c>
      <c r="K77" s="9">
        <f t="shared" si="7"/>
        <v>-0.16666666666666666</v>
      </c>
    </row>
    <row r="78" spans="1:11" x14ac:dyDescent="0.2">
      <c r="A78" s="7" t="s">
        <v>365</v>
      </c>
      <c r="B78" s="65">
        <v>10</v>
      </c>
      <c r="C78" s="34">
        <f>IF(B95=0, "-", B78/B95)</f>
        <v>4.784688995215311E-2</v>
      </c>
      <c r="D78" s="65">
        <v>5</v>
      </c>
      <c r="E78" s="9">
        <f>IF(D95=0, "-", D78/D95)</f>
        <v>2.6178010471204188E-2</v>
      </c>
      <c r="F78" s="81">
        <v>105</v>
      </c>
      <c r="G78" s="34">
        <f>IF(F95=0, "-", F78/F95)</f>
        <v>3.8057267125770206E-2</v>
      </c>
      <c r="H78" s="65">
        <v>120</v>
      </c>
      <c r="I78" s="9">
        <f>IF(H95=0, "-", H78/H95)</f>
        <v>5.7887120115774238E-2</v>
      </c>
      <c r="J78" s="8">
        <f t="shared" si="6"/>
        <v>1</v>
      </c>
      <c r="K78" s="9">
        <f t="shared" si="7"/>
        <v>-0.125</v>
      </c>
    </row>
    <row r="79" spans="1:11" x14ac:dyDescent="0.2">
      <c r="A79" s="7" t="s">
        <v>366</v>
      </c>
      <c r="B79" s="65">
        <v>37</v>
      </c>
      <c r="C79" s="34">
        <f>IF(B95=0, "-", B79/B95)</f>
        <v>0.17703349282296652</v>
      </c>
      <c r="D79" s="65">
        <v>43</v>
      </c>
      <c r="E79" s="9">
        <f>IF(D95=0, "-", D79/D95)</f>
        <v>0.22513089005235601</v>
      </c>
      <c r="F79" s="81">
        <v>433</v>
      </c>
      <c r="G79" s="34">
        <f>IF(F95=0, "-", F79/F95)</f>
        <v>0.15694092062341428</v>
      </c>
      <c r="H79" s="65">
        <v>411</v>
      </c>
      <c r="I79" s="9">
        <f>IF(H95=0, "-", H79/H95)</f>
        <v>0.19826338639652677</v>
      </c>
      <c r="J79" s="8">
        <f t="shared" si="6"/>
        <v>-0.13953488372093023</v>
      </c>
      <c r="K79" s="9">
        <f t="shared" si="7"/>
        <v>5.3527980535279802E-2</v>
      </c>
    </row>
    <row r="80" spans="1:11" x14ac:dyDescent="0.2">
      <c r="A80" s="7" t="s">
        <v>367</v>
      </c>
      <c r="B80" s="65">
        <v>0</v>
      </c>
      <c r="C80" s="34">
        <f>IF(B95=0, "-", B80/B95)</f>
        <v>0</v>
      </c>
      <c r="D80" s="65">
        <v>2</v>
      </c>
      <c r="E80" s="9">
        <f>IF(D95=0, "-", D80/D95)</f>
        <v>1.0471204188481676E-2</v>
      </c>
      <c r="F80" s="81">
        <v>0</v>
      </c>
      <c r="G80" s="34">
        <f>IF(F95=0, "-", F80/F95)</f>
        <v>0</v>
      </c>
      <c r="H80" s="65">
        <v>13</v>
      </c>
      <c r="I80" s="9">
        <f>IF(H95=0, "-", H80/H95)</f>
        <v>6.2711046792088762E-3</v>
      </c>
      <c r="J80" s="8">
        <f t="shared" si="6"/>
        <v>-1</v>
      </c>
      <c r="K80" s="9">
        <f t="shared" si="7"/>
        <v>-1</v>
      </c>
    </row>
    <row r="81" spans="1:11" x14ac:dyDescent="0.2">
      <c r="A81" s="7" t="s">
        <v>368</v>
      </c>
      <c r="B81" s="65">
        <v>10</v>
      </c>
      <c r="C81" s="34">
        <f>IF(B95=0, "-", B81/B95)</f>
        <v>4.784688995215311E-2</v>
      </c>
      <c r="D81" s="65">
        <v>0</v>
      </c>
      <c r="E81" s="9">
        <f>IF(D95=0, "-", D81/D95)</f>
        <v>0</v>
      </c>
      <c r="F81" s="81">
        <v>62</v>
      </c>
      <c r="G81" s="34">
        <f>IF(F95=0, "-", F81/F95)</f>
        <v>2.247191011235955E-2</v>
      </c>
      <c r="H81" s="65">
        <v>0</v>
      </c>
      <c r="I81" s="9">
        <f>IF(H95=0, "-", H81/H95)</f>
        <v>0</v>
      </c>
      <c r="J81" s="8" t="str">
        <f t="shared" si="6"/>
        <v>-</v>
      </c>
      <c r="K81" s="9" t="str">
        <f t="shared" si="7"/>
        <v>-</v>
      </c>
    </row>
    <row r="82" spans="1:11" x14ac:dyDescent="0.2">
      <c r="A82" s="7" t="s">
        <v>369</v>
      </c>
      <c r="B82" s="65">
        <v>8</v>
      </c>
      <c r="C82" s="34">
        <f>IF(B95=0, "-", B82/B95)</f>
        <v>3.8277511961722487E-2</v>
      </c>
      <c r="D82" s="65">
        <v>7</v>
      </c>
      <c r="E82" s="9">
        <f>IF(D95=0, "-", D82/D95)</f>
        <v>3.6649214659685861E-2</v>
      </c>
      <c r="F82" s="81">
        <v>154</v>
      </c>
      <c r="G82" s="34">
        <f>IF(F95=0, "-", F82/F95)</f>
        <v>5.5817325117796301E-2</v>
      </c>
      <c r="H82" s="65">
        <v>133</v>
      </c>
      <c r="I82" s="9">
        <f>IF(H95=0, "-", H82/H95)</f>
        <v>6.4158224794983121E-2</v>
      </c>
      <c r="J82" s="8">
        <f t="shared" si="6"/>
        <v>0.14285714285714285</v>
      </c>
      <c r="K82" s="9">
        <f t="shared" si="7"/>
        <v>0.15789473684210525</v>
      </c>
    </row>
    <row r="83" spans="1:11" x14ac:dyDescent="0.2">
      <c r="A83" s="7" t="s">
        <v>370</v>
      </c>
      <c r="B83" s="65">
        <v>16</v>
      </c>
      <c r="C83" s="34">
        <f>IF(B95=0, "-", B83/B95)</f>
        <v>7.6555023923444973E-2</v>
      </c>
      <c r="D83" s="65">
        <v>15</v>
      </c>
      <c r="E83" s="9">
        <f>IF(D95=0, "-", D83/D95)</f>
        <v>7.8534031413612565E-2</v>
      </c>
      <c r="F83" s="81">
        <v>159</v>
      </c>
      <c r="G83" s="34">
        <f>IF(F95=0, "-", F83/F95)</f>
        <v>5.7629575933309168E-2</v>
      </c>
      <c r="H83" s="65">
        <v>199</v>
      </c>
      <c r="I83" s="9">
        <f>IF(H95=0, "-", H83/H95)</f>
        <v>9.5996140858658943E-2</v>
      </c>
      <c r="J83" s="8">
        <f t="shared" si="6"/>
        <v>6.6666666666666666E-2</v>
      </c>
      <c r="K83" s="9">
        <f t="shared" si="7"/>
        <v>-0.20100502512562815</v>
      </c>
    </row>
    <row r="84" spans="1:11" x14ac:dyDescent="0.2">
      <c r="A84" s="7" t="s">
        <v>371</v>
      </c>
      <c r="B84" s="65">
        <v>3</v>
      </c>
      <c r="C84" s="34">
        <f>IF(B95=0, "-", B84/B95)</f>
        <v>1.4354066985645933E-2</v>
      </c>
      <c r="D84" s="65">
        <v>3</v>
      </c>
      <c r="E84" s="9">
        <f>IF(D95=0, "-", D84/D95)</f>
        <v>1.5706806282722512E-2</v>
      </c>
      <c r="F84" s="81">
        <v>27</v>
      </c>
      <c r="G84" s="34">
        <f>IF(F95=0, "-", F84/F95)</f>
        <v>9.7861544037694814E-3</v>
      </c>
      <c r="H84" s="65">
        <v>11</v>
      </c>
      <c r="I84" s="9">
        <f>IF(H95=0, "-", H84/H95)</f>
        <v>5.3063193439459718E-3</v>
      </c>
      <c r="J84" s="8">
        <f t="shared" si="6"/>
        <v>0</v>
      </c>
      <c r="K84" s="9">
        <f t="shared" si="7"/>
        <v>1.4545454545454546</v>
      </c>
    </row>
    <row r="85" spans="1:11" x14ac:dyDescent="0.2">
      <c r="A85" s="7" t="s">
        <v>372</v>
      </c>
      <c r="B85" s="65">
        <v>1</v>
      </c>
      <c r="C85" s="34">
        <f>IF(B95=0, "-", B85/B95)</f>
        <v>4.7846889952153108E-3</v>
      </c>
      <c r="D85" s="65">
        <v>1</v>
      </c>
      <c r="E85" s="9">
        <f>IF(D95=0, "-", D85/D95)</f>
        <v>5.235602094240838E-3</v>
      </c>
      <c r="F85" s="81">
        <v>8</v>
      </c>
      <c r="G85" s="34">
        <f>IF(F95=0, "-", F85/F95)</f>
        <v>2.8996013048205871E-3</v>
      </c>
      <c r="H85" s="65">
        <v>8</v>
      </c>
      <c r="I85" s="9">
        <f>IF(H95=0, "-", H85/H95)</f>
        <v>3.8591413410516162E-3</v>
      </c>
      <c r="J85" s="8">
        <f t="shared" si="6"/>
        <v>0</v>
      </c>
      <c r="K85" s="9">
        <f t="shared" si="7"/>
        <v>0</v>
      </c>
    </row>
    <row r="86" spans="1:11" x14ac:dyDescent="0.2">
      <c r="A86" s="7" t="s">
        <v>373</v>
      </c>
      <c r="B86" s="65">
        <v>4</v>
      </c>
      <c r="C86" s="34">
        <f>IF(B95=0, "-", B86/B95)</f>
        <v>1.9138755980861243E-2</v>
      </c>
      <c r="D86" s="65">
        <v>0</v>
      </c>
      <c r="E86" s="9">
        <f>IF(D95=0, "-", D86/D95)</f>
        <v>0</v>
      </c>
      <c r="F86" s="81">
        <v>14</v>
      </c>
      <c r="G86" s="34">
        <f>IF(F95=0, "-", F86/F95)</f>
        <v>5.0743022834360274E-3</v>
      </c>
      <c r="H86" s="65">
        <v>10</v>
      </c>
      <c r="I86" s="9">
        <f>IF(H95=0, "-", H86/H95)</f>
        <v>4.8239266763145201E-3</v>
      </c>
      <c r="J86" s="8" t="str">
        <f t="shared" si="6"/>
        <v>-</v>
      </c>
      <c r="K86" s="9">
        <f t="shared" si="7"/>
        <v>0.4</v>
      </c>
    </row>
    <row r="87" spans="1:11" x14ac:dyDescent="0.2">
      <c r="A87" s="7" t="s">
        <v>374</v>
      </c>
      <c r="B87" s="65">
        <v>10</v>
      </c>
      <c r="C87" s="34">
        <f>IF(B95=0, "-", B87/B95)</f>
        <v>4.784688995215311E-2</v>
      </c>
      <c r="D87" s="65">
        <v>1</v>
      </c>
      <c r="E87" s="9">
        <f>IF(D95=0, "-", D87/D95)</f>
        <v>5.235602094240838E-3</v>
      </c>
      <c r="F87" s="81">
        <v>66</v>
      </c>
      <c r="G87" s="34">
        <f>IF(F95=0, "-", F87/F95)</f>
        <v>2.3921710764769843E-2</v>
      </c>
      <c r="H87" s="65">
        <v>33</v>
      </c>
      <c r="I87" s="9">
        <f>IF(H95=0, "-", H87/H95)</f>
        <v>1.5918958031837915E-2</v>
      </c>
      <c r="J87" s="8">
        <f t="shared" si="6"/>
        <v>9</v>
      </c>
      <c r="K87" s="9">
        <f t="shared" si="7"/>
        <v>1</v>
      </c>
    </row>
    <row r="88" spans="1:11" x14ac:dyDescent="0.2">
      <c r="A88" s="7" t="s">
        <v>375</v>
      </c>
      <c r="B88" s="65">
        <v>0</v>
      </c>
      <c r="C88" s="34">
        <f>IF(B95=0, "-", B88/B95)</f>
        <v>0</v>
      </c>
      <c r="D88" s="65">
        <v>0</v>
      </c>
      <c r="E88" s="9">
        <f>IF(D95=0, "-", D88/D95)</f>
        <v>0</v>
      </c>
      <c r="F88" s="81">
        <v>7</v>
      </c>
      <c r="G88" s="34">
        <f>IF(F95=0, "-", F88/F95)</f>
        <v>2.5371511417180137E-3</v>
      </c>
      <c r="H88" s="65">
        <v>0</v>
      </c>
      <c r="I88" s="9">
        <f>IF(H95=0, "-", H88/H95)</f>
        <v>0</v>
      </c>
      <c r="J88" s="8" t="str">
        <f t="shared" si="6"/>
        <v>-</v>
      </c>
      <c r="K88" s="9" t="str">
        <f t="shared" si="7"/>
        <v>-</v>
      </c>
    </row>
    <row r="89" spans="1:11" x14ac:dyDescent="0.2">
      <c r="A89" s="7" t="s">
        <v>376</v>
      </c>
      <c r="B89" s="65">
        <v>21</v>
      </c>
      <c r="C89" s="34">
        <f>IF(B95=0, "-", B89/B95)</f>
        <v>0.10047846889952153</v>
      </c>
      <c r="D89" s="65">
        <v>29</v>
      </c>
      <c r="E89" s="9">
        <f>IF(D95=0, "-", D89/D95)</f>
        <v>0.15183246073298429</v>
      </c>
      <c r="F89" s="81">
        <v>380</v>
      </c>
      <c r="G89" s="34">
        <f>IF(F95=0, "-", F89/F95)</f>
        <v>0.13773106197897789</v>
      </c>
      <c r="H89" s="65">
        <v>247</v>
      </c>
      <c r="I89" s="9">
        <f>IF(H95=0, "-", H89/H95)</f>
        <v>0.11915098890496864</v>
      </c>
      <c r="J89" s="8">
        <f t="shared" si="6"/>
        <v>-0.27586206896551724</v>
      </c>
      <c r="K89" s="9">
        <f t="shared" si="7"/>
        <v>0.53846153846153844</v>
      </c>
    </row>
    <row r="90" spans="1:11" x14ac:dyDescent="0.2">
      <c r="A90" s="7" t="s">
        <v>377</v>
      </c>
      <c r="B90" s="65">
        <v>0</v>
      </c>
      <c r="C90" s="34">
        <f>IF(B95=0, "-", B90/B95)</f>
        <v>0</v>
      </c>
      <c r="D90" s="65">
        <v>0</v>
      </c>
      <c r="E90" s="9">
        <f>IF(D95=0, "-", D90/D95)</f>
        <v>0</v>
      </c>
      <c r="F90" s="81">
        <v>0</v>
      </c>
      <c r="G90" s="34">
        <f>IF(F95=0, "-", F90/F95)</f>
        <v>0</v>
      </c>
      <c r="H90" s="65">
        <v>1</v>
      </c>
      <c r="I90" s="9">
        <f>IF(H95=0, "-", H90/H95)</f>
        <v>4.8239266763145202E-4</v>
      </c>
      <c r="J90" s="8" t="str">
        <f t="shared" si="6"/>
        <v>-</v>
      </c>
      <c r="K90" s="9">
        <f t="shared" si="7"/>
        <v>-1</v>
      </c>
    </row>
    <row r="91" spans="1:11" x14ac:dyDescent="0.2">
      <c r="A91" s="7" t="s">
        <v>378</v>
      </c>
      <c r="B91" s="65">
        <v>32</v>
      </c>
      <c r="C91" s="34">
        <f>IF(B95=0, "-", B91/B95)</f>
        <v>0.15311004784688995</v>
      </c>
      <c r="D91" s="65">
        <v>22</v>
      </c>
      <c r="E91" s="9">
        <f>IF(D95=0, "-", D91/D95)</f>
        <v>0.11518324607329843</v>
      </c>
      <c r="F91" s="81">
        <v>535</v>
      </c>
      <c r="G91" s="34">
        <f>IF(F95=0, "-", F91/F95)</f>
        <v>0.19391083725987676</v>
      </c>
      <c r="H91" s="65">
        <v>223</v>
      </c>
      <c r="I91" s="9">
        <f>IF(H95=0, "-", H91/H95)</f>
        <v>0.1075735648818138</v>
      </c>
      <c r="J91" s="8">
        <f t="shared" si="6"/>
        <v>0.45454545454545453</v>
      </c>
      <c r="K91" s="9">
        <f t="shared" si="7"/>
        <v>1.399103139013453</v>
      </c>
    </row>
    <row r="92" spans="1:11" x14ac:dyDescent="0.2">
      <c r="A92" s="7" t="s">
        <v>379</v>
      </c>
      <c r="B92" s="65">
        <v>1</v>
      </c>
      <c r="C92" s="34">
        <f>IF(B95=0, "-", B92/B95)</f>
        <v>4.7846889952153108E-3</v>
      </c>
      <c r="D92" s="65">
        <v>1</v>
      </c>
      <c r="E92" s="9">
        <f>IF(D95=0, "-", D92/D95)</f>
        <v>5.235602094240838E-3</v>
      </c>
      <c r="F92" s="81">
        <v>17</v>
      </c>
      <c r="G92" s="34">
        <f>IF(F95=0, "-", F92/F95)</f>
        <v>6.1616527727437476E-3</v>
      </c>
      <c r="H92" s="65">
        <v>28</v>
      </c>
      <c r="I92" s="9">
        <f>IF(H95=0, "-", H92/H95)</f>
        <v>1.3506994693680656E-2</v>
      </c>
      <c r="J92" s="8">
        <f t="shared" si="6"/>
        <v>0</v>
      </c>
      <c r="K92" s="9">
        <f t="shared" si="7"/>
        <v>-0.39285714285714285</v>
      </c>
    </row>
    <row r="93" spans="1:11" x14ac:dyDescent="0.2">
      <c r="A93" s="7" t="s">
        <v>380</v>
      </c>
      <c r="B93" s="65">
        <v>15</v>
      </c>
      <c r="C93" s="34">
        <f>IF(B95=0, "-", B93/B95)</f>
        <v>7.1770334928229665E-2</v>
      </c>
      <c r="D93" s="65">
        <v>15</v>
      </c>
      <c r="E93" s="9">
        <f>IF(D95=0, "-", D93/D95)</f>
        <v>7.8534031413612565E-2</v>
      </c>
      <c r="F93" s="81">
        <v>192</v>
      </c>
      <c r="G93" s="34">
        <f>IF(F95=0, "-", F93/F95)</f>
        <v>6.959043131569409E-2</v>
      </c>
      <c r="H93" s="65">
        <v>149</v>
      </c>
      <c r="I93" s="9">
        <f>IF(H95=0, "-", H93/H95)</f>
        <v>7.1876507477086349E-2</v>
      </c>
      <c r="J93" s="8">
        <f t="shared" si="6"/>
        <v>0</v>
      </c>
      <c r="K93" s="9">
        <f t="shared" si="7"/>
        <v>0.28859060402684567</v>
      </c>
    </row>
    <row r="94" spans="1:11" x14ac:dyDescent="0.2">
      <c r="A94" s="2"/>
      <c r="B94" s="68"/>
      <c r="C94" s="33"/>
      <c r="D94" s="68"/>
      <c r="E94" s="6"/>
      <c r="F94" s="82"/>
      <c r="G94" s="33"/>
      <c r="H94" s="68"/>
      <c r="I94" s="6"/>
      <c r="J94" s="5"/>
      <c r="K94" s="6"/>
    </row>
    <row r="95" spans="1:11" s="43" customFormat="1" x14ac:dyDescent="0.2">
      <c r="A95" s="162" t="s">
        <v>539</v>
      </c>
      <c r="B95" s="71">
        <f>SUM(B71:B94)</f>
        <v>209</v>
      </c>
      <c r="C95" s="40">
        <f>B95/1382</f>
        <v>0.1512301013024602</v>
      </c>
      <c r="D95" s="71">
        <f>SUM(D71:D94)</f>
        <v>191</v>
      </c>
      <c r="E95" s="41">
        <f>D95/1337</f>
        <v>0.14285714285714285</v>
      </c>
      <c r="F95" s="77">
        <f>SUM(F71:F94)</f>
        <v>2759</v>
      </c>
      <c r="G95" s="42">
        <f>F95/15281</f>
        <v>0.18055101105948562</v>
      </c>
      <c r="H95" s="71">
        <f>SUM(H71:H94)</f>
        <v>2073</v>
      </c>
      <c r="I95" s="41">
        <f>H95/12550</f>
        <v>0.1651792828685259</v>
      </c>
      <c r="J95" s="37">
        <f>IF(D95=0, "-", IF((B95-D95)/D95&lt;10, (B95-D95)/D95, "&gt;999%"))</f>
        <v>9.4240837696335081E-2</v>
      </c>
      <c r="K95" s="38">
        <f>IF(H95=0, "-", IF((F95-H95)/H95&lt;10, (F95-H95)/H95, "&gt;999%"))</f>
        <v>0.33092136999517607</v>
      </c>
    </row>
    <row r="96" spans="1:11" x14ac:dyDescent="0.2">
      <c r="B96" s="83"/>
      <c r="D96" s="83"/>
      <c r="F96" s="83"/>
      <c r="H96" s="83"/>
    </row>
    <row r="97" spans="1:11" x14ac:dyDescent="0.2">
      <c r="A97" s="163" t="s">
        <v>136</v>
      </c>
      <c r="B97" s="61" t="s">
        <v>12</v>
      </c>
      <c r="C97" s="62" t="s">
        <v>13</v>
      </c>
      <c r="D97" s="61" t="s">
        <v>12</v>
      </c>
      <c r="E97" s="63" t="s">
        <v>13</v>
      </c>
      <c r="F97" s="62" t="s">
        <v>12</v>
      </c>
      <c r="G97" s="62" t="s">
        <v>13</v>
      </c>
      <c r="H97" s="61" t="s">
        <v>12</v>
      </c>
      <c r="I97" s="63" t="s">
        <v>13</v>
      </c>
      <c r="J97" s="61"/>
      <c r="K97" s="63"/>
    </row>
    <row r="98" spans="1:11" x14ac:dyDescent="0.2">
      <c r="A98" s="7" t="s">
        <v>381</v>
      </c>
      <c r="B98" s="65">
        <v>5</v>
      </c>
      <c r="C98" s="34">
        <f>IF(B111=0, "-", B98/B111)</f>
        <v>0.14705882352941177</v>
      </c>
      <c r="D98" s="65">
        <v>3</v>
      </c>
      <c r="E98" s="9">
        <f>IF(D111=0, "-", D98/D111)</f>
        <v>4.4117647058823532E-2</v>
      </c>
      <c r="F98" s="81">
        <v>28</v>
      </c>
      <c r="G98" s="34">
        <f>IF(F111=0, "-", F98/F111)</f>
        <v>5.588822355289421E-2</v>
      </c>
      <c r="H98" s="65">
        <v>7</v>
      </c>
      <c r="I98" s="9">
        <f>IF(H111=0, "-", H98/H111)</f>
        <v>1.8181818181818181E-2</v>
      </c>
      <c r="J98" s="8">
        <f t="shared" ref="J98:J109" si="8">IF(D98=0, "-", IF((B98-D98)/D98&lt;10, (B98-D98)/D98, "&gt;999%"))</f>
        <v>0.66666666666666663</v>
      </c>
      <c r="K98" s="9">
        <f t="shared" ref="K98:K109" si="9">IF(H98=0, "-", IF((F98-H98)/H98&lt;10, (F98-H98)/H98, "&gt;999%"))</f>
        <v>3</v>
      </c>
    </row>
    <row r="99" spans="1:11" x14ac:dyDescent="0.2">
      <c r="A99" s="7" t="s">
        <v>382</v>
      </c>
      <c r="B99" s="65">
        <v>1</v>
      </c>
      <c r="C99" s="34">
        <f>IF(B111=0, "-", B99/B111)</f>
        <v>2.9411764705882353E-2</v>
      </c>
      <c r="D99" s="65">
        <v>7</v>
      </c>
      <c r="E99" s="9">
        <f>IF(D111=0, "-", D99/D111)</f>
        <v>0.10294117647058823</v>
      </c>
      <c r="F99" s="81">
        <v>46</v>
      </c>
      <c r="G99" s="34">
        <f>IF(F111=0, "-", F99/F111)</f>
        <v>9.1816367265469059E-2</v>
      </c>
      <c r="H99" s="65">
        <v>38</v>
      </c>
      <c r="I99" s="9">
        <f>IF(H111=0, "-", H99/H111)</f>
        <v>9.8701298701298706E-2</v>
      </c>
      <c r="J99" s="8">
        <f t="shared" si="8"/>
        <v>-0.8571428571428571</v>
      </c>
      <c r="K99" s="9">
        <f t="shared" si="9"/>
        <v>0.21052631578947367</v>
      </c>
    </row>
    <row r="100" spans="1:11" x14ac:dyDescent="0.2">
      <c r="A100" s="7" t="s">
        <v>383</v>
      </c>
      <c r="B100" s="65">
        <v>7</v>
      </c>
      <c r="C100" s="34">
        <f>IF(B111=0, "-", B100/B111)</f>
        <v>0.20588235294117646</v>
      </c>
      <c r="D100" s="65">
        <v>12</v>
      </c>
      <c r="E100" s="9">
        <f>IF(D111=0, "-", D100/D111)</f>
        <v>0.17647058823529413</v>
      </c>
      <c r="F100" s="81">
        <v>75</v>
      </c>
      <c r="G100" s="34">
        <f>IF(F111=0, "-", F100/F111)</f>
        <v>0.1497005988023952</v>
      </c>
      <c r="H100" s="65">
        <v>71</v>
      </c>
      <c r="I100" s="9">
        <f>IF(H111=0, "-", H100/H111)</f>
        <v>0.18441558441558442</v>
      </c>
      <c r="J100" s="8">
        <f t="shared" si="8"/>
        <v>-0.41666666666666669</v>
      </c>
      <c r="K100" s="9">
        <f t="shared" si="9"/>
        <v>5.6338028169014086E-2</v>
      </c>
    </row>
    <row r="101" spans="1:11" x14ac:dyDescent="0.2">
      <c r="A101" s="7" t="s">
        <v>384</v>
      </c>
      <c r="B101" s="65">
        <v>0</v>
      </c>
      <c r="C101" s="34">
        <f>IF(B111=0, "-", B101/B111)</f>
        <v>0</v>
      </c>
      <c r="D101" s="65">
        <v>0</v>
      </c>
      <c r="E101" s="9">
        <f>IF(D111=0, "-", D101/D111)</f>
        <v>0</v>
      </c>
      <c r="F101" s="81">
        <v>8</v>
      </c>
      <c r="G101" s="34">
        <f>IF(F111=0, "-", F101/F111)</f>
        <v>1.5968063872255488E-2</v>
      </c>
      <c r="H101" s="65">
        <v>12</v>
      </c>
      <c r="I101" s="9">
        <f>IF(H111=0, "-", H101/H111)</f>
        <v>3.1168831168831169E-2</v>
      </c>
      <c r="J101" s="8" t="str">
        <f t="shared" si="8"/>
        <v>-</v>
      </c>
      <c r="K101" s="9">
        <f t="shared" si="9"/>
        <v>-0.33333333333333331</v>
      </c>
    </row>
    <row r="102" spans="1:11" x14ac:dyDescent="0.2">
      <c r="A102" s="7" t="s">
        <v>385</v>
      </c>
      <c r="B102" s="65">
        <v>0</v>
      </c>
      <c r="C102" s="34">
        <f>IF(B111=0, "-", B102/B111)</f>
        <v>0</v>
      </c>
      <c r="D102" s="65">
        <v>9</v>
      </c>
      <c r="E102" s="9">
        <f>IF(D111=0, "-", D102/D111)</f>
        <v>0.13235294117647059</v>
      </c>
      <c r="F102" s="81">
        <v>60</v>
      </c>
      <c r="G102" s="34">
        <f>IF(F111=0, "-", F102/F111)</f>
        <v>0.11976047904191617</v>
      </c>
      <c r="H102" s="65">
        <v>49</v>
      </c>
      <c r="I102" s="9">
        <f>IF(H111=0, "-", H102/H111)</f>
        <v>0.12727272727272726</v>
      </c>
      <c r="J102" s="8">
        <f t="shared" si="8"/>
        <v>-1</v>
      </c>
      <c r="K102" s="9">
        <f t="shared" si="9"/>
        <v>0.22448979591836735</v>
      </c>
    </row>
    <row r="103" spans="1:11" x14ac:dyDescent="0.2">
      <c r="A103" s="7" t="s">
        <v>386</v>
      </c>
      <c r="B103" s="65">
        <v>0</v>
      </c>
      <c r="C103" s="34">
        <f>IF(B111=0, "-", B103/B111)</f>
        <v>0</v>
      </c>
      <c r="D103" s="65">
        <v>2</v>
      </c>
      <c r="E103" s="9">
        <f>IF(D111=0, "-", D103/D111)</f>
        <v>2.9411764705882353E-2</v>
      </c>
      <c r="F103" s="81">
        <v>37</v>
      </c>
      <c r="G103" s="34">
        <f>IF(F111=0, "-", F103/F111)</f>
        <v>7.3852295409181631E-2</v>
      </c>
      <c r="H103" s="65">
        <v>19</v>
      </c>
      <c r="I103" s="9">
        <f>IF(H111=0, "-", H103/H111)</f>
        <v>4.9350649350649353E-2</v>
      </c>
      <c r="J103" s="8">
        <f t="shared" si="8"/>
        <v>-1</v>
      </c>
      <c r="K103" s="9">
        <f t="shared" si="9"/>
        <v>0.94736842105263153</v>
      </c>
    </row>
    <row r="104" spans="1:11" x14ac:dyDescent="0.2">
      <c r="A104" s="7" t="s">
        <v>387</v>
      </c>
      <c r="B104" s="65">
        <v>3</v>
      </c>
      <c r="C104" s="34">
        <f>IF(B111=0, "-", B104/B111)</f>
        <v>8.8235294117647065E-2</v>
      </c>
      <c r="D104" s="65">
        <v>8</v>
      </c>
      <c r="E104" s="9">
        <f>IF(D111=0, "-", D104/D111)</f>
        <v>0.11764705882352941</v>
      </c>
      <c r="F104" s="81">
        <v>55</v>
      </c>
      <c r="G104" s="34">
        <f>IF(F111=0, "-", F104/F111)</f>
        <v>0.10978043912175649</v>
      </c>
      <c r="H104" s="65">
        <v>37</v>
      </c>
      <c r="I104" s="9">
        <f>IF(H111=0, "-", H104/H111)</f>
        <v>9.6103896103896108E-2</v>
      </c>
      <c r="J104" s="8">
        <f t="shared" si="8"/>
        <v>-0.625</v>
      </c>
      <c r="K104" s="9">
        <f t="shared" si="9"/>
        <v>0.48648648648648651</v>
      </c>
    </row>
    <row r="105" spans="1:11" x14ac:dyDescent="0.2">
      <c r="A105" s="7" t="s">
        <v>388</v>
      </c>
      <c r="B105" s="65">
        <v>0</v>
      </c>
      <c r="C105" s="34">
        <f>IF(B111=0, "-", B105/B111)</f>
        <v>0</v>
      </c>
      <c r="D105" s="65">
        <v>0</v>
      </c>
      <c r="E105" s="9">
        <f>IF(D111=0, "-", D105/D111)</f>
        <v>0</v>
      </c>
      <c r="F105" s="81">
        <v>3</v>
      </c>
      <c r="G105" s="34">
        <f>IF(F111=0, "-", F105/F111)</f>
        <v>5.9880239520958087E-3</v>
      </c>
      <c r="H105" s="65">
        <v>0</v>
      </c>
      <c r="I105" s="9">
        <f>IF(H111=0, "-", H105/H111)</f>
        <v>0</v>
      </c>
      <c r="J105" s="8" t="str">
        <f t="shared" si="8"/>
        <v>-</v>
      </c>
      <c r="K105" s="9" t="str">
        <f t="shared" si="9"/>
        <v>-</v>
      </c>
    </row>
    <row r="106" spans="1:11" x14ac:dyDescent="0.2">
      <c r="A106" s="7" t="s">
        <v>389</v>
      </c>
      <c r="B106" s="65">
        <v>1</v>
      </c>
      <c r="C106" s="34">
        <f>IF(B111=0, "-", B106/B111)</f>
        <v>2.9411764705882353E-2</v>
      </c>
      <c r="D106" s="65">
        <v>3</v>
      </c>
      <c r="E106" s="9">
        <f>IF(D111=0, "-", D106/D111)</f>
        <v>4.4117647058823532E-2</v>
      </c>
      <c r="F106" s="81">
        <v>12</v>
      </c>
      <c r="G106" s="34">
        <f>IF(F111=0, "-", F106/F111)</f>
        <v>2.3952095808383235E-2</v>
      </c>
      <c r="H106" s="65">
        <v>7</v>
      </c>
      <c r="I106" s="9">
        <f>IF(H111=0, "-", H106/H111)</f>
        <v>1.8181818181818181E-2</v>
      </c>
      <c r="J106" s="8">
        <f t="shared" si="8"/>
        <v>-0.66666666666666663</v>
      </c>
      <c r="K106" s="9">
        <f t="shared" si="9"/>
        <v>0.7142857142857143</v>
      </c>
    </row>
    <row r="107" spans="1:11" x14ac:dyDescent="0.2">
      <c r="A107" s="7" t="s">
        <v>390</v>
      </c>
      <c r="B107" s="65">
        <v>5</v>
      </c>
      <c r="C107" s="34">
        <f>IF(B111=0, "-", B107/B111)</f>
        <v>0.14705882352941177</v>
      </c>
      <c r="D107" s="65">
        <v>9</v>
      </c>
      <c r="E107" s="9">
        <f>IF(D111=0, "-", D107/D111)</f>
        <v>0.13235294117647059</v>
      </c>
      <c r="F107" s="81">
        <v>62</v>
      </c>
      <c r="G107" s="34">
        <f>IF(F111=0, "-", F107/F111)</f>
        <v>0.12375249500998003</v>
      </c>
      <c r="H107" s="65">
        <v>46</v>
      </c>
      <c r="I107" s="9">
        <f>IF(H111=0, "-", H107/H111)</f>
        <v>0.11948051948051948</v>
      </c>
      <c r="J107" s="8">
        <f t="shared" si="8"/>
        <v>-0.44444444444444442</v>
      </c>
      <c r="K107" s="9">
        <f t="shared" si="9"/>
        <v>0.34782608695652173</v>
      </c>
    </row>
    <row r="108" spans="1:11" x14ac:dyDescent="0.2">
      <c r="A108" s="7" t="s">
        <v>391</v>
      </c>
      <c r="B108" s="65">
        <v>5</v>
      </c>
      <c r="C108" s="34">
        <f>IF(B111=0, "-", B108/B111)</f>
        <v>0.14705882352941177</v>
      </c>
      <c r="D108" s="65">
        <v>3</v>
      </c>
      <c r="E108" s="9">
        <f>IF(D111=0, "-", D108/D111)</f>
        <v>4.4117647058823532E-2</v>
      </c>
      <c r="F108" s="81">
        <v>40</v>
      </c>
      <c r="G108" s="34">
        <f>IF(F111=0, "-", F108/F111)</f>
        <v>7.9840319361277445E-2</v>
      </c>
      <c r="H108" s="65">
        <v>33</v>
      </c>
      <c r="I108" s="9">
        <f>IF(H111=0, "-", H108/H111)</f>
        <v>8.5714285714285715E-2</v>
      </c>
      <c r="J108" s="8">
        <f t="shared" si="8"/>
        <v>0.66666666666666663</v>
      </c>
      <c r="K108" s="9">
        <f t="shared" si="9"/>
        <v>0.21212121212121213</v>
      </c>
    </row>
    <row r="109" spans="1:11" x14ac:dyDescent="0.2">
      <c r="A109" s="7" t="s">
        <v>392</v>
      </c>
      <c r="B109" s="65">
        <v>7</v>
      </c>
      <c r="C109" s="34">
        <f>IF(B111=0, "-", B109/B111)</f>
        <v>0.20588235294117646</v>
      </c>
      <c r="D109" s="65">
        <v>12</v>
      </c>
      <c r="E109" s="9">
        <f>IF(D111=0, "-", D109/D111)</f>
        <v>0.17647058823529413</v>
      </c>
      <c r="F109" s="81">
        <v>75</v>
      </c>
      <c r="G109" s="34">
        <f>IF(F111=0, "-", F109/F111)</f>
        <v>0.1497005988023952</v>
      </c>
      <c r="H109" s="65">
        <v>66</v>
      </c>
      <c r="I109" s="9">
        <f>IF(H111=0, "-", H109/H111)</f>
        <v>0.17142857142857143</v>
      </c>
      <c r="J109" s="8">
        <f t="shared" si="8"/>
        <v>-0.41666666666666669</v>
      </c>
      <c r="K109" s="9">
        <f t="shared" si="9"/>
        <v>0.13636363636363635</v>
      </c>
    </row>
    <row r="110" spans="1:11" x14ac:dyDescent="0.2">
      <c r="A110" s="2"/>
      <c r="B110" s="68"/>
      <c r="C110" s="33"/>
      <c r="D110" s="68"/>
      <c r="E110" s="6"/>
      <c r="F110" s="82"/>
      <c r="G110" s="33"/>
      <c r="H110" s="68"/>
      <c r="I110" s="6"/>
      <c r="J110" s="5"/>
      <c r="K110" s="6"/>
    </row>
    <row r="111" spans="1:11" s="43" customFormat="1" x14ac:dyDescent="0.2">
      <c r="A111" s="162" t="s">
        <v>538</v>
      </c>
      <c r="B111" s="71">
        <f>SUM(B98:B110)</f>
        <v>34</v>
      </c>
      <c r="C111" s="40">
        <f>B111/1382</f>
        <v>2.4602026049204053E-2</v>
      </c>
      <c r="D111" s="71">
        <f>SUM(D98:D110)</f>
        <v>68</v>
      </c>
      <c r="E111" s="41">
        <f>D111/1337</f>
        <v>5.0860134629768135E-2</v>
      </c>
      <c r="F111" s="77">
        <f>SUM(F98:F110)</f>
        <v>501</v>
      </c>
      <c r="G111" s="42">
        <f>F111/15281</f>
        <v>3.2785812446829397E-2</v>
      </c>
      <c r="H111" s="71">
        <f>SUM(H98:H110)</f>
        <v>385</v>
      </c>
      <c r="I111" s="41">
        <f>H111/12550</f>
        <v>3.0677290836653385E-2</v>
      </c>
      <c r="J111" s="37">
        <f>IF(D111=0, "-", IF((B111-D111)/D111&lt;10, (B111-D111)/D111, "&gt;999%"))</f>
        <v>-0.5</v>
      </c>
      <c r="K111" s="38">
        <f>IF(H111=0, "-", IF((F111-H111)/H111&lt;10, (F111-H111)/H111, "&gt;999%"))</f>
        <v>0.30129870129870129</v>
      </c>
    </row>
    <row r="112" spans="1:11" x14ac:dyDescent="0.2">
      <c r="B112" s="83"/>
      <c r="D112" s="83"/>
      <c r="F112" s="83"/>
      <c r="H112" s="83"/>
    </row>
    <row r="113" spans="1:11" s="43" customFormat="1" x14ac:dyDescent="0.2">
      <c r="A113" s="162" t="s">
        <v>537</v>
      </c>
      <c r="B113" s="71">
        <v>243</v>
      </c>
      <c r="C113" s="40">
        <f>B113/1382</f>
        <v>0.17583212735166426</v>
      </c>
      <c r="D113" s="71">
        <v>259</v>
      </c>
      <c r="E113" s="41">
        <f>D113/1337</f>
        <v>0.193717277486911</v>
      </c>
      <c r="F113" s="77">
        <v>3260</v>
      </c>
      <c r="G113" s="42">
        <f>F113/15281</f>
        <v>0.21333682350631503</v>
      </c>
      <c r="H113" s="71">
        <v>2458</v>
      </c>
      <c r="I113" s="41">
        <f>H113/12550</f>
        <v>0.19585657370517928</v>
      </c>
      <c r="J113" s="37">
        <f>IF(D113=0, "-", IF((B113-D113)/D113&lt;10, (B113-D113)/D113, "&gt;999%"))</f>
        <v>-6.1776061776061778E-2</v>
      </c>
      <c r="K113" s="38">
        <f>IF(H113=0, "-", IF((F113-H113)/H113&lt;10, (F113-H113)/H113, "&gt;999%"))</f>
        <v>0.32628152969894225</v>
      </c>
    </row>
    <row r="114" spans="1:11" x14ac:dyDescent="0.2">
      <c r="B114" s="83"/>
      <c r="D114" s="83"/>
      <c r="F114" s="83"/>
      <c r="H114" s="83"/>
    </row>
    <row r="115" spans="1:11" ht="15.75" x14ac:dyDescent="0.25">
      <c r="A115" s="164" t="s">
        <v>107</v>
      </c>
      <c r="B115" s="196" t="s">
        <v>1</v>
      </c>
      <c r="C115" s="200"/>
      <c r="D115" s="200"/>
      <c r="E115" s="197"/>
      <c r="F115" s="196" t="s">
        <v>14</v>
      </c>
      <c r="G115" s="200"/>
      <c r="H115" s="200"/>
      <c r="I115" s="197"/>
      <c r="J115" s="196" t="s">
        <v>15</v>
      </c>
      <c r="K115" s="197"/>
    </row>
    <row r="116" spans="1:11" x14ac:dyDescent="0.2">
      <c r="A116" s="22"/>
      <c r="B116" s="196">
        <f>VALUE(RIGHT($B$2, 4))</f>
        <v>2020</v>
      </c>
      <c r="C116" s="197"/>
      <c r="D116" s="196">
        <f>B116-1</f>
        <v>2019</v>
      </c>
      <c r="E116" s="204"/>
      <c r="F116" s="196">
        <f>B116</f>
        <v>2020</v>
      </c>
      <c r="G116" s="204"/>
      <c r="H116" s="196">
        <f>D116</f>
        <v>2019</v>
      </c>
      <c r="I116" s="204"/>
      <c r="J116" s="140" t="s">
        <v>4</v>
      </c>
      <c r="K116" s="141" t="s">
        <v>2</v>
      </c>
    </row>
    <row r="117" spans="1:11" x14ac:dyDescent="0.2">
      <c r="A117" s="163" t="s">
        <v>137</v>
      </c>
      <c r="B117" s="61" t="s">
        <v>12</v>
      </c>
      <c r="C117" s="62" t="s">
        <v>13</v>
      </c>
      <c r="D117" s="61" t="s">
        <v>12</v>
      </c>
      <c r="E117" s="63" t="s">
        <v>13</v>
      </c>
      <c r="F117" s="62" t="s">
        <v>12</v>
      </c>
      <c r="G117" s="62" t="s">
        <v>13</v>
      </c>
      <c r="H117" s="61" t="s">
        <v>12</v>
      </c>
      <c r="I117" s="63" t="s">
        <v>13</v>
      </c>
      <c r="J117" s="61"/>
      <c r="K117" s="63"/>
    </row>
    <row r="118" spans="1:11" x14ac:dyDescent="0.2">
      <c r="A118" s="7" t="s">
        <v>393</v>
      </c>
      <c r="B118" s="65">
        <v>1</v>
      </c>
      <c r="C118" s="34">
        <f>IF(B143=0, "-", B118/B143)</f>
        <v>6.5789473684210523E-3</v>
      </c>
      <c r="D118" s="65">
        <v>3</v>
      </c>
      <c r="E118" s="9">
        <f>IF(D143=0, "-", D118/D143)</f>
        <v>2.4793388429752067E-2</v>
      </c>
      <c r="F118" s="81">
        <v>13</v>
      </c>
      <c r="G118" s="34">
        <f>IF(F143=0, "-", F118/F143)</f>
        <v>1.0007698229407237E-2</v>
      </c>
      <c r="H118" s="65">
        <v>26</v>
      </c>
      <c r="I118" s="9">
        <f>IF(H143=0, "-", H118/H143)</f>
        <v>2.1452145214521452E-2</v>
      </c>
      <c r="J118" s="8">
        <f t="shared" ref="J118:J141" si="10">IF(D118=0, "-", IF((B118-D118)/D118&lt;10, (B118-D118)/D118, "&gt;999%"))</f>
        <v>-0.66666666666666663</v>
      </c>
      <c r="K118" s="9">
        <f t="shared" ref="K118:K141" si="11">IF(H118=0, "-", IF((F118-H118)/H118&lt;10, (F118-H118)/H118, "&gt;999%"))</f>
        <v>-0.5</v>
      </c>
    </row>
    <row r="119" spans="1:11" x14ac:dyDescent="0.2">
      <c r="A119" s="7" t="s">
        <v>394</v>
      </c>
      <c r="B119" s="65">
        <v>11</v>
      </c>
      <c r="C119" s="34">
        <f>IF(B143=0, "-", B119/B143)</f>
        <v>7.2368421052631582E-2</v>
      </c>
      <c r="D119" s="65">
        <v>8</v>
      </c>
      <c r="E119" s="9">
        <f>IF(D143=0, "-", D119/D143)</f>
        <v>6.6115702479338845E-2</v>
      </c>
      <c r="F119" s="81">
        <v>68</v>
      </c>
      <c r="G119" s="34">
        <f>IF(F143=0, "-", F119/F143)</f>
        <v>5.2347959969207082E-2</v>
      </c>
      <c r="H119" s="65">
        <v>54</v>
      </c>
      <c r="I119" s="9">
        <f>IF(H143=0, "-", H119/H143)</f>
        <v>4.4554455445544552E-2</v>
      </c>
      <c r="J119" s="8">
        <f t="shared" si="10"/>
        <v>0.375</v>
      </c>
      <c r="K119" s="9">
        <f t="shared" si="11"/>
        <v>0.25925925925925924</v>
      </c>
    </row>
    <row r="120" spans="1:11" x14ac:dyDescent="0.2">
      <c r="A120" s="7" t="s">
        <v>395</v>
      </c>
      <c r="B120" s="65">
        <v>1</v>
      </c>
      <c r="C120" s="34">
        <f>IF(B143=0, "-", B120/B143)</f>
        <v>6.5789473684210523E-3</v>
      </c>
      <c r="D120" s="65">
        <v>0</v>
      </c>
      <c r="E120" s="9">
        <f>IF(D143=0, "-", D120/D143)</f>
        <v>0</v>
      </c>
      <c r="F120" s="81">
        <v>6</v>
      </c>
      <c r="G120" s="34">
        <f>IF(F143=0, "-", F120/F143)</f>
        <v>4.6189376443418013E-3</v>
      </c>
      <c r="H120" s="65">
        <v>9</v>
      </c>
      <c r="I120" s="9">
        <f>IF(H143=0, "-", H120/H143)</f>
        <v>7.4257425742574254E-3</v>
      </c>
      <c r="J120" s="8" t="str">
        <f t="shared" si="10"/>
        <v>-</v>
      </c>
      <c r="K120" s="9">
        <f t="shared" si="11"/>
        <v>-0.33333333333333331</v>
      </c>
    </row>
    <row r="121" spans="1:11" x14ac:dyDescent="0.2">
      <c r="A121" s="7" t="s">
        <v>396</v>
      </c>
      <c r="B121" s="65">
        <v>15</v>
      </c>
      <c r="C121" s="34">
        <f>IF(B143=0, "-", B121/B143)</f>
        <v>9.8684210526315791E-2</v>
      </c>
      <c r="D121" s="65">
        <v>4</v>
      </c>
      <c r="E121" s="9">
        <f>IF(D143=0, "-", D121/D143)</f>
        <v>3.3057851239669422E-2</v>
      </c>
      <c r="F121" s="81">
        <v>41</v>
      </c>
      <c r="G121" s="34">
        <f>IF(F143=0, "-", F121/F143)</f>
        <v>3.1562740569668978E-2</v>
      </c>
      <c r="H121" s="65">
        <v>28</v>
      </c>
      <c r="I121" s="9">
        <f>IF(H143=0, "-", H121/H143)</f>
        <v>2.3102310231023101E-2</v>
      </c>
      <c r="J121" s="8">
        <f t="shared" si="10"/>
        <v>2.75</v>
      </c>
      <c r="K121" s="9">
        <f t="shared" si="11"/>
        <v>0.4642857142857143</v>
      </c>
    </row>
    <row r="122" spans="1:11" x14ac:dyDescent="0.2">
      <c r="A122" s="7" t="s">
        <v>397</v>
      </c>
      <c r="B122" s="65">
        <v>2</v>
      </c>
      <c r="C122" s="34">
        <f>IF(B143=0, "-", B122/B143)</f>
        <v>1.3157894736842105E-2</v>
      </c>
      <c r="D122" s="65">
        <v>4</v>
      </c>
      <c r="E122" s="9">
        <f>IF(D143=0, "-", D122/D143)</f>
        <v>3.3057851239669422E-2</v>
      </c>
      <c r="F122" s="81">
        <v>24</v>
      </c>
      <c r="G122" s="34">
        <f>IF(F143=0, "-", F122/F143)</f>
        <v>1.8475750577367205E-2</v>
      </c>
      <c r="H122" s="65">
        <v>20</v>
      </c>
      <c r="I122" s="9">
        <f>IF(H143=0, "-", H122/H143)</f>
        <v>1.65016501650165E-2</v>
      </c>
      <c r="J122" s="8">
        <f t="shared" si="10"/>
        <v>-0.5</v>
      </c>
      <c r="K122" s="9">
        <f t="shared" si="11"/>
        <v>0.2</v>
      </c>
    </row>
    <row r="123" spans="1:11" x14ac:dyDescent="0.2">
      <c r="A123" s="7" t="s">
        <v>398</v>
      </c>
      <c r="B123" s="65">
        <v>10</v>
      </c>
      <c r="C123" s="34">
        <f>IF(B143=0, "-", B123/B143)</f>
        <v>6.5789473684210523E-2</v>
      </c>
      <c r="D123" s="65">
        <v>15</v>
      </c>
      <c r="E123" s="9">
        <f>IF(D143=0, "-", D123/D143)</f>
        <v>0.12396694214876033</v>
      </c>
      <c r="F123" s="81">
        <v>165</v>
      </c>
      <c r="G123" s="34">
        <f>IF(F143=0, "-", F123/F143)</f>
        <v>0.12702078521939955</v>
      </c>
      <c r="H123" s="65">
        <v>139</v>
      </c>
      <c r="I123" s="9">
        <f>IF(H143=0, "-", H123/H143)</f>
        <v>0.11468646864686469</v>
      </c>
      <c r="J123" s="8">
        <f t="shared" si="10"/>
        <v>-0.33333333333333331</v>
      </c>
      <c r="K123" s="9">
        <f t="shared" si="11"/>
        <v>0.18705035971223022</v>
      </c>
    </row>
    <row r="124" spans="1:11" x14ac:dyDescent="0.2">
      <c r="A124" s="7" t="s">
        <v>399</v>
      </c>
      <c r="B124" s="65">
        <v>4</v>
      </c>
      <c r="C124" s="34">
        <f>IF(B143=0, "-", B124/B143)</f>
        <v>2.6315789473684209E-2</v>
      </c>
      <c r="D124" s="65">
        <v>4</v>
      </c>
      <c r="E124" s="9">
        <f>IF(D143=0, "-", D124/D143)</f>
        <v>3.3057851239669422E-2</v>
      </c>
      <c r="F124" s="81">
        <v>52</v>
      </c>
      <c r="G124" s="34">
        <f>IF(F143=0, "-", F124/F143)</f>
        <v>4.0030792917628948E-2</v>
      </c>
      <c r="H124" s="65">
        <v>60</v>
      </c>
      <c r="I124" s="9">
        <f>IF(H143=0, "-", H124/H143)</f>
        <v>4.9504950495049507E-2</v>
      </c>
      <c r="J124" s="8">
        <f t="shared" si="10"/>
        <v>0</v>
      </c>
      <c r="K124" s="9">
        <f t="shared" si="11"/>
        <v>-0.13333333333333333</v>
      </c>
    </row>
    <row r="125" spans="1:11" x14ac:dyDescent="0.2">
      <c r="A125" s="7" t="s">
        <v>400</v>
      </c>
      <c r="B125" s="65">
        <v>7</v>
      </c>
      <c r="C125" s="34">
        <f>IF(B143=0, "-", B125/B143)</f>
        <v>4.6052631578947366E-2</v>
      </c>
      <c r="D125" s="65">
        <v>5</v>
      </c>
      <c r="E125" s="9">
        <f>IF(D143=0, "-", D125/D143)</f>
        <v>4.1322314049586778E-2</v>
      </c>
      <c r="F125" s="81">
        <v>37</v>
      </c>
      <c r="G125" s="34">
        <f>IF(F143=0, "-", F125/F143)</f>
        <v>2.848344880677444E-2</v>
      </c>
      <c r="H125" s="65">
        <v>51</v>
      </c>
      <c r="I125" s="9">
        <f>IF(H143=0, "-", H125/H143)</f>
        <v>4.2079207920792082E-2</v>
      </c>
      <c r="J125" s="8">
        <f t="shared" si="10"/>
        <v>0.4</v>
      </c>
      <c r="K125" s="9">
        <f t="shared" si="11"/>
        <v>-0.27450980392156865</v>
      </c>
    </row>
    <row r="126" spans="1:11" x14ac:dyDescent="0.2">
      <c r="A126" s="7" t="s">
        <v>401</v>
      </c>
      <c r="B126" s="65">
        <v>3</v>
      </c>
      <c r="C126" s="34">
        <f>IF(B143=0, "-", B126/B143)</f>
        <v>1.9736842105263157E-2</v>
      </c>
      <c r="D126" s="65">
        <v>1</v>
      </c>
      <c r="E126" s="9">
        <f>IF(D143=0, "-", D126/D143)</f>
        <v>8.2644628099173556E-3</v>
      </c>
      <c r="F126" s="81">
        <v>15</v>
      </c>
      <c r="G126" s="34">
        <f>IF(F143=0, "-", F126/F143)</f>
        <v>1.1547344110854504E-2</v>
      </c>
      <c r="H126" s="65">
        <v>15</v>
      </c>
      <c r="I126" s="9">
        <f>IF(H143=0, "-", H126/H143)</f>
        <v>1.2376237623762377E-2</v>
      </c>
      <c r="J126" s="8">
        <f t="shared" si="10"/>
        <v>2</v>
      </c>
      <c r="K126" s="9">
        <f t="shared" si="11"/>
        <v>0</v>
      </c>
    </row>
    <row r="127" spans="1:11" x14ac:dyDescent="0.2">
      <c r="A127" s="7" t="s">
        <v>402</v>
      </c>
      <c r="B127" s="65">
        <v>12</v>
      </c>
      <c r="C127" s="34">
        <f>IF(B143=0, "-", B127/B143)</f>
        <v>7.8947368421052627E-2</v>
      </c>
      <c r="D127" s="65">
        <v>3</v>
      </c>
      <c r="E127" s="9">
        <f>IF(D143=0, "-", D127/D143)</f>
        <v>2.4793388429752067E-2</v>
      </c>
      <c r="F127" s="81">
        <v>35</v>
      </c>
      <c r="G127" s="34">
        <f>IF(F143=0, "-", F127/F143)</f>
        <v>2.6943802925327175E-2</v>
      </c>
      <c r="H127" s="65">
        <v>36</v>
      </c>
      <c r="I127" s="9">
        <f>IF(H143=0, "-", H127/H143)</f>
        <v>2.9702970297029702E-2</v>
      </c>
      <c r="J127" s="8">
        <f t="shared" si="10"/>
        <v>3</v>
      </c>
      <c r="K127" s="9">
        <f t="shared" si="11"/>
        <v>-2.7777777777777776E-2</v>
      </c>
    </row>
    <row r="128" spans="1:11" x14ac:dyDescent="0.2">
      <c r="A128" s="7" t="s">
        <v>403</v>
      </c>
      <c r="B128" s="65">
        <v>3</v>
      </c>
      <c r="C128" s="34">
        <f>IF(B143=0, "-", B128/B143)</f>
        <v>1.9736842105263157E-2</v>
      </c>
      <c r="D128" s="65">
        <v>0</v>
      </c>
      <c r="E128" s="9">
        <f>IF(D143=0, "-", D128/D143)</f>
        <v>0</v>
      </c>
      <c r="F128" s="81">
        <v>4</v>
      </c>
      <c r="G128" s="34">
        <f>IF(F143=0, "-", F128/F143)</f>
        <v>3.0792917628945341E-3</v>
      </c>
      <c r="H128" s="65">
        <v>0</v>
      </c>
      <c r="I128" s="9">
        <f>IF(H143=0, "-", H128/H143)</f>
        <v>0</v>
      </c>
      <c r="J128" s="8" t="str">
        <f t="shared" si="10"/>
        <v>-</v>
      </c>
      <c r="K128" s="9" t="str">
        <f t="shared" si="11"/>
        <v>-</v>
      </c>
    </row>
    <row r="129" spans="1:11" x14ac:dyDescent="0.2">
      <c r="A129" s="7" t="s">
        <v>404</v>
      </c>
      <c r="B129" s="65">
        <v>6</v>
      </c>
      <c r="C129" s="34">
        <f>IF(B143=0, "-", B129/B143)</f>
        <v>3.9473684210526314E-2</v>
      </c>
      <c r="D129" s="65">
        <v>3</v>
      </c>
      <c r="E129" s="9">
        <f>IF(D143=0, "-", D129/D143)</f>
        <v>2.4793388429752067E-2</v>
      </c>
      <c r="F129" s="81">
        <v>44</v>
      </c>
      <c r="G129" s="34">
        <f>IF(F143=0, "-", F129/F143)</f>
        <v>3.3872209391839873E-2</v>
      </c>
      <c r="H129" s="65">
        <v>32</v>
      </c>
      <c r="I129" s="9">
        <f>IF(H143=0, "-", H129/H143)</f>
        <v>2.6402640264026403E-2</v>
      </c>
      <c r="J129" s="8">
        <f t="shared" si="10"/>
        <v>1</v>
      </c>
      <c r="K129" s="9">
        <f t="shared" si="11"/>
        <v>0.375</v>
      </c>
    </row>
    <row r="130" spans="1:11" x14ac:dyDescent="0.2">
      <c r="A130" s="7" t="s">
        <v>405</v>
      </c>
      <c r="B130" s="65">
        <v>15</v>
      </c>
      <c r="C130" s="34">
        <f>IF(B143=0, "-", B130/B143)</f>
        <v>9.8684210526315791E-2</v>
      </c>
      <c r="D130" s="65">
        <v>18</v>
      </c>
      <c r="E130" s="9">
        <f>IF(D143=0, "-", D130/D143)</f>
        <v>0.1487603305785124</v>
      </c>
      <c r="F130" s="81">
        <v>123</v>
      </c>
      <c r="G130" s="34">
        <f>IF(F143=0, "-", F130/F143)</f>
        <v>9.4688221709006926E-2</v>
      </c>
      <c r="H130" s="65">
        <v>103</v>
      </c>
      <c r="I130" s="9">
        <f>IF(H143=0, "-", H130/H143)</f>
        <v>8.4983498349834985E-2</v>
      </c>
      <c r="J130" s="8">
        <f t="shared" si="10"/>
        <v>-0.16666666666666666</v>
      </c>
      <c r="K130" s="9">
        <f t="shared" si="11"/>
        <v>0.1941747572815534</v>
      </c>
    </row>
    <row r="131" spans="1:11" x14ac:dyDescent="0.2">
      <c r="A131" s="7" t="s">
        <v>406</v>
      </c>
      <c r="B131" s="65">
        <v>1</v>
      </c>
      <c r="C131" s="34">
        <f>IF(B143=0, "-", B131/B143)</f>
        <v>6.5789473684210523E-3</v>
      </c>
      <c r="D131" s="65">
        <v>0</v>
      </c>
      <c r="E131" s="9">
        <f>IF(D143=0, "-", D131/D143)</f>
        <v>0</v>
      </c>
      <c r="F131" s="81">
        <v>10</v>
      </c>
      <c r="G131" s="34">
        <f>IF(F143=0, "-", F131/F143)</f>
        <v>7.6982294072363358E-3</v>
      </c>
      <c r="H131" s="65">
        <v>15</v>
      </c>
      <c r="I131" s="9">
        <f>IF(H143=0, "-", H131/H143)</f>
        <v>1.2376237623762377E-2</v>
      </c>
      <c r="J131" s="8" t="str">
        <f t="shared" si="10"/>
        <v>-</v>
      </c>
      <c r="K131" s="9">
        <f t="shared" si="11"/>
        <v>-0.33333333333333331</v>
      </c>
    </row>
    <row r="132" spans="1:11" x14ac:dyDescent="0.2">
      <c r="A132" s="7" t="s">
        <v>407</v>
      </c>
      <c r="B132" s="65">
        <v>10</v>
      </c>
      <c r="C132" s="34">
        <f>IF(B143=0, "-", B132/B143)</f>
        <v>6.5789473684210523E-2</v>
      </c>
      <c r="D132" s="65">
        <v>4</v>
      </c>
      <c r="E132" s="9">
        <f>IF(D143=0, "-", D132/D143)</f>
        <v>3.3057851239669422E-2</v>
      </c>
      <c r="F132" s="81">
        <v>61</v>
      </c>
      <c r="G132" s="34">
        <f>IF(F143=0, "-", F132/F143)</f>
        <v>4.6959199384141649E-2</v>
      </c>
      <c r="H132" s="65">
        <v>66</v>
      </c>
      <c r="I132" s="9">
        <f>IF(H143=0, "-", H132/H143)</f>
        <v>5.4455445544554455E-2</v>
      </c>
      <c r="J132" s="8">
        <f t="shared" si="10"/>
        <v>1.5</v>
      </c>
      <c r="K132" s="9">
        <f t="shared" si="11"/>
        <v>-7.575757575757576E-2</v>
      </c>
    </row>
    <row r="133" spans="1:11" x14ac:dyDescent="0.2">
      <c r="A133" s="7" t="s">
        <v>408</v>
      </c>
      <c r="B133" s="65">
        <v>1</v>
      </c>
      <c r="C133" s="34">
        <f>IF(B143=0, "-", B133/B143)</f>
        <v>6.5789473684210523E-3</v>
      </c>
      <c r="D133" s="65">
        <v>4</v>
      </c>
      <c r="E133" s="9">
        <f>IF(D143=0, "-", D133/D143)</f>
        <v>3.3057851239669422E-2</v>
      </c>
      <c r="F133" s="81">
        <v>17</v>
      </c>
      <c r="G133" s="34">
        <f>IF(F143=0, "-", F133/F143)</f>
        <v>1.3086989992301771E-2</v>
      </c>
      <c r="H133" s="65">
        <v>27</v>
      </c>
      <c r="I133" s="9">
        <f>IF(H143=0, "-", H133/H143)</f>
        <v>2.2277227722772276E-2</v>
      </c>
      <c r="J133" s="8">
        <f t="shared" si="10"/>
        <v>-0.75</v>
      </c>
      <c r="K133" s="9">
        <f t="shared" si="11"/>
        <v>-0.37037037037037035</v>
      </c>
    </row>
    <row r="134" spans="1:11" x14ac:dyDescent="0.2">
      <c r="A134" s="7" t="s">
        <v>409</v>
      </c>
      <c r="B134" s="65">
        <v>5</v>
      </c>
      <c r="C134" s="34">
        <f>IF(B143=0, "-", B134/B143)</f>
        <v>3.2894736842105261E-2</v>
      </c>
      <c r="D134" s="65">
        <v>3</v>
      </c>
      <c r="E134" s="9">
        <f>IF(D143=0, "-", D134/D143)</f>
        <v>2.4793388429752067E-2</v>
      </c>
      <c r="F134" s="81">
        <v>51</v>
      </c>
      <c r="G134" s="34">
        <f>IF(F143=0, "-", F134/F143)</f>
        <v>3.9260969976905313E-2</v>
      </c>
      <c r="H134" s="65">
        <v>52</v>
      </c>
      <c r="I134" s="9">
        <f>IF(H143=0, "-", H134/H143)</f>
        <v>4.2904290429042903E-2</v>
      </c>
      <c r="J134" s="8">
        <f t="shared" si="10"/>
        <v>0.66666666666666663</v>
      </c>
      <c r="K134" s="9">
        <f t="shared" si="11"/>
        <v>-1.9230769230769232E-2</v>
      </c>
    </row>
    <row r="135" spans="1:11" x14ac:dyDescent="0.2">
      <c r="A135" s="7" t="s">
        <v>410</v>
      </c>
      <c r="B135" s="65">
        <v>0</v>
      </c>
      <c r="C135" s="34">
        <f>IF(B143=0, "-", B135/B143)</f>
        <v>0</v>
      </c>
      <c r="D135" s="65">
        <v>0</v>
      </c>
      <c r="E135" s="9">
        <f>IF(D143=0, "-", D135/D143)</f>
        <v>0</v>
      </c>
      <c r="F135" s="81">
        <v>2</v>
      </c>
      <c r="G135" s="34">
        <f>IF(F143=0, "-", F135/F143)</f>
        <v>1.539645881447267E-3</v>
      </c>
      <c r="H135" s="65">
        <v>0</v>
      </c>
      <c r="I135" s="9">
        <f>IF(H143=0, "-", H135/H143)</f>
        <v>0</v>
      </c>
      <c r="J135" s="8" t="str">
        <f t="shared" si="10"/>
        <v>-</v>
      </c>
      <c r="K135" s="9" t="str">
        <f t="shared" si="11"/>
        <v>-</v>
      </c>
    </row>
    <row r="136" spans="1:11" x14ac:dyDescent="0.2">
      <c r="A136" s="7" t="s">
        <v>411</v>
      </c>
      <c r="B136" s="65">
        <v>15</v>
      </c>
      <c r="C136" s="34">
        <f>IF(B143=0, "-", B136/B143)</f>
        <v>9.8684210526315791E-2</v>
      </c>
      <c r="D136" s="65">
        <v>7</v>
      </c>
      <c r="E136" s="9">
        <f>IF(D143=0, "-", D136/D143)</f>
        <v>5.7851239669421489E-2</v>
      </c>
      <c r="F136" s="81">
        <v>181</v>
      </c>
      <c r="G136" s="34">
        <f>IF(F143=0, "-", F136/F143)</f>
        <v>0.13933795227097767</v>
      </c>
      <c r="H136" s="65">
        <v>141</v>
      </c>
      <c r="I136" s="9">
        <f>IF(H143=0, "-", H136/H143)</f>
        <v>0.11633663366336634</v>
      </c>
      <c r="J136" s="8">
        <f t="shared" si="10"/>
        <v>1.1428571428571428</v>
      </c>
      <c r="K136" s="9">
        <f t="shared" si="11"/>
        <v>0.28368794326241137</v>
      </c>
    </row>
    <row r="137" spans="1:11" x14ac:dyDescent="0.2">
      <c r="A137" s="7" t="s">
        <v>412</v>
      </c>
      <c r="B137" s="65">
        <v>2</v>
      </c>
      <c r="C137" s="34">
        <f>IF(B143=0, "-", B137/B143)</f>
        <v>1.3157894736842105E-2</v>
      </c>
      <c r="D137" s="65">
        <v>2</v>
      </c>
      <c r="E137" s="9">
        <f>IF(D143=0, "-", D137/D143)</f>
        <v>1.6528925619834711E-2</v>
      </c>
      <c r="F137" s="81">
        <v>21</v>
      </c>
      <c r="G137" s="34">
        <f>IF(F143=0, "-", F137/F143)</f>
        <v>1.6166281755196306E-2</v>
      </c>
      <c r="H137" s="65">
        <v>12</v>
      </c>
      <c r="I137" s="9">
        <f>IF(H143=0, "-", H137/H143)</f>
        <v>9.9009900990099011E-3</v>
      </c>
      <c r="J137" s="8">
        <f t="shared" si="10"/>
        <v>0</v>
      </c>
      <c r="K137" s="9">
        <f t="shared" si="11"/>
        <v>0.75</v>
      </c>
    </row>
    <row r="138" spans="1:11" x14ac:dyDescent="0.2">
      <c r="A138" s="7" t="s">
        <v>413</v>
      </c>
      <c r="B138" s="65">
        <v>14</v>
      </c>
      <c r="C138" s="34">
        <f>IF(B143=0, "-", B138/B143)</f>
        <v>9.2105263157894732E-2</v>
      </c>
      <c r="D138" s="65">
        <v>9</v>
      </c>
      <c r="E138" s="9">
        <f>IF(D143=0, "-", D138/D143)</f>
        <v>7.43801652892562E-2</v>
      </c>
      <c r="F138" s="81">
        <v>122</v>
      </c>
      <c r="G138" s="34">
        <f>IF(F143=0, "-", F138/F143)</f>
        <v>9.3918398768283298E-2</v>
      </c>
      <c r="H138" s="65">
        <v>98</v>
      </c>
      <c r="I138" s="9">
        <f>IF(H143=0, "-", H138/H143)</f>
        <v>8.0858085808580851E-2</v>
      </c>
      <c r="J138" s="8">
        <f t="shared" si="10"/>
        <v>0.55555555555555558</v>
      </c>
      <c r="K138" s="9">
        <f t="shared" si="11"/>
        <v>0.24489795918367346</v>
      </c>
    </row>
    <row r="139" spans="1:11" x14ac:dyDescent="0.2">
      <c r="A139" s="7" t="s">
        <v>414</v>
      </c>
      <c r="B139" s="65">
        <v>7</v>
      </c>
      <c r="C139" s="34">
        <f>IF(B143=0, "-", B139/B143)</f>
        <v>4.6052631578947366E-2</v>
      </c>
      <c r="D139" s="65">
        <v>9</v>
      </c>
      <c r="E139" s="9">
        <f>IF(D143=0, "-", D139/D143)</f>
        <v>7.43801652892562E-2</v>
      </c>
      <c r="F139" s="81">
        <v>111</v>
      </c>
      <c r="G139" s="34">
        <f>IF(F143=0, "-", F139/F143)</f>
        <v>8.5450346420323328E-2</v>
      </c>
      <c r="H139" s="65">
        <v>126</v>
      </c>
      <c r="I139" s="9">
        <f>IF(H143=0, "-", H139/H143)</f>
        <v>0.10396039603960396</v>
      </c>
      <c r="J139" s="8">
        <f t="shared" si="10"/>
        <v>-0.22222222222222221</v>
      </c>
      <c r="K139" s="9">
        <f t="shared" si="11"/>
        <v>-0.11904761904761904</v>
      </c>
    </row>
    <row r="140" spans="1:11" x14ac:dyDescent="0.2">
      <c r="A140" s="7" t="s">
        <v>415</v>
      </c>
      <c r="B140" s="65">
        <v>0</v>
      </c>
      <c r="C140" s="34">
        <f>IF(B143=0, "-", B140/B143)</f>
        <v>0</v>
      </c>
      <c r="D140" s="65">
        <v>0</v>
      </c>
      <c r="E140" s="9">
        <f>IF(D143=0, "-", D140/D143)</f>
        <v>0</v>
      </c>
      <c r="F140" s="81">
        <v>0</v>
      </c>
      <c r="G140" s="34">
        <f>IF(F143=0, "-", F140/F143)</f>
        <v>0</v>
      </c>
      <c r="H140" s="65">
        <v>9</v>
      </c>
      <c r="I140" s="9">
        <f>IF(H143=0, "-", H140/H143)</f>
        <v>7.4257425742574254E-3</v>
      </c>
      <c r="J140" s="8" t="str">
        <f t="shared" si="10"/>
        <v>-</v>
      </c>
      <c r="K140" s="9">
        <f t="shared" si="11"/>
        <v>-1</v>
      </c>
    </row>
    <row r="141" spans="1:11" x14ac:dyDescent="0.2">
      <c r="A141" s="7" t="s">
        <v>416</v>
      </c>
      <c r="B141" s="65">
        <v>7</v>
      </c>
      <c r="C141" s="34">
        <f>IF(B143=0, "-", B141/B143)</f>
        <v>4.6052631578947366E-2</v>
      </c>
      <c r="D141" s="65">
        <v>15</v>
      </c>
      <c r="E141" s="9">
        <f>IF(D143=0, "-", D141/D143)</f>
        <v>0.12396694214876033</v>
      </c>
      <c r="F141" s="81">
        <v>96</v>
      </c>
      <c r="G141" s="34">
        <f>IF(F143=0, "-", F141/F143)</f>
        <v>7.3903002309468821E-2</v>
      </c>
      <c r="H141" s="65">
        <v>93</v>
      </c>
      <c r="I141" s="9">
        <f>IF(H143=0, "-", H141/H143)</f>
        <v>7.6732673267326731E-2</v>
      </c>
      <c r="J141" s="8">
        <f t="shared" si="10"/>
        <v>-0.53333333333333333</v>
      </c>
      <c r="K141" s="9">
        <f t="shared" si="11"/>
        <v>3.2258064516129031E-2</v>
      </c>
    </row>
    <row r="142" spans="1:11" x14ac:dyDescent="0.2">
      <c r="A142" s="2"/>
      <c r="B142" s="68"/>
      <c r="C142" s="33"/>
      <c r="D142" s="68"/>
      <c r="E142" s="6"/>
      <c r="F142" s="82"/>
      <c r="G142" s="33"/>
      <c r="H142" s="68"/>
      <c r="I142" s="6"/>
      <c r="J142" s="5"/>
      <c r="K142" s="6"/>
    </row>
    <row r="143" spans="1:11" s="43" customFormat="1" x14ac:dyDescent="0.2">
      <c r="A143" s="162" t="s">
        <v>536</v>
      </c>
      <c r="B143" s="71">
        <f>SUM(B118:B142)</f>
        <v>152</v>
      </c>
      <c r="C143" s="40">
        <f>B143/1382</f>
        <v>0.10998552821997105</v>
      </c>
      <c r="D143" s="71">
        <f>SUM(D118:D142)</f>
        <v>121</v>
      </c>
      <c r="E143" s="41">
        <f>D143/1337</f>
        <v>9.0501121914734486E-2</v>
      </c>
      <c r="F143" s="77">
        <f>SUM(F118:F142)</f>
        <v>1299</v>
      </c>
      <c r="G143" s="42">
        <f>F143/15281</f>
        <v>8.5007525685491789E-2</v>
      </c>
      <c r="H143" s="71">
        <f>SUM(H118:H142)</f>
        <v>1212</v>
      </c>
      <c r="I143" s="41">
        <f>H143/12550</f>
        <v>9.6573705179282862E-2</v>
      </c>
      <c r="J143" s="37">
        <f>IF(D143=0, "-", IF((B143-D143)/D143&lt;10, (B143-D143)/D143, "&gt;999%"))</f>
        <v>0.256198347107438</v>
      </c>
      <c r="K143" s="38">
        <f>IF(H143=0, "-", IF((F143-H143)/H143&lt;10, (F143-H143)/H143, "&gt;999%"))</f>
        <v>7.1782178217821777E-2</v>
      </c>
    </row>
    <row r="144" spans="1:11" x14ac:dyDescent="0.2">
      <c r="B144" s="83"/>
      <c r="D144" s="83"/>
      <c r="F144" s="83"/>
      <c r="H144" s="83"/>
    </row>
    <row r="145" spans="1:11" x14ac:dyDescent="0.2">
      <c r="A145" s="163" t="s">
        <v>138</v>
      </c>
      <c r="B145" s="61" t="s">
        <v>12</v>
      </c>
      <c r="C145" s="62" t="s">
        <v>13</v>
      </c>
      <c r="D145" s="61" t="s">
        <v>12</v>
      </c>
      <c r="E145" s="63" t="s">
        <v>13</v>
      </c>
      <c r="F145" s="62" t="s">
        <v>12</v>
      </c>
      <c r="G145" s="62" t="s">
        <v>13</v>
      </c>
      <c r="H145" s="61" t="s">
        <v>12</v>
      </c>
      <c r="I145" s="63" t="s">
        <v>13</v>
      </c>
      <c r="J145" s="61"/>
      <c r="K145" s="63"/>
    </row>
    <row r="146" spans="1:11" x14ac:dyDescent="0.2">
      <c r="A146" s="7" t="s">
        <v>417</v>
      </c>
      <c r="B146" s="65">
        <v>1</v>
      </c>
      <c r="C146" s="34">
        <f>IF(B163=0, "-", B146/B163)</f>
        <v>4.1666666666666664E-2</v>
      </c>
      <c r="D146" s="65">
        <v>5</v>
      </c>
      <c r="E146" s="9">
        <f>IF(D163=0, "-", D146/D163)</f>
        <v>0.16129032258064516</v>
      </c>
      <c r="F146" s="81">
        <v>11</v>
      </c>
      <c r="G146" s="34">
        <f>IF(F163=0, "-", F146/F163)</f>
        <v>5.2884615384615384E-2</v>
      </c>
      <c r="H146" s="65">
        <v>12</v>
      </c>
      <c r="I146" s="9">
        <f>IF(H163=0, "-", H146/H163)</f>
        <v>6.3157894736842107E-2</v>
      </c>
      <c r="J146" s="8">
        <f t="shared" ref="J146:J161" si="12">IF(D146=0, "-", IF((B146-D146)/D146&lt;10, (B146-D146)/D146, "&gt;999%"))</f>
        <v>-0.8</v>
      </c>
      <c r="K146" s="9">
        <f t="shared" ref="K146:K161" si="13">IF(H146=0, "-", IF((F146-H146)/H146&lt;10, (F146-H146)/H146, "&gt;999%"))</f>
        <v>-8.3333333333333329E-2</v>
      </c>
    </row>
    <row r="147" spans="1:11" x14ac:dyDescent="0.2">
      <c r="A147" s="7" t="s">
        <v>418</v>
      </c>
      <c r="B147" s="65">
        <v>4</v>
      </c>
      <c r="C147" s="34">
        <f>IF(B163=0, "-", B147/B163)</f>
        <v>0.16666666666666666</v>
      </c>
      <c r="D147" s="65">
        <v>10</v>
      </c>
      <c r="E147" s="9">
        <f>IF(D163=0, "-", D147/D163)</f>
        <v>0.32258064516129031</v>
      </c>
      <c r="F147" s="81">
        <v>30</v>
      </c>
      <c r="G147" s="34">
        <f>IF(F163=0, "-", F147/F163)</f>
        <v>0.14423076923076922</v>
      </c>
      <c r="H147" s="65">
        <v>39</v>
      </c>
      <c r="I147" s="9">
        <f>IF(H163=0, "-", H147/H163)</f>
        <v>0.20526315789473684</v>
      </c>
      <c r="J147" s="8">
        <f t="shared" si="12"/>
        <v>-0.6</v>
      </c>
      <c r="K147" s="9">
        <f t="shared" si="13"/>
        <v>-0.23076923076923078</v>
      </c>
    </row>
    <row r="148" spans="1:11" x14ac:dyDescent="0.2">
      <c r="A148" s="7" t="s">
        <v>419</v>
      </c>
      <c r="B148" s="65">
        <v>1</v>
      </c>
      <c r="C148" s="34">
        <f>IF(B163=0, "-", B148/B163)</f>
        <v>4.1666666666666664E-2</v>
      </c>
      <c r="D148" s="65">
        <v>0</v>
      </c>
      <c r="E148" s="9">
        <f>IF(D163=0, "-", D148/D163)</f>
        <v>0</v>
      </c>
      <c r="F148" s="81">
        <v>7</v>
      </c>
      <c r="G148" s="34">
        <f>IF(F163=0, "-", F148/F163)</f>
        <v>3.3653846153846152E-2</v>
      </c>
      <c r="H148" s="65">
        <v>0</v>
      </c>
      <c r="I148" s="9">
        <f>IF(H163=0, "-", H148/H163)</f>
        <v>0</v>
      </c>
      <c r="J148" s="8" t="str">
        <f t="shared" si="12"/>
        <v>-</v>
      </c>
      <c r="K148" s="9" t="str">
        <f t="shared" si="13"/>
        <v>-</v>
      </c>
    </row>
    <row r="149" spans="1:11" x14ac:dyDescent="0.2">
      <c r="A149" s="7" t="s">
        <v>420</v>
      </c>
      <c r="B149" s="65">
        <v>0</v>
      </c>
      <c r="C149" s="34">
        <f>IF(B163=0, "-", B149/B163)</f>
        <v>0</v>
      </c>
      <c r="D149" s="65">
        <v>2</v>
      </c>
      <c r="E149" s="9">
        <f>IF(D163=0, "-", D149/D163)</f>
        <v>6.4516129032258063E-2</v>
      </c>
      <c r="F149" s="81">
        <v>5</v>
      </c>
      <c r="G149" s="34">
        <f>IF(F163=0, "-", F149/F163)</f>
        <v>2.403846153846154E-2</v>
      </c>
      <c r="H149" s="65">
        <v>13</v>
      </c>
      <c r="I149" s="9">
        <f>IF(H163=0, "-", H149/H163)</f>
        <v>6.8421052631578952E-2</v>
      </c>
      <c r="J149" s="8">
        <f t="shared" si="12"/>
        <v>-1</v>
      </c>
      <c r="K149" s="9">
        <f t="shared" si="13"/>
        <v>-0.61538461538461542</v>
      </c>
    </row>
    <row r="150" spans="1:11" x14ac:dyDescent="0.2">
      <c r="A150" s="7" t="s">
        <v>421</v>
      </c>
      <c r="B150" s="65">
        <v>0</v>
      </c>
      <c r="C150" s="34">
        <f>IF(B163=0, "-", B150/B163)</f>
        <v>0</v>
      </c>
      <c r="D150" s="65">
        <v>1</v>
      </c>
      <c r="E150" s="9">
        <f>IF(D163=0, "-", D150/D163)</f>
        <v>3.2258064516129031E-2</v>
      </c>
      <c r="F150" s="81">
        <v>1</v>
      </c>
      <c r="G150" s="34">
        <f>IF(F163=0, "-", F150/F163)</f>
        <v>4.807692307692308E-3</v>
      </c>
      <c r="H150" s="65">
        <v>3</v>
      </c>
      <c r="I150" s="9">
        <f>IF(H163=0, "-", H150/H163)</f>
        <v>1.5789473684210527E-2</v>
      </c>
      <c r="J150" s="8">
        <f t="shared" si="12"/>
        <v>-1</v>
      </c>
      <c r="K150" s="9">
        <f t="shared" si="13"/>
        <v>-0.66666666666666663</v>
      </c>
    </row>
    <row r="151" spans="1:11" x14ac:dyDescent="0.2">
      <c r="A151" s="7" t="s">
        <v>422</v>
      </c>
      <c r="B151" s="65">
        <v>1</v>
      </c>
      <c r="C151" s="34">
        <f>IF(B163=0, "-", B151/B163)</f>
        <v>4.1666666666666664E-2</v>
      </c>
      <c r="D151" s="65">
        <v>0</v>
      </c>
      <c r="E151" s="9">
        <f>IF(D163=0, "-", D151/D163)</f>
        <v>0</v>
      </c>
      <c r="F151" s="81">
        <v>4</v>
      </c>
      <c r="G151" s="34">
        <f>IF(F163=0, "-", F151/F163)</f>
        <v>1.9230769230769232E-2</v>
      </c>
      <c r="H151" s="65">
        <v>0</v>
      </c>
      <c r="I151" s="9">
        <f>IF(H163=0, "-", H151/H163)</f>
        <v>0</v>
      </c>
      <c r="J151" s="8" t="str">
        <f t="shared" si="12"/>
        <v>-</v>
      </c>
      <c r="K151" s="9" t="str">
        <f t="shared" si="13"/>
        <v>-</v>
      </c>
    </row>
    <row r="152" spans="1:11" x14ac:dyDescent="0.2">
      <c r="A152" s="7" t="s">
        <v>423</v>
      </c>
      <c r="B152" s="65">
        <v>1</v>
      </c>
      <c r="C152" s="34">
        <f>IF(B163=0, "-", B152/B163)</f>
        <v>4.1666666666666664E-2</v>
      </c>
      <c r="D152" s="65">
        <v>2</v>
      </c>
      <c r="E152" s="9">
        <f>IF(D163=0, "-", D152/D163)</f>
        <v>6.4516129032258063E-2</v>
      </c>
      <c r="F152" s="81">
        <v>17</v>
      </c>
      <c r="G152" s="34">
        <f>IF(F163=0, "-", F152/F163)</f>
        <v>8.1730769230769232E-2</v>
      </c>
      <c r="H152" s="65">
        <v>21</v>
      </c>
      <c r="I152" s="9">
        <f>IF(H163=0, "-", H152/H163)</f>
        <v>0.11052631578947368</v>
      </c>
      <c r="J152" s="8">
        <f t="shared" si="12"/>
        <v>-0.5</v>
      </c>
      <c r="K152" s="9">
        <f t="shared" si="13"/>
        <v>-0.19047619047619047</v>
      </c>
    </row>
    <row r="153" spans="1:11" x14ac:dyDescent="0.2">
      <c r="A153" s="7" t="s">
        <v>424</v>
      </c>
      <c r="B153" s="65">
        <v>1</v>
      </c>
      <c r="C153" s="34">
        <f>IF(B163=0, "-", B153/B163)</f>
        <v>4.1666666666666664E-2</v>
      </c>
      <c r="D153" s="65">
        <v>3</v>
      </c>
      <c r="E153" s="9">
        <f>IF(D163=0, "-", D153/D163)</f>
        <v>9.6774193548387094E-2</v>
      </c>
      <c r="F153" s="81">
        <v>14</v>
      </c>
      <c r="G153" s="34">
        <f>IF(F163=0, "-", F153/F163)</f>
        <v>6.7307692307692304E-2</v>
      </c>
      <c r="H153" s="65">
        <v>21</v>
      </c>
      <c r="I153" s="9">
        <f>IF(H163=0, "-", H153/H163)</f>
        <v>0.11052631578947368</v>
      </c>
      <c r="J153" s="8">
        <f t="shared" si="12"/>
        <v>-0.66666666666666663</v>
      </c>
      <c r="K153" s="9">
        <f t="shared" si="13"/>
        <v>-0.33333333333333331</v>
      </c>
    </row>
    <row r="154" spans="1:11" x14ac:dyDescent="0.2">
      <c r="A154" s="7" t="s">
        <v>425</v>
      </c>
      <c r="B154" s="65">
        <v>5</v>
      </c>
      <c r="C154" s="34">
        <f>IF(B163=0, "-", B154/B163)</f>
        <v>0.20833333333333334</v>
      </c>
      <c r="D154" s="65">
        <v>0</v>
      </c>
      <c r="E154" s="9">
        <f>IF(D163=0, "-", D154/D163)</f>
        <v>0</v>
      </c>
      <c r="F154" s="81">
        <v>19</v>
      </c>
      <c r="G154" s="34">
        <f>IF(F163=0, "-", F154/F163)</f>
        <v>9.1346153846153841E-2</v>
      </c>
      <c r="H154" s="65">
        <v>10</v>
      </c>
      <c r="I154" s="9">
        <f>IF(H163=0, "-", H154/H163)</f>
        <v>5.2631578947368418E-2</v>
      </c>
      <c r="J154" s="8" t="str">
        <f t="shared" si="12"/>
        <v>-</v>
      </c>
      <c r="K154" s="9">
        <f t="shared" si="13"/>
        <v>0.9</v>
      </c>
    </row>
    <row r="155" spans="1:11" x14ac:dyDescent="0.2">
      <c r="A155" s="7" t="s">
        <v>426</v>
      </c>
      <c r="B155" s="65">
        <v>3</v>
      </c>
      <c r="C155" s="34">
        <f>IF(B163=0, "-", B155/B163)</f>
        <v>0.125</v>
      </c>
      <c r="D155" s="65">
        <v>0</v>
      </c>
      <c r="E155" s="9">
        <f>IF(D163=0, "-", D155/D163)</f>
        <v>0</v>
      </c>
      <c r="F155" s="81">
        <v>7</v>
      </c>
      <c r="G155" s="34">
        <f>IF(F163=0, "-", F155/F163)</f>
        <v>3.3653846153846152E-2</v>
      </c>
      <c r="H155" s="65">
        <v>3</v>
      </c>
      <c r="I155" s="9">
        <f>IF(H163=0, "-", H155/H163)</f>
        <v>1.5789473684210527E-2</v>
      </c>
      <c r="J155" s="8" t="str">
        <f t="shared" si="12"/>
        <v>-</v>
      </c>
      <c r="K155" s="9">
        <f t="shared" si="13"/>
        <v>1.3333333333333333</v>
      </c>
    </row>
    <row r="156" spans="1:11" x14ac:dyDescent="0.2">
      <c r="A156" s="7" t="s">
        <v>427</v>
      </c>
      <c r="B156" s="65">
        <v>0</v>
      </c>
      <c r="C156" s="34">
        <f>IF(B163=0, "-", B156/B163)</f>
        <v>0</v>
      </c>
      <c r="D156" s="65">
        <v>0</v>
      </c>
      <c r="E156" s="9">
        <f>IF(D163=0, "-", D156/D163)</f>
        <v>0</v>
      </c>
      <c r="F156" s="81">
        <v>2</v>
      </c>
      <c r="G156" s="34">
        <f>IF(F163=0, "-", F156/F163)</f>
        <v>9.6153846153846159E-3</v>
      </c>
      <c r="H156" s="65">
        <v>3</v>
      </c>
      <c r="I156" s="9">
        <f>IF(H163=0, "-", H156/H163)</f>
        <v>1.5789473684210527E-2</v>
      </c>
      <c r="J156" s="8" t="str">
        <f t="shared" si="12"/>
        <v>-</v>
      </c>
      <c r="K156" s="9">
        <f t="shared" si="13"/>
        <v>-0.33333333333333331</v>
      </c>
    </row>
    <row r="157" spans="1:11" x14ac:dyDescent="0.2">
      <c r="A157" s="7" t="s">
        <v>428</v>
      </c>
      <c r="B157" s="65">
        <v>4</v>
      </c>
      <c r="C157" s="34">
        <f>IF(B163=0, "-", B157/B163)</f>
        <v>0.16666666666666666</v>
      </c>
      <c r="D157" s="65">
        <v>4</v>
      </c>
      <c r="E157" s="9">
        <f>IF(D163=0, "-", D157/D163)</f>
        <v>0.12903225806451613</v>
      </c>
      <c r="F157" s="81">
        <v>31</v>
      </c>
      <c r="G157" s="34">
        <f>IF(F163=0, "-", F157/F163)</f>
        <v>0.14903846153846154</v>
      </c>
      <c r="H157" s="65">
        <v>17</v>
      </c>
      <c r="I157" s="9">
        <f>IF(H163=0, "-", H157/H163)</f>
        <v>8.9473684210526316E-2</v>
      </c>
      <c r="J157" s="8">
        <f t="shared" si="12"/>
        <v>0</v>
      </c>
      <c r="K157" s="9">
        <f t="shared" si="13"/>
        <v>0.82352941176470584</v>
      </c>
    </row>
    <row r="158" spans="1:11" x14ac:dyDescent="0.2">
      <c r="A158" s="7" t="s">
        <v>429</v>
      </c>
      <c r="B158" s="65">
        <v>0</v>
      </c>
      <c r="C158" s="34">
        <f>IF(B163=0, "-", B158/B163)</f>
        <v>0</v>
      </c>
      <c r="D158" s="65">
        <v>0</v>
      </c>
      <c r="E158" s="9">
        <f>IF(D163=0, "-", D158/D163)</f>
        <v>0</v>
      </c>
      <c r="F158" s="81">
        <v>6</v>
      </c>
      <c r="G158" s="34">
        <f>IF(F163=0, "-", F158/F163)</f>
        <v>2.8846153846153848E-2</v>
      </c>
      <c r="H158" s="65">
        <v>0</v>
      </c>
      <c r="I158" s="9">
        <f>IF(H163=0, "-", H158/H163)</f>
        <v>0</v>
      </c>
      <c r="J158" s="8" t="str">
        <f t="shared" si="12"/>
        <v>-</v>
      </c>
      <c r="K158" s="9" t="str">
        <f t="shared" si="13"/>
        <v>-</v>
      </c>
    </row>
    <row r="159" spans="1:11" x14ac:dyDescent="0.2">
      <c r="A159" s="7" t="s">
        <v>430</v>
      </c>
      <c r="B159" s="65">
        <v>1</v>
      </c>
      <c r="C159" s="34">
        <f>IF(B163=0, "-", B159/B163)</f>
        <v>4.1666666666666664E-2</v>
      </c>
      <c r="D159" s="65">
        <v>0</v>
      </c>
      <c r="E159" s="9">
        <f>IF(D163=0, "-", D159/D163)</f>
        <v>0</v>
      </c>
      <c r="F159" s="81">
        <v>8</v>
      </c>
      <c r="G159" s="34">
        <f>IF(F163=0, "-", F159/F163)</f>
        <v>3.8461538461538464E-2</v>
      </c>
      <c r="H159" s="65">
        <v>18</v>
      </c>
      <c r="I159" s="9">
        <f>IF(H163=0, "-", H159/H163)</f>
        <v>9.4736842105263161E-2</v>
      </c>
      <c r="J159" s="8" t="str">
        <f t="shared" si="12"/>
        <v>-</v>
      </c>
      <c r="K159" s="9">
        <f t="shared" si="13"/>
        <v>-0.55555555555555558</v>
      </c>
    </row>
    <row r="160" spans="1:11" x14ac:dyDescent="0.2">
      <c r="A160" s="7" t="s">
        <v>431</v>
      </c>
      <c r="B160" s="65">
        <v>0</v>
      </c>
      <c r="C160" s="34">
        <f>IF(B163=0, "-", B160/B163)</f>
        <v>0</v>
      </c>
      <c r="D160" s="65">
        <v>1</v>
      </c>
      <c r="E160" s="9">
        <f>IF(D163=0, "-", D160/D163)</f>
        <v>3.2258064516129031E-2</v>
      </c>
      <c r="F160" s="81">
        <v>30</v>
      </c>
      <c r="G160" s="34">
        <f>IF(F163=0, "-", F160/F163)</f>
        <v>0.14423076923076922</v>
      </c>
      <c r="H160" s="65">
        <v>15</v>
      </c>
      <c r="I160" s="9">
        <f>IF(H163=0, "-", H160/H163)</f>
        <v>7.8947368421052627E-2</v>
      </c>
      <c r="J160" s="8">
        <f t="shared" si="12"/>
        <v>-1</v>
      </c>
      <c r="K160" s="9">
        <f t="shared" si="13"/>
        <v>1</v>
      </c>
    </row>
    <row r="161" spans="1:11" x14ac:dyDescent="0.2">
      <c r="A161" s="7" t="s">
        <v>432</v>
      </c>
      <c r="B161" s="65">
        <v>2</v>
      </c>
      <c r="C161" s="34">
        <f>IF(B163=0, "-", B161/B163)</f>
        <v>8.3333333333333329E-2</v>
      </c>
      <c r="D161" s="65">
        <v>3</v>
      </c>
      <c r="E161" s="9">
        <f>IF(D163=0, "-", D161/D163)</f>
        <v>9.6774193548387094E-2</v>
      </c>
      <c r="F161" s="81">
        <v>16</v>
      </c>
      <c r="G161" s="34">
        <f>IF(F163=0, "-", F161/F163)</f>
        <v>7.6923076923076927E-2</v>
      </c>
      <c r="H161" s="65">
        <v>15</v>
      </c>
      <c r="I161" s="9">
        <f>IF(H163=0, "-", H161/H163)</f>
        <v>7.8947368421052627E-2</v>
      </c>
      <c r="J161" s="8">
        <f t="shared" si="12"/>
        <v>-0.33333333333333331</v>
      </c>
      <c r="K161" s="9">
        <f t="shared" si="13"/>
        <v>6.6666666666666666E-2</v>
      </c>
    </row>
    <row r="162" spans="1:11" x14ac:dyDescent="0.2">
      <c r="A162" s="2"/>
      <c r="B162" s="68"/>
      <c r="C162" s="33"/>
      <c r="D162" s="68"/>
      <c r="E162" s="6"/>
      <c r="F162" s="82"/>
      <c r="G162" s="33"/>
      <c r="H162" s="68"/>
      <c r="I162" s="6"/>
      <c r="J162" s="5"/>
      <c r="K162" s="6"/>
    </row>
    <row r="163" spans="1:11" s="43" customFormat="1" x14ac:dyDescent="0.2">
      <c r="A163" s="162" t="s">
        <v>535</v>
      </c>
      <c r="B163" s="71">
        <f>SUM(B146:B162)</f>
        <v>24</v>
      </c>
      <c r="C163" s="40">
        <f>B163/1382</f>
        <v>1.7366136034732273E-2</v>
      </c>
      <c r="D163" s="71">
        <f>SUM(D146:D162)</f>
        <v>31</v>
      </c>
      <c r="E163" s="41">
        <f>D163/1337</f>
        <v>2.3186237845923711E-2</v>
      </c>
      <c r="F163" s="77">
        <f>SUM(F146:F162)</f>
        <v>208</v>
      </c>
      <c r="G163" s="42">
        <f>F163/15281</f>
        <v>1.361167462862378E-2</v>
      </c>
      <c r="H163" s="71">
        <f>SUM(H146:H162)</f>
        <v>190</v>
      </c>
      <c r="I163" s="41">
        <f>H163/12550</f>
        <v>1.5139442231075698E-2</v>
      </c>
      <c r="J163" s="37">
        <f>IF(D163=0, "-", IF((B163-D163)/D163&lt;10, (B163-D163)/D163, "&gt;999%"))</f>
        <v>-0.22580645161290322</v>
      </c>
      <c r="K163" s="38">
        <f>IF(H163=0, "-", IF((F163-H163)/H163&lt;10, (F163-H163)/H163, "&gt;999%"))</f>
        <v>9.4736842105263161E-2</v>
      </c>
    </row>
    <row r="164" spans="1:11" x14ac:dyDescent="0.2">
      <c r="B164" s="83"/>
      <c r="D164" s="83"/>
      <c r="F164" s="83"/>
      <c r="H164" s="83"/>
    </row>
    <row r="165" spans="1:11" s="43" customFormat="1" x14ac:dyDescent="0.2">
      <c r="A165" s="162" t="s">
        <v>534</v>
      </c>
      <c r="B165" s="71">
        <v>176</v>
      </c>
      <c r="C165" s="40">
        <f>B165/1382</f>
        <v>0.12735166425470332</v>
      </c>
      <c r="D165" s="71">
        <v>152</v>
      </c>
      <c r="E165" s="41">
        <f>D165/1337</f>
        <v>0.11368735976065819</v>
      </c>
      <c r="F165" s="77">
        <v>1507</v>
      </c>
      <c r="G165" s="42">
        <f>F165/15281</f>
        <v>9.8619200314115571E-2</v>
      </c>
      <c r="H165" s="71">
        <v>1402</v>
      </c>
      <c r="I165" s="41">
        <f>H165/12550</f>
        <v>0.11171314741035857</v>
      </c>
      <c r="J165" s="37">
        <f>IF(D165=0, "-", IF((B165-D165)/D165&lt;10, (B165-D165)/D165, "&gt;999%"))</f>
        <v>0.15789473684210525</v>
      </c>
      <c r="K165" s="38">
        <f>IF(H165=0, "-", IF((F165-H165)/H165&lt;10, (F165-H165)/H165, "&gt;999%"))</f>
        <v>7.4893009985734671E-2</v>
      </c>
    </row>
    <row r="166" spans="1:11" x14ac:dyDescent="0.2">
      <c r="B166" s="83"/>
      <c r="D166" s="83"/>
      <c r="F166" s="83"/>
      <c r="H166" s="83"/>
    </row>
    <row r="167" spans="1:11" ht="15.75" x14ac:dyDescent="0.25">
      <c r="A167" s="164" t="s">
        <v>108</v>
      </c>
      <c r="B167" s="196" t="s">
        <v>1</v>
      </c>
      <c r="C167" s="200"/>
      <c r="D167" s="200"/>
      <c r="E167" s="197"/>
      <c r="F167" s="196" t="s">
        <v>14</v>
      </c>
      <c r="G167" s="200"/>
      <c r="H167" s="200"/>
      <c r="I167" s="197"/>
      <c r="J167" s="196" t="s">
        <v>15</v>
      </c>
      <c r="K167" s="197"/>
    </row>
    <row r="168" spans="1:11" x14ac:dyDescent="0.2">
      <c r="A168" s="22"/>
      <c r="B168" s="196">
        <f>VALUE(RIGHT($B$2, 4))</f>
        <v>2020</v>
      </c>
      <c r="C168" s="197"/>
      <c r="D168" s="196">
        <f>B168-1</f>
        <v>2019</v>
      </c>
      <c r="E168" s="204"/>
      <c r="F168" s="196">
        <f>B168</f>
        <v>2020</v>
      </c>
      <c r="G168" s="204"/>
      <c r="H168" s="196">
        <f>D168</f>
        <v>2019</v>
      </c>
      <c r="I168" s="204"/>
      <c r="J168" s="140" t="s">
        <v>4</v>
      </c>
      <c r="K168" s="141" t="s">
        <v>2</v>
      </c>
    </row>
    <row r="169" spans="1:11" x14ac:dyDescent="0.2">
      <c r="A169" s="163" t="s">
        <v>139</v>
      </c>
      <c r="B169" s="61" t="s">
        <v>12</v>
      </c>
      <c r="C169" s="62" t="s">
        <v>13</v>
      </c>
      <c r="D169" s="61" t="s">
        <v>12</v>
      </c>
      <c r="E169" s="63" t="s">
        <v>13</v>
      </c>
      <c r="F169" s="62" t="s">
        <v>12</v>
      </c>
      <c r="G169" s="62" t="s">
        <v>13</v>
      </c>
      <c r="H169" s="61" t="s">
        <v>12</v>
      </c>
      <c r="I169" s="63" t="s">
        <v>13</v>
      </c>
      <c r="J169" s="61"/>
      <c r="K169" s="63"/>
    </row>
    <row r="170" spans="1:11" x14ac:dyDescent="0.2">
      <c r="A170" s="7" t="s">
        <v>433</v>
      </c>
      <c r="B170" s="65">
        <v>1</v>
      </c>
      <c r="C170" s="34">
        <f>IF(B173=0, "-", B170/B173)</f>
        <v>0.125</v>
      </c>
      <c r="D170" s="65">
        <v>1</v>
      </c>
      <c r="E170" s="9">
        <f>IF(D173=0, "-", D170/D173)</f>
        <v>0.1</v>
      </c>
      <c r="F170" s="81">
        <v>8</v>
      </c>
      <c r="G170" s="34">
        <f>IF(F173=0, "-", F170/F173)</f>
        <v>0.10810810810810811</v>
      </c>
      <c r="H170" s="65">
        <v>12</v>
      </c>
      <c r="I170" s="9">
        <f>IF(H173=0, "-", H170/H173)</f>
        <v>0.13186813186813187</v>
      </c>
      <c r="J170" s="8">
        <f>IF(D170=0, "-", IF((B170-D170)/D170&lt;10, (B170-D170)/D170, "&gt;999%"))</f>
        <v>0</v>
      </c>
      <c r="K170" s="9">
        <f>IF(H170=0, "-", IF((F170-H170)/H170&lt;10, (F170-H170)/H170, "&gt;999%"))</f>
        <v>-0.33333333333333331</v>
      </c>
    </row>
    <row r="171" spans="1:11" x14ac:dyDescent="0.2">
      <c r="A171" s="7" t="s">
        <v>434</v>
      </c>
      <c r="B171" s="65">
        <v>7</v>
      </c>
      <c r="C171" s="34">
        <f>IF(B173=0, "-", B171/B173)</f>
        <v>0.875</v>
      </c>
      <c r="D171" s="65">
        <v>9</v>
      </c>
      <c r="E171" s="9">
        <f>IF(D173=0, "-", D171/D173)</f>
        <v>0.9</v>
      </c>
      <c r="F171" s="81">
        <v>66</v>
      </c>
      <c r="G171" s="34">
        <f>IF(F173=0, "-", F171/F173)</f>
        <v>0.89189189189189189</v>
      </c>
      <c r="H171" s="65">
        <v>79</v>
      </c>
      <c r="I171" s="9">
        <f>IF(H173=0, "-", H171/H173)</f>
        <v>0.86813186813186816</v>
      </c>
      <c r="J171" s="8">
        <f>IF(D171=0, "-", IF((B171-D171)/D171&lt;10, (B171-D171)/D171, "&gt;999%"))</f>
        <v>-0.22222222222222221</v>
      </c>
      <c r="K171" s="9">
        <f>IF(H171=0, "-", IF((F171-H171)/H171&lt;10, (F171-H171)/H171, "&gt;999%"))</f>
        <v>-0.16455696202531644</v>
      </c>
    </row>
    <row r="172" spans="1:11" x14ac:dyDescent="0.2">
      <c r="A172" s="2"/>
      <c r="B172" s="68"/>
      <c r="C172" s="33"/>
      <c r="D172" s="68"/>
      <c r="E172" s="6"/>
      <c r="F172" s="82"/>
      <c r="G172" s="33"/>
      <c r="H172" s="68"/>
      <c r="I172" s="6"/>
      <c r="J172" s="5"/>
      <c r="K172" s="6"/>
    </row>
    <row r="173" spans="1:11" s="43" customFormat="1" x14ac:dyDescent="0.2">
      <c r="A173" s="162" t="s">
        <v>533</v>
      </c>
      <c r="B173" s="71">
        <f>SUM(B170:B172)</f>
        <v>8</v>
      </c>
      <c r="C173" s="40">
        <f>B173/1382</f>
        <v>5.7887120115774236E-3</v>
      </c>
      <c r="D173" s="71">
        <f>SUM(D170:D172)</f>
        <v>10</v>
      </c>
      <c r="E173" s="41">
        <f>D173/1337</f>
        <v>7.4794315632011965E-3</v>
      </c>
      <c r="F173" s="77">
        <f>SUM(F170:F172)</f>
        <v>74</v>
      </c>
      <c r="G173" s="42">
        <f>F173/15281</f>
        <v>4.8426150121065378E-3</v>
      </c>
      <c r="H173" s="71">
        <f>SUM(H170:H172)</f>
        <v>91</v>
      </c>
      <c r="I173" s="41">
        <f>H173/12550</f>
        <v>7.2509960159362549E-3</v>
      </c>
      <c r="J173" s="37">
        <f>IF(D173=0, "-", IF((B173-D173)/D173&lt;10, (B173-D173)/D173, "&gt;999%"))</f>
        <v>-0.2</v>
      </c>
      <c r="K173" s="38">
        <f>IF(H173=0, "-", IF((F173-H173)/H173&lt;10, (F173-H173)/H173, "&gt;999%"))</f>
        <v>-0.18681318681318682</v>
      </c>
    </row>
    <row r="174" spans="1:11" x14ac:dyDescent="0.2">
      <c r="B174" s="83"/>
      <c r="D174" s="83"/>
      <c r="F174" s="83"/>
      <c r="H174" s="83"/>
    </row>
    <row r="175" spans="1:11" x14ac:dyDescent="0.2">
      <c r="A175" s="163" t="s">
        <v>140</v>
      </c>
      <c r="B175" s="61" t="s">
        <v>12</v>
      </c>
      <c r="C175" s="62" t="s">
        <v>13</v>
      </c>
      <c r="D175" s="61" t="s">
        <v>12</v>
      </c>
      <c r="E175" s="63" t="s">
        <v>13</v>
      </c>
      <c r="F175" s="62" t="s">
        <v>12</v>
      </c>
      <c r="G175" s="62" t="s">
        <v>13</v>
      </c>
      <c r="H175" s="61" t="s">
        <v>12</v>
      </c>
      <c r="I175" s="63" t="s">
        <v>13</v>
      </c>
      <c r="J175" s="61"/>
      <c r="K175" s="63"/>
    </row>
    <row r="176" spans="1:11" x14ac:dyDescent="0.2">
      <c r="A176" s="7" t="s">
        <v>435</v>
      </c>
      <c r="B176" s="65">
        <v>0</v>
      </c>
      <c r="C176" s="34">
        <f>IF(B185=0, "-", B176/B185)</f>
        <v>0</v>
      </c>
      <c r="D176" s="65">
        <v>0</v>
      </c>
      <c r="E176" s="9">
        <f>IF(D185=0, "-", D176/D185)</f>
        <v>0</v>
      </c>
      <c r="F176" s="81">
        <v>1</v>
      </c>
      <c r="G176" s="34">
        <f>IF(F185=0, "-", F176/F185)</f>
        <v>2.3255813953488372E-2</v>
      </c>
      <c r="H176" s="65">
        <v>6</v>
      </c>
      <c r="I176" s="9">
        <f>IF(H185=0, "-", H176/H185)</f>
        <v>0.15384615384615385</v>
      </c>
      <c r="J176" s="8" t="str">
        <f t="shared" ref="J176:J183" si="14">IF(D176=0, "-", IF((B176-D176)/D176&lt;10, (B176-D176)/D176, "&gt;999%"))</f>
        <v>-</v>
      </c>
      <c r="K176" s="9">
        <f t="shared" ref="K176:K183" si="15">IF(H176=0, "-", IF((F176-H176)/H176&lt;10, (F176-H176)/H176, "&gt;999%"))</f>
        <v>-0.83333333333333337</v>
      </c>
    </row>
    <row r="177" spans="1:11" x14ac:dyDescent="0.2">
      <c r="A177" s="7" t="s">
        <v>436</v>
      </c>
      <c r="B177" s="65">
        <v>1</v>
      </c>
      <c r="C177" s="34">
        <f>IF(B185=0, "-", B177/B185)</f>
        <v>0.33333333333333331</v>
      </c>
      <c r="D177" s="65">
        <v>3</v>
      </c>
      <c r="E177" s="9">
        <f>IF(D185=0, "-", D177/D185)</f>
        <v>0.42857142857142855</v>
      </c>
      <c r="F177" s="81">
        <v>16</v>
      </c>
      <c r="G177" s="34">
        <f>IF(F185=0, "-", F177/F185)</f>
        <v>0.37209302325581395</v>
      </c>
      <c r="H177" s="65">
        <v>12</v>
      </c>
      <c r="I177" s="9">
        <f>IF(H185=0, "-", H177/H185)</f>
        <v>0.30769230769230771</v>
      </c>
      <c r="J177" s="8">
        <f t="shared" si="14"/>
        <v>-0.66666666666666663</v>
      </c>
      <c r="K177" s="9">
        <f t="shared" si="15"/>
        <v>0.33333333333333331</v>
      </c>
    </row>
    <row r="178" spans="1:11" x14ac:dyDescent="0.2">
      <c r="A178" s="7" t="s">
        <v>437</v>
      </c>
      <c r="B178" s="65">
        <v>0</v>
      </c>
      <c r="C178" s="34">
        <f>IF(B185=0, "-", B178/B185)</f>
        <v>0</v>
      </c>
      <c r="D178" s="65">
        <v>0</v>
      </c>
      <c r="E178" s="9">
        <f>IF(D185=0, "-", D178/D185)</f>
        <v>0</v>
      </c>
      <c r="F178" s="81">
        <v>1</v>
      </c>
      <c r="G178" s="34">
        <f>IF(F185=0, "-", F178/F185)</f>
        <v>2.3255813953488372E-2</v>
      </c>
      <c r="H178" s="65">
        <v>0</v>
      </c>
      <c r="I178" s="9">
        <f>IF(H185=0, "-", H178/H185)</f>
        <v>0</v>
      </c>
      <c r="J178" s="8" t="str">
        <f t="shared" si="14"/>
        <v>-</v>
      </c>
      <c r="K178" s="9" t="str">
        <f t="shared" si="15"/>
        <v>-</v>
      </c>
    </row>
    <row r="179" spans="1:11" x14ac:dyDescent="0.2">
      <c r="A179" s="7" t="s">
        <v>438</v>
      </c>
      <c r="B179" s="65">
        <v>0</v>
      </c>
      <c r="C179" s="34">
        <f>IF(B185=0, "-", B179/B185)</f>
        <v>0</v>
      </c>
      <c r="D179" s="65">
        <v>3</v>
      </c>
      <c r="E179" s="9">
        <f>IF(D185=0, "-", D179/D185)</f>
        <v>0.42857142857142855</v>
      </c>
      <c r="F179" s="81">
        <v>7</v>
      </c>
      <c r="G179" s="34">
        <f>IF(F185=0, "-", F179/F185)</f>
        <v>0.16279069767441862</v>
      </c>
      <c r="H179" s="65">
        <v>11</v>
      </c>
      <c r="I179" s="9">
        <f>IF(H185=0, "-", H179/H185)</f>
        <v>0.28205128205128205</v>
      </c>
      <c r="J179" s="8">
        <f t="shared" si="14"/>
        <v>-1</v>
      </c>
      <c r="K179" s="9">
        <f t="shared" si="15"/>
        <v>-0.36363636363636365</v>
      </c>
    </row>
    <row r="180" spans="1:11" x14ac:dyDescent="0.2">
      <c r="A180" s="7" t="s">
        <v>439</v>
      </c>
      <c r="B180" s="65">
        <v>0</v>
      </c>
      <c r="C180" s="34">
        <f>IF(B185=0, "-", B180/B185)</f>
        <v>0</v>
      </c>
      <c r="D180" s="65">
        <v>1</v>
      </c>
      <c r="E180" s="9">
        <f>IF(D185=0, "-", D180/D185)</f>
        <v>0.14285714285714285</v>
      </c>
      <c r="F180" s="81">
        <v>3</v>
      </c>
      <c r="G180" s="34">
        <f>IF(F185=0, "-", F180/F185)</f>
        <v>6.9767441860465115E-2</v>
      </c>
      <c r="H180" s="65">
        <v>5</v>
      </c>
      <c r="I180" s="9">
        <f>IF(H185=0, "-", H180/H185)</f>
        <v>0.12820512820512819</v>
      </c>
      <c r="J180" s="8">
        <f t="shared" si="14"/>
        <v>-1</v>
      </c>
      <c r="K180" s="9">
        <f t="shared" si="15"/>
        <v>-0.4</v>
      </c>
    </row>
    <row r="181" spans="1:11" x14ac:dyDescent="0.2">
      <c r="A181" s="7" t="s">
        <v>440</v>
      </c>
      <c r="B181" s="65">
        <v>0</v>
      </c>
      <c r="C181" s="34">
        <f>IF(B185=0, "-", B181/B185)</f>
        <v>0</v>
      </c>
      <c r="D181" s="65">
        <v>0</v>
      </c>
      <c r="E181" s="9">
        <f>IF(D185=0, "-", D181/D185)</f>
        <v>0</v>
      </c>
      <c r="F181" s="81">
        <v>1</v>
      </c>
      <c r="G181" s="34">
        <f>IF(F185=0, "-", F181/F185)</f>
        <v>2.3255813953488372E-2</v>
      </c>
      <c r="H181" s="65">
        <v>2</v>
      </c>
      <c r="I181" s="9">
        <f>IF(H185=0, "-", H181/H185)</f>
        <v>5.128205128205128E-2</v>
      </c>
      <c r="J181" s="8" t="str">
        <f t="shared" si="14"/>
        <v>-</v>
      </c>
      <c r="K181" s="9">
        <f t="shared" si="15"/>
        <v>-0.5</v>
      </c>
    </row>
    <row r="182" spans="1:11" x14ac:dyDescent="0.2">
      <c r="A182" s="7" t="s">
        <v>441</v>
      </c>
      <c r="B182" s="65">
        <v>1</v>
      </c>
      <c r="C182" s="34">
        <f>IF(B185=0, "-", B182/B185)</f>
        <v>0.33333333333333331</v>
      </c>
      <c r="D182" s="65">
        <v>0</v>
      </c>
      <c r="E182" s="9">
        <f>IF(D185=0, "-", D182/D185)</f>
        <v>0</v>
      </c>
      <c r="F182" s="81">
        <v>2</v>
      </c>
      <c r="G182" s="34">
        <f>IF(F185=0, "-", F182/F185)</f>
        <v>4.6511627906976744E-2</v>
      </c>
      <c r="H182" s="65">
        <v>0</v>
      </c>
      <c r="I182" s="9">
        <f>IF(H185=0, "-", H182/H185)</f>
        <v>0</v>
      </c>
      <c r="J182" s="8" t="str">
        <f t="shared" si="14"/>
        <v>-</v>
      </c>
      <c r="K182" s="9" t="str">
        <f t="shared" si="15"/>
        <v>-</v>
      </c>
    </row>
    <row r="183" spans="1:11" x14ac:dyDescent="0.2">
      <c r="A183" s="7" t="s">
        <v>442</v>
      </c>
      <c r="B183" s="65">
        <v>1</v>
      </c>
      <c r="C183" s="34">
        <f>IF(B185=0, "-", B183/B185)</f>
        <v>0.33333333333333331</v>
      </c>
      <c r="D183" s="65">
        <v>0</v>
      </c>
      <c r="E183" s="9">
        <f>IF(D185=0, "-", D183/D185)</f>
        <v>0</v>
      </c>
      <c r="F183" s="81">
        <v>12</v>
      </c>
      <c r="G183" s="34">
        <f>IF(F185=0, "-", F183/F185)</f>
        <v>0.27906976744186046</v>
      </c>
      <c r="H183" s="65">
        <v>3</v>
      </c>
      <c r="I183" s="9">
        <f>IF(H185=0, "-", H183/H185)</f>
        <v>7.6923076923076927E-2</v>
      </c>
      <c r="J183" s="8" t="str">
        <f t="shared" si="14"/>
        <v>-</v>
      </c>
      <c r="K183" s="9">
        <f t="shared" si="15"/>
        <v>3</v>
      </c>
    </row>
    <row r="184" spans="1:11" x14ac:dyDescent="0.2">
      <c r="A184" s="2"/>
      <c r="B184" s="68"/>
      <c r="C184" s="33"/>
      <c r="D184" s="68"/>
      <c r="E184" s="6"/>
      <c r="F184" s="82"/>
      <c r="G184" s="33"/>
      <c r="H184" s="68"/>
      <c r="I184" s="6"/>
      <c r="J184" s="5"/>
      <c r="K184" s="6"/>
    </row>
    <row r="185" spans="1:11" s="43" customFormat="1" x14ac:dyDescent="0.2">
      <c r="A185" s="162" t="s">
        <v>532</v>
      </c>
      <c r="B185" s="71">
        <f>SUM(B176:B184)</f>
        <v>3</v>
      </c>
      <c r="C185" s="40">
        <f>B185/1382</f>
        <v>2.1707670043415342E-3</v>
      </c>
      <c r="D185" s="71">
        <f>SUM(D176:D184)</f>
        <v>7</v>
      </c>
      <c r="E185" s="41">
        <f>D185/1337</f>
        <v>5.235602094240838E-3</v>
      </c>
      <c r="F185" s="77">
        <f>SUM(F176:F184)</f>
        <v>43</v>
      </c>
      <c r="G185" s="42">
        <f>F185/15281</f>
        <v>2.8139519664943393E-3</v>
      </c>
      <c r="H185" s="71">
        <f>SUM(H176:H184)</f>
        <v>39</v>
      </c>
      <c r="I185" s="41">
        <f>H185/12550</f>
        <v>3.1075697211155376E-3</v>
      </c>
      <c r="J185" s="37">
        <f>IF(D185=0, "-", IF((B185-D185)/D185&lt;10, (B185-D185)/D185, "&gt;999%"))</f>
        <v>-0.5714285714285714</v>
      </c>
      <c r="K185" s="38">
        <f>IF(H185=0, "-", IF((F185-H185)/H185&lt;10, (F185-H185)/H185, "&gt;999%"))</f>
        <v>0.10256410256410256</v>
      </c>
    </row>
    <row r="186" spans="1:11" x14ac:dyDescent="0.2">
      <c r="B186" s="83"/>
      <c r="D186" s="83"/>
      <c r="F186" s="83"/>
      <c r="H186" s="83"/>
    </row>
    <row r="187" spans="1:11" s="43" customFormat="1" x14ac:dyDescent="0.2">
      <c r="A187" s="162" t="s">
        <v>531</v>
      </c>
      <c r="B187" s="71">
        <v>11</v>
      </c>
      <c r="C187" s="40">
        <f>B187/1382</f>
        <v>7.9594790159189573E-3</v>
      </c>
      <c r="D187" s="71">
        <v>17</v>
      </c>
      <c r="E187" s="41">
        <f>D187/1337</f>
        <v>1.2715033657442034E-2</v>
      </c>
      <c r="F187" s="77">
        <v>117</v>
      </c>
      <c r="G187" s="42">
        <f>F187/15281</f>
        <v>7.6565669786008766E-3</v>
      </c>
      <c r="H187" s="71">
        <v>130</v>
      </c>
      <c r="I187" s="41">
        <f>H187/12550</f>
        <v>1.0358565737051793E-2</v>
      </c>
      <c r="J187" s="37">
        <f>IF(D187=0, "-", IF((B187-D187)/D187&lt;10, (B187-D187)/D187, "&gt;999%"))</f>
        <v>-0.35294117647058826</v>
      </c>
      <c r="K187" s="38">
        <f>IF(H187=0, "-", IF((F187-H187)/H187&lt;10, (F187-H187)/H187, "&gt;999%"))</f>
        <v>-0.1</v>
      </c>
    </row>
    <row r="188" spans="1:11" x14ac:dyDescent="0.2">
      <c r="B188" s="83"/>
      <c r="D188" s="83"/>
      <c r="F188" s="83"/>
      <c r="H188" s="83"/>
    </row>
    <row r="189" spans="1:11" x14ac:dyDescent="0.2">
      <c r="A189" s="27" t="s">
        <v>529</v>
      </c>
      <c r="B189" s="71">
        <f>B193-B191</f>
        <v>578</v>
      </c>
      <c r="C189" s="40">
        <f>B189/1382</f>
        <v>0.41823444283646888</v>
      </c>
      <c r="D189" s="71">
        <f>D193-D191</f>
        <v>522</v>
      </c>
      <c r="E189" s="41">
        <f>D189/1337</f>
        <v>0.39042632759910245</v>
      </c>
      <c r="F189" s="77">
        <f>F193-F191</f>
        <v>6443</v>
      </c>
      <c r="G189" s="42">
        <f>F189/15281</f>
        <v>0.42163470977030298</v>
      </c>
      <c r="H189" s="71">
        <f>H193-H191</f>
        <v>4959</v>
      </c>
      <c r="I189" s="41">
        <f>H189/12550</f>
        <v>0.39513944223107572</v>
      </c>
      <c r="J189" s="37">
        <f>IF(D189=0, "-", IF((B189-D189)/D189&lt;10, (B189-D189)/D189, "&gt;999%"))</f>
        <v>0.10727969348659004</v>
      </c>
      <c r="K189" s="38">
        <f>IF(H189=0, "-", IF((F189-H189)/H189&lt;10, (F189-H189)/H189, "&gt;999%"))</f>
        <v>0.29925388183101431</v>
      </c>
    </row>
    <row r="190" spans="1:11" x14ac:dyDescent="0.2">
      <c r="A190" s="27"/>
      <c r="B190" s="71"/>
      <c r="C190" s="40"/>
      <c r="D190" s="71"/>
      <c r="E190" s="41"/>
      <c r="F190" s="77"/>
      <c r="G190" s="42"/>
      <c r="H190" s="71"/>
      <c r="I190" s="41"/>
      <c r="J190" s="37"/>
      <c r="K190" s="38"/>
    </row>
    <row r="191" spans="1:11" x14ac:dyDescent="0.2">
      <c r="A191" s="27" t="s">
        <v>530</v>
      </c>
      <c r="B191" s="71">
        <v>109</v>
      </c>
      <c r="C191" s="40">
        <f>B191/1382</f>
        <v>7.8871201157742404E-2</v>
      </c>
      <c r="D191" s="71">
        <v>125</v>
      </c>
      <c r="E191" s="41">
        <f>D191/1337</f>
        <v>9.3492894540014956E-2</v>
      </c>
      <c r="F191" s="77">
        <v>1083</v>
      </c>
      <c r="G191" s="42">
        <f>F191/15281</f>
        <v>7.0872325109613249E-2</v>
      </c>
      <c r="H191" s="71">
        <v>820</v>
      </c>
      <c r="I191" s="41">
        <f>H191/12550</f>
        <v>6.5338645418326693E-2</v>
      </c>
      <c r="J191" s="37">
        <f>IF(D191=0, "-", IF((B191-D191)/D191&lt;10, (B191-D191)/D191, "&gt;999%"))</f>
        <v>-0.128</v>
      </c>
      <c r="K191" s="38">
        <f>IF(H191=0, "-", IF((F191-H191)/H191&lt;10, (F191-H191)/H191, "&gt;999%"))</f>
        <v>0.32073170731707318</v>
      </c>
    </row>
    <row r="192" spans="1:11" x14ac:dyDescent="0.2">
      <c r="A192" s="27"/>
      <c r="B192" s="71"/>
      <c r="C192" s="40"/>
      <c r="D192" s="71"/>
      <c r="E192" s="41"/>
      <c r="F192" s="77"/>
      <c r="G192" s="42"/>
      <c r="H192" s="71"/>
      <c r="I192" s="41"/>
      <c r="J192" s="37"/>
      <c r="K192" s="38"/>
    </row>
    <row r="193" spans="1:11" x14ac:dyDescent="0.2">
      <c r="A193" s="27" t="s">
        <v>528</v>
      </c>
      <c r="B193" s="71">
        <v>687</v>
      </c>
      <c r="C193" s="40">
        <f>B193/1382</f>
        <v>0.49710564399421131</v>
      </c>
      <c r="D193" s="71">
        <v>647</v>
      </c>
      <c r="E193" s="41">
        <f>D193/1337</f>
        <v>0.48391922213911742</v>
      </c>
      <c r="F193" s="77">
        <v>7526</v>
      </c>
      <c r="G193" s="42">
        <f>F193/15281</f>
        <v>0.49250703487991626</v>
      </c>
      <c r="H193" s="71">
        <v>5779</v>
      </c>
      <c r="I193" s="41">
        <f>H193/12550</f>
        <v>0.4604780876494024</v>
      </c>
      <c r="J193" s="37">
        <f>IF(D193=0, "-", IF((B193-D193)/D193&lt;10, (B193-D193)/D193, "&gt;999%"))</f>
        <v>6.1823802163833076E-2</v>
      </c>
      <c r="K193" s="38">
        <f>IF(H193=0, "-", IF((F193-H193)/H193&lt;10, (F193-H193)/H193, "&gt;999%"))</f>
        <v>0.30230143623464267</v>
      </c>
    </row>
  </sheetData>
  <mergeCells count="37">
    <mergeCell ref="B1:K1"/>
    <mergeCell ref="B2:K2"/>
    <mergeCell ref="B167:E167"/>
    <mergeCell ref="F167:I167"/>
    <mergeCell ref="J167:K167"/>
    <mergeCell ref="B168:C168"/>
    <mergeCell ref="D168:E168"/>
    <mergeCell ref="F168:G168"/>
    <mergeCell ref="H168:I168"/>
    <mergeCell ref="B115:E115"/>
    <mergeCell ref="F115:I115"/>
    <mergeCell ref="J115:K115"/>
    <mergeCell ref="B116:C116"/>
    <mergeCell ref="D116:E116"/>
    <mergeCell ref="F116:G116"/>
    <mergeCell ref="H116:I116"/>
    <mergeCell ref="B68:E68"/>
    <mergeCell ref="F68:I68"/>
    <mergeCell ref="J68:K68"/>
    <mergeCell ref="B69:C69"/>
    <mergeCell ref="D69:E69"/>
    <mergeCell ref="F69:G69"/>
    <mergeCell ref="H69:I69"/>
    <mergeCell ref="B25:E25"/>
    <mergeCell ref="F25:I25"/>
    <mergeCell ref="J25:K25"/>
    <mergeCell ref="B26:C26"/>
    <mergeCell ref="D26:E26"/>
    <mergeCell ref="F26:G26"/>
    <mergeCell ref="H26:I26"/>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3" manualBreakCount="3">
    <brk id="66" max="16383" man="1"/>
    <brk id="114" max="16383" man="1"/>
    <brk id="16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K44"/>
  <sheetViews>
    <sheetView tabSelected="1" zoomScaleNormal="100"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554</v>
      </c>
      <c r="C1" s="198"/>
      <c r="D1" s="198"/>
      <c r="E1" s="199"/>
      <c r="F1" s="199"/>
      <c r="G1" s="199"/>
      <c r="H1" s="199"/>
      <c r="I1" s="199"/>
      <c r="J1" s="199"/>
      <c r="K1" s="199"/>
    </row>
    <row r="2" spans="1:11" s="52" customFormat="1" ht="20.25" x14ac:dyDescent="0.3">
      <c r="A2" s="4" t="s">
        <v>93</v>
      </c>
      <c r="B2" s="202" t="s">
        <v>83</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31</v>
      </c>
      <c r="B7" s="65">
        <v>5</v>
      </c>
      <c r="C7" s="39">
        <f>IF(B44=0, "-", B7/B44)</f>
        <v>7.2780203784570596E-3</v>
      </c>
      <c r="D7" s="65">
        <v>3</v>
      </c>
      <c r="E7" s="21">
        <f>IF(D44=0, "-", D7/D44)</f>
        <v>4.6367851622874804E-3</v>
      </c>
      <c r="F7" s="81">
        <v>28</v>
      </c>
      <c r="G7" s="39">
        <f>IF(F44=0, "-", F7/F44)</f>
        <v>3.7204358224820623E-3</v>
      </c>
      <c r="H7" s="65">
        <v>7</v>
      </c>
      <c r="I7" s="21">
        <f>IF(H44=0, "-", H7/H44)</f>
        <v>1.2112822287593009E-3</v>
      </c>
      <c r="J7" s="20">
        <f t="shared" ref="J7:J42" si="0">IF(D7=0, "-", IF((B7-D7)/D7&lt;10, (B7-D7)/D7, "&gt;999%"))</f>
        <v>0.66666666666666663</v>
      </c>
      <c r="K7" s="21">
        <f t="shared" ref="K7:K42" si="1">IF(H7=0, "-", IF((F7-H7)/H7&lt;10, (F7-H7)/H7, "&gt;999%"))</f>
        <v>3</v>
      </c>
    </row>
    <row r="8" spans="1:11" x14ac:dyDescent="0.2">
      <c r="A8" s="7" t="s">
        <v>34</v>
      </c>
      <c r="B8" s="65">
        <v>13</v>
      </c>
      <c r="C8" s="39">
        <f>IF(B44=0, "-", B8/B44)</f>
        <v>1.8922852983988356E-2</v>
      </c>
      <c r="D8" s="65">
        <v>14</v>
      </c>
      <c r="E8" s="21">
        <f>IF(D44=0, "-", D8/D44)</f>
        <v>2.1638330757341576E-2</v>
      </c>
      <c r="F8" s="81">
        <v>125</v>
      </c>
      <c r="G8" s="39">
        <f>IF(F44=0, "-", F8/F44)</f>
        <v>1.6609088493223491E-2</v>
      </c>
      <c r="H8" s="65">
        <v>82</v>
      </c>
      <c r="I8" s="21">
        <f>IF(H44=0, "-", H8/H44)</f>
        <v>1.418930610832324E-2</v>
      </c>
      <c r="J8" s="20">
        <f t="shared" si="0"/>
        <v>-7.1428571428571425E-2</v>
      </c>
      <c r="K8" s="21">
        <f t="shared" si="1"/>
        <v>0.52439024390243905</v>
      </c>
    </row>
    <row r="9" spans="1:11" x14ac:dyDescent="0.2">
      <c r="A9" s="7" t="s">
        <v>35</v>
      </c>
      <c r="B9" s="65">
        <v>24</v>
      </c>
      <c r="C9" s="39">
        <f>IF(B44=0, "-", B9/B44)</f>
        <v>3.4934497816593885E-2</v>
      </c>
      <c r="D9" s="65">
        <v>30</v>
      </c>
      <c r="E9" s="21">
        <f>IF(D44=0, "-", D9/D44)</f>
        <v>4.6367851622874809E-2</v>
      </c>
      <c r="F9" s="81">
        <v>202</v>
      </c>
      <c r="G9" s="39">
        <f>IF(F44=0, "-", F9/F44)</f>
        <v>2.6840287005049163E-2</v>
      </c>
      <c r="H9" s="65">
        <v>193</v>
      </c>
      <c r="I9" s="21">
        <f>IF(H44=0, "-", H9/H44)</f>
        <v>3.3396781450077871E-2</v>
      </c>
      <c r="J9" s="20">
        <f t="shared" si="0"/>
        <v>-0.2</v>
      </c>
      <c r="K9" s="21">
        <f t="shared" si="1"/>
        <v>4.6632124352331605E-2</v>
      </c>
    </row>
    <row r="10" spans="1:11" x14ac:dyDescent="0.2">
      <c r="A10" s="7" t="s">
        <v>37</v>
      </c>
      <c r="B10" s="65">
        <v>0</v>
      </c>
      <c r="C10" s="39">
        <f>IF(B44=0, "-", B10/B44)</f>
        <v>0</v>
      </c>
      <c r="D10" s="65">
        <v>2</v>
      </c>
      <c r="E10" s="21">
        <f>IF(D44=0, "-", D10/D44)</f>
        <v>3.0911901081916537E-3</v>
      </c>
      <c r="F10" s="81">
        <v>1</v>
      </c>
      <c r="G10" s="39">
        <f>IF(F44=0, "-", F10/F44)</f>
        <v>1.3287270794578793E-4</v>
      </c>
      <c r="H10" s="65">
        <v>5</v>
      </c>
      <c r="I10" s="21">
        <f>IF(H44=0, "-", H10/H44)</f>
        <v>8.6520159197092921E-4</v>
      </c>
      <c r="J10" s="20">
        <f t="shared" si="0"/>
        <v>-1</v>
      </c>
      <c r="K10" s="21">
        <f t="shared" si="1"/>
        <v>-0.8</v>
      </c>
    </row>
    <row r="11" spans="1:11" x14ac:dyDescent="0.2">
      <c r="A11" s="7" t="s">
        <v>39</v>
      </c>
      <c r="B11" s="65">
        <v>0</v>
      </c>
      <c r="C11" s="39">
        <f>IF(B44=0, "-", B11/B44)</f>
        <v>0</v>
      </c>
      <c r="D11" s="65">
        <v>1</v>
      </c>
      <c r="E11" s="21">
        <f>IF(D44=0, "-", D11/D44)</f>
        <v>1.5455950540958269E-3</v>
      </c>
      <c r="F11" s="81">
        <v>4</v>
      </c>
      <c r="G11" s="39">
        <f>IF(F44=0, "-", F11/F44)</f>
        <v>5.3149083178315171E-4</v>
      </c>
      <c r="H11" s="65">
        <v>1</v>
      </c>
      <c r="I11" s="21">
        <f>IF(H44=0, "-", H11/H44)</f>
        <v>1.7304031839418584E-4</v>
      </c>
      <c r="J11" s="20">
        <f t="shared" si="0"/>
        <v>-1</v>
      </c>
      <c r="K11" s="21">
        <f t="shared" si="1"/>
        <v>3</v>
      </c>
    </row>
    <row r="12" spans="1:11" x14ac:dyDescent="0.2">
      <c r="A12" s="7" t="s">
        <v>41</v>
      </c>
      <c r="B12" s="65">
        <v>15</v>
      </c>
      <c r="C12" s="39">
        <f>IF(B44=0, "-", B12/B44)</f>
        <v>2.1834061135371178E-2</v>
      </c>
      <c r="D12" s="65">
        <v>11</v>
      </c>
      <c r="E12" s="21">
        <f>IF(D44=0, "-", D12/D44)</f>
        <v>1.7001545595054096E-2</v>
      </c>
      <c r="F12" s="81">
        <v>122</v>
      </c>
      <c r="G12" s="39">
        <f>IF(F44=0, "-", F12/F44)</f>
        <v>1.6210470369386127E-2</v>
      </c>
      <c r="H12" s="65">
        <v>117</v>
      </c>
      <c r="I12" s="21">
        <f>IF(H44=0, "-", H12/H44)</f>
        <v>2.0245717252119745E-2</v>
      </c>
      <c r="J12" s="20">
        <f t="shared" si="0"/>
        <v>0.36363636363636365</v>
      </c>
      <c r="K12" s="21">
        <f t="shared" si="1"/>
        <v>4.2735042735042736E-2</v>
      </c>
    </row>
    <row r="13" spans="1:11" x14ac:dyDescent="0.2">
      <c r="A13" s="7" t="s">
        <v>45</v>
      </c>
      <c r="B13" s="65">
        <v>5</v>
      </c>
      <c r="C13" s="39">
        <f>IF(B44=0, "-", B13/B44)</f>
        <v>7.2780203784570596E-3</v>
      </c>
      <c r="D13" s="65">
        <v>2</v>
      </c>
      <c r="E13" s="21">
        <f>IF(D44=0, "-", D13/D44)</f>
        <v>3.0911901081916537E-3</v>
      </c>
      <c r="F13" s="81">
        <v>33</v>
      </c>
      <c r="G13" s="39">
        <f>IF(F44=0, "-", F13/F44)</f>
        <v>4.3847993622110016E-3</v>
      </c>
      <c r="H13" s="65">
        <v>28</v>
      </c>
      <c r="I13" s="21">
        <f>IF(H44=0, "-", H13/H44)</f>
        <v>4.8451289150372038E-3</v>
      </c>
      <c r="J13" s="20">
        <f t="shared" si="0"/>
        <v>1.5</v>
      </c>
      <c r="K13" s="21">
        <f t="shared" si="1"/>
        <v>0.17857142857142858</v>
      </c>
    </row>
    <row r="14" spans="1:11" x14ac:dyDescent="0.2">
      <c r="A14" s="7" t="s">
        <v>47</v>
      </c>
      <c r="B14" s="65">
        <v>30</v>
      </c>
      <c r="C14" s="39">
        <f>IF(B44=0, "-", B14/B44)</f>
        <v>4.3668122270742356E-2</v>
      </c>
      <c r="D14" s="65">
        <v>18</v>
      </c>
      <c r="E14" s="21">
        <f>IF(D44=0, "-", D14/D44)</f>
        <v>2.7820710973724884E-2</v>
      </c>
      <c r="F14" s="81">
        <v>136</v>
      </c>
      <c r="G14" s="39">
        <f>IF(F44=0, "-", F14/F44)</f>
        <v>1.8070688280627158E-2</v>
      </c>
      <c r="H14" s="65">
        <v>124</v>
      </c>
      <c r="I14" s="21">
        <f>IF(H44=0, "-", H14/H44)</f>
        <v>2.1456999480879046E-2</v>
      </c>
      <c r="J14" s="20">
        <f t="shared" si="0"/>
        <v>0.66666666666666663</v>
      </c>
      <c r="K14" s="21">
        <f t="shared" si="1"/>
        <v>9.6774193548387094E-2</v>
      </c>
    </row>
    <row r="15" spans="1:11" x14ac:dyDescent="0.2">
      <c r="A15" s="7" t="s">
        <v>48</v>
      </c>
      <c r="B15" s="65">
        <v>50</v>
      </c>
      <c r="C15" s="39">
        <f>IF(B44=0, "-", B15/B44)</f>
        <v>7.2780203784570591E-2</v>
      </c>
      <c r="D15" s="65">
        <v>32</v>
      </c>
      <c r="E15" s="21">
        <f>IF(D44=0, "-", D15/D44)</f>
        <v>4.945904173106646E-2</v>
      </c>
      <c r="F15" s="81">
        <v>609</v>
      </c>
      <c r="G15" s="39">
        <f>IF(F44=0, "-", F15/F44)</f>
        <v>8.0919479138984854E-2</v>
      </c>
      <c r="H15" s="65">
        <v>424</v>
      </c>
      <c r="I15" s="21">
        <f>IF(H44=0, "-", H15/H44)</f>
        <v>7.3369094999134798E-2</v>
      </c>
      <c r="J15" s="20">
        <f t="shared" si="0"/>
        <v>0.5625</v>
      </c>
      <c r="K15" s="21">
        <f t="shared" si="1"/>
        <v>0.43632075471698112</v>
      </c>
    </row>
    <row r="16" spans="1:11" x14ac:dyDescent="0.2">
      <c r="A16" s="7" t="s">
        <v>49</v>
      </c>
      <c r="B16" s="65">
        <v>48</v>
      </c>
      <c r="C16" s="39">
        <f>IF(B44=0, "-", B16/B44)</f>
        <v>6.9868995633187769E-2</v>
      </c>
      <c r="D16" s="65">
        <v>85</v>
      </c>
      <c r="E16" s="21">
        <f>IF(D44=0, "-", D16/D44)</f>
        <v>0.13137557959814528</v>
      </c>
      <c r="F16" s="81">
        <v>749</v>
      </c>
      <c r="G16" s="39">
        <f>IF(F44=0, "-", F16/F44)</f>
        <v>9.9521658251395168E-2</v>
      </c>
      <c r="H16" s="65">
        <v>526</v>
      </c>
      <c r="I16" s="21">
        <f>IF(H44=0, "-", H16/H44)</f>
        <v>9.1019207475341757E-2</v>
      </c>
      <c r="J16" s="20">
        <f t="shared" si="0"/>
        <v>-0.43529411764705883</v>
      </c>
      <c r="K16" s="21">
        <f t="shared" si="1"/>
        <v>0.42395437262357416</v>
      </c>
    </row>
    <row r="17" spans="1:11" x14ac:dyDescent="0.2">
      <c r="A17" s="7" t="s">
        <v>51</v>
      </c>
      <c r="B17" s="65">
        <v>0</v>
      </c>
      <c r="C17" s="39">
        <f>IF(B44=0, "-", B17/B44)</f>
        <v>0</v>
      </c>
      <c r="D17" s="65">
        <v>0</v>
      </c>
      <c r="E17" s="21">
        <f>IF(D44=0, "-", D17/D44)</f>
        <v>0</v>
      </c>
      <c r="F17" s="81">
        <v>0</v>
      </c>
      <c r="G17" s="39">
        <f>IF(F44=0, "-", F17/F44)</f>
        <v>0</v>
      </c>
      <c r="H17" s="65">
        <v>1</v>
      </c>
      <c r="I17" s="21">
        <f>IF(H44=0, "-", H17/H44)</f>
        <v>1.7304031839418584E-4</v>
      </c>
      <c r="J17" s="20" t="str">
        <f t="shared" si="0"/>
        <v>-</v>
      </c>
      <c r="K17" s="21">
        <f t="shared" si="1"/>
        <v>-1</v>
      </c>
    </row>
    <row r="18" spans="1:11" x14ac:dyDescent="0.2">
      <c r="A18" s="7" t="s">
        <v>53</v>
      </c>
      <c r="B18" s="65">
        <v>4</v>
      </c>
      <c r="C18" s="39">
        <f>IF(B44=0, "-", B18/B44)</f>
        <v>5.822416302765648E-3</v>
      </c>
      <c r="D18" s="65">
        <v>4</v>
      </c>
      <c r="E18" s="21">
        <f>IF(D44=0, "-", D18/D44)</f>
        <v>6.1823802163833074E-3</v>
      </c>
      <c r="F18" s="81">
        <v>52</v>
      </c>
      <c r="G18" s="39">
        <f>IF(F44=0, "-", F18/F44)</f>
        <v>6.9093808131809728E-3</v>
      </c>
      <c r="H18" s="65">
        <v>60</v>
      </c>
      <c r="I18" s="21">
        <f>IF(H44=0, "-", H18/H44)</f>
        <v>1.0382419103651151E-2</v>
      </c>
      <c r="J18" s="20">
        <f t="shared" si="0"/>
        <v>0</v>
      </c>
      <c r="K18" s="21">
        <f t="shared" si="1"/>
        <v>-0.13333333333333333</v>
      </c>
    </row>
    <row r="19" spans="1:11" x14ac:dyDescent="0.2">
      <c r="A19" s="7" t="s">
        <v>55</v>
      </c>
      <c r="B19" s="65">
        <v>1</v>
      </c>
      <c r="C19" s="39">
        <f>IF(B44=0, "-", B19/B44)</f>
        <v>1.455604075691412E-3</v>
      </c>
      <c r="D19" s="65">
        <v>8</v>
      </c>
      <c r="E19" s="21">
        <f>IF(D44=0, "-", D19/D44)</f>
        <v>1.2364760432766615E-2</v>
      </c>
      <c r="F19" s="81">
        <v>37</v>
      </c>
      <c r="G19" s="39">
        <f>IF(F44=0, "-", F19/F44)</f>
        <v>4.9162901939941534E-3</v>
      </c>
      <c r="H19" s="65">
        <v>42</v>
      </c>
      <c r="I19" s="21">
        <f>IF(H44=0, "-", H19/H44)</f>
        <v>7.2676933725558052E-3</v>
      </c>
      <c r="J19" s="20">
        <f t="shared" si="0"/>
        <v>-0.875</v>
      </c>
      <c r="K19" s="21">
        <f t="shared" si="1"/>
        <v>-0.11904761904761904</v>
      </c>
    </row>
    <row r="20" spans="1:11" x14ac:dyDescent="0.2">
      <c r="A20" s="7" t="s">
        <v>56</v>
      </c>
      <c r="B20" s="65">
        <v>14</v>
      </c>
      <c r="C20" s="39">
        <f>IF(B44=0, "-", B20/B44)</f>
        <v>2.0378457059679767E-2</v>
      </c>
      <c r="D20" s="65">
        <v>8</v>
      </c>
      <c r="E20" s="21">
        <f>IF(D44=0, "-", D20/D44)</f>
        <v>1.2364760432766615E-2</v>
      </c>
      <c r="F20" s="81">
        <v>78</v>
      </c>
      <c r="G20" s="39">
        <f>IF(F44=0, "-", F20/F44)</f>
        <v>1.0364071219771459E-2</v>
      </c>
      <c r="H20" s="65">
        <v>99</v>
      </c>
      <c r="I20" s="21">
        <f>IF(H44=0, "-", H20/H44)</f>
        <v>1.7130991521024399E-2</v>
      </c>
      <c r="J20" s="20">
        <f t="shared" si="0"/>
        <v>0.75</v>
      </c>
      <c r="K20" s="21">
        <f t="shared" si="1"/>
        <v>-0.21212121212121213</v>
      </c>
    </row>
    <row r="21" spans="1:11" x14ac:dyDescent="0.2">
      <c r="A21" s="7" t="s">
        <v>57</v>
      </c>
      <c r="B21" s="65">
        <v>47</v>
      </c>
      <c r="C21" s="39">
        <f>IF(B44=0, "-", B21/B44)</f>
        <v>6.8413391557496359E-2</v>
      </c>
      <c r="D21" s="65">
        <v>8</v>
      </c>
      <c r="E21" s="21">
        <f>IF(D44=0, "-", D21/D44)</f>
        <v>1.2364760432766615E-2</v>
      </c>
      <c r="F21" s="81">
        <v>289</v>
      </c>
      <c r="G21" s="39">
        <f>IF(F44=0, "-", F21/F44)</f>
        <v>3.8400212596332715E-2</v>
      </c>
      <c r="H21" s="65">
        <v>156</v>
      </c>
      <c r="I21" s="21">
        <f>IF(H44=0, "-", H21/H44)</f>
        <v>2.6994289669492993E-2</v>
      </c>
      <c r="J21" s="20">
        <f t="shared" si="0"/>
        <v>4.875</v>
      </c>
      <c r="K21" s="21">
        <f t="shared" si="1"/>
        <v>0.85256410256410253</v>
      </c>
    </row>
    <row r="22" spans="1:11" x14ac:dyDescent="0.2">
      <c r="A22" s="7" t="s">
        <v>58</v>
      </c>
      <c r="B22" s="65">
        <v>0</v>
      </c>
      <c r="C22" s="39">
        <f>IF(B44=0, "-", B22/B44)</f>
        <v>0</v>
      </c>
      <c r="D22" s="65">
        <v>0</v>
      </c>
      <c r="E22" s="21">
        <f>IF(D44=0, "-", D22/D44)</f>
        <v>0</v>
      </c>
      <c r="F22" s="81">
        <v>1</v>
      </c>
      <c r="G22" s="39">
        <f>IF(F44=0, "-", F22/F44)</f>
        <v>1.3287270794578793E-4</v>
      </c>
      <c r="H22" s="65">
        <v>0</v>
      </c>
      <c r="I22" s="21">
        <f>IF(H44=0, "-", H22/H44)</f>
        <v>0</v>
      </c>
      <c r="J22" s="20" t="str">
        <f t="shared" si="0"/>
        <v>-</v>
      </c>
      <c r="K22" s="21" t="str">
        <f t="shared" si="1"/>
        <v>-</v>
      </c>
    </row>
    <row r="23" spans="1:11" x14ac:dyDescent="0.2">
      <c r="A23" s="7" t="s">
        <v>59</v>
      </c>
      <c r="B23" s="65">
        <v>3</v>
      </c>
      <c r="C23" s="39">
        <f>IF(B44=0, "-", B23/B44)</f>
        <v>4.3668122270742356E-3</v>
      </c>
      <c r="D23" s="65">
        <v>20</v>
      </c>
      <c r="E23" s="21">
        <f>IF(D44=0, "-", D23/D44)</f>
        <v>3.0911901081916538E-2</v>
      </c>
      <c r="F23" s="81">
        <v>142</v>
      </c>
      <c r="G23" s="39">
        <f>IF(F44=0, "-", F23/F44)</f>
        <v>1.8867924528301886E-2</v>
      </c>
      <c r="H23" s="65">
        <v>126</v>
      </c>
      <c r="I23" s="21">
        <f>IF(H44=0, "-", H23/H44)</f>
        <v>2.1803080117667416E-2</v>
      </c>
      <c r="J23" s="20">
        <f t="shared" si="0"/>
        <v>-0.85</v>
      </c>
      <c r="K23" s="21">
        <f t="shared" si="1"/>
        <v>0.12698412698412698</v>
      </c>
    </row>
    <row r="24" spans="1:11" x14ac:dyDescent="0.2">
      <c r="A24" s="7" t="s">
        <v>60</v>
      </c>
      <c r="B24" s="65">
        <v>3</v>
      </c>
      <c r="C24" s="39">
        <f>IF(B44=0, "-", B24/B44)</f>
        <v>4.3668122270742356E-3</v>
      </c>
      <c r="D24" s="65">
        <v>0</v>
      </c>
      <c r="E24" s="21">
        <f>IF(D44=0, "-", D24/D44)</f>
        <v>0</v>
      </c>
      <c r="F24" s="81">
        <v>4</v>
      </c>
      <c r="G24" s="39">
        <f>IF(F44=0, "-", F24/F44)</f>
        <v>5.3149083178315171E-4</v>
      </c>
      <c r="H24" s="65">
        <v>0</v>
      </c>
      <c r="I24" s="21">
        <f>IF(H44=0, "-", H24/H44)</f>
        <v>0</v>
      </c>
      <c r="J24" s="20" t="str">
        <f t="shared" si="0"/>
        <v>-</v>
      </c>
      <c r="K24" s="21" t="str">
        <f t="shared" si="1"/>
        <v>-</v>
      </c>
    </row>
    <row r="25" spans="1:11" x14ac:dyDescent="0.2">
      <c r="A25" s="7" t="s">
        <v>61</v>
      </c>
      <c r="B25" s="65">
        <v>14</v>
      </c>
      <c r="C25" s="39">
        <f>IF(B44=0, "-", B25/B44)</f>
        <v>2.0378457059679767E-2</v>
      </c>
      <c r="D25" s="65">
        <v>9</v>
      </c>
      <c r="E25" s="21">
        <f>IF(D44=0, "-", D25/D44)</f>
        <v>1.3910355486862442E-2</v>
      </c>
      <c r="F25" s="81">
        <v>110</v>
      </c>
      <c r="G25" s="39">
        <f>IF(F44=0, "-", F25/F44)</f>
        <v>1.4615997874036673E-2</v>
      </c>
      <c r="H25" s="65">
        <v>71</v>
      </c>
      <c r="I25" s="21">
        <f>IF(H44=0, "-", H25/H44)</f>
        <v>1.2285862605987194E-2</v>
      </c>
      <c r="J25" s="20">
        <f t="shared" si="0"/>
        <v>0.55555555555555558</v>
      </c>
      <c r="K25" s="21">
        <f t="shared" si="1"/>
        <v>0.54929577464788737</v>
      </c>
    </row>
    <row r="26" spans="1:11" x14ac:dyDescent="0.2">
      <c r="A26" s="7" t="s">
        <v>62</v>
      </c>
      <c r="B26" s="65">
        <v>3</v>
      </c>
      <c r="C26" s="39">
        <f>IF(B44=0, "-", B26/B44)</f>
        <v>4.3668122270742356E-3</v>
      </c>
      <c r="D26" s="65">
        <v>0</v>
      </c>
      <c r="E26" s="21">
        <f>IF(D44=0, "-", D26/D44)</f>
        <v>0</v>
      </c>
      <c r="F26" s="81">
        <v>7</v>
      </c>
      <c r="G26" s="39">
        <f>IF(F44=0, "-", F26/F44)</f>
        <v>9.3010895562051557E-4</v>
      </c>
      <c r="H26" s="65">
        <v>3</v>
      </c>
      <c r="I26" s="21">
        <f>IF(H44=0, "-", H26/H44)</f>
        <v>5.1912095518255748E-4</v>
      </c>
      <c r="J26" s="20" t="str">
        <f t="shared" si="0"/>
        <v>-</v>
      </c>
      <c r="K26" s="21">
        <f t="shared" si="1"/>
        <v>1.3333333333333333</v>
      </c>
    </row>
    <row r="27" spans="1:11" x14ac:dyDescent="0.2">
      <c r="A27" s="7" t="s">
        <v>63</v>
      </c>
      <c r="B27" s="65">
        <v>90</v>
      </c>
      <c r="C27" s="39">
        <f>IF(B44=0, "-", B27/B44)</f>
        <v>0.13100436681222707</v>
      </c>
      <c r="D27" s="65">
        <v>89</v>
      </c>
      <c r="E27" s="21">
        <f>IF(D44=0, "-", D27/D44)</f>
        <v>0.13755795981452859</v>
      </c>
      <c r="F27" s="81">
        <v>1070</v>
      </c>
      <c r="G27" s="39">
        <f>IF(F44=0, "-", F27/F44)</f>
        <v>0.1421737975019931</v>
      </c>
      <c r="H27" s="65">
        <v>735</v>
      </c>
      <c r="I27" s="21">
        <f>IF(H44=0, "-", H27/H44)</f>
        <v>0.1271846340197266</v>
      </c>
      <c r="J27" s="20">
        <f t="shared" si="0"/>
        <v>1.1235955056179775E-2</v>
      </c>
      <c r="K27" s="21">
        <f t="shared" si="1"/>
        <v>0.45578231292517007</v>
      </c>
    </row>
    <row r="28" spans="1:11" x14ac:dyDescent="0.2">
      <c r="A28" s="7" t="s">
        <v>65</v>
      </c>
      <c r="B28" s="65">
        <v>20</v>
      </c>
      <c r="C28" s="39">
        <f>IF(B44=0, "-", B28/B44)</f>
        <v>2.9112081513828238E-2</v>
      </c>
      <c r="D28" s="65">
        <v>18</v>
      </c>
      <c r="E28" s="21">
        <f>IF(D44=0, "-", D28/D44)</f>
        <v>2.7820710973724884E-2</v>
      </c>
      <c r="F28" s="81">
        <v>161</v>
      </c>
      <c r="G28" s="39">
        <f>IF(F44=0, "-", F28/F44)</f>
        <v>2.1392505979271857E-2</v>
      </c>
      <c r="H28" s="65">
        <v>93</v>
      </c>
      <c r="I28" s="21">
        <f>IF(H44=0, "-", H28/H44)</f>
        <v>1.6092749610659283E-2</v>
      </c>
      <c r="J28" s="20">
        <f t="shared" si="0"/>
        <v>0.1111111111111111</v>
      </c>
      <c r="K28" s="21">
        <f t="shared" si="1"/>
        <v>0.73118279569892475</v>
      </c>
    </row>
    <row r="29" spans="1:11" x14ac:dyDescent="0.2">
      <c r="A29" s="7" t="s">
        <v>67</v>
      </c>
      <c r="B29" s="65">
        <v>14</v>
      </c>
      <c r="C29" s="39">
        <f>IF(B44=0, "-", B29/B44)</f>
        <v>2.0378457059679767E-2</v>
      </c>
      <c r="D29" s="65">
        <v>9</v>
      </c>
      <c r="E29" s="21">
        <f>IF(D44=0, "-", D29/D44)</f>
        <v>1.3910355486862442E-2</v>
      </c>
      <c r="F29" s="81">
        <v>142</v>
      </c>
      <c r="G29" s="39">
        <f>IF(F44=0, "-", F29/F44)</f>
        <v>1.8867924528301886E-2</v>
      </c>
      <c r="H29" s="65">
        <v>76</v>
      </c>
      <c r="I29" s="21">
        <f>IF(H44=0, "-", H29/H44)</f>
        <v>1.3151064197958124E-2</v>
      </c>
      <c r="J29" s="20">
        <f t="shared" si="0"/>
        <v>0.55555555555555558</v>
      </c>
      <c r="K29" s="21">
        <f t="shared" si="1"/>
        <v>0.86842105263157898</v>
      </c>
    </row>
    <row r="30" spans="1:11" x14ac:dyDescent="0.2">
      <c r="A30" s="7" t="s">
        <v>68</v>
      </c>
      <c r="B30" s="65">
        <v>1</v>
      </c>
      <c r="C30" s="39">
        <f>IF(B44=0, "-", B30/B44)</f>
        <v>1.455604075691412E-3</v>
      </c>
      <c r="D30" s="65">
        <v>3</v>
      </c>
      <c r="E30" s="21">
        <f>IF(D44=0, "-", D30/D44)</f>
        <v>4.6367851622874804E-3</v>
      </c>
      <c r="F30" s="81">
        <v>12</v>
      </c>
      <c r="G30" s="39">
        <f>IF(F44=0, "-", F30/F44)</f>
        <v>1.5944724953494552E-3</v>
      </c>
      <c r="H30" s="65">
        <v>12</v>
      </c>
      <c r="I30" s="21">
        <f>IF(H44=0, "-", H30/H44)</f>
        <v>2.0764838207302299E-3</v>
      </c>
      <c r="J30" s="20">
        <f t="shared" si="0"/>
        <v>-0.66666666666666663</v>
      </c>
      <c r="K30" s="21">
        <f t="shared" si="1"/>
        <v>0</v>
      </c>
    </row>
    <row r="31" spans="1:11" x14ac:dyDescent="0.2">
      <c r="A31" s="7" t="s">
        <v>69</v>
      </c>
      <c r="B31" s="65">
        <v>37</v>
      </c>
      <c r="C31" s="39">
        <f>IF(B44=0, "-", B31/B44)</f>
        <v>5.3857350800582245E-2</v>
      </c>
      <c r="D31" s="65">
        <v>31</v>
      </c>
      <c r="E31" s="21">
        <f>IF(D44=0, "-", D31/D44)</f>
        <v>4.7913446676970631E-2</v>
      </c>
      <c r="F31" s="81">
        <v>403</v>
      </c>
      <c r="G31" s="39">
        <f>IF(F44=0, "-", F31/F44)</f>
        <v>5.3547701302152535E-2</v>
      </c>
      <c r="H31" s="65">
        <v>493</v>
      </c>
      <c r="I31" s="21">
        <f>IF(H44=0, "-", H31/H44)</f>
        <v>8.5308876968333627E-2</v>
      </c>
      <c r="J31" s="20">
        <f t="shared" si="0"/>
        <v>0.19354838709677419</v>
      </c>
      <c r="K31" s="21">
        <f t="shared" si="1"/>
        <v>-0.18255578093306288</v>
      </c>
    </row>
    <row r="32" spans="1:11" x14ac:dyDescent="0.2">
      <c r="A32" s="7" t="s">
        <v>70</v>
      </c>
      <c r="B32" s="65">
        <v>23</v>
      </c>
      <c r="C32" s="39">
        <f>IF(B44=0, "-", B32/B44)</f>
        <v>3.3478893740902474E-2</v>
      </c>
      <c r="D32" s="65">
        <v>45</v>
      </c>
      <c r="E32" s="21">
        <f>IF(D44=0, "-", D32/D44)</f>
        <v>6.9551777434312206E-2</v>
      </c>
      <c r="F32" s="81">
        <v>331</v>
      </c>
      <c r="G32" s="39">
        <f>IF(F44=0, "-", F32/F44)</f>
        <v>4.3980866330055809E-2</v>
      </c>
      <c r="H32" s="65">
        <v>421</v>
      </c>
      <c r="I32" s="21">
        <f>IF(H44=0, "-", H32/H44)</f>
        <v>7.2849974043952243E-2</v>
      </c>
      <c r="J32" s="20">
        <f t="shared" si="0"/>
        <v>-0.48888888888888887</v>
      </c>
      <c r="K32" s="21">
        <f t="shared" si="1"/>
        <v>-0.21377672209026127</v>
      </c>
    </row>
    <row r="33" spans="1:11" x14ac:dyDescent="0.2">
      <c r="A33" s="7" t="s">
        <v>71</v>
      </c>
      <c r="B33" s="65">
        <v>4</v>
      </c>
      <c r="C33" s="39">
        <f>IF(B44=0, "-", B33/B44)</f>
        <v>5.822416302765648E-3</v>
      </c>
      <c r="D33" s="65">
        <v>4</v>
      </c>
      <c r="E33" s="21">
        <f>IF(D44=0, "-", D33/D44)</f>
        <v>6.1823802163833074E-3</v>
      </c>
      <c r="F33" s="81">
        <v>35</v>
      </c>
      <c r="G33" s="39">
        <f>IF(F44=0, "-", F33/F44)</f>
        <v>4.6505447781025775E-3</v>
      </c>
      <c r="H33" s="65">
        <v>22</v>
      </c>
      <c r="I33" s="21">
        <f>IF(H44=0, "-", H33/H44)</f>
        <v>3.8068870046720888E-3</v>
      </c>
      <c r="J33" s="20">
        <f t="shared" si="0"/>
        <v>0</v>
      </c>
      <c r="K33" s="21">
        <f t="shared" si="1"/>
        <v>0.59090909090909094</v>
      </c>
    </row>
    <row r="34" spans="1:11" x14ac:dyDescent="0.2">
      <c r="A34" s="7" t="s">
        <v>72</v>
      </c>
      <c r="B34" s="65">
        <v>6</v>
      </c>
      <c r="C34" s="39">
        <f>IF(B44=0, "-", B34/B44)</f>
        <v>8.7336244541484712E-3</v>
      </c>
      <c r="D34" s="65">
        <v>3</v>
      </c>
      <c r="E34" s="21">
        <f>IF(D44=0, "-", D34/D44)</f>
        <v>4.6367851622874804E-3</v>
      </c>
      <c r="F34" s="81">
        <v>54</v>
      </c>
      <c r="G34" s="39">
        <f>IF(F44=0, "-", F34/F44)</f>
        <v>7.1751262290725487E-3</v>
      </c>
      <c r="H34" s="65">
        <v>51</v>
      </c>
      <c r="I34" s="21">
        <f>IF(H44=0, "-", H34/H44)</f>
        <v>8.8250562381034774E-3</v>
      </c>
      <c r="J34" s="20">
        <f t="shared" si="0"/>
        <v>1</v>
      </c>
      <c r="K34" s="21">
        <f t="shared" si="1"/>
        <v>5.8823529411764705E-2</v>
      </c>
    </row>
    <row r="35" spans="1:11" x14ac:dyDescent="0.2">
      <c r="A35" s="7" t="s">
        <v>74</v>
      </c>
      <c r="B35" s="65">
        <v>6</v>
      </c>
      <c r="C35" s="39">
        <f>IF(B44=0, "-", B35/B44)</f>
        <v>8.7336244541484712E-3</v>
      </c>
      <c r="D35" s="65">
        <v>0</v>
      </c>
      <c r="E35" s="21">
        <f>IF(D44=0, "-", D35/D44)</f>
        <v>0</v>
      </c>
      <c r="F35" s="81">
        <v>23</v>
      </c>
      <c r="G35" s="39">
        <f>IF(F44=0, "-", F35/F44)</f>
        <v>3.0560722827531225E-3</v>
      </c>
      <c r="H35" s="65">
        <v>12</v>
      </c>
      <c r="I35" s="21">
        <f>IF(H44=0, "-", H35/H44)</f>
        <v>2.0764838207302299E-3</v>
      </c>
      <c r="J35" s="20" t="str">
        <f t="shared" si="0"/>
        <v>-</v>
      </c>
      <c r="K35" s="21">
        <f t="shared" si="1"/>
        <v>0.91666666666666663</v>
      </c>
    </row>
    <row r="36" spans="1:11" x14ac:dyDescent="0.2">
      <c r="A36" s="7" t="s">
        <v>75</v>
      </c>
      <c r="B36" s="65">
        <v>18</v>
      </c>
      <c r="C36" s="39">
        <f>IF(B44=0, "-", B36/B44)</f>
        <v>2.6200873362445413E-2</v>
      </c>
      <c r="D36" s="65">
        <v>4</v>
      </c>
      <c r="E36" s="21">
        <f>IF(D44=0, "-", D36/D44)</f>
        <v>6.1823802163833074E-3</v>
      </c>
      <c r="F36" s="81">
        <v>120</v>
      </c>
      <c r="G36" s="39">
        <f>IF(F44=0, "-", F36/F44)</f>
        <v>1.5944724953494551E-2</v>
      </c>
      <c r="H36" s="65">
        <v>85</v>
      </c>
      <c r="I36" s="21">
        <f>IF(H44=0, "-", H36/H44)</f>
        <v>1.4708427063505797E-2</v>
      </c>
      <c r="J36" s="20">
        <f t="shared" si="0"/>
        <v>3.5</v>
      </c>
      <c r="K36" s="21">
        <f t="shared" si="1"/>
        <v>0.41176470588235292</v>
      </c>
    </row>
    <row r="37" spans="1:11" x14ac:dyDescent="0.2">
      <c r="A37" s="7" t="s">
        <v>76</v>
      </c>
      <c r="B37" s="65">
        <v>0</v>
      </c>
      <c r="C37" s="39">
        <f>IF(B44=0, "-", B37/B44)</f>
        <v>0</v>
      </c>
      <c r="D37" s="65">
        <v>2</v>
      </c>
      <c r="E37" s="21">
        <f>IF(D44=0, "-", D37/D44)</f>
        <v>3.0911901081916537E-3</v>
      </c>
      <c r="F37" s="81">
        <v>9</v>
      </c>
      <c r="G37" s="39">
        <f>IF(F44=0, "-", F37/F44)</f>
        <v>1.1958543715120914E-3</v>
      </c>
      <c r="H37" s="65">
        <v>4</v>
      </c>
      <c r="I37" s="21">
        <f>IF(H44=0, "-", H37/H44)</f>
        <v>6.9216127357674335E-4</v>
      </c>
      <c r="J37" s="20">
        <f t="shared" si="0"/>
        <v>-1</v>
      </c>
      <c r="K37" s="21">
        <f t="shared" si="1"/>
        <v>1.25</v>
      </c>
    </row>
    <row r="38" spans="1:11" x14ac:dyDescent="0.2">
      <c r="A38" s="7" t="s">
        <v>77</v>
      </c>
      <c r="B38" s="65">
        <v>48</v>
      </c>
      <c r="C38" s="39">
        <f>IF(B44=0, "-", B38/B44)</f>
        <v>6.9868995633187769E-2</v>
      </c>
      <c r="D38" s="65">
        <v>62</v>
      </c>
      <c r="E38" s="21">
        <f>IF(D44=0, "-", D38/D44)</f>
        <v>9.5826893353941262E-2</v>
      </c>
      <c r="F38" s="81">
        <v>779</v>
      </c>
      <c r="G38" s="39">
        <f>IF(F44=0, "-", F38/F44)</f>
        <v>0.1035078394897688</v>
      </c>
      <c r="H38" s="65">
        <v>566</v>
      </c>
      <c r="I38" s="21">
        <f>IF(H44=0, "-", H38/H44)</f>
        <v>9.7940820211109184E-2</v>
      </c>
      <c r="J38" s="20">
        <f t="shared" si="0"/>
        <v>-0.22580645161290322</v>
      </c>
      <c r="K38" s="21">
        <f t="shared" si="1"/>
        <v>0.37632508833922262</v>
      </c>
    </row>
    <row r="39" spans="1:11" x14ac:dyDescent="0.2">
      <c r="A39" s="7" t="s">
        <v>78</v>
      </c>
      <c r="B39" s="65">
        <v>11</v>
      </c>
      <c r="C39" s="39">
        <f>IF(B44=0, "-", B39/B44)</f>
        <v>1.6011644832605532E-2</v>
      </c>
      <c r="D39" s="65">
        <v>13</v>
      </c>
      <c r="E39" s="21">
        <f>IF(D44=0, "-", D39/D44)</f>
        <v>2.009273570324575E-2</v>
      </c>
      <c r="F39" s="81">
        <v>108</v>
      </c>
      <c r="G39" s="39">
        <f>IF(F44=0, "-", F39/F44)</f>
        <v>1.4350252458145097E-2</v>
      </c>
      <c r="H39" s="65">
        <v>109</v>
      </c>
      <c r="I39" s="21">
        <f>IF(H44=0, "-", H39/H44)</f>
        <v>1.8861394704966256E-2</v>
      </c>
      <c r="J39" s="20">
        <f t="shared" si="0"/>
        <v>-0.15384615384615385</v>
      </c>
      <c r="K39" s="21">
        <f t="shared" si="1"/>
        <v>-9.1743119266055051E-3</v>
      </c>
    </row>
    <row r="40" spans="1:11" x14ac:dyDescent="0.2">
      <c r="A40" s="7" t="s">
        <v>79</v>
      </c>
      <c r="B40" s="65">
        <v>64</v>
      </c>
      <c r="C40" s="39">
        <f>IF(B44=0, "-", B40/B44)</f>
        <v>9.3158660844250368E-2</v>
      </c>
      <c r="D40" s="65">
        <v>61</v>
      </c>
      <c r="E40" s="21">
        <f>IF(D44=0, "-", D40/D44)</f>
        <v>9.428129829984544E-2</v>
      </c>
      <c r="F40" s="81">
        <v>976</v>
      </c>
      <c r="G40" s="39">
        <f>IF(F44=0, "-", F40/F44)</f>
        <v>0.12968376295508902</v>
      </c>
      <c r="H40" s="65">
        <v>617</v>
      </c>
      <c r="I40" s="21">
        <f>IF(H44=0, "-", H40/H44)</f>
        <v>0.10676587644921266</v>
      </c>
      <c r="J40" s="20">
        <f t="shared" si="0"/>
        <v>4.9180327868852458E-2</v>
      </c>
      <c r="K40" s="21">
        <f t="shared" si="1"/>
        <v>0.58184764991896276</v>
      </c>
    </row>
    <row r="41" spans="1:11" x14ac:dyDescent="0.2">
      <c r="A41" s="7" t="s">
        <v>80</v>
      </c>
      <c r="B41" s="65">
        <v>47</v>
      </c>
      <c r="C41" s="39">
        <f>IF(B44=0, "-", B41/B44)</f>
        <v>6.8413391557496359E-2</v>
      </c>
      <c r="D41" s="65">
        <v>32</v>
      </c>
      <c r="E41" s="21">
        <f>IF(D44=0, "-", D41/D44)</f>
        <v>4.945904173106646E-2</v>
      </c>
      <c r="F41" s="81">
        <v>400</v>
      </c>
      <c r="G41" s="39">
        <f>IF(F44=0, "-", F41/F44)</f>
        <v>5.3149083178315175E-2</v>
      </c>
      <c r="H41" s="65">
        <v>294</v>
      </c>
      <c r="I41" s="21">
        <f>IF(H44=0, "-", H41/H44)</f>
        <v>5.0873853607890637E-2</v>
      </c>
      <c r="J41" s="20">
        <f t="shared" si="0"/>
        <v>0.46875</v>
      </c>
      <c r="K41" s="21">
        <f t="shared" si="1"/>
        <v>0.36054421768707484</v>
      </c>
    </row>
    <row r="42" spans="1:11" x14ac:dyDescent="0.2">
      <c r="A42" s="7" t="s">
        <v>81</v>
      </c>
      <c r="B42" s="65">
        <v>19</v>
      </c>
      <c r="C42" s="39">
        <f>IF(B44=0, "-", B42/B44)</f>
        <v>2.7656477438136828E-2</v>
      </c>
      <c r="D42" s="65">
        <v>16</v>
      </c>
      <c r="E42" s="21">
        <f>IF(D44=0, "-", D42/D44)</f>
        <v>2.472952086553323E-2</v>
      </c>
      <c r="F42" s="81">
        <v>174</v>
      </c>
      <c r="G42" s="39">
        <f>IF(F44=0, "-", F42/F44)</f>
        <v>2.3119851182567101E-2</v>
      </c>
      <c r="H42" s="65">
        <v>124</v>
      </c>
      <c r="I42" s="21">
        <f>IF(H44=0, "-", H42/H44)</f>
        <v>2.1456999480879046E-2</v>
      </c>
      <c r="J42" s="20">
        <f t="shared" si="0"/>
        <v>0.1875</v>
      </c>
      <c r="K42" s="21">
        <f t="shared" si="1"/>
        <v>0.40322580645161288</v>
      </c>
    </row>
    <row r="43" spans="1:11" x14ac:dyDescent="0.2">
      <c r="A43" s="2"/>
      <c r="B43" s="68"/>
      <c r="C43" s="33"/>
      <c r="D43" s="68"/>
      <c r="E43" s="6"/>
      <c r="F43" s="82"/>
      <c r="G43" s="33"/>
      <c r="H43" s="68"/>
      <c r="I43" s="6"/>
      <c r="J43" s="5"/>
      <c r="K43" s="6"/>
    </row>
    <row r="44" spans="1:11" s="43" customFormat="1" x14ac:dyDescent="0.2">
      <c r="A44" s="162" t="s">
        <v>528</v>
      </c>
      <c r="B44" s="71">
        <f>SUM(B7:B43)</f>
        <v>687</v>
      </c>
      <c r="C44" s="40">
        <v>1</v>
      </c>
      <c r="D44" s="71">
        <f>SUM(D7:D43)</f>
        <v>647</v>
      </c>
      <c r="E44" s="41">
        <v>1</v>
      </c>
      <c r="F44" s="77">
        <f>SUM(F7:F43)</f>
        <v>7526</v>
      </c>
      <c r="G44" s="42">
        <v>1</v>
      </c>
      <c r="H44" s="71">
        <f>SUM(H7:H43)</f>
        <v>5779</v>
      </c>
      <c r="I44" s="41">
        <v>1</v>
      </c>
      <c r="J44" s="37">
        <f>IF(D44=0, "-", (B44-D44)/D44)</f>
        <v>6.1823802163833076E-2</v>
      </c>
      <c r="K44" s="38">
        <f>IF(H44=0, "-", (F44-H44)/H44)</f>
        <v>0.30230143623464267</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K78"/>
  <sheetViews>
    <sheetView tabSelected="1" zoomScaleNormal="100" workbookViewId="0">
      <selection activeCell="M1" sqref="M1"/>
    </sheetView>
  </sheetViews>
  <sheetFormatPr defaultRowHeight="12.75" x14ac:dyDescent="0.2"/>
  <cols>
    <col min="1" max="1" width="34.7109375"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93</v>
      </c>
      <c r="B2" s="202" t="s">
        <v>83</v>
      </c>
      <c r="C2" s="198"/>
      <c r="D2" s="198"/>
      <c r="E2" s="203"/>
      <c r="F2" s="203"/>
      <c r="G2" s="203"/>
      <c r="H2" s="203"/>
      <c r="I2" s="203"/>
      <c r="J2" s="203"/>
      <c r="K2" s="203"/>
    </row>
    <row r="4" spans="1:11" ht="15.75" x14ac:dyDescent="0.25">
      <c r="A4" s="164" t="s">
        <v>109</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111</v>
      </c>
      <c r="B6" s="61" t="s">
        <v>12</v>
      </c>
      <c r="C6" s="62" t="s">
        <v>13</v>
      </c>
      <c r="D6" s="61" t="s">
        <v>12</v>
      </c>
      <c r="E6" s="63" t="s">
        <v>13</v>
      </c>
      <c r="F6" s="62" t="s">
        <v>12</v>
      </c>
      <c r="G6" s="62" t="s">
        <v>13</v>
      </c>
      <c r="H6" s="61" t="s">
        <v>12</v>
      </c>
      <c r="I6" s="63" t="s">
        <v>13</v>
      </c>
      <c r="J6" s="61"/>
      <c r="K6" s="63"/>
    </row>
    <row r="7" spans="1:11" x14ac:dyDescent="0.2">
      <c r="A7" s="7" t="s">
        <v>443</v>
      </c>
      <c r="B7" s="65">
        <v>0</v>
      </c>
      <c r="C7" s="34">
        <f>IF(B11=0, "-", B7/B11)</f>
        <v>0</v>
      </c>
      <c r="D7" s="65">
        <v>0</v>
      </c>
      <c r="E7" s="9">
        <f>IF(D11=0, "-", D7/D11)</f>
        <v>0</v>
      </c>
      <c r="F7" s="81">
        <v>3</v>
      </c>
      <c r="G7" s="34">
        <f>IF(F11=0, "-", F7/F11)</f>
        <v>0.15</v>
      </c>
      <c r="H7" s="65">
        <v>0</v>
      </c>
      <c r="I7" s="9">
        <f>IF(H11=0, "-", H7/H11)</f>
        <v>0</v>
      </c>
      <c r="J7" s="8" t="str">
        <f>IF(D7=0, "-", IF((B7-D7)/D7&lt;10, (B7-D7)/D7, "&gt;999%"))</f>
        <v>-</v>
      </c>
      <c r="K7" s="9" t="str">
        <f>IF(H7=0, "-", IF((F7-H7)/H7&lt;10, (F7-H7)/H7, "&gt;999%"))</f>
        <v>-</v>
      </c>
    </row>
    <row r="8" spans="1:11" x14ac:dyDescent="0.2">
      <c r="A8" s="7" t="s">
        <v>444</v>
      </c>
      <c r="B8" s="65">
        <v>0</v>
      </c>
      <c r="C8" s="34">
        <f>IF(B11=0, "-", B8/B11)</f>
        <v>0</v>
      </c>
      <c r="D8" s="65">
        <v>0</v>
      </c>
      <c r="E8" s="9">
        <f>IF(D11=0, "-", D8/D11)</f>
        <v>0</v>
      </c>
      <c r="F8" s="81">
        <v>2</v>
      </c>
      <c r="G8" s="34">
        <f>IF(F11=0, "-", F8/F11)</f>
        <v>0.1</v>
      </c>
      <c r="H8" s="65">
        <v>0</v>
      </c>
      <c r="I8" s="9">
        <f>IF(H11=0, "-", H8/H11)</f>
        <v>0</v>
      </c>
      <c r="J8" s="8" t="str">
        <f>IF(D8=0, "-", IF((B8-D8)/D8&lt;10, (B8-D8)/D8, "&gt;999%"))</f>
        <v>-</v>
      </c>
      <c r="K8" s="9" t="str">
        <f>IF(H8=0, "-", IF((F8-H8)/H8&lt;10, (F8-H8)/H8, "&gt;999%"))</f>
        <v>-</v>
      </c>
    </row>
    <row r="9" spans="1:11" x14ac:dyDescent="0.2">
      <c r="A9" s="7" t="s">
        <v>445</v>
      </c>
      <c r="B9" s="65">
        <v>1</v>
      </c>
      <c r="C9" s="34">
        <f>IF(B11=0, "-", B9/B11)</f>
        <v>1</v>
      </c>
      <c r="D9" s="65">
        <v>3</v>
      </c>
      <c r="E9" s="9">
        <f>IF(D11=0, "-", D9/D11)</f>
        <v>1</v>
      </c>
      <c r="F9" s="81">
        <v>15</v>
      </c>
      <c r="G9" s="34">
        <f>IF(F11=0, "-", F9/F11)</f>
        <v>0.75</v>
      </c>
      <c r="H9" s="65">
        <v>22</v>
      </c>
      <c r="I9" s="9">
        <f>IF(H11=0, "-", H9/H11)</f>
        <v>1</v>
      </c>
      <c r="J9" s="8">
        <f>IF(D9=0, "-", IF((B9-D9)/D9&lt;10, (B9-D9)/D9, "&gt;999%"))</f>
        <v>-0.66666666666666663</v>
      </c>
      <c r="K9" s="9">
        <f>IF(H9=0, "-", IF((F9-H9)/H9&lt;10, (F9-H9)/H9, "&gt;999%"))</f>
        <v>-0.31818181818181818</v>
      </c>
    </row>
    <row r="10" spans="1:11" x14ac:dyDescent="0.2">
      <c r="A10" s="2"/>
      <c r="B10" s="68"/>
      <c r="C10" s="33"/>
      <c r="D10" s="68"/>
      <c r="E10" s="6"/>
      <c r="F10" s="82"/>
      <c r="G10" s="33"/>
      <c r="H10" s="68"/>
      <c r="I10" s="6"/>
      <c r="J10" s="5"/>
      <c r="K10" s="6"/>
    </row>
    <row r="11" spans="1:11" s="43" customFormat="1" x14ac:dyDescent="0.2">
      <c r="A11" s="162" t="s">
        <v>550</v>
      </c>
      <c r="B11" s="71">
        <f>SUM(B7:B10)</f>
        <v>1</v>
      </c>
      <c r="C11" s="40">
        <f>B11/1382</f>
        <v>7.2358900144717795E-4</v>
      </c>
      <c r="D11" s="71">
        <f>SUM(D7:D10)</f>
        <v>3</v>
      </c>
      <c r="E11" s="41">
        <f>D11/1337</f>
        <v>2.243829468960359E-3</v>
      </c>
      <c r="F11" s="77">
        <f>SUM(F7:F10)</f>
        <v>20</v>
      </c>
      <c r="G11" s="42">
        <f>F11/15281</f>
        <v>1.3088148681369019E-3</v>
      </c>
      <c r="H11" s="71">
        <f>SUM(H7:H10)</f>
        <v>22</v>
      </c>
      <c r="I11" s="41">
        <f>H11/12550</f>
        <v>1.752988047808765E-3</v>
      </c>
      <c r="J11" s="37">
        <f>IF(D11=0, "-", IF((B11-D11)/D11&lt;10, (B11-D11)/D11, "&gt;999%"))</f>
        <v>-0.66666666666666663</v>
      </c>
      <c r="K11" s="38">
        <f>IF(H11=0, "-", IF((F11-H11)/H11&lt;10, (F11-H11)/H11, "&gt;999%"))</f>
        <v>-9.0909090909090912E-2</v>
      </c>
    </row>
    <row r="12" spans="1:11" x14ac:dyDescent="0.2">
      <c r="B12" s="83"/>
      <c r="D12" s="83"/>
      <c r="F12" s="83"/>
      <c r="H12" s="83"/>
    </row>
    <row r="13" spans="1:11" x14ac:dyDescent="0.2">
      <c r="A13" s="163" t="s">
        <v>112</v>
      </c>
      <c r="B13" s="61" t="s">
        <v>12</v>
      </c>
      <c r="C13" s="62" t="s">
        <v>13</v>
      </c>
      <c r="D13" s="61" t="s">
        <v>12</v>
      </c>
      <c r="E13" s="63" t="s">
        <v>13</v>
      </c>
      <c r="F13" s="62" t="s">
        <v>12</v>
      </c>
      <c r="G13" s="62" t="s">
        <v>13</v>
      </c>
      <c r="H13" s="61" t="s">
        <v>12</v>
      </c>
      <c r="I13" s="63" t="s">
        <v>13</v>
      </c>
      <c r="J13" s="61"/>
      <c r="K13" s="63"/>
    </row>
    <row r="14" spans="1:11" x14ac:dyDescent="0.2">
      <c r="A14" s="7" t="s">
        <v>446</v>
      </c>
      <c r="B14" s="65">
        <v>0</v>
      </c>
      <c r="C14" s="34" t="str">
        <f>IF(B16=0, "-", B14/B16)</f>
        <v>-</v>
      </c>
      <c r="D14" s="65">
        <v>1</v>
      </c>
      <c r="E14" s="9">
        <f>IF(D16=0, "-", D14/D16)</f>
        <v>1</v>
      </c>
      <c r="F14" s="81">
        <v>0</v>
      </c>
      <c r="G14" s="34" t="str">
        <f>IF(F16=0, "-", F14/F16)</f>
        <v>-</v>
      </c>
      <c r="H14" s="65">
        <v>4</v>
      </c>
      <c r="I14" s="9">
        <f>IF(H16=0, "-", H14/H16)</f>
        <v>1</v>
      </c>
      <c r="J14" s="8">
        <f>IF(D14=0, "-", IF((B14-D14)/D14&lt;10, (B14-D14)/D14, "&gt;999%"))</f>
        <v>-1</v>
      </c>
      <c r="K14" s="9">
        <f>IF(H14=0, "-", IF((F14-H14)/H14&lt;10, (F14-H14)/H14, "&gt;999%"))</f>
        <v>-1</v>
      </c>
    </row>
    <row r="15" spans="1:11" x14ac:dyDescent="0.2">
      <c r="A15" s="2"/>
      <c r="B15" s="68"/>
      <c r="C15" s="33"/>
      <c r="D15" s="68"/>
      <c r="E15" s="6"/>
      <c r="F15" s="82"/>
      <c r="G15" s="33"/>
      <c r="H15" s="68"/>
      <c r="I15" s="6"/>
      <c r="J15" s="5"/>
      <c r="K15" s="6"/>
    </row>
    <row r="16" spans="1:11" s="43" customFormat="1" x14ac:dyDescent="0.2">
      <c r="A16" s="162" t="s">
        <v>549</v>
      </c>
      <c r="B16" s="71">
        <f>SUM(B14:B15)</f>
        <v>0</v>
      </c>
      <c r="C16" s="40">
        <f>B16/1382</f>
        <v>0</v>
      </c>
      <c r="D16" s="71">
        <f>SUM(D14:D15)</f>
        <v>1</v>
      </c>
      <c r="E16" s="41">
        <f>D16/1337</f>
        <v>7.4794315632011965E-4</v>
      </c>
      <c r="F16" s="77">
        <f>SUM(F14:F15)</f>
        <v>0</v>
      </c>
      <c r="G16" s="42">
        <f>F16/15281</f>
        <v>0</v>
      </c>
      <c r="H16" s="71">
        <f>SUM(H14:H15)</f>
        <v>4</v>
      </c>
      <c r="I16" s="41">
        <f>H16/12550</f>
        <v>3.1872509960159364E-4</v>
      </c>
      <c r="J16" s="37">
        <f>IF(D16=0, "-", IF((B16-D16)/D16&lt;10, (B16-D16)/D16, "&gt;999%"))</f>
        <v>-1</v>
      </c>
      <c r="K16" s="38">
        <f>IF(H16=0, "-", IF((F16-H16)/H16&lt;10, (F16-H16)/H16, "&gt;999%"))</f>
        <v>-1</v>
      </c>
    </row>
    <row r="17" spans="1:11" x14ac:dyDescent="0.2">
      <c r="B17" s="83"/>
      <c r="D17" s="83"/>
      <c r="F17" s="83"/>
      <c r="H17" s="83"/>
    </row>
    <row r="18" spans="1:11" x14ac:dyDescent="0.2">
      <c r="A18" s="163" t="s">
        <v>113</v>
      </c>
      <c r="B18" s="61" t="s">
        <v>12</v>
      </c>
      <c r="C18" s="62" t="s">
        <v>13</v>
      </c>
      <c r="D18" s="61" t="s">
        <v>12</v>
      </c>
      <c r="E18" s="63" t="s">
        <v>13</v>
      </c>
      <c r="F18" s="62" t="s">
        <v>12</v>
      </c>
      <c r="G18" s="62" t="s">
        <v>13</v>
      </c>
      <c r="H18" s="61" t="s">
        <v>12</v>
      </c>
      <c r="I18" s="63" t="s">
        <v>13</v>
      </c>
      <c r="J18" s="61"/>
      <c r="K18" s="63"/>
    </row>
    <row r="19" spans="1:11" x14ac:dyDescent="0.2">
      <c r="A19" s="7" t="s">
        <v>447</v>
      </c>
      <c r="B19" s="65">
        <v>0</v>
      </c>
      <c r="C19" s="34">
        <f>IF(B25=0, "-", B19/B25)</f>
        <v>0</v>
      </c>
      <c r="D19" s="65">
        <v>0</v>
      </c>
      <c r="E19" s="9">
        <f>IF(D25=0, "-", D19/D25)</f>
        <v>0</v>
      </c>
      <c r="F19" s="81">
        <v>0</v>
      </c>
      <c r="G19" s="34">
        <f>IF(F25=0, "-", F19/F25)</f>
        <v>0</v>
      </c>
      <c r="H19" s="65">
        <v>3</v>
      </c>
      <c r="I19" s="9">
        <f>IF(H25=0, "-", H19/H25)</f>
        <v>7.1428571428571425E-2</v>
      </c>
      <c r="J19" s="8" t="str">
        <f>IF(D19=0, "-", IF((B19-D19)/D19&lt;10, (B19-D19)/D19, "&gt;999%"))</f>
        <v>-</v>
      </c>
      <c r="K19" s="9">
        <f>IF(H19=0, "-", IF((F19-H19)/H19&lt;10, (F19-H19)/H19, "&gt;999%"))</f>
        <v>-1</v>
      </c>
    </row>
    <row r="20" spans="1:11" x14ac:dyDescent="0.2">
      <c r="A20" s="7" t="s">
        <v>448</v>
      </c>
      <c r="B20" s="65">
        <v>0</v>
      </c>
      <c r="C20" s="34">
        <f>IF(B25=0, "-", B20/B25)</f>
        <v>0</v>
      </c>
      <c r="D20" s="65">
        <v>0</v>
      </c>
      <c r="E20" s="9">
        <f>IF(D25=0, "-", D20/D25)</f>
        <v>0</v>
      </c>
      <c r="F20" s="81">
        <v>0</v>
      </c>
      <c r="G20" s="34">
        <f>IF(F25=0, "-", F20/F25)</f>
        <v>0</v>
      </c>
      <c r="H20" s="65">
        <v>1</v>
      </c>
      <c r="I20" s="9">
        <f>IF(H25=0, "-", H20/H25)</f>
        <v>2.3809523809523808E-2</v>
      </c>
      <c r="J20" s="8" t="str">
        <f>IF(D20=0, "-", IF((B20-D20)/D20&lt;10, (B20-D20)/D20, "&gt;999%"))</f>
        <v>-</v>
      </c>
      <c r="K20" s="9">
        <f>IF(H20=0, "-", IF((F20-H20)/H20&lt;10, (F20-H20)/H20, "&gt;999%"))</f>
        <v>-1</v>
      </c>
    </row>
    <row r="21" spans="1:11" x14ac:dyDescent="0.2">
      <c r="A21" s="7" t="s">
        <v>449</v>
      </c>
      <c r="B21" s="65">
        <v>2</v>
      </c>
      <c r="C21" s="34">
        <f>IF(B25=0, "-", B21/B25)</f>
        <v>0.66666666666666663</v>
      </c>
      <c r="D21" s="65">
        <v>0</v>
      </c>
      <c r="E21" s="9">
        <f>IF(D25=0, "-", D21/D25)</f>
        <v>0</v>
      </c>
      <c r="F21" s="81">
        <v>9</v>
      </c>
      <c r="G21" s="34">
        <f>IF(F25=0, "-", F21/F25)</f>
        <v>0.21428571428571427</v>
      </c>
      <c r="H21" s="65">
        <v>0</v>
      </c>
      <c r="I21" s="9">
        <f>IF(H25=0, "-", H21/H25)</f>
        <v>0</v>
      </c>
      <c r="J21" s="8" t="str">
        <f>IF(D21=0, "-", IF((B21-D21)/D21&lt;10, (B21-D21)/D21, "&gt;999%"))</f>
        <v>-</v>
      </c>
      <c r="K21" s="9" t="str">
        <f>IF(H21=0, "-", IF((F21-H21)/H21&lt;10, (F21-H21)/H21, "&gt;999%"))</f>
        <v>-</v>
      </c>
    </row>
    <row r="22" spans="1:11" x14ac:dyDescent="0.2">
      <c r="A22" s="7" t="s">
        <v>450</v>
      </c>
      <c r="B22" s="65">
        <v>1</v>
      </c>
      <c r="C22" s="34">
        <f>IF(B25=0, "-", B22/B25)</f>
        <v>0.33333333333333331</v>
      </c>
      <c r="D22" s="65">
        <v>1</v>
      </c>
      <c r="E22" s="9">
        <f>IF(D25=0, "-", D22/D25)</f>
        <v>0.16666666666666666</v>
      </c>
      <c r="F22" s="81">
        <v>9</v>
      </c>
      <c r="G22" s="34">
        <f>IF(F25=0, "-", F22/F25)</f>
        <v>0.21428571428571427</v>
      </c>
      <c r="H22" s="65">
        <v>6</v>
      </c>
      <c r="I22" s="9">
        <f>IF(H25=0, "-", H22/H25)</f>
        <v>0.14285714285714285</v>
      </c>
      <c r="J22" s="8">
        <f>IF(D22=0, "-", IF((B22-D22)/D22&lt;10, (B22-D22)/D22, "&gt;999%"))</f>
        <v>0</v>
      </c>
      <c r="K22" s="9">
        <f>IF(H22=0, "-", IF((F22-H22)/H22&lt;10, (F22-H22)/H22, "&gt;999%"))</f>
        <v>0.5</v>
      </c>
    </row>
    <row r="23" spans="1:11" x14ac:dyDescent="0.2">
      <c r="A23" s="7" t="s">
        <v>451</v>
      </c>
      <c r="B23" s="65">
        <v>0</v>
      </c>
      <c r="C23" s="34">
        <f>IF(B25=0, "-", B23/B25)</f>
        <v>0</v>
      </c>
      <c r="D23" s="65">
        <v>5</v>
      </c>
      <c r="E23" s="9">
        <f>IF(D25=0, "-", D23/D25)</f>
        <v>0.83333333333333337</v>
      </c>
      <c r="F23" s="81">
        <v>24</v>
      </c>
      <c r="G23" s="34">
        <f>IF(F25=0, "-", F23/F25)</f>
        <v>0.5714285714285714</v>
      </c>
      <c r="H23" s="65">
        <v>32</v>
      </c>
      <c r="I23" s="9">
        <f>IF(H25=0, "-", H23/H25)</f>
        <v>0.76190476190476186</v>
      </c>
      <c r="J23" s="8">
        <f>IF(D23=0, "-", IF((B23-D23)/D23&lt;10, (B23-D23)/D23, "&gt;999%"))</f>
        <v>-1</v>
      </c>
      <c r="K23" s="9">
        <f>IF(H23=0, "-", IF((F23-H23)/H23&lt;10, (F23-H23)/H23, "&gt;999%"))</f>
        <v>-0.25</v>
      </c>
    </row>
    <row r="24" spans="1:11" x14ac:dyDescent="0.2">
      <c r="A24" s="2"/>
      <c r="B24" s="68"/>
      <c r="C24" s="33"/>
      <c r="D24" s="68"/>
      <c r="E24" s="6"/>
      <c r="F24" s="82"/>
      <c r="G24" s="33"/>
      <c r="H24" s="68"/>
      <c r="I24" s="6"/>
      <c r="J24" s="5"/>
      <c r="K24" s="6"/>
    </row>
    <row r="25" spans="1:11" s="43" customFormat="1" x14ac:dyDescent="0.2">
      <c r="A25" s="162" t="s">
        <v>548</v>
      </c>
      <c r="B25" s="71">
        <f>SUM(B19:B24)</f>
        <v>3</v>
      </c>
      <c r="C25" s="40">
        <f>B25/1382</f>
        <v>2.1707670043415342E-3</v>
      </c>
      <c r="D25" s="71">
        <f>SUM(D19:D24)</f>
        <v>6</v>
      </c>
      <c r="E25" s="41">
        <f>D25/1337</f>
        <v>4.4876589379207179E-3</v>
      </c>
      <c r="F25" s="77">
        <f>SUM(F19:F24)</f>
        <v>42</v>
      </c>
      <c r="G25" s="42">
        <f>F25/15281</f>
        <v>2.7485112230874941E-3</v>
      </c>
      <c r="H25" s="71">
        <f>SUM(H19:H24)</f>
        <v>42</v>
      </c>
      <c r="I25" s="41">
        <f>H25/12550</f>
        <v>3.346613545816733E-3</v>
      </c>
      <c r="J25" s="37">
        <f>IF(D25=0, "-", IF((B25-D25)/D25&lt;10, (B25-D25)/D25, "&gt;999%"))</f>
        <v>-0.5</v>
      </c>
      <c r="K25" s="38">
        <f>IF(H25=0, "-", IF((F25-H25)/H25&lt;10, (F25-H25)/H25, "&gt;999%"))</f>
        <v>0</v>
      </c>
    </row>
    <row r="26" spans="1:11" x14ac:dyDescent="0.2">
      <c r="B26" s="83"/>
      <c r="D26" s="83"/>
      <c r="F26" s="83"/>
      <c r="H26" s="83"/>
    </row>
    <row r="27" spans="1:11" x14ac:dyDescent="0.2">
      <c r="A27" s="163" t="s">
        <v>114</v>
      </c>
      <c r="B27" s="61" t="s">
        <v>12</v>
      </c>
      <c r="C27" s="62" t="s">
        <v>13</v>
      </c>
      <c r="D27" s="61" t="s">
        <v>12</v>
      </c>
      <c r="E27" s="63" t="s">
        <v>13</v>
      </c>
      <c r="F27" s="62" t="s">
        <v>12</v>
      </c>
      <c r="G27" s="62" t="s">
        <v>13</v>
      </c>
      <c r="H27" s="61" t="s">
        <v>12</v>
      </c>
      <c r="I27" s="63" t="s">
        <v>13</v>
      </c>
      <c r="J27" s="61"/>
      <c r="K27" s="63"/>
    </row>
    <row r="28" spans="1:11" x14ac:dyDescent="0.2">
      <c r="A28" s="7" t="s">
        <v>452</v>
      </c>
      <c r="B28" s="65">
        <v>2</v>
      </c>
      <c r="C28" s="34">
        <f>IF(B39=0, "-", B28/B39)</f>
        <v>6.25E-2</v>
      </c>
      <c r="D28" s="65">
        <v>2</v>
      </c>
      <c r="E28" s="9">
        <f>IF(D39=0, "-", D28/D39)</f>
        <v>0.13333333333333333</v>
      </c>
      <c r="F28" s="81">
        <v>21</v>
      </c>
      <c r="G28" s="34">
        <f>IF(F39=0, "-", F28/F39)</f>
        <v>8.7499999999999994E-2</v>
      </c>
      <c r="H28" s="65">
        <v>14</v>
      </c>
      <c r="I28" s="9">
        <f>IF(H39=0, "-", H28/H39)</f>
        <v>5.9574468085106386E-2</v>
      </c>
      <c r="J28" s="8">
        <f t="shared" ref="J28:J37" si="0">IF(D28=0, "-", IF((B28-D28)/D28&lt;10, (B28-D28)/D28, "&gt;999%"))</f>
        <v>0</v>
      </c>
      <c r="K28" s="9">
        <f t="shared" ref="K28:K37" si="1">IF(H28=0, "-", IF((F28-H28)/H28&lt;10, (F28-H28)/H28, "&gt;999%"))</f>
        <v>0.5</v>
      </c>
    </row>
    <row r="29" spans="1:11" x14ac:dyDescent="0.2">
      <c r="A29" s="7" t="s">
        <v>453</v>
      </c>
      <c r="B29" s="65">
        <v>7</v>
      </c>
      <c r="C29" s="34">
        <f>IF(B39=0, "-", B29/B39)</f>
        <v>0.21875</v>
      </c>
      <c r="D29" s="65">
        <v>5</v>
      </c>
      <c r="E29" s="9">
        <f>IF(D39=0, "-", D29/D39)</f>
        <v>0.33333333333333331</v>
      </c>
      <c r="F29" s="81">
        <v>62</v>
      </c>
      <c r="G29" s="34">
        <f>IF(F39=0, "-", F29/F39)</f>
        <v>0.25833333333333336</v>
      </c>
      <c r="H29" s="65">
        <v>83</v>
      </c>
      <c r="I29" s="9">
        <f>IF(H39=0, "-", H29/H39)</f>
        <v>0.35319148936170214</v>
      </c>
      <c r="J29" s="8">
        <f t="shared" si="0"/>
        <v>0.4</v>
      </c>
      <c r="K29" s="9">
        <f t="shared" si="1"/>
        <v>-0.25301204819277107</v>
      </c>
    </row>
    <row r="30" spans="1:11" x14ac:dyDescent="0.2">
      <c r="A30" s="7" t="s">
        <v>454</v>
      </c>
      <c r="B30" s="65">
        <v>1</v>
      </c>
      <c r="C30" s="34">
        <f>IF(B39=0, "-", B30/B39)</f>
        <v>3.125E-2</v>
      </c>
      <c r="D30" s="65">
        <v>1</v>
      </c>
      <c r="E30" s="9">
        <f>IF(D39=0, "-", D30/D39)</f>
        <v>6.6666666666666666E-2</v>
      </c>
      <c r="F30" s="81">
        <v>8</v>
      </c>
      <c r="G30" s="34">
        <f>IF(F39=0, "-", F30/F39)</f>
        <v>3.3333333333333333E-2</v>
      </c>
      <c r="H30" s="65">
        <v>13</v>
      </c>
      <c r="I30" s="9">
        <f>IF(H39=0, "-", H30/H39)</f>
        <v>5.5319148936170209E-2</v>
      </c>
      <c r="J30" s="8">
        <f t="shared" si="0"/>
        <v>0</v>
      </c>
      <c r="K30" s="9">
        <f t="shared" si="1"/>
        <v>-0.38461538461538464</v>
      </c>
    </row>
    <row r="31" spans="1:11" x14ac:dyDescent="0.2">
      <c r="A31" s="7" t="s">
        <v>455</v>
      </c>
      <c r="B31" s="65">
        <v>1</v>
      </c>
      <c r="C31" s="34">
        <f>IF(B39=0, "-", B31/B39)</f>
        <v>3.125E-2</v>
      </c>
      <c r="D31" s="65">
        <v>0</v>
      </c>
      <c r="E31" s="9">
        <f>IF(D39=0, "-", D31/D39)</f>
        <v>0</v>
      </c>
      <c r="F31" s="81">
        <v>7</v>
      </c>
      <c r="G31" s="34">
        <f>IF(F39=0, "-", F31/F39)</f>
        <v>2.9166666666666667E-2</v>
      </c>
      <c r="H31" s="65">
        <v>6</v>
      </c>
      <c r="I31" s="9">
        <f>IF(H39=0, "-", H31/H39)</f>
        <v>2.553191489361702E-2</v>
      </c>
      <c r="J31" s="8" t="str">
        <f t="shared" si="0"/>
        <v>-</v>
      </c>
      <c r="K31" s="9">
        <f t="shared" si="1"/>
        <v>0.16666666666666666</v>
      </c>
    </row>
    <row r="32" spans="1:11" x14ac:dyDescent="0.2">
      <c r="A32" s="7" t="s">
        <v>456</v>
      </c>
      <c r="B32" s="65">
        <v>6</v>
      </c>
      <c r="C32" s="34">
        <f>IF(B39=0, "-", B32/B39)</f>
        <v>0.1875</v>
      </c>
      <c r="D32" s="65">
        <v>0</v>
      </c>
      <c r="E32" s="9">
        <f>IF(D39=0, "-", D32/D39)</f>
        <v>0</v>
      </c>
      <c r="F32" s="81">
        <v>13</v>
      </c>
      <c r="G32" s="34">
        <f>IF(F39=0, "-", F32/F39)</f>
        <v>5.4166666666666669E-2</v>
      </c>
      <c r="H32" s="65">
        <v>3</v>
      </c>
      <c r="I32" s="9">
        <f>IF(H39=0, "-", H32/H39)</f>
        <v>1.276595744680851E-2</v>
      </c>
      <c r="J32" s="8" t="str">
        <f t="shared" si="0"/>
        <v>-</v>
      </c>
      <c r="K32" s="9">
        <f t="shared" si="1"/>
        <v>3.3333333333333335</v>
      </c>
    </row>
    <row r="33" spans="1:11" x14ac:dyDescent="0.2">
      <c r="A33" s="7" t="s">
        <v>457</v>
      </c>
      <c r="B33" s="65">
        <v>2</v>
      </c>
      <c r="C33" s="34">
        <f>IF(B39=0, "-", B33/B39)</f>
        <v>6.25E-2</v>
      </c>
      <c r="D33" s="65">
        <v>0</v>
      </c>
      <c r="E33" s="9">
        <f>IF(D39=0, "-", D33/D39)</f>
        <v>0</v>
      </c>
      <c r="F33" s="81">
        <v>4</v>
      </c>
      <c r="G33" s="34">
        <f>IF(F39=0, "-", F33/F39)</f>
        <v>1.6666666666666666E-2</v>
      </c>
      <c r="H33" s="65">
        <v>0</v>
      </c>
      <c r="I33" s="9">
        <f>IF(H39=0, "-", H33/H39)</f>
        <v>0</v>
      </c>
      <c r="J33" s="8" t="str">
        <f t="shared" si="0"/>
        <v>-</v>
      </c>
      <c r="K33" s="9" t="str">
        <f t="shared" si="1"/>
        <v>-</v>
      </c>
    </row>
    <row r="34" spans="1:11" x14ac:dyDescent="0.2">
      <c r="A34" s="7" t="s">
        <v>458</v>
      </c>
      <c r="B34" s="65">
        <v>1</v>
      </c>
      <c r="C34" s="34">
        <f>IF(B39=0, "-", B34/B39)</f>
        <v>3.125E-2</v>
      </c>
      <c r="D34" s="65">
        <v>0</v>
      </c>
      <c r="E34" s="9">
        <f>IF(D39=0, "-", D34/D39)</f>
        <v>0</v>
      </c>
      <c r="F34" s="81">
        <v>4</v>
      </c>
      <c r="G34" s="34">
        <f>IF(F39=0, "-", F34/F39)</f>
        <v>1.6666666666666666E-2</v>
      </c>
      <c r="H34" s="65">
        <v>0</v>
      </c>
      <c r="I34" s="9">
        <f>IF(H39=0, "-", H34/H39)</f>
        <v>0</v>
      </c>
      <c r="J34" s="8" t="str">
        <f t="shared" si="0"/>
        <v>-</v>
      </c>
      <c r="K34" s="9" t="str">
        <f t="shared" si="1"/>
        <v>-</v>
      </c>
    </row>
    <row r="35" spans="1:11" x14ac:dyDescent="0.2">
      <c r="A35" s="7" t="s">
        <v>459</v>
      </c>
      <c r="B35" s="65">
        <v>2</v>
      </c>
      <c r="C35" s="34">
        <f>IF(B39=0, "-", B35/B39)</f>
        <v>6.25E-2</v>
      </c>
      <c r="D35" s="65">
        <v>0</v>
      </c>
      <c r="E35" s="9">
        <f>IF(D39=0, "-", D35/D39)</f>
        <v>0</v>
      </c>
      <c r="F35" s="81">
        <v>28</v>
      </c>
      <c r="G35" s="34">
        <f>IF(F39=0, "-", F35/F39)</f>
        <v>0.11666666666666667</v>
      </c>
      <c r="H35" s="65">
        <v>27</v>
      </c>
      <c r="I35" s="9">
        <f>IF(H39=0, "-", H35/H39)</f>
        <v>0.1148936170212766</v>
      </c>
      <c r="J35" s="8" t="str">
        <f t="shared" si="0"/>
        <v>-</v>
      </c>
      <c r="K35" s="9">
        <f t="shared" si="1"/>
        <v>3.7037037037037035E-2</v>
      </c>
    </row>
    <row r="36" spans="1:11" x14ac:dyDescent="0.2">
      <c r="A36" s="7" t="s">
        <v>460</v>
      </c>
      <c r="B36" s="65">
        <v>10</v>
      </c>
      <c r="C36" s="34">
        <f>IF(B39=0, "-", B36/B39)</f>
        <v>0.3125</v>
      </c>
      <c r="D36" s="65">
        <v>6</v>
      </c>
      <c r="E36" s="9">
        <f>IF(D39=0, "-", D36/D39)</f>
        <v>0.4</v>
      </c>
      <c r="F36" s="81">
        <v>80</v>
      </c>
      <c r="G36" s="34">
        <f>IF(F39=0, "-", F36/F39)</f>
        <v>0.33333333333333331</v>
      </c>
      <c r="H36" s="65">
        <v>55</v>
      </c>
      <c r="I36" s="9">
        <f>IF(H39=0, "-", H36/H39)</f>
        <v>0.23404255319148937</v>
      </c>
      <c r="J36" s="8">
        <f t="shared" si="0"/>
        <v>0.66666666666666663</v>
      </c>
      <c r="K36" s="9">
        <f t="shared" si="1"/>
        <v>0.45454545454545453</v>
      </c>
    </row>
    <row r="37" spans="1:11" x14ac:dyDescent="0.2">
      <c r="A37" s="7" t="s">
        <v>461</v>
      </c>
      <c r="B37" s="65">
        <v>0</v>
      </c>
      <c r="C37" s="34">
        <f>IF(B39=0, "-", B37/B39)</f>
        <v>0</v>
      </c>
      <c r="D37" s="65">
        <v>1</v>
      </c>
      <c r="E37" s="9">
        <f>IF(D39=0, "-", D37/D39)</f>
        <v>6.6666666666666666E-2</v>
      </c>
      <c r="F37" s="81">
        <v>13</v>
      </c>
      <c r="G37" s="34">
        <f>IF(F39=0, "-", F37/F39)</f>
        <v>5.4166666666666669E-2</v>
      </c>
      <c r="H37" s="65">
        <v>34</v>
      </c>
      <c r="I37" s="9">
        <f>IF(H39=0, "-", H37/H39)</f>
        <v>0.14468085106382977</v>
      </c>
      <c r="J37" s="8">
        <f t="shared" si="0"/>
        <v>-1</v>
      </c>
      <c r="K37" s="9">
        <f t="shared" si="1"/>
        <v>-0.61764705882352944</v>
      </c>
    </row>
    <row r="38" spans="1:11" x14ac:dyDescent="0.2">
      <c r="A38" s="2"/>
      <c r="B38" s="68"/>
      <c r="C38" s="33"/>
      <c r="D38" s="68"/>
      <c r="E38" s="6"/>
      <c r="F38" s="82"/>
      <c r="G38" s="33"/>
      <c r="H38" s="68"/>
      <c r="I38" s="6"/>
      <c r="J38" s="5"/>
      <c r="K38" s="6"/>
    </row>
    <row r="39" spans="1:11" s="43" customFormat="1" x14ac:dyDescent="0.2">
      <c r="A39" s="162" t="s">
        <v>547</v>
      </c>
      <c r="B39" s="71">
        <f>SUM(B28:B38)</f>
        <v>32</v>
      </c>
      <c r="C39" s="40">
        <f>B39/1382</f>
        <v>2.3154848046309694E-2</v>
      </c>
      <c r="D39" s="71">
        <f>SUM(D28:D38)</f>
        <v>15</v>
      </c>
      <c r="E39" s="41">
        <f>D39/1337</f>
        <v>1.1219147344801795E-2</v>
      </c>
      <c r="F39" s="77">
        <f>SUM(F28:F38)</f>
        <v>240</v>
      </c>
      <c r="G39" s="42">
        <f>F39/15281</f>
        <v>1.5705778417642823E-2</v>
      </c>
      <c r="H39" s="71">
        <f>SUM(H28:H38)</f>
        <v>235</v>
      </c>
      <c r="I39" s="41">
        <f>H39/12550</f>
        <v>1.8725099601593624E-2</v>
      </c>
      <c r="J39" s="37">
        <f>IF(D39=0, "-", IF((B39-D39)/D39&lt;10, (B39-D39)/D39, "&gt;999%"))</f>
        <v>1.1333333333333333</v>
      </c>
      <c r="K39" s="38">
        <f>IF(H39=0, "-", IF((F39-H39)/H39&lt;10, (F39-H39)/H39, "&gt;999%"))</f>
        <v>2.1276595744680851E-2</v>
      </c>
    </row>
    <row r="40" spans="1:11" x14ac:dyDescent="0.2">
      <c r="B40" s="83"/>
      <c r="D40" s="83"/>
      <c r="F40" s="83"/>
      <c r="H40" s="83"/>
    </row>
    <row r="41" spans="1:11" x14ac:dyDescent="0.2">
      <c r="A41" s="163" t="s">
        <v>115</v>
      </c>
      <c r="B41" s="61" t="s">
        <v>12</v>
      </c>
      <c r="C41" s="62" t="s">
        <v>13</v>
      </c>
      <c r="D41" s="61" t="s">
        <v>12</v>
      </c>
      <c r="E41" s="63" t="s">
        <v>13</v>
      </c>
      <c r="F41" s="62" t="s">
        <v>12</v>
      </c>
      <c r="G41" s="62" t="s">
        <v>13</v>
      </c>
      <c r="H41" s="61" t="s">
        <v>12</v>
      </c>
      <c r="I41" s="63" t="s">
        <v>13</v>
      </c>
      <c r="J41" s="61"/>
      <c r="K41" s="63"/>
    </row>
    <row r="42" spans="1:11" x14ac:dyDescent="0.2">
      <c r="A42" s="7" t="s">
        <v>462</v>
      </c>
      <c r="B42" s="65">
        <v>1</v>
      </c>
      <c r="C42" s="34">
        <f>IF(B53=0, "-", B42/B53)</f>
        <v>3.8461538461538464E-2</v>
      </c>
      <c r="D42" s="65">
        <v>3</v>
      </c>
      <c r="E42" s="9">
        <f>IF(D53=0, "-", D42/D53)</f>
        <v>0.12</v>
      </c>
      <c r="F42" s="81">
        <v>19</v>
      </c>
      <c r="G42" s="34">
        <f>IF(F53=0, "-", F42/F53)</f>
        <v>7.1428571428571425E-2</v>
      </c>
      <c r="H42" s="65">
        <v>29</v>
      </c>
      <c r="I42" s="9">
        <f>IF(H53=0, "-", H42/H53)</f>
        <v>9.9315068493150679E-2</v>
      </c>
      <c r="J42" s="8">
        <f t="shared" ref="J42:J51" si="2">IF(D42=0, "-", IF((B42-D42)/D42&lt;10, (B42-D42)/D42, "&gt;999%"))</f>
        <v>-0.66666666666666663</v>
      </c>
      <c r="K42" s="9">
        <f t="shared" ref="K42:K51" si="3">IF(H42=0, "-", IF((F42-H42)/H42&lt;10, (F42-H42)/H42, "&gt;999%"))</f>
        <v>-0.34482758620689657</v>
      </c>
    </row>
    <row r="43" spans="1:11" x14ac:dyDescent="0.2">
      <c r="A43" s="7" t="s">
        <v>463</v>
      </c>
      <c r="B43" s="65">
        <v>3</v>
      </c>
      <c r="C43" s="34">
        <f>IF(B53=0, "-", B43/B53)</f>
        <v>0.11538461538461539</v>
      </c>
      <c r="D43" s="65">
        <v>3</v>
      </c>
      <c r="E43" s="9">
        <f>IF(D53=0, "-", D43/D53)</f>
        <v>0.12</v>
      </c>
      <c r="F43" s="81">
        <v>23</v>
      </c>
      <c r="G43" s="34">
        <f>IF(F53=0, "-", F43/F53)</f>
        <v>8.646616541353383E-2</v>
      </c>
      <c r="H43" s="65">
        <v>9</v>
      </c>
      <c r="I43" s="9">
        <f>IF(H53=0, "-", H43/H53)</f>
        <v>3.0821917808219176E-2</v>
      </c>
      <c r="J43" s="8">
        <f t="shared" si="2"/>
        <v>0</v>
      </c>
      <c r="K43" s="9">
        <f t="shared" si="3"/>
        <v>1.5555555555555556</v>
      </c>
    </row>
    <row r="44" spans="1:11" x14ac:dyDescent="0.2">
      <c r="A44" s="7" t="s">
        <v>464</v>
      </c>
      <c r="B44" s="65">
        <v>0</v>
      </c>
      <c r="C44" s="34">
        <f>IF(B53=0, "-", B44/B53)</f>
        <v>0</v>
      </c>
      <c r="D44" s="65">
        <v>0</v>
      </c>
      <c r="E44" s="9">
        <f>IF(D53=0, "-", D44/D53)</f>
        <v>0</v>
      </c>
      <c r="F44" s="81">
        <v>0</v>
      </c>
      <c r="G44" s="34">
        <f>IF(F53=0, "-", F44/F53)</f>
        <v>0</v>
      </c>
      <c r="H44" s="65">
        <v>1</v>
      </c>
      <c r="I44" s="9">
        <f>IF(H53=0, "-", H44/H53)</f>
        <v>3.4246575342465752E-3</v>
      </c>
      <c r="J44" s="8" t="str">
        <f t="shared" si="2"/>
        <v>-</v>
      </c>
      <c r="K44" s="9">
        <f t="shared" si="3"/>
        <v>-1</v>
      </c>
    </row>
    <row r="45" spans="1:11" x14ac:dyDescent="0.2">
      <c r="A45" s="7" t="s">
        <v>465</v>
      </c>
      <c r="B45" s="65">
        <v>4</v>
      </c>
      <c r="C45" s="34">
        <f>IF(B53=0, "-", B45/B53)</f>
        <v>0.15384615384615385</v>
      </c>
      <c r="D45" s="65">
        <v>4</v>
      </c>
      <c r="E45" s="9">
        <f>IF(D53=0, "-", D45/D53)</f>
        <v>0.16</v>
      </c>
      <c r="F45" s="81">
        <v>51</v>
      </c>
      <c r="G45" s="34">
        <f>IF(F53=0, "-", F45/F53)</f>
        <v>0.19172932330827067</v>
      </c>
      <c r="H45" s="65">
        <v>61</v>
      </c>
      <c r="I45" s="9">
        <f>IF(H53=0, "-", H45/H53)</f>
        <v>0.2089041095890411</v>
      </c>
      <c r="J45" s="8">
        <f t="shared" si="2"/>
        <v>0</v>
      </c>
      <c r="K45" s="9">
        <f t="shared" si="3"/>
        <v>-0.16393442622950818</v>
      </c>
    </row>
    <row r="46" spans="1:11" x14ac:dyDescent="0.2">
      <c r="A46" s="7" t="s">
        <v>466</v>
      </c>
      <c r="B46" s="65">
        <v>2</v>
      </c>
      <c r="C46" s="34">
        <f>IF(B53=0, "-", B46/B53)</f>
        <v>7.6923076923076927E-2</v>
      </c>
      <c r="D46" s="65">
        <v>3</v>
      </c>
      <c r="E46" s="9">
        <f>IF(D53=0, "-", D46/D53)</f>
        <v>0.12</v>
      </c>
      <c r="F46" s="81">
        <v>22</v>
      </c>
      <c r="G46" s="34">
        <f>IF(F53=0, "-", F46/F53)</f>
        <v>8.2706766917293228E-2</v>
      </c>
      <c r="H46" s="65">
        <v>34</v>
      </c>
      <c r="I46" s="9">
        <f>IF(H53=0, "-", H46/H53)</f>
        <v>0.11643835616438356</v>
      </c>
      <c r="J46" s="8">
        <f t="shared" si="2"/>
        <v>-0.33333333333333331</v>
      </c>
      <c r="K46" s="9">
        <f t="shared" si="3"/>
        <v>-0.35294117647058826</v>
      </c>
    </row>
    <row r="47" spans="1:11" x14ac:dyDescent="0.2">
      <c r="A47" s="7" t="s">
        <v>467</v>
      </c>
      <c r="B47" s="65">
        <v>0</v>
      </c>
      <c r="C47" s="34">
        <f>IF(B53=0, "-", B47/B53)</f>
        <v>0</v>
      </c>
      <c r="D47" s="65">
        <v>0</v>
      </c>
      <c r="E47" s="9">
        <f>IF(D53=0, "-", D47/D53)</f>
        <v>0</v>
      </c>
      <c r="F47" s="81">
        <v>2</v>
      </c>
      <c r="G47" s="34">
        <f>IF(F53=0, "-", F47/F53)</f>
        <v>7.5187969924812026E-3</v>
      </c>
      <c r="H47" s="65">
        <v>1</v>
      </c>
      <c r="I47" s="9">
        <f>IF(H53=0, "-", H47/H53)</f>
        <v>3.4246575342465752E-3</v>
      </c>
      <c r="J47" s="8" t="str">
        <f t="shared" si="2"/>
        <v>-</v>
      </c>
      <c r="K47" s="9">
        <f t="shared" si="3"/>
        <v>1</v>
      </c>
    </row>
    <row r="48" spans="1:11" x14ac:dyDescent="0.2">
      <c r="A48" s="7" t="s">
        <v>468</v>
      </c>
      <c r="B48" s="65">
        <v>0</v>
      </c>
      <c r="C48" s="34">
        <f>IF(B53=0, "-", B48/B53)</f>
        <v>0</v>
      </c>
      <c r="D48" s="65">
        <v>0</v>
      </c>
      <c r="E48" s="9">
        <f>IF(D53=0, "-", D48/D53)</f>
        <v>0</v>
      </c>
      <c r="F48" s="81">
        <v>7</v>
      </c>
      <c r="G48" s="34">
        <f>IF(F53=0, "-", F48/F53)</f>
        <v>2.6315789473684209E-2</v>
      </c>
      <c r="H48" s="65">
        <v>19</v>
      </c>
      <c r="I48" s="9">
        <f>IF(H53=0, "-", H48/H53)</f>
        <v>6.5068493150684928E-2</v>
      </c>
      <c r="J48" s="8" t="str">
        <f t="shared" si="2"/>
        <v>-</v>
      </c>
      <c r="K48" s="9">
        <f t="shared" si="3"/>
        <v>-0.63157894736842102</v>
      </c>
    </row>
    <row r="49" spans="1:11" x14ac:dyDescent="0.2">
      <c r="A49" s="7" t="s">
        <v>469</v>
      </c>
      <c r="B49" s="65">
        <v>1</v>
      </c>
      <c r="C49" s="34">
        <f>IF(B53=0, "-", B49/B53)</f>
        <v>3.8461538461538464E-2</v>
      </c>
      <c r="D49" s="65">
        <v>2</v>
      </c>
      <c r="E49" s="9">
        <f>IF(D53=0, "-", D49/D53)</f>
        <v>0.08</v>
      </c>
      <c r="F49" s="81">
        <v>8</v>
      </c>
      <c r="G49" s="34">
        <f>IF(F53=0, "-", F49/F53)</f>
        <v>3.007518796992481E-2</v>
      </c>
      <c r="H49" s="65">
        <v>12</v>
      </c>
      <c r="I49" s="9">
        <f>IF(H53=0, "-", H49/H53)</f>
        <v>4.1095890410958902E-2</v>
      </c>
      <c r="J49" s="8">
        <f t="shared" si="2"/>
        <v>-0.5</v>
      </c>
      <c r="K49" s="9">
        <f t="shared" si="3"/>
        <v>-0.33333333333333331</v>
      </c>
    </row>
    <row r="50" spans="1:11" x14ac:dyDescent="0.2">
      <c r="A50" s="7" t="s">
        <v>470</v>
      </c>
      <c r="B50" s="65">
        <v>14</v>
      </c>
      <c r="C50" s="34">
        <f>IF(B53=0, "-", B50/B53)</f>
        <v>0.53846153846153844</v>
      </c>
      <c r="D50" s="65">
        <v>10</v>
      </c>
      <c r="E50" s="9">
        <f>IF(D53=0, "-", D50/D53)</f>
        <v>0.4</v>
      </c>
      <c r="F50" s="81">
        <v>133</v>
      </c>
      <c r="G50" s="34">
        <f>IF(F53=0, "-", F50/F53)</f>
        <v>0.5</v>
      </c>
      <c r="H50" s="65">
        <v>121</v>
      </c>
      <c r="I50" s="9">
        <f>IF(H53=0, "-", H50/H53)</f>
        <v>0.41438356164383561</v>
      </c>
      <c r="J50" s="8">
        <f t="shared" si="2"/>
        <v>0.4</v>
      </c>
      <c r="K50" s="9">
        <f t="shared" si="3"/>
        <v>9.9173553719008267E-2</v>
      </c>
    </row>
    <row r="51" spans="1:11" x14ac:dyDescent="0.2">
      <c r="A51" s="7" t="s">
        <v>471</v>
      </c>
      <c r="B51" s="65">
        <v>1</v>
      </c>
      <c r="C51" s="34">
        <f>IF(B53=0, "-", B51/B53)</f>
        <v>3.8461538461538464E-2</v>
      </c>
      <c r="D51" s="65">
        <v>0</v>
      </c>
      <c r="E51" s="9">
        <f>IF(D53=0, "-", D51/D53)</f>
        <v>0</v>
      </c>
      <c r="F51" s="81">
        <v>1</v>
      </c>
      <c r="G51" s="34">
        <f>IF(F53=0, "-", F51/F53)</f>
        <v>3.7593984962406013E-3</v>
      </c>
      <c r="H51" s="65">
        <v>5</v>
      </c>
      <c r="I51" s="9">
        <f>IF(H53=0, "-", H51/H53)</f>
        <v>1.7123287671232876E-2</v>
      </c>
      <c r="J51" s="8" t="str">
        <f t="shared" si="2"/>
        <v>-</v>
      </c>
      <c r="K51" s="9">
        <f t="shared" si="3"/>
        <v>-0.8</v>
      </c>
    </row>
    <row r="52" spans="1:11" x14ac:dyDescent="0.2">
      <c r="A52" s="2"/>
      <c r="B52" s="68"/>
      <c r="C52" s="33"/>
      <c r="D52" s="68"/>
      <c r="E52" s="6"/>
      <c r="F52" s="82"/>
      <c r="G52" s="33"/>
      <c r="H52" s="68"/>
      <c r="I52" s="6"/>
      <c r="J52" s="5"/>
      <c r="K52" s="6"/>
    </row>
    <row r="53" spans="1:11" s="43" customFormat="1" x14ac:dyDescent="0.2">
      <c r="A53" s="162" t="s">
        <v>546</v>
      </c>
      <c r="B53" s="71">
        <f>SUM(B42:B52)</f>
        <v>26</v>
      </c>
      <c r="C53" s="40">
        <f>B53/1382</f>
        <v>1.8813314037626629E-2</v>
      </c>
      <c r="D53" s="71">
        <f>SUM(D42:D52)</f>
        <v>25</v>
      </c>
      <c r="E53" s="41">
        <f>D53/1337</f>
        <v>1.8698578908002993E-2</v>
      </c>
      <c r="F53" s="77">
        <f>SUM(F42:F52)</f>
        <v>266</v>
      </c>
      <c r="G53" s="42">
        <f>F53/15281</f>
        <v>1.7407237746220796E-2</v>
      </c>
      <c r="H53" s="71">
        <f>SUM(H42:H52)</f>
        <v>292</v>
      </c>
      <c r="I53" s="41">
        <f>H53/12550</f>
        <v>2.3266932270916335E-2</v>
      </c>
      <c r="J53" s="37">
        <f>IF(D53=0, "-", IF((B53-D53)/D53&lt;10, (B53-D53)/D53, "&gt;999%"))</f>
        <v>0.04</v>
      </c>
      <c r="K53" s="38">
        <f>IF(H53=0, "-", IF((F53-H53)/H53&lt;10, (F53-H53)/H53, "&gt;999%"))</f>
        <v>-8.9041095890410954E-2</v>
      </c>
    </row>
    <row r="54" spans="1:11" x14ac:dyDescent="0.2">
      <c r="B54" s="83"/>
      <c r="D54" s="83"/>
      <c r="F54" s="83"/>
      <c r="H54" s="83"/>
    </row>
    <row r="55" spans="1:11" x14ac:dyDescent="0.2">
      <c r="A55" s="163" t="s">
        <v>116</v>
      </c>
      <c r="B55" s="61" t="s">
        <v>12</v>
      </c>
      <c r="C55" s="62" t="s">
        <v>13</v>
      </c>
      <c r="D55" s="61" t="s">
        <v>12</v>
      </c>
      <c r="E55" s="63" t="s">
        <v>13</v>
      </c>
      <c r="F55" s="62" t="s">
        <v>12</v>
      </c>
      <c r="G55" s="62" t="s">
        <v>13</v>
      </c>
      <c r="H55" s="61" t="s">
        <v>12</v>
      </c>
      <c r="I55" s="63" t="s">
        <v>13</v>
      </c>
      <c r="J55" s="61"/>
      <c r="K55" s="63"/>
    </row>
    <row r="56" spans="1:11" x14ac:dyDescent="0.2">
      <c r="A56" s="7" t="s">
        <v>472</v>
      </c>
      <c r="B56" s="65">
        <v>57</v>
      </c>
      <c r="C56" s="34">
        <f>IF(B76=0, "-", B56/B76)</f>
        <v>0.3904109589041096</v>
      </c>
      <c r="D56" s="65">
        <v>31</v>
      </c>
      <c r="E56" s="9">
        <f>IF(D76=0, "-", D56/D76)</f>
        <v>0.19375000000000001</v>
      </c>
      <c r="F56" s="81">
        <v>388</v>
      </c>
      <c r="G56" s="34">
        <f>IF(F76=0, "-", F56/F76)</f>
        <v>0.27266338721011946</v>
      </c>
      <c r="H56" s="65">
        <v>322</v>
      </c>
      <c r="I56" s="9">
        <f>IF(H76=0, "-", H56/H76)</f>
        <v>0.22314622314622315</v>
      </c>
      <c r="J56" s="8">
        <f t="shared" ref="J56:J74" si="4">IF(D56=0, "-", IF((B56-D56)/D56&lt;10, (B56-D56)/D56, "&gt;999%"))</f>
        <v>0.83870967741935487</v>
      </c>
      <c r="K56" s="9">
        <f t="shared" ref="K56:K74" si="5">IF(H56=0, "-", IF((F56-H56)/H56&lt;10, (F56-H56)/H56, "&gt;999%"))</f>
        <v>0.20496894409937888</v>
      </c>
    </row>
    <row r="57" spans="1:11" x14ac:dyDescent="0.2">
      <c r="A57" s="7" t="s">
        <v>473</v>
      </c>
      <c r="B57" s="65">
        <v>0</v>
      </c>
      <c r="C57" s="34">
        <f>IF(B76=0, "-", B57/B76)</f>
        <v>0</v>
      </c>
      <c r="D57" s="65">
        <v>2</v>
      </c>
      <c r="E57" s="9">
        <f>IF(D76=0, "-", D57/D76)</f>
        <v>1.2500000000000001E-2</v>
      </c>
      <c r="F57" s="81">
        <v>6</v>
      </c>
      <c r="G57" s="34">
        <f>IF(F76=0, "-", F57/F76)</f>
        <v>4.216444132115249E-3</v>
      </c>
      <c r="H57" s="65">
        <v>7</v>
      </c>
      <c r="I57" s="9">
        <f>IF(H76=0, "-", H57/H76)</f>
        <v>4.8510048510048507E-3</v>
      </c>
      <c r="J57" s="8">
        <f t="shared" si="4"/>
        <v>-1</v>
      </c>
      <c r="K57" s="9">
        <f t="shared" si="5"/>
        <v>-0.14285714285714285</v>
      </c>
    </row>
    <row r="58" spans="1:11" x14ac:dyDescent="0.2">
      <c r="A58" s="7" t="s">
        <v>474</v>
      </c>
      <c r="B58" s="65">
        <v>1</v>
      </c>
      <c r="C58" s="34">
        <f>IF(B76=0, "-", B58/B76)</f>
        <v>6.8493150684931503E-3</v>
      </c>
      <c r="D58" s="65">
        <v>28</v>
      </c>
      <c r="E58" s="9">
        <f>IF(D76=0, "-", D58/D76)</f>
        <v>0.17499999999999999</v>
      </c>
      <c r="F58" s="81">
        <v>91</v>
      </c>
      <c r="G58" s="34">
        <f>IF(F76=0, "-", F58/F76)</f>
        <v>6.3949402670414615E-2</v>
      </c>
      <c r="H58" s="65">
        <v>186</v>
      </c>
      <c r="I58" s="9">
        <f>IF(H76=0, "-", H58/H76)</f>
        <v>0.12889812889812891</v>
      </c>
      <c r="J58" s="8">
        <f t="shared" si="4"/>
        <v>-0.9642857142857143</v>
      </c>
      <c r="K58" s="9">
        <f t="shared" si="5"/>
        <v>-0.510752688172043</v>
      </c>
    </row>
    <row r="59" spans="1:11" x14ac:dyDescent="0.2">
      <c r="A59" s="7" t="s">
        <v>475</v>
      </c>
      <c r="B59" s="65">
        <v>10</v>
      </c>
      <c r="C59" s="34">
        <f>IF(B76=0, "-", B59/B76)</f>
        <v>6.8493150684931503E-2</v>
      </c>
      <c r="D59" s="65">
        <v>14</v>
      </c>
      <c r="E59" s="9">
        <f>IF(D76=0, "-", D59/D76)</f>
        <v>8.7499999999999994E-2</v>
      </c>
      <c r="F59" s="81">
        <v>79</v>
      </c>
      <c r="G59" s="34">
        <f>IF(F76=0, "-", F59/F76)</f>
        <v>5.5516514406184117E-2</v>
      </c>
      <c r="H59" s="65">
        <v>71</v>
      </c>
      <c r="I59" s="9">
        <f>IF(H76=0, "-", H59/H76)</f>
        <v>4.9203049203049201E-2</v>
      </c>
      <c r="J59" s="8">
        <f t="shared" si="4"/>
        <v>-0.2857142857142857</v>
      </c>
      <c r="K59" s="9">
        <f t="shared" si="5"/>
        <v>0.11267605633802817</v>
      </c>
    </row>
    <row r="60" spans="1:11" x14ac:dyDescent="0.2">
      <c r="A60" s="7" t="s">
        <v>476</v>
      </c>
      <c r="B60" s="65">
        <v>1</v>
      </c>
      <c r="C60" s="34">
        <f>IF(B76=0, "-", B60/B76)</f>
        <v>6.8493150684931503E-3</v>
      </c>
      <c r="D60" s="65">
        <v>0</v>
      </c>
      <c r="E60" s="9">
        <f>IF(D76=0, "-", D60/D76)</f>
        <v>0</v>
      </c>
      <c r="F60" s="81">
        <v>5</v>
      </c>
      <c r="G60" s="34">
        <f>IF(F76=0, "-", F60/F76)</f>
        <v>3.5137034434293743E-3</v>
      </c>
      <c r="H60" s="65">
        <v>0</v>
      </c>
      <c r="I60" s="9">
        <f>IF(H76=0, "-", H60/H76)</f>
        <v>0</v>
      </c>
      <c r="J60" s="8" t="str">
        <f t="shared" si="4"/>
        <v>-</v>
      </c>
      <c r="K60" s="9" t="str">
        <f t="shared" si="5"/>
        <v>-</v>
      </c>
    </row>
    <row r="61" spans="1:11" x14ac:dyDescent="0.2">
      <c r="A61" s="7" t="s">
        <v>477</v>
      </c>
      <c r="B61" s="65">
        <v>5</v>
      </c>
      <c r="C61" s="34">
        <f>IF(B76=0, "-", B61/B76)</f>
        <v>3.4246575342465752E-2</v>
      </c>
      <c r="D61" s="65">
        <v>3</v>
      </c>
      <c r="E61" s="9">
        <f>IF(D76=0, "-", D61/D76)</f>
        <v>1.8749999999999999E-2</v>
      </c>
      <c r="F61" s="81">
        <v>41</v>
      </c>
      <c r="G61" s="34">
        <f>IF(F76=0, "-", F61/F76)</f>
        <v>2.8812368236120871E-2</v>
      </c>
      <c r="H61" s="65">
        <v>32</v>
      </c>
      <c r="I61" s="9">
        <f>IF(H76=0, "-", H61/H76)</f>
        <v>2.2176022176022176E-2</v>
      </c>
      <c r="J61" s="8">
        <f t="shared" si="4"/>
        <v>0.66666666666666663</v>
      </c>
      <c r="K61" s="9">
        <f t="shared" si="5"/>
        <v>0.28125</v>
      </c>
    </row>
    <row r="62" spans="1:11" x14ac:dyDescent="0.2">
      <c r="A62" s="7" t="s">
        <v>478</v>
      </c>
      <c r="B62" s="65">
        <v>5</v>
      </c>
      <c r="C62" s="34">
        <f>IF(B76=0, "-", B62/B76)</f>
        <v>3.4246575342465752E-2</v>
      </c>
      <c r="D62" s="65">
        <v>7</v>
      </c>
      <c r="E62" s="9">
        <f>IF(D76=0, "-", D62/D76)</f>
        <v>4.3749999999999997E-2</v>
      </c>
      <c r="F62" s="81">
        <v>43</v>
      </c>
      <c r="G62" s="34">
        <f>IF(F76=0, "-", F62/F76)</f>
        <v>3.0217849613492623E-2</v>
      </c>
      <c r="H62" s="65">
        <v>62</v>
      </c>
      <c r="I62" s="9">
        <f>IF(H76=0, "-", H62/H76)</f>
        <v>4.2966042966042964E-2</v>
      </c>
      <c r="J62" s="8">
        <f t="shared" si="4"/>
        <v>-0.2857142857142857</v>
      </c>
      <c r="K62" s="9">
        <f t="shared" si="5"/>
        <v>-0.30645161290322581</v>
      </c>
    </row>
    <row r="63" spans="1:11" x14ac:dyDescent="0.2">
      <c r="A63" s="7" t="s">
        <v>479</v>
      </c>
      <c r="B63" s="65">
        <v>0</v>
      </c>
      <c r="C63" s="34">
        <f>IF(B76=0, "-", B63/B76)</f>
        <v>0</v>
      </c>
      <c r="D63" s="65">
        <v>0</v>
      </c>
      <c r="E63" s="9">
        <f>IF(D76=0, "-", D63/D76)</f>
        <v>0</v>
      </c>
      <c r="F63" s="81">
        <v>0</v>
      </c>
      <c r="G63" s="34">
        <f>IF(F76=0, "-", F63/F76)</f>
        <v>0</v>
      </c>
      <c r="H63" s="65">
        <v>1</v>
      </c>
      <c r="I63" s="9">
        <f>IF(H76=0, "-", H63/H76)</f>
        <v>6.93000693000693E-4</v>
      </c>
      <c r="J63" s="8" t="str">
        <f t="shared" si="4"/>
        <v>-</v>
      </c>
      <c r="K63" s="9">
        <f t="shared" si="5"/>
        <v>-1</v>
      </c>
    </row>
    <row r="64" spans="1:11" x14ac:dyDescent="0.2">
      <c r="A64" s="7" t="s">
        <v>480</v>
      </c>
      <c r="B64" s="65">
        <v>0</v>
      </c>
      <c r="C64" s="34">
        <f>IF(B76=0, "-", B64/B76)</f>
        <v>0</v>
      </c>
      <c r="D64" s="65">
        <v>1</v>
      </c>
      <c r="E64" s="9">
        <f>IF(D76=0, "-", D64/D76)</f>
        <v>6.2500000000000003E-3</v>
      </c>
      <c r="F64" s="81">
        <v>15</v>
      </c>
      <c r="G64" s="34">
        <f>IF(F76=0, "-", F64/F76)</f>
        <v>1.0541110330288124E-2</v>
      </c>
      <c r="H64" s="65">
        <v>16</v>
      </c>
      <c r="I64" s="9">
        <f>IF(H76=0, "-", H64/H76)</f>
        <v>1.1088011088011088E-2</v>
      </c>
      <c r="J64" s="8">
        <f t="shared" si="4"/>
        <v>-1</v>
      </c>
      <c r="K64" s="9">
        <f t="shared" si="5"/>
        <v>-6.25E-2</v>
      </c>
    </row>
    <row r="65" spans="1:11" x14ac:dyDescent="0.2">
      <c r="A65" s="7" t="s">
        <v>481</v>
      </c>
      <c r="B65" s="65">
        <v>8</v>
      </c>
      <c r="C65" s="34">
        <f>IF(B76=0, "-", B65/B76)</f>
        <v>5.4794520547945202E-2</v>
      </c>
      <c r="D65" s="65">
        <v>11</v>
      </c>
      <c r="E65" s="9">
        <f>IF(D76=0, "-", D65/D76)</f>
        <v>6.8750000000000006E-2</v>
      </c>
      <c r="F65" s="81">
        <v>134</v>
      </c>
      <c r="G65" s="34">
        <f>IF(F76=0, "-", F65/F76)</f>
        <v>9.4167252283907238E-2</v>
      </c>
      <c r="H65" s="65">
        <v>172</v>
      </c>
      <c r="I65" s="9">
        <f>IF(H76=0, "-", H65/H76)</f>
        <v>0.11919611919611919</v>
      </c>
      <c r="J65" s="8">
        <f t="shared" si="4"/>
        <v>-0.27272727272727271</v>
      </c>
      <c r="K65" s="9">
        <f t="shared" si="5"/>
        <v>-0.22093023255813954</v>
      </c>
    </row>
    <row r="66" spans="1:11" x14ac:dyDescent="0.2">
      <c r="A66" s="7" t="s">
        <v>482</v>
      </c>
      <c r="B66" s="65">
        <v>12</v>
      </c>
      <c r="C66" s="34">
        <f>IF(B76=0, "-", B66/B76)</f>
        <v>8.2191780821917804E-2</v>
      </c>
      <c r="D66" s="65">
        <v>16</v>
      </c>
      <c r="E66" s="9">
        <f>IF(D76=0, "-", D66/D76)</f>
        <v>0.1</v>
      </c>
      <c r="F66" s="81">
        <v>118</v>
      </c>
      <c r="G66" s="34">
        <f>IF(F76=0, "-", F66/F76)</f>
        <v>8.2923401264933236E-2</v>
      </c>
      <c r="H66" s="65">
        <v>103</v>
      </c>
      <c r="I66" s="9">
        <f>IF(H76=0, "-", H66/H76)</f>
        <v>7.1379071379071374E-2</v>
      </c>
      <c r="J66" s="8">
        <f t="shared" si="4"/>
        <v>-0.25</v>
      </c>
      <c r="K66" s="9">
        <f t="shared" si="5"/>
        <v>0.14563106796116504</v>
      </c>
    </row>
    <row r="67" spans="1:11" x14ac:dyDescent="0.2">
      <c r="A67" s="7" t="s">
        <v>483</v>
      </c>
      <c r="B67" s="65">
        <v>2</v>
      </c>
      <c r="C67" s="34">
        <f>IF(B76=0, "-", B67/B76)</f>
        <v>1.3698630136986301E-2</v>
      </c>
      <c r="D67" s="65">
        <v>0</v>
      </c>
      <c r="E67" s="9">
        <f>IF(D76=0, "-", D67/D76)</f>
        <v>0</v>
      </c>
      <c r="F67" s="81">
        <v>21</v>
      </c>
      <c r="G67" s="34">
        <f>IF(F76=0, "-", F67/F76)</f>
        <v>1.4757554462403373E-2</v>
      </c>
      <c r="H67" s="65">
        <v>9</v>
      </c>
      <c r="I67" s="9">
        <f>IF(H76=0, "-", H67/H76)</f>
        <v>6.2370062370062374E-3</v>
      </c>
      <c r="J67" s="8" t="str">
        <f t="shared" si="4"/>
        <v>-</v>
      </c>
      <c r="K67" s="9">
        <f t="shared" si="5"/>
        <v>1.3333333333333333</v>
      </c>
    </row>
    <row r="68" spans="1:11" x14ac:dyDescent="0.2">
      <c r="A68" s="7" t="s">
        <v>484</v>
      </c>
      <c r="B68" s="65">
        <v>1</v>
      </c>
      <c r="C68" s="34">
        <f>IF(B76=0, "-", B68/B76)</f>
        <v>6.8493150684931503E-3</v>
      </c>
      <c r="D68" s="65">
        <v>1</v>
      </c>
      <c r="E68" s="9">
        <f>IF(D76=0, "-", D68/D76)</f>
        <v>6.2500000000000003E-3</v>
      </c>
      <c r="F68" s="81">
        <v>14</v>
      </c>
      <c r="G68" s="34">
        <f>IF(F76=0, "-", F68/F76)</f>
        <v>9.8383696416022483E-3</v>
      </c>
      <c r="H68" s="65">
        <v>16</v>
      </c>
      <c r="I68" s="9">
        <f>IF(H76=0, "-", H68/H76)</f>
        <v>1.1088011088011088E-2</v>
      </c>
      <c r="J68" s="8">
        <f t="shared" si="4"/>
        <v>0</v>
      </c>
      <c r="K68" s="9">
        <f t="shared" si="5"/>
        <v>-0.125</v>
      </c>
    </row>
    <row r="69" spans="1:11" x14ac:dyDescent="0.2">
      <c r="A69" s="7" t="s">
        <v>485</v>
      </c>
      <c r="B69" s="65">
        <v>0</v>
      </c>
      <c r="C69" s="34">
        <f>IF(B76=0, "-", B69/B76)</f>
        <v>0</v>
      </c>
      <c r="D69" s="65">
        <v>0</v>
      </c>
      <c r="E69" s="9">
        <f>IF(D76=0, "-", D69/D76)</f>
        <v>0</v>
      </c>
      <c r="F69" s="81">
        <v>1</v>
      </c>
      <c r="G69" s="34">
        <f>IF(F76=0, "-", F69/F76)</f>
        <v>7.0274068868587491E-4</v>
      </c>
      <c r="H69" s="65">
        <v>0</v>
      </c>
      <c r="I69" s="9">
        <f>IF(H76=0, "-", H69/H76)</f>
        <v>0</v>
      </c>
      <c r="J69" s="8" t="str">
        <f t="shared" si="4"/>
        <v>-</v>
      </c>
      <c r="K69" s="9" t="str">
        <f t="shared" si="5"/>
        <v>-</v>
      </c>
    </row>
    <row r="70" spans="1:11" x14ac:dyDescent="0.2">
      <c r="A70" s="7" t="s">
        <v>486</v>
      </c>
      <c r="B70" s="65">
        <v>0</v>
      </c>
      <c r="C70" s="34">
        <f>IF(B76=0, "-", B70/B76)</f>
        <v>0</v>
      </c>
      <c r="D70" s="65">
        <v>0</v>
      </c>
      <c r="E70" s="9">
        <f>IF(D76=0, "-", D70/D76)</f>
        <v>0</v>
      </c>
      <c r="F70" s="81">
        <v>1</v>
      </c>
      <c r="G70" s="34">
        <f>IF(F76=0, "-", F70/F76)</f>
        <v>7.0274068868587491E-4</v>
      </c>
      <c r="H70" s="65">
        <v>6</v>
      </c>
      <c r="I70" s="9">
        <f>IF(H76=0, "-", H70/H76)</f>
        <v>4.1580041580041582E-3</v>
      </c>
      <c r="J70" s="8" t="str">
        <f t="shared" si="4"/>
        <v>-</v>
      </c>
      <c r="K70" s="9">
        <f t="shared" si="5"/>
        <v>-0.83333333333333337</v>
      </c>
    </row>
    <row r="71" spans="1:11" x14ac:dyDescent="0.2">
      <c r="A71" s="7" t="s">
        <v>487</v>
      </c>
      <c r="B71" s="65">
        <v>2</v>
      </c>
      <c r="C71" s="34">
        <f>IF(B76=0, "-", B71/B76)</f>
        <v>1.3698630136986301E-2</v>
      </c>
      <c r="D71" s="65">
        <v>2</v>
      </c>
      <c r="E71" s="9">
        <f>IF(D76=0, "-", D71/D76)</f>
        <v>1.2500000000000001E-2</v>
      </c>
      <c r="F71" s="81">
        <v>8</v>
      </c>
      <c r="G71" s="34">
        <f>IF(F76=0, "-", F71/F76)</f>
        <v>5.6219255094869993E-3</v>
      </c>
      <c r="H71" s="65">
        <v>4</v>
      </c>
      <c r="I71" s="9">
        <f>IF(H76=0, "-", H71/H76)</f>
        <v>2.772002772002772E-3</v>
      </c>
      <c r="J71" s="8">
        <f t="shared" si="4"/>
        <v>0</v>
      </c>
      <c r="K71" s="9">
        <f t="shared" si="5"/>
        <v>1</v>
      </c>
    </row>
    <row r="72" spans="1:11" x14ac:dyDescent="0.2">
      <c r="A72" s="7" t="s">
        <v>488</v>
      </c>
      <c r="B72" s="65">
        <v>18</v>
      </c>
      <c r="C72" s="34">
        <f>IF(B76=0, "-", B72/B76)</f>
        <v>0.12328767123287671</v>
      </c>
      <c r="D72" s="65">
        <v>24</v>
      </c>
      <c r="E72" s="9">
        <f>IF(D76=0, "-", D72/D76)</f>
        <v>0.15</v>
      </c>
      <c r="F72" s="81">
        <v>237</v>
      </c>
      <c r="G72" s="34">
        <f>IF(F76=0, "-", F72/F76)</f>
        <v>0.16654954321855236</v>
      </c>
      <c r="H72" s="65">
        <v>256</v>
      </c>
      <c r="I72" s="9">
        <f>IF(H76=0, "-", H72/H76)</f>
        <v>0.17740817740817741</v>
      </c>
      <c r="J72" s="8">
        <f t="shared" si="4"/>
        <v>-0.25</v>
      </c>
      <c r="K72" s="9">
        <f t="shared" si="5"/>
        <v>-7.421875E-2</v>
      </c>
    </row>
    <row r="73" spans="1:11" x14ac:dyDescent="0.2">
      <c r="A73" s="7" t="s">
        <v>489</v>
      </c>
      <c r="B73" s="65">
        <v>4</v>
      </c>
      <c r="C73" s="34">
        <f>IF(B76=0, "-", B73/B76)</f>
        <v>2.7397260273972601E-2</v>
      </c>
      <c r="D73" s="65">
        <v>0</v>
      </c>
      <c r="E73" s="9">
        <f>IF(D76=0, "-", D73/D76)</f>
        <v>0</v>
      </c>
      <c r="F73" s="81">
        <v>37</v>
      </c>
      <c r="G73" s="34">
        <f>IF(F76=0, "-", F73/F76)</f>
        <v>2.600140548137737E-2</v>
      </c>
      <c r="H73" s="65">
        <v>29</v>
      </c>
      <c r="I73" s="9">
        <f>IF(H76=0, "-", H73/H76)</f>
        <v>2.0097020097020097E-2</v>
      </c>
      <c r="J73" s="8" t="str">
        <f t="shared" si="4"/>
        <v>-</v>
      </c>
      <c r="K73" s="9">
        <f t="shared" si="5"/>
        <v>0.27586206896551724</v>
      </c>
    </row>
    <row r="74" spans="1:11" x14ac:dyDescent="0.2">
      <c r="A74" s="7" t="s">
        <v>490</v>
      </c>
      <c r="B74" s="65">
        <v>20</v>
      </c>
      <c r="C74" s="34">
        <f>IF(B76=0, "-", B74/B76)</f>
        <v>0.13698630136986301</v>
      </c>
      <c r="D74" s="65">
        <v>20</v>
      </c>
      <c r="E74" s="9">
        <f>IF(D76=0, "-", D74/D76)</f>
        <v>0.125</v>
      </c>
      <c r="F74" s="81">
        <v>184</v>
      </c>
      <c r="G74" s="34">
        <f>IF(F76=0, "-", F74/F76)</f>
        <v>0.12930428671820099</v>
      </c>
      <c r="H74" s="65">
        <v>151</v>
      </c>
      <c r="I74" s="9">
        <f>IF(H76=0, "-", H74/H76)</f>
        <v>0.10464310464310464</v>
      </c>
      <c r="J74" s="8">
        <f t="shared" si="4"/>
        <v>0</v>
      </c>
      <c r="K74" s="9">
        <f t="shared" si="5"/>
        <v>0.2185430463576159</v>
      </c>
    </row>
    <row r="75" spans="1:11" x14ac:dyDescent="0.2">
      <c r="A75" s="2"/>
      <c r="B75" s="68"/>
      <c r="C75" s="33"/>
      <c r="D75" s="68"/>
      <c r="E75" s="6"/>
      <c r="F75" s="82"/>
      <c r="G75" s="33"/>
      <c r="H75" s="68"/>
      <c r="I75" s="6"/>
      <c r="J75" s="5"/>
      <c r="K75" s="6"/>
    </row>
    <row r="76" spans="1:11" s="43" customFormat="1" x14ac:dyDescent="0.2">
      <c r="A76" s="162" t="s">
        <v>545</v>
      </c>
      <c r="B76" s="71">
        <f>SUM(B56:B75)</f>
        <v>146</v>
      </c>
      <c r="C76" s="40">
        <f>B76/1382</f>
        <v>0.10564399421128799</v>
      </c>
      <c r="D76" s="71">
        <f>SUM(D56:D75)</f>
        <v>160</v>
      </c>
      <c r="E76" s="41">
        <f>D76/1337</f>
        <v>0.11967090501121914</v>
      </c>
      <c r="F76" s="77">
        <f>SUM(F56:F75)</f>
        <v>1423</v>
      </c>
      <c r="G76" s="42">
        <f>F76/15281</f>
        <v>9.3122177867940581E-2</v>
      </c>
      <c r="H76" s="71">
        <f>SUM(H56:H75)</f>
        <v>1443</v>
      </c>
      <c r="I76" s="41">
        <f>H76/12550</f>
        <v>0.1149800796812749</v>
      </c>
      <c r="J76" s="37">
        <f>IF(D76=0, "-", IF((B76-D76)/D76&lt;10, (B76-D76)/D76, "&gt;999%"))</f>
        <v>-8.7499999999999994E-2</v>
      </c>
      <c r="K76" s="38">
        <f>IF(H76=0, "-", IF((F76-H76)/H76&lt;10, (F76-H76)/H76, "&gt;999%"))</f>
        <v>-1.386001386001386E-2</v>
      </c>
    </row>
    <row r="77" spans="1:11" x14ac:dyDescent="0.2">
      <c r="B77" s="83"/>
      <c r="D77" s="83"/>
      <c r="F77" s="83"/>
      <c r="H77" s="83"/>
    </row>
    <row r="78" spans="1:11" x14ac:dyDescent="0.2">
      <c r="A78" s="27" t="s">
        <v>544</v>
      </c>
      <c r="B78" s="71">
        <v>208</v>
      </c>
      <c r="C78" s="40">
        <f>B78/1382</f>
        <v>0.15050651230101303</v>
      </c>
      <c r="D78" s="71">
        <v>210</v>
      </c>
      <c r="E78" s="41">
        <f>D78/1337</f>
        <v>0.15706806282722513</v>
      </c>
      <c r="F78" s="77">
        <v>1991</v>
      </c>
      <c r="G78" s="42">
        <f>F78/15281</f>
        <v>0.13029252012302861</v>
      </c>
      <c r="H78" s="71">
        <v>2038</v>
      </c>
      <c r="I78" s="41">
        <f>H78/12550</f>
        <v>0.16239043824701196</v>
      </c>
      <c r="J78" s="37">
        <f>IF(D78=0, "-", IF((B78-D78)/D78&lt;10, (B78-D78)/D78, "&gt;999%"))</f>
        <v>-9.5238095238095247E-3</v>
      </c>
      <c r="K78" s="38">
        <f>IF(H78=0, "-", IF((F78-H78)/H78&lt;10, (F78-H78)/H78, "&gt;999%"))</f>
        <v>-2.3061825318940136E-2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2" manualBreakCount="2">
    <brk id="53" max="16383" man="1"/>
    <brk id="78"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K28"/>
  <sheetViews>
    <sheetView tabSelected="1" zoomScaleNormal="100"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555</v>
      </c>
      <c r="C1" s="198"/>
      <c r="D1" s="198"/>
      <c r="E1" s="199"/>
      <c r="F1" s="199"/>
      <c r="G1" s="199"/>
      <c r="H1" s="199"/>
      <c r="I1" s="199"/>
      <c r="J1" s="199"/>
      <c r="K1" s="199"/>
    </row>
    <row r="2" spans="1:11" s="52" customFormat="1" ht="20.25" x14ac:dyDescent="0.3">
      <c r="A2" s="4" t="s">
        <v>93</v>
      </c>
      <c r="B2" s="202" t="s">
        <v>83</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37</v>
      </c>
      <c r="B7" s="65">
        <v>0</v>
      </c>
      <c r="C7" s="39">
        <f>IF(B28=0, "-", B7/B28)</f>
        <v>0</v>
      </c>
      <c r="D7" s="65">
        <v>0</v>
      </c>
      <c r="E7" s="21">
        <f>IF(D28=0, "-", D7/D28)</f>
        <v>0</v>
      </c>
      <c r="F7" s="81">
        <v>0</v>
      </c>
      <c r="G7" s="39">
        <f>IF(F28=0, "-", F7/F28)</f>
        <v>0</v>
      </c>
      <c r="H7" s="65">
        <v>3</v>
      </c>
      <c r="I7" s="21">
        <f>IF(H28=0, "-", H7/H28)</f>
        <v>1.4720314033366045E-3</v>
      </c>
      <c r="J7" s="20" t="str">
        <f t="shared" ref="J7:J26" si="0">IF(D7=0, "-", IF((B7-D7)/D7&lt;10, (B7-D7)/D7, "&gt;999%"))</f>
        <v>-</v>
      </c>
      <c r="K7" s="21">
        <f t="shared" ref="K7:K26" si="1">IF(H7=0, "-", IF((F7-H7)/H7&lt;10, (F7-H7)/H7, "&gt;999%"))</f>
        <v>-1</v>
      </c>
    </row>
    <row r="8" spans="1:11" x14ac:dyDescent="0.2">
      <c r="A8" s="7" t="s">
        <v>40</v>
      </c>
      <c r="B8" s="65">
        <v>0</v>
      </c>
      <c r="C8" s="39">
        <f>IF(B28=0, "-", B8/B28)</f>
        <v>0</v>
      </c>
      <c r="D8" s="65">
        <v>0</v>
      </c>
      <c r="E8" s="21">
        <f>IF(D28=0, "-", D8/D28)</f>
        <v>0</v>
      </c>
      <c r="F8" s="81">
        <v>0</v>
      </c>
      <c r="G8" s="39">
        <f>IF(F28=0, "-", F8/F28)</f>
        <v>0</v>
      </c>
      <c r="H8" s="65">
        <v>1</v>
      </c>
      <c r="I8" s="21">
        <f>IF(H28=0, "-", H8/H28)</f>
        <v>4.906771344455348E-4</v>
      </c>
      <c r="J8" s="20" t="str">
        <f t="shared" si="0"/>
        <v>-</v>
      </c>
      <c r="K8" s="21">
        <f t="shared" si="1"/>
        <v>-1</v>
      </c>
    </row>
    <row r="9" spans="1:11" x14ac:dyDescent="0.2">
      <c r="A9" s="7" t="s">
        <v>41</v>
      </c>
      <c r="B9" s="65">
        <v>60</v>
      </c>
      <c r="C9" s="39">
        <f>IF(B28=0, "-", B9/B28)</f>
        <v>0.28846153846153844</v>
      </c>
      <c r="D9" s="65">
        <v>36</v>
      </c>
      <c r="E9" s="21">
        <f>IF(D28=0, "-", D9/D28)</f>
        <v>0.17142857142857143</v>
      </c>
      <c r="F9" s="81">
        <v>428</v>
      </c>
      <c r="G9" s="39">
        <f>IF(F28=0, "-", F9/F28)</f>
        <v>0.21496735308890005</v>
      </c>
      <c r="H9" s="65">
        <v>365</v>
      </c>
      <c r="I9" s="21">
        <f>IF(H28=0, "-", H9/H28)</f>
        <v>0.17909715407262022</v>
      </c>
      <c r="J9" s="20">
        <f t="shared" si="0"/>
        <v>0.66666666666666663</v>
      </c>
      <c r="K9" s="21">
        <f t="shared" si="1"/>
        <v>0.17260273972602741</v>
      </c>
    </row>
    <row r="10" spans="1:11" x14ac:dyDescent="0.2">
      <c r="A10" s="7" t="s">
        <v>44</v>
      </c>
      <c r="B10" s="65">
        <v>3</v>
      </c>
      <c r="C10" s="39">
        <f>IF(B28=0, "-", B10/B28)</f>
        <v>1.4423076923076924E-2</v>
      </c>
      <c r="D10" s="65">
        <v>5</v>
      </c>
      <c r="E10" s="21">
        <f>IF(D28=0, "-", D10/D28)</f>
        <v>2.3809523809523808E-2</v>
      </c>
      <c r="F10" s="81">
        <v>29</v>
      </c>
      <c r="G10" s="39">
        <f>IF(F28=0, "-", F10/F28)</f>
        <v>1.4565544952285283E-2</v>
      </c>
      <c r="H10" s="65">
        <v>16</v>
      </c>
      <c r="I10" s="21">
        <f>IF(H28=0, "-", H10/H28)</f>
        <v>7.8508341511285568E-3</v>
      </c>
      <c r="J10" s="20">
        <f t="shared" si="0"/>
        <v>-0.4</v>
      </c>
      <c r="K10" s="21">
        <f t="shared" si="1"/>
        <v>0.8125</v>
      </c>
    </row>
    <row r="11" spans="1:11" x14ac:dyDescent="0.2">
      <c r="A11" s="7" t="s">
        <v>47</v>
      </c>
      <c r="B11" s="65">
        <v>1</v>
      </c>
      <c r="C11" s="39">
        <f>IF(B28=0, "-", B11/B28)</f>
        <v>4.807692307692308E-3</v>
      </c>
      <c r="D11" s="65">
        <v>28</v>
      </c>
      <c r="E11" s="21">
        <f>IF(D28=0, "-", D11/D28)</f>
        <v>0.13333333333333333</v>
      </c>
      <c r="F11" s="81">
        <v>91</v>
      </c>
      <c r="G11" s="39">
        <f>IF(F28=0, "-", F11/F28)</f>
        <v>4.5705675539929685E-2</v>
      </c>
      <c r="H11" s="65">
        <v>187</v>
      </c>
      <c r="I11" s="21">
        <f>IF(H28=0, "-", H11/H28)</f>
        <v>9.175662414131501E-2</v>
      </c>
      <c r="J11" s="20">
        <f t="shared" si="0"/>
        <v>-0.9642857142857143</v>
      </c>
      <c r="K11" s="21">
        <f t="shared" si="1"/>
        <v>-0.5133689839572193</v>
      </c>
    </row>
    <row r="12" spans="1:11" x14ac:dyDescent="0.2">
      <c r="A12" s="7" t="s">
        <v>49</v>
      </c>
      <c r="B12" s="65">
        <v>7</v>
      </c>
      <c r="C12" s="39">
        <f>IF(B28=0, "-", B12/B28)</f>
        <v>3.3653846153846152E-2</v>
      </c>
      <c r="D12" s="65">
        <v>5</v>
      </c>
      <c r="E12" s="21">
        <f>IF(D28=0, "-", D12/D28)</f>
        <v>2.3809523809523808E-2</v>
      </c>
      <c r="F12" s="81">
        <v>62</v>
      </c>
      <c r="G12" s="39">
        <f>IF(F28=0, "-", F12/F28)</f>
        <v>3.11401305876444E-2</v>
      </c>
      <c r="H12" s="65">
        <v>83</v>
      </c>
      <c r="I12" s="21">
        <f>IF(H28=0, "-", H12/H28)</f>
        <v>4.0726202158979388E-2</v>
      </c>
      <c r="J12" s="20">
        <f t="shared" si="0"/>
        <v>0.4</v>
      </c>
      <c r="K12" s="21">
        <f t="shared" si="1"/>
        <v>-0.25301204819277107</v>
      </c>
    </row>
    <row r="13" spans="1:11" x14ac:dyDescent="0.2">
      <c r="A13" s="7" t="s">
        <v>53</v>
      </c>
      <c r="B13" s="65">
        <v>14</v>
      </c>
      <c r="C13" s="39">
        <f>IF(B28=0, "-", B13/B28)</f>
        <v>6.7307692307692304E-2</v>
      </c>
      <c r="D13" s="65">
        <v>18</v>
      </c>
      <c r="E13" s="21">
        <f>IF(D28=0, "-", D13/D28)</f>
        <v>8.5714285714285715E-2</v>
      </c>
      <c r="F13" s="81">
        <v>130</v>
      </c>
      <c r="G13" s="39">
        <f>IF(F28=0, "-", F13/F28)</f>
        <v>6.5293822199899543E-2</v>
      </c>
      <c r="H13" s="65">
        <v>132</v>
      </c>
      <c r="I13" s="21">
        <f>IF(H28=0, "-", H13/H28)</f>
        <v>6.47693817468106E-2</v>
      </c>
      <c r="J13" s="20">
        <f t="shared" si="0"/>
        <v>-0.22222222222222221</v>
      </c>
      <c r="K13" s="21">
        <f t="shared" si="1"/>
        <v>-1.5151515151515152E-2</v>
      </c>
    </row>
    <row r="14" spans="1:11" x14ac:dyDescent="0.2">
      <c r="A14" s="7" t="s">
        <v>56</v>
      </c>
      <c r="B14" s="65">
        <v>1</v>
      </c>
      <c r="C14" s="39">
        <f>IF(B28=0, "-", B14/B28)</f>
        <v>4.807692307692308E-3</v>
      </c>
      <c r="D14" s="65">
        <v>0</v>
      </c>
      <c r="E14" s="21">
        <f>IF(D28=0, "-", D14/D28)</f>
        <v>0</v>
      </c>
      <c r="F14" s="81">
        <v>5</v>
      </c>
      <c r="G14" s="39">
        <f>IF(F28=0, "-", F14/F28)</f>
        <v>2.5113008538422904E-3</v>
      </c>
      <c r="H14" s="65">
        <v>0</v>
      </c>
      <c r="I14" s="21">
        <f>IF(H28=0, "-", H14/H28)</f>
        <v>0</v>
      </c>
      <c r="J14" s="20" t="str">
        <f t="shared" si="0"/>
        <v>-</v>
      </c>
      <c r="K14" s="21" t="str">
        <f t="shared" si="1"/>
        <v>-</v>
      </c>
    </row>
    <row r="15" spans="1:11" x14ac:dyDescent="0.2">
      <c r="A15" s="7" t="s">
        <v>60</v>
      </c>
      <c r="B15" s="65">
        <v>7</v>
      </c>
      <c r="C15" s="39">
        <f>IF(B28=0, "-", B15/B28)</f>
        <v>3.3653846153846152E-2</v>
      </c>
      <c r="D15" s="65">
        <v>4</v>
      </c>
      <c r="E15" s="21">
        <f>IF(D28=0, "-", D15/D28)</f>
        <v>1.9047619047619049E-2</v>
      </c>
      <c r="F15" s="81">
        <v>56</v>
      </c>
      <c r="G15" s="39">
        <f>IF(F28=0, "-", F15/F28)</f>
        <v>2.8126569563033652E-2</v>
      </c>
      <c r="H15" s="65">
        <v>51</v>
      </c>
      <c r="I15" s="21">
        <f>IF(H28=0, "-", H15/H28)</f>
        <v>2.5024533856722278E-2</v>
      </c>
      <c r="J15" s="20">
        <f t="shared" si="0"/>
        <v>0.75</v>
      </c>
      <c r="K15" s="21">
        <f t="shared" si="1"/>
        <v>9.8039215686274508E-2</v>
      </c>
    </row>
    <row r="16" spans="1:11" x14ac:dyDescent="0.2">
      <c r="A16" s="7" t="s">
        <v>63</v>
      </c>
      <c r="B16" s="65">
        <v>7</v>
      </c>
      <c r="C16" s="39">
        <f>IF(B28=0, "-", B16/B28)</f>
        <v>3.3653846153846152E-2</v>
      </c>
      <c r="D16" s="65">
        <v>10</v>
      </c>
      <c r="E16" s="21">
        <f>IF(D28=0, "-", D16/D28)</f>
        <v>4.7619047619047616E-2</v>
      </c>
      <c r="F16" s="81">
        <v>65</v>
      </c>
      <c r="G16" s="39">
        <f>IF(F28=0, "-", F16/F28)</f>
        <v>3.2646911099949771E-2</v>
      </c>
      <c r="H16" s="65">
        <v>96</v>
      </c>
      <c r="I16" s="21">
        <f>IF(H28=0, "-", H16/H28)</f>
        <v>4.7105004906771344E-2</v>
      </c>
      <c r="J16" s="20">
        <f t="shared" si="0"/>
        <v>-0.3</v>
      </c>
      <c r="K16" s="21">
        <f t="shared" si="1"/>
        <v>-0.32291666666666669</v>
      </c>
    </row>
    <row r="17" spans="1:11" x14ac:dyDescent="0.2">
      <c r="A17" s="7" t="s">
        <v>65</v>
      </c>
      <c r="B17" s="65">
        <v>0</v>
      </c>
      <c r="C17" s="39">
        <f>IF(B28=0, "-", B17/B28)</f>
        <v>0</v>
      </c>
      <c r="D17" s="65">
        <v>0</v>
      </c>
      <c r="E17" s="21">
        <f>IF(D28=0, "-", D17/D28)</f>
        <v>0</v>
      </c>
      <c r="F17" s="81">
        <v>0</v>
      </c>
      <c r="G17" s="39">
        <f>IF(F28=0, "-", F17/F28)</f>
        <v>0</v>
      </c>
      <c r="H17" s="65">
        <v>1</v>
      </c>
      <c r="I17" s="21">
        <f>IF(H28=0, "-", H17/H28)</f>
        <v>4.906771344455348E-4</v>
      </c>
      <c r="J17" s="20" t="str">
        <f t="shared" si="0"/>
        <v>-</v>
      </c>
      <c r="K17" s="21">
        <f t="shared" si="1"/>
        <v>-1</v>
      </c>
    </row>
    <row r="18" spans="1:11" x14ac:dyDescent="0.2">
      <c r="A18" s="7" t="s">
        <v>66</v>
      </c>
      <c r="B18" s="65">
        <v>6</v>
      </c>
      <c r="C18" s="39">
        <f>IF(B28=0, "-", B18/B28)</f>
        <v>2.8846153846153848E-2</v>
      </c>
      <c r="D18" s="65">
        <v>1</v>
      </c>
      <c r="E18" s="21">
        <f>IF(D28=0, "-", D18/D28)</f>
        <v>4.7619047619047623E-3</v>
      </c>
      <c r="F18" s="81">
        <v>33</v>
      </c>
      <c r="G18" s="39">
        <f>IF(F28=0, "-", F18/F28)</f>
        <v>1.6574585635359115E-2</v>
      </c>
      <c r="H18" s="65">
        <v>20</v>
      </c>
      <c r="I18" s="21">
        <f>IF(H28=0, "-", H18/H28)</f>
        <v>9.8135426889106973E-3</v>
      </c>
      <c r="J18" s="20">
        <f t="shared" si="0"/>
        <v>5</v>
      </c>
      <c r="K18" s="21">
        <f t="shared" si="1"/>
        <v>0.65</v>
      </c>
    </row>
    <row r="19" spans="1:11" x14ac:dyDescent="0.2">
      <c r="A19" s="7" t="s">
        <v>69</v>
      </c>
      <c r="B19" s="65">
        <v>10</v>
      </c>
      <c r="C19" s="39">
        <f>IF(B28=0, "-", B19/B28)</f>
        <v>4.807692307692308E-2</v>
      </c>
      <c r="D19" s="65">
        <v>11</v>
      </c>
      <c r="E19" s="21">
        <f>IF(D28=0, "-", D19/D28)</f>
        <v>5.2380952380952382E-2</v>
      </c>
      <c r="F19" s="81">
        <v>145</v>
      </c>
      <c r="G19" s="39">
        <f>IF(F28=0, "-", F19/F28)</f>
        <v>7.2827724761426418E-2</v>
      </c>
      <c r="H19" s="65">
        <v>191</v>
      </c>
      <c r="I19" s="21">
        <f>IF(H28=0, "-", H19/H28)</f>
        <v>9.3719332679097156E-2</v>
      </c>
      <c r="J19" s="20">
        <f t="shared" si="0"/>
        <v>-9.0909090909090912E-2</v>
      </c>
      <c r="K19" s="21">
        <f t="shared" si="1"/>
        <v>-0.24083769633507854</v>
      </c>
    </row>
    <row r="20" spans="1:11" x14ac:dyDescent="0.2">
      <c r="A20" s="7" t="s">
        <v>70</v>
      </c>
      <c r="B20" s="65">
        <v>13</v>
      </c>
      <c r="C20" s="39">
        <f>IF(B28=0, "-", B20/B28)</f>
        <v>6.25E-2</v>
      </c>
      <c r="D20" s="65">
        <v>18</v>
      </c>
      <c r="E20" s="21">
        <f>IF(D28=0, "-", D20/D28)</f>
        <v>8.5714285714285715E-2</v>
      </c>
      <c r="F20" s="81">
        <v>126</v>
      </c>
      <c r="G20" s="39">
        <f>IF(F28=0, "-", F20/F28)</f>
        <v>6.3284781516825719E-2</v>
      </c>
      <c r="H20" s="65">
        <v>115</v>
      </c>
      <c r="I20" s="21">
        <f>IF(H28=0, "-", H20/H28)</f>
        <v>5.6427870461236505E-2</v>
      </c>
      <c r="J20" s="20">
        <f t="shared" si="0"/>
        <v>-0.27777777777777779</v>
      </c>
      <c r="K20" s="21">
        <f t="shared" si="1"/>
        <v>9.5652173913043481E-2</v>
      </c>
    </row>
    <row r="21" spans="1:11" x14ac:dyDescent="0.2">
      <c r="A21" s="7" t="s">
        <v>71</v>
      </c>
      <c r="B21" s="65">
        <v>3</v>
      </c>
      <c r="C21" s="39">
        <f>IF(B28=0, "-", B21/B28)</f>
        <v>1.4423076923076924E-2</v>
      </c>
      <c r="D21" s="65">
        <v>0</v>
      </c>
      <c r="E21" s="21">
        <f>IF(D28=0, "-", D21/D28)</f>
        <v>0</v>
      </c>
      <c r="F21" s="81">
        <v>13</v>
      </c>
      <c r="G21" s="39">
        <f>IF(F28=0, "-", F21/F28)</f>
        <v>6.5293822199899544E-3</v>
      </c>
      <c r="H21" s="65">
        <v>0</v>
      </c>
      <c r="I21" s="21">
        <f>IF(H28=0, "-", H21/H28)</f>
        <v>0</v>
      </c>
      <c r="J21" s="20" t="str">
        <f t="shared" si="0"/>
        <v>-</v>
      </c>
      <c r="K21" s="21" t="str">
        <f t="shared" si="1"/>
        <v>-</v>
      </c>
    </row>
    <row r="22" spans="1:11" x14ac:dyDescent="0.2">
      <c r="A22" s="7" t="s">
        <v>73</v>
      </c>
      <c r="B22" s="65">
        <v>3</v>
      </c>
      <c r="C22" s="39">
        <f>IF(B28=0, "-", B22/B28)</f>
        <v>1.4423076923076924E-2</v>
      </c>
      <c r="D22" s="65">
        <v>1</v>
      </c>
      <c r="E22" s="21">
        <f>IF(D28=0, "-", D22/D28)</f>
        <v>4.7619047619047623E-3</v>
      </c>
      <c r="F22" s="81">
        <v>37</v>
      </c>
      <c r="G22" s="39">
        <f>IF(F28=0, "-", F22/F28)</f>
        <v>1.8583626318432949E-2</v>
      </c>
      <c r="H22" s="65">
        <v>31</v>
      </c>
      <c r="I22" s="21">
        <f>IF(H28=0, "-", H22/H28)</f>
        <v>1.5210991167811581E-2</v>
      </c>
      <c r="J22" s="20">
        <f t="shared" si="0"/>
        <v>2</v>
      </c>
      <c r="K22" s="21">
        <f t="shared" si="1"/>
        <v>0.19354838709677419</v>
      </c>
    </row>
    <row r="23" spans="1:11" x14ac:dyDescent="0.2">
      <c r="A23" s="7" t="s">
        <v>74</v>
      </c>
      <c r="B23" s="65">
        <v>3</v>
      </c>
      <c r="C23" s="39">
        <f>IF(B28=0, "-", B23/B28)</f>
        <v>1.4423076923076924E-2</v>
      </c>
      <c r="D23" s="65">
        <v>1</v>
      </c>
      <c r="E23" s="21">
        <f>IF(D28=0, "-", D23/D28)</f>
        <v>4.7619047619047623E-3</v>
      </c>
      <c r="F23" s="81">
        <v>39</v>
      </c>
      <c r="G23" s="39">
        <f>IF(F28=0, "-", F23/F28)</f>
        <v>1.9588146659969864E-2</v>
      </c>
      <c r="H23" s="65">
        <v>33</v>
      </c>
      <c r="I23" s="21">
        <f>IF(H28=0, "-", H23/H28)</f>
        <v>1.619234543670265E-2</v>
      </c>
      <c r="J23" s="20">
        <f t="shared" si="0"/>
        <v>2</v>
      </c>
      <c r="K23" s="21">
        <f t="shared" si="1"/>
        <v>0.18181818181818182</v>
      </c>
    </row>
    <row r="24" spans="1:11" x14ac:dyDescent="0.2">
      <c r="A24" s="7" t="s">
        <v>76</v>
      </c>
      <c r="B24" s="65">
        <v>2</v>
      </c>
      <c r="C24" s="39">
        <f>IF(B28=0, "-", B24/B28)</f>
        <v>9.6153846153846159E-3</v>
      </c>
      <c r="D24" s="65">
        <v>2</v>
      </c>
      <c r="E24" s="21">
        <f>IF(D28=0, "-", D24/D28)</f>
        <v>9.5238095238095247E-3</v>
      </c>
      <c r="F24" s="81">
        <v>8</v>
      </c>
      <c r="G24" s="39">
        <f>IF(F28=0, "-", F24/F28)</f>
        <v>4.0180813661476649E-3</v>
      </c>
      <c r="H24" s="65">
        <v>4</v>
      </c>
      <c r="I24" s="21">
        <f>IF(H28=0, "-", H24/H28)</f>
        <v>1.9627085377821392E-3</v>
      </c>
      <c r="J24" s="20">
        <f t="shared" si="0"/>
        <v>0</v>
      </c>
      <c r="K24" s="21">
        <f t="shared" si="1"/>
        <v>1</v>
      </c>
    </row>
    <row r="25" spans="1:11" x14ac:dyDescent="0.2">
      <c r="A25" s="7" t="s">
        <v>79</v>
      </c>
      <c r="B25" s="65">
        <v>47</v>
      </c>
      <c r="C25" s="39">
        <f>IF(B28=0, "-", B25/B28)</f>
        <v>0.22596153846153846</v>
      </c>
      <c r="D25" s="65">
        <v>44</v>
      </c>
      <c r="E25" s="21">
        <f>IF(D28=0, "-", D25/D28)</f>
        <v>0.20952380952380953</v>
      </c>
      <c r="F25" s="81">
        <v>502</v>
      </c>
      <c r="G25" s="39">
        <f>IF(F28=0, "-", F25/F28)</f>
        <v>0.25213460572576596</v>
      </c>
      <c r="H25" s="65">
        <v>487</v>
      </c>
      <c r="I25" s="21">
        <f>IF(H28=0, "-", H25/H28)</f>
        <v>0.23895976447497547</v>
      </c>
      <c r="J25" s="20">
        <f t="shared" si="0"/>
        <v>6.8181818181818177E-2</v>
      </c>
      <c r="K25" s="21">
        <f t="shared" si="1"/>
        <v>3.0800821355236138E-2</v>
      </c>
    </row>
    <row r="26" spans="1:11" x14ac:dyDescent="0.2">
      <c r="A26" s="7" t="s">
        <v>80</v>
      </c>
      <c r="B26" s="65">
        <v>21</v>
      </c>
      <c r="C26" s="39">
        <f>IF(B28=0, "-", B26/B28)</f>
        <v>0.10096153846153846</v>
      </c>
      <c r="D26" s="65">
        <v>26</v>
      </c>
      <c r="E26" s="21">
        <f>IF(D28=0, "-", D26/D28)</f>
        <v>0.12380952380952381</v>
      </c>
      <c r="F26" s="81">
        <v>222</v>
      </c>
      <c r="G26" s="39">
        <f>IF(F28=0, "-", F26/F28)</f>
        <v>0.11150175791059769</v>
      </c>
      <c r="H26" s="65">
        <v>222</v>
      </c>
      <c r="I26" s="21">
        <f>IF(H28=0, "-", H26/H28)</f>
        <v>0.10893032384690873</v>
      </c>
      <c r="J26" s="20">
        <f t="shared" si="0"/>
        <v>-0.19230769230769232</v>
      </c>
      <c r="K26" s="21">
        <f t="shared" si="1"/>
        <v>0</v>
      </c>
    </row>
    <row r="27" spans="1:11" x14ac:dyDescent="0.2">
      <c r="A27" s="2"/>
      <c r="B27" s="68"/>
      <c r="C27" s="33"/>
      <c r="D27" s="68"/>
      <c r="E27" s="6"/>
      <c r="F27" s="82"/>
      <c r="G27" s="33"/>
      <c r="H27" s="68"/>
      <c r="I27" s="6"/>
      <c r="J27" s="5"/>
      <c r="K27" s="6"/>
    </row>
    <row r="28" spans="1:11" s="43" customFormat="1" x14ac:dyDescent="0.2">
      <c r="A28" s="162" t="s">
        <v>544</v>
      </c>
      <c r="B28" s="71">
        <f>SUM(B7:B27)</f>
        <v>208</v>
      </c>
      <c r="C28" s="40">
        <v>1</v>
      </c>
      <c r="D28" s="71">
        <f>SUM(D7:D27)</f>
        <v>210</v>
      </c>
      <c r="E28" s="41">
        <v>1</v>
      </c>
      <c r="F28" s="77">
        <f>SUM(F7:F27)</f>
        <v>1991</v>
      </c>
      <c r="G28" s="42">
        <v>1</v>
      </c>
      <c r="H28" s="71">
        <f>SUM(H7:H27)</f>
        <v>2038</v>
      </c>
      <c r="I28" s="41">
        <v>1</v>
      </c>
      <c r="J28" s="37">
        <f>IF(D28=0, "-", (B28-D28)/D28)</f>
        <v>-9.5238095238095247E-3</v>
      </c>
      <c r="K28" s="38">
        <f>IF(H28=0, "-", (F28-H28)/H28)</f>
        <v>-2.3061825318940136E-2</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K21"/>
  <sheetViews>
    <sheetView tabSelected="1" zoomScaleNormal="100" workbookViewId="0">
      <selection activeCell="M1" sqref="M1"/>
    </sheetView>
  </sheetViews>
  <sheetFormatPr defaultRowHeight="12.75" x14ac:dyDescent="0.2"/>
  <cols>
    <col min="1" max="1" width="26.7109375" bestFit="1"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93</v>
      </c>
      <c r="B2" s="202" t="s">
        <v>83</v>
      </c>
      <c r="C2" s="198"/>
      <c r="D2" s="198"/>
      <c r="E2" s="203"/>
      <c r="F2" s="203"/>
      <c r="G2" s="203"/>
      <c r="H2" s="203"/>
      <c r="I2" s="203"/>
      <c r="J2" s="203"/>
      <c r="K2" s="203"/>
    </row>
    <row r="4" spans="1:11" ht="15.75" x14ac:dyDescent="0.25">
      <c r="A4" s="164" t="s">
        <v>110</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117</v>
      </c>
      <c r="B6" s="61" t="s">
        <v>12</v>
      </c>
      <c r="C6" s="62" t="s">
        <v>13</v>
      </c>
      <c r="D6" s="61" t="s">
        <v>12</v>
      </c>
      <c r="E6" s="63" t="s">
        <v>13</v>
      </c>
      <c r="F6" s="62" t="s">
        <v>12</v>
      </c>
      <c r="G6" s="62" t="s">
        <v>13</v>
      </c>
      <c r="H6" s="61" t="s">
        <v>12</v>
      </c>
      <c r="I6" s="63" t="s">
        <v>13</v>
      </c>
      <c r="J6" s="61"/>
      <c r="K6" s="63"/>
    </row>
    <row r="7" spans="1:11" x14ac:dyDescent="0.2">
      <c r="A7" s="7" t="s">
        <v>491</v>
      </c>
      <c r="B7" s="65">
        <v>0</v>
      </c>
      <c r="C7" s="34">
        <f>IF(B19=0, "-", B7/B19)</f>
        <v>0</v>
      </c>
      <c r="D7" s="65">
        <v>0</v>
      </c>
      <c r="E7" s="9">
        <f>IF(D19=0, "-", D7/D19)</f>
        <v>0</v>
      </c>
      <c r="F7" s="81">
        <v>3</v>
      </c>
      <c r="G7" s="34">
        <f>IF(F19=0, "-", F7/F19)</f>
        <v>2.2556390977443608E-2</v>
      </c>
      <c r="H7" s="65">
        <v>5</v>
      </c>
      <c r="I7" s="9">
        <f>IF(H19=0, "-", H7/H19)</f>
        <v>4.3478260869565216E-2</v>
      </c>
      <c r="J7" s="8" t="str">
        <f t="shared" ref="J7:J17" si="0">IF(D7=0, "-", IF((B7-D7)/D7&lt;10, (B7-D7)/D7, "&gt;999%"))</f>
        <v>-</v>
      </c>
      <c r="K7" s="9">
        <f t="shared" ref="K7:K17" si="1">IF(H7=0, "-", IF((F7-H7)/H7&lt;10, (F7-H7)/H7, "&gt;999%"))</f>
        <v>-0.4</v>
      </c>
    </row>
    <row r="8" spans="1:11" x14ac:dyDescent="0.2">
      <c r="A8" s="7" t="s">
        <v>492</v>
      </c>
      <c r="B8" s="65">
        <v>0</v>
      </c>
      <c r="C8" s="34">
        <f>IF(B19=0, "-", B8/B19)</f>
        <v>0</v>
      </c>
      <c r="D8" s="65">
        <v>1</v>
      </c>
      <c r="E8" s="9">
        <f>IF(D19=0, "-", D8/D19)</f>
        <v>7.1428571428571425E-2</v>
      </c>
      <c r="F8" s="81">
        <v>7</v>
      </c>
      <c r="G8" s="34">
        <f>IF(F19=0, "-", F8/F19)</f>
        <v>5.2631578947368418E-2</v>
      </c>
      <c r="H8" s="65">
        <v>8</v>
      </c>
      <c r="I8" s="9">
        <f>IF(H19=0, "-", H8/H19)</f>
        <v>6.9565217391304349E-2</v>
      </c>
      <c r="J8" s="8">
        <f t="shared" si="0"/>
        <v>-1</v>
      </c>
      <c r="K8" s="9">
        <f t="shared" si="1"/>
        <v>-0.125</v>
      </c>
    </row>
    <row r="9" spans="1:11" x14ac:dyDescent="0.2">
      <c r="A9" s="7" t="s">
        <v>493</v>
      </c>
      <c r="B9" s="65">
        <v>0</v>
      </c>
      <c r="C9" s="34">
        <f>IF(B19=0, "-", B9/B19)</f>
        <v>0</v>
      </c>
      <c r="D9" s="65">
        <v>0</v>
      </c>
      <c r="E9" s="9">
        <f>IF(D19=0, "-", D9/D19)</f>
        <v>0</v>
      </c>
      <c r="F9" s="81">
        <v>17</v>
      </c>
      <c r="G9" s="34">
        <f>IF(F19=0, "-", F9/F19)</f>
        <v>0.12781954887218044</v>
      </c>
      <c r="H9" s="65">
        <v>5</v>
      </c>
      <c r="I9" s="9">
        <f>IF(H19=0, "-", H9/H19)</f>
        <v>4.3478260869565216E-2</v>
      </c>
      <c r="J9" s="8" t="str">
        <f t="shared" si="0"/>
        <v>-</v>
      </c>
      <c r="K9" s="9">
        <f t="shared" si="1"/>
        <v>2.4</v>
      </c>
    </row>
    <row r="10" spans="1:11" x14ac:dyDescent="0.2">
      <c r="A10" s="7" t="s">
        <v>494</v>
      </c>
      <c r="B10" s="65">
        <v>1</v>
      </c>
      <c r="C10" s="34">
        <f>IF(B19=0, "-", B10/B19)</f>
        <v>7.1428571428571425E-2</v>
      </c>
      <c r="D10" s="65">
        <v>7</v>
      </c>
      <c r="E10" s="9">
        <f>IF(D19=0, "-", D10/D19)</f>
        <v>0.5</v>
      </c>
      <c r="F10" s="81">
        <v>10</v>
      </c>
      <c r="G10" s="34">
        <f>IF(F19=0, "-", F10/F19)</f>
        <v>7.5187969924812026E-2</v>
      </c>
      <c r="H10" s="65">
        <v>22</v>
      </c>
      <c r="I10" s="9">
        <f>IF(H19=0, "-", H10/H19)</f>
        <v>0.19130434782608696</v>
      </c>
      <c r="J10" s="8">
        <f t="shared" si="0"/>
        <v>-0.8571428571428571</v>
      </c>
      <c r="K10" s="9">
        <f t="shared" si="1"/>
        <v>-0.54545454545454541</v>
      </c>
    </row>
    <row r="11" spans="1:11" x14ac:dyDescent="0.2">
      <c r="A11" s="7" t="s">
        <v>495</v>
      </c>
      <c r="B11" s="65">
        <v>0</v>
      </c>
      <c r="C11" s="34">
        <f>IF(B19=0, "-", B11/B19)</f>
        <v>0</v>
      </c>
      <c r="D11" s="65">
        <v>0</v>
      </c>
      <c r="E11" s="9">
        <f>IF(D19=0, "-", D11/D19)</f>
        <v>0</v>
      </c>
      <c r="F11" s="81">
        <v>2</v>
      </c>
      <c r="G11" s="34">
        <f>IF(F19=0, "-", F11/F19)</f>
        <v>1.5037593984962405E-2</v>
      </c>
      <c r="H11" s="65">
        <v>1</v>
      </c>
      <c r="I11" s="9">
        <f>IF(H19=0, "-", H11/H19)</f>
        <v>8.6956521739130436E-3</v>
      </c>
      <c r="J11" s="8" t="str">
        <f t="shared" si="0"/>
        <v>-</v>
      </c>
      <c r="K11" s="9">
        <f t="shared" si="1"/>
        <v>1</v>
      </c>
    </row>
    <row r="12" spans="1:11" x14ac:dyDescent="0.2">
      <c r="A12" s="7" t="s">
        <v>496</v>
      </c>
      <c r="B12" s="65">
        <v>0</v>
      </c>
      <c r="C12" s="34">
        <f>IF(B19=0, "-", B12/B19)</f>
        <v>0</v>
      </c>
      <c r="D12" s="65">
        <v>0</v>
      </c>
      <c r="E12" s="9">
        <f>IF(D19=0, "-", D12/D19)</f>
        <v>0</v>
      </c>
      <c r="F12" s="81">
        <v>0</v>
      </c>
      <c r="G12" s="34">
        <f>IF(F19=0, "-", F12/F19)</f>
        <v>0</v>
      </c>
      <c r="H12" s="65">
        <v>1</v>
      </c>
      <c r="I12" s="9">
        <f>IF(H19=0, "-", H12/H19)</f>
        <v>8.6956521739130436E-3</v>
      </c>
      <c r="J12" s="8" t="str">
        <f t="shared" si="0"/>
        <v>-</v>
      </c>
      <c r="K12" s="9">
        <f t="shared" si="1"/>
        <v>-1</v>
      </c>
    </row>
    <row r="13" spans="1:11" x14ac:dyDescent="0.2">
      <c r="A13" s="7" t="s">
        <v>497</v>
      </c>
      <c r="B13" s="65">
        <v>6</v>
      </c>
      <c r="C13" s="34">
        <f>IF(B19=0, "-", B13/B19)</f>
        <v>0.42857142857142855</v>
      </c>
      <c r="D13" s="65">
        <v>4</v>
      </c>
      <c r="E13" s="9">
        <f>IF(D19=0, "-", D13/D19)</f>
        <v>0.2857142857142857</v>
      </c>
      <c r="F13" s="81">
        <v>44</v>
      </c>
      <c r="G13" s="34">
        <f>IF(F19=0, "-", F13/F19)</f>
        <v>0.33082706766917291</v>
      </c>
      <c r="H13" s="65">
        <v>43</v>
      </c>
      <c r="I13" s="9">
        <f>IF(H19=0, "-", H13/H19)</f>
        <v>0.37391304347826088</v>
      </c>
      <c r="J13" s="8">
        <f t="shared" si="0"/>
        <v>0.5</v>
      </c>
      <c r="K13" s="9">
        <f t="shared" si="1"/>
        <v>2.3255813953488372E-2</v>
      </c>
    </row>
    <row r="14" spans="1:11" x14ac:dyDescent="0.2">
      <c r="A14" s="7" t="s">
        <v>498</v>
      </c>
      <c r="B14" s="65">
        <v>0</v>
      </c>
      <c r="C14" s="34">
        <f>IF(B19=0, "-", B14/B19)</f>
        <v>0</v>
      </c>
      <c r="D14" s="65">
        <v>0</v>
      </c>
      <c r="E14" s="9">
        <f>IF(D19=0, "-", D14/D19)</f>
        <v>0</v>
      </c>
      <c r="F14" s="81">
        <v>0</v>
      </c>
      <c r="G14" s="34">
        <f>IF(F19=0, "-", F14/F19)</f>
        <v>0</v>
      </c>
      <c r="H14" s="65">
        <v>2</v>
      </c>
      <c r="I14" s="9">
        <f>IF(H19=0, "-", H14/H19)</f>
        <v>1.7391304347826087E-2</v>
      </c>
      <c r="J14" s="8" t="str">
        <f t="shared" si="0"/>
        <v>-</v>
      </c>
      <c r="K14" s="9">
        <f t="shared" si="1"/>
        <v>-1</v>
      </c>
    </row>
    <row r="15" spans="1:11" x14ac:dyDescent="0.2">
      <c r="A15" s="7" t="s">
        <v>499</v>
      </c>
      <c r="B15" s="65">
        <v>1</v>
      </c>
      <c r="C15" s="34">
        <f>IF(B19=0, "-", B15/B19)</f>
        <v>7.1428571428571425E-2</v>
      </c>
      <c r="D15" s="65">
        <v>0</v>
      </c>
      <c r="E15" s="9">
        <f>IF(D19=0, "-", D15/D19)</f>
        <v>0</v>
      </c>
      <c r="F15" s="81">
        <v>18</v>
      </c>
      <c r="G15" s="34">
        <f>IF(F19=0, "-", F15/F19)</f>
        <v>0.13533834586466165</v>
      </c>
      <c r="H15" s="65">
        <v>7</v>
      </c>
      <c r="I15" s="9">
        <f>IF(H19=0, "-", H15/H19)</f>
        <v>6.0869565217391307E-2</v>
      </c>
      <c r="J15" s="8" t="str">
        <f t="shared" si="0"/>
        <v>-</v>
      </c>
      <c r="K15" s="9">
        <f t="shared" si="1"/>
        <v>1.5714285714285714</v>
      </c>
    </row>
    <row r="16" spans="1:11" x14ac:dyDescent="0.2">
      <c r="A16" s="7" t="s">
        <v>500</v>
      </c>
      <c r="B16" s="65">
        <v>2</v>
      </c>
      <c r="C16" s="34">
        <f>IF(B19=0, "-", B16/B19)</f>
        <v>0.14285714285714285</v>
      </c>
      <c r="D16" s="65">
        <v>0</v>
      </c>
      <c r="E16" s="9">
        <f>IF(D19=0, "-", D16/D19)</f>
        <v>0</v>
      </c>
      <c r="F16" s="81">
        <v>8</v>
      </c>
      <c r="G16" s="34">
        <f>IF(F19=0, "-", F16/F19)</f>
        <v>6.0150375939849621E-2</v>
      </c>
      <c r="H16" s="65">
        <v>9</v>
      </c>
      <c r="I16" s="9">
        <f>IF(H19=0, "-", H16/H19)</f>
        <v>7.8260869565217397E-2</v>
      </c>
      <c r="J16" s="8" t="str">
        <f t="shared" si="0"/>
        <v>-</v>
      </c>
      <c r="K16" s="9">
        <f t="shared" si="1"/>
        <v>-0.1111111111111111</v>
      </c>
    </row>
    <row r="17" spans="1:11" x14ac:dyDescent="0.2">
      <c r="A17" s="7" t="s">
        <v>501</v>
      </c>
      <c r="B17" s="65">
        <v>4</v>
      </c>
      <c r="C17" s="34">
        <f>IF(B19=0, "-", B17/B19)</f>
        <v>0.2857142857142857</v>
      </c>
      <c r="D17" s="65">
        <v>2</v>
      </c>
      <c r="E17" s="9">
        <f>IF(D19=0, "-", D17/D19)</f>
        <v>0.14285714285714285</v>
      </c>
      <c r="F17" s="81">
        <v>24</v>
      </c>
      <c r="G17" s="34">
        <f>IF(F19=0, "-", F17/F19)</f>
        <v>0.18045112781954886</v>
      </c>
      <c r="H17" s="65">
        <v>12</v>
      </c>
      <c r="I17" s="9">
        <f>IF(H19=0, "-", H17/H19)</f>
        <v>0.10434782608695652</v>
      </c>
      <c r="J17" s="8">
        <f t="shared" si="0"/>
        <v>1</v>
      </c>
      <c r="K17" s="9">
        <f t="shared" si="1"/>
        <v>1</v>
      </c>
    </row>
    <row r="18" spans="1:11" x14ac:dyDescent="0.2">
      <c r="A18" s="2"/>
      <c r="B18" s="68"/>
      <c r="C18" s="33"/>
      <c r="D18" s="68"/>
      <c r="E18" s="6"/>
      <c r="F18" s="82"/>
      <c r="G18" s="33"/>
      <c r="H18" s="68"/>
      <c r="I18" s="6"/>
      <c r="J18" s="5"/>
      <c r="K18" s="6"/>
    </row>
    <row r="19" spans="1:11" s="43" customFormat="1" x14ac:dyDescent="0.2">
      <c r="A19" s="162" t="s">
        <v>552</v>
      </c>
      <c r="B19" s="71">
        <f>SUM(B7:B18)</f>
        <v>14</v>
      </c>
      <c r="C19" s="40">
        <f>B19/1382</f>
        <v>1.0130246020260492E-2</v>
      </c>
      <c r="D19" s="71">
        <f>SUM(D7:D18)</f>
        <v>14</v>
      </c>
      <c r="E19" s="41">
        <f>D19/1337</f>
        <v>1.0471204188481676E-2</v>
      </c>
      <c r="F19" s="77">
        <f>SUM(F7:F18)</f>
        <v>133</v>
      </c>
      <c r="G19" s="42">
        <f>F19/15281</f>
        <v>8.703618873110398E-3</v>
      </c>
      <c r="H19" s="71">
        <f>SUM(H7:H18)</f>
        <v>115</v>
      </c>
      <c r="I19" s="41">
        <f>H19/12550</f>
        <v>9.1633466135458159E-3</v>
      </c>
      <c r="J19" s="37">
        <f>IF(D19=0, "-", IF((B19-D19)/D19&lt;10, (B19-D19)/D19, "&gt;999%"))</f>
        <v>0</v>
      </c>
      <c r="K19" s="38">
        <f>IF(H19=0, "-", IF((F19-H19)/H19&lt;10, (F19-H19)/H19, "&gt;999%"))</f>
        <v>0.15652173913043479</v>
      </c>
    </row>
    <row r="20" spans="1:11" x14ac:dyDescent="0.2">
      <c r="B20" s="83"/>
      <c r="D20" s="83"/>
      <c r="F20" s="83"/>
      <c r="H20" s="83"/>
    </row>
    <row r="21" spans="1:11" x14ac:dyDescent="0.2">
      <c r="A21" s="27" t="s">
        <v>551</v>
      </c>
      <c r="B21" s="71">
        <v>14</v>
      </c>
      <c r="C21" s="40">
        <f>B21/1382</f>
        <v>1.0130246020260492E-2</v>
      </c>
      <c r="D21" s="71">
        <v>14</v>
      </c>
      <c r="E21" s="41">
        <f>D21/1337</f>
        <v>1.0471204188481676E-2</v>
      </c>
      <c r="F21" s="77">
        <v>133</v>
      </c>
      <c r="G21" s="42">
        <f>F21/15281</f>
        <v>8.703618873110398E-3</v>
      </c>
      <c r="H21" s="71">
        <v>115</v>
      </c>
      <c r="I21" s="41">
        <f>H21/12550</f>
        <v>9.1633466135458159E-3</v>
      </c>
      <c r="J21" s="37">
        <f>IF(D21=0, "-", IF((B21-D21)/D21&lt;10, (B21-D21)/D21, "&gt;999%"))</f>
        <v>0</v>
      </c>
      <c r="K21" s="38">
        <f>IF(H21=0, "-", IF((F21-H21)/H21&lt;10, (F21-H21)/H21, "&gt;999%"))</f>
        <v>0.15652173913043479</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1" manualBreakCount="1">
    <brk id="21"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K18"/>
  <sheetViews>
    <sheetView tabSelected="1" zoomScaleNormal="100" workbookViewId="0">
      <selection activeCell="M1" sqref="M1"/>
    </sheetView>
  </sheetViews>
  <sheetFormatPr defaultRowHeight="12.75" x14ac:dyDescent="0.2"/>
  <cols>
    <col min="1" max="1" width="26.42578125" bestFit="1" customWidth="1"/>
    <col min="2" max="11" width="8.42578125" customWidth="1"/>
  </cols>
  <sheetData>
    <row r="1" spans="1:11" s="52" customFormat="1" ht="20.25" x14ac:dyDescent="0.3">
      <c r="A1" s="4" t="s">
        <v>10</v>
      </c>
      <c r="B1" s="198" t="s">
        <v>556</v>
      </c>
      <c r="C1" s="198"/>
      <c r="D1" s="198"/>
      <c r="E1" s="199"/>
      <c r="F1" s="199"/>
      <c r="G1" s="199"/>
      <c r="H1" s="199"/>
      <c r="I1" s="199"/>
      <c r="J1" s="199"/>
      <c r="K1" s="199"/>
    </row>
    <row r="2" spans="1:11" s="52" customFormat="1" ht="20.25" x14ac:dyDescent="0.3">
      <c r="A2" s="4" t="s">
        <v>93</v>
      </c>
      <c r="B2" s="202" t="s">
        <v>83</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40</v>
      </c>
      <c r="B7" s="65">
        <v>0</v>
      </c>
      <c r="C7" s="39">
        <f>IF(B18=0, "-", B7/B18)</f>
        <v>0</v>
      </c>
      <c r="D7" s="65">
        <v>0</v>
      </c>
      <c r="E7" s="21">
        <f>IF(D18=0, "-", D7/D18)</f>
        <v>0</v>
      </c>
      <c r="F7" s="81">
        <v>3</v>
      </c>
      <c r="G7" s="39">
        <f>IF(F18=0, "-", F7/F18)</f>
        <v>2.2556390977443608E-2</v>
      </c>
      <c r="H7" s="65">
        <v>5</v>
      </c>
      <c r="I7" s="21">
        <f>IF(H18=0, "-", H7/H18)</f>
        <v>4.3478260869565216E-2</v>
      </c>
      <c r="J7" s="20" t="str">
        <f t="shared" ref="J7:J16" si="0">IF(D7=0, "-", IF((B7-D7)/D7&lt;10, (B7-D7)/D7, "&gt;999%"))</f>
        <v>-</v>
      </c>
      <c r="K7" s="21">
        <f t="shared" ref="K7:K16" si="1">IF(H7=0, "-", IF((F7-H7)/H7&lt;10, (F7-H7)/H7, "&gt;999%"))</f>
        <v>-0.4</v>
      </c>
    </row>
    <row r="8" spans="1:11" x14ac:dyDescent="0.2">
      <c r="A8" s="7" t="s">
        <v>41</v>
      </c>
      <c r="B8" s="65">
        <v>0</v>
      </c>
      <c r="C8" s="39">
        <f>IF(B18=0, "-", B8/B18)</f>
        <v>0</v>
      </c>
      <c r="D8" s="65">
        <v>1</v>
      </c>
      <c r="E8" s="21">
        <f>IF(D18=0, "-", D8/D18)</f>
        <v>7.1428571428571425E-2</v>
      </c>
      <c r="F8" s="81">
        <v>7</v>
      </c>
      <c r="G8" s="39">
        <f>IF(F18=0, "-", F8/F18)</f>
        <v>5.2631578947368418E-2</v>
      </c>
      <c r="H8" s="65">
        <v>8</v>
      </c>
      <c r="I8" s="21">
        <f>IF(H18=0, "-", H8/H18)</f>
        <v>6.9565217391304349E-2</v>
      </c>
      <c r="J8" s="20">
        <f t="shared" si="0"/>
        <v>-1</v>
      </c>
      <c r="K8" s="21">
        <f t="shared" si="1"/>
        <v>-0.125</v>
      </c>
    </row>
    <row r="9" spans="1:11" x14ac:dyDescent="0.2">
      <c r="A9" s="7" t="s">
        <v>42</v>
      </c>
      <c r="B9" s="65">
        <v>0</v>
      </c>
      <c r="C9" s="39">
        <f>IF(B18=0, "-", B9/B18)</f>
        <v>0</v>
      </c>
      <c r="D9" s="65">
        <v>0</v>
      </c>
      <c r="E9" s="21">
        <f>IF(D18=0, "-", D9/D18)</f>
        <v>0</v>
      </c>
      <c r="F9" s="81">
        <v>17</v>
      </c>
      <c r="G9" s="39">
        <f>IF(F18=0, "-", F9/F18)</f>
        <v>0.12781954887218044</v>
      </c>
      <c r="H9" s="65">
        <v>5</v>
      </c>
      <c r="I9" s="21">
        <f>IF(H18=0, "-", H9/H18)</f>
        <v>4.3478260869565216E-2</v>
      </c>
      <c r="J9" s="20" t="str">
        <f t="shared" si="0"/>
        <v>-</v>
      </c>
      <c r="K9" s="21">
        <f t="shared" si="1"/>
        <v>2.4</v>
      </c>
    </row>
    <row r="10" spans="1:11" x14ac:dyDescent="0.2">
      <c r="A10" s="7" t="s">
        <v>46</v>
      </c>
      <c r="B10" s="65">
        <v>1</v>
      </c>
      <c r="C10" s="39">
        <f>IF(B18=0, "-", B10/B18)</f>
        <v>7.1428571428571425E-2</v>
      </c>
      <c r="D10" s="65">
        <v>7</v>
      </c>
      <c r="E10" s="21">
        <f>IF(D18=0, "-", D10/D18)</f>
        <v>0.5</v>
      </c>
      <c r="F10" s="81">
        <v>10</v>
      </c>
      <c r="G10" s="39">
        <f>IF(F18=0, "-", F10/F18)</f>
        <v>7.5187969924812026E-2</v>
      </c>
      <c r="H10" s="65">
        <v>22</v>
      </c>
      <c r="I10" s="21">
        <f>IF(H18=0, "-", H10/H18)</f>
        <v>0.19130434782608696</v>
      </c>
      <c r="J10" s="20">
        <f t="shared" si="0"/>
        <v>-0.8571428571428571</v>
      </c>
      <c r="K10" s="21">
        <f t="shared" si="1"/>
        <v>-0.54545454545454541</v>
      </c>
    </row>
    <row r="11" spans="1:11" x14ac:dyDescent="0.2">
      <c r="A11" s="7" t="s">
        <v>50</v>
      </c>
      <c r="B11" s="65">
        <v>0</v>
      </c>
      <c r="C11" s="39">
        <f>IF(B18=0, "-", B11/B18)</f>
        <v>0</v>
      </c>
      <c r="D11" s="65">
        <v>0</v>
      </c>
      <c r="E11" s="21">
        <f>IF(D18=0, "-", D11/D18)</f>
        <v>0</v>
      </c>
      <c r="F11" s="81">
        <v>2</v>
      </c>
      <c r="G11" s="39">
        <f>IF(F18=0, "-", F11/F18)</f>
        <v>1.5037593984962405E-2</v>
      </c>
      <c r="H11" s="65">
        <v>2</v>
      </c>
      <c r="I11" s="21">
        <f>IF(H18=0, "-", H11/H18)</f>
        <v>1.7391304347826087E-2</v>
      </c>
      <c r="J11" s="20" t="str">
        <f t="shared" si="0"/>
        <v>-</v>
      </c>
      <c r="K11" s="21">
        <f t="shared" si="1"/>
        <v>0</v>
      </c>
    </row>
    <row r="12" spans="1:11" x14ac:dyDescent="0.2">
      <c r="A12" s="7" t="s">
        <v>52</v>
      </c>
      <c r="B12" s="65">
        <v>6</v>
      </c>
      <c r="C12" s="39">
        <f>IF(B18=0, "-", B12/B18)</f>
        <v>0.42857142857142855</v>
      </c>
      <c r="D12" s="65">
        <v>4</v>
      </c>
      <c r="E12" s="21">
        <f>IF(D18=0, "-", D12/D18)</f>
        <v>0.2857142857142857</v>
      </c>
      <c r="F12" s="81">
        <v>44</v>
      </c>
      <c r="G12" s="39">
        <f>IF(F18=0, "-", F12/F18)</f>
        <v>0.33082706766917291</v>
      </c>
      <c r="H12" s="65">
        <v>43</v>
      </c>
      <c r="I12" s="21">
        <f>IF(H18=0, "-", H12/H18)</f>
        <v>0.37391304347826088</v>
      </c>
      <c r="J12" s="20">
        <f t="shared" si="0"/>
        <v>0.5</v>
      </c>
      <c r="K12" s="21">
        <f t="shared" si="1"/>
        <v>2.3255813953488372E-2</v>
      </c>
    </row>
    <row r="13" spans="1:11" x14ac:dyDescent="0.2">
      <c r="A13" s="7" t="s">
        <v>54</v>
      </c>
      <c r="B13" s="65">
        <v>0</v>
      </c>
      <c r="C13" s="39">
        <f>IF(B18=0, "-", B13/B18)</f>
        <v>0</v>
      </c>
      <c r="D13" s="65">
        <v>0</v>
      </c>
      <c r="E13" s="21">
        <f>IF(D18=0, "-", D13/D18)</f>
        <v>0</v>
      </c>
      <c r="F13" s="81">
        <v>0</v>
      </c>
      <c r="G13" s="39">
        <f>IF(F18=0, "-", F13/F18)</f>
        <v>0</v>
      </c>
      <c r="H13" s="65">
        <v>2</v>
      </c>
      <c r="I13" s="21">
        <f>IF(H18=0, "-", H13/H18)</f>
        <v>1.7391304347826087E-2</v>
      </c>
      <c r="J13" s="20" t="str">
        <f t="shared" si="0"/>
        <v>-</v>
      </c>
      <c r="K13" s="21">
        <f t="shared" si="1"/>
        <v>-1</v>
      </c>
    </row>
    <row r="14" spans="1:11" x14ac:dyDescent="0.2">
      <c r="A14" s="7" t="s">
        <v>66</v>
      </c>
      <c r="B14" s="65">
        <v>1</v>
      </c>
      <c r="C14" s="39">
        <f>IF(B18=0, "-", B14/B18)</f>
        <v>7.1428571428571425E-2</v>
      </c>
      <c r="D14" s="65">
        <v>0</v>
      </c>
      <c r="E14" s="21">
        <f>IF(D18=0, "-", D14/D18)</f>
        <v>0</v>
      </c>
      <c r="F14" s="81">
        <v>18</v>
      </c>
      <c r="G14" s="39">
        <f>IF(F18=0, "-", F14/F18)</f>
        <v>0.13533834586466165</v>
      </c>
      <c r="H14" s="65">
        <v>7</v>
      </c>
      <c r="I14" s="21">
        <f>IF(H18=0, "-", H14/H18)</f>
        <v>6.0869565217391307E-2</v>
      </c>
      <c r="J14" s="20" t="str">
        <f t="shared" si="0"/>
        <v>-</v>
      </c>
      <c r="K14" s="21">
        <f t="shared" si="1"/>
        <v>1.5714285714285714</v>
      </c>
    </row>
    <row r="15" spans="1:11" x14ac:dyDescent="0.2">
      <c r="A15" s="7" t="s">
        <v>74</v>
      </c>
      <c r="B15" s="65">
        <v>2</v>
      </c>
      <c r="C15" s="39">
        <f>IF(B18=0, "-", B15/B18)</f>
        <v>0.14285714285714285</v>
      </c>
      <c r="D15" s="65">
        <v>0</v>
      </c>
      <c r="E15" s="21">
        <f>IF(D18=0, "-", D15/D18)</f>
        <v>0</v>
      </c>
      <c r="F15" s="81">
        <v>8</v>
      </c>
      <c r="G15" s="39">
        <f>IF(F18=0, "-", F15/F18)</f>
        <v>6.0150375939849621E-2</v>
      </c>
      <c r="H15" s="65">
        <v>9</v>
      </c>
      <c r="I15" s="21">
        <f>IF(H18=0, "-", H15/H18)</f>
        <v>7.8260869565217397E-2</v>
      </c>
      <c r="J15" s="20" t="str">
        <f t="shared" si="0"/>
        <v>-</v>
      </c>
      <c r="K15" s="21">
        <f t="shared" si="1"/>
        <v>-0.1111111111111111</v>
      </c>
    </row>
    <row r="16" spans="1:11" x14ac:dyDescent="0.2">
      <c r="A16" s="7" t="s">
        <v>80</v>
      </c>
      <c r="B16" s="65">
        <v>4</v>
      </c>
      <c r="C16" s="39">
        <f>IF(B18=0, "-", B16/B18)</f>
        <v>0.2857142857142857</v>
      </c>
      <c r="D16" s="65">
        <v>2</v>
      </c>
      <c r="E16" s="21">
        <f>IF(D18=0, "-", D16/D18)</f>
        <v>0.14285714285714285</v>
      </c>
      <c r="F16" s="81">
        <v>24</v>
      </c>
      <c r="G16" s="39">
        <f>IF(F18=0, "-", F16/F18)</f>
        <v>0.18045112781954886</v>
      </c>
      <c r="H16" s="65">
        <v>12</v>
      </c>
      <c r="I16" s="21">
        <f>IF(H18=0, "-", H16/H18)</f>
        <v>0.10434782608695652</v>
      </c>
      <c r="J16" s="20">
        <f t="shared" si="0"/>
        <v>1</v>
      </c>
      <c r="K16" s="21">
        <f t="shared" si="1"/>
        <v>1</v>
      </c>
    </row>
    <row r="17" spans="1:11" x14ac:dyDescent="0.2">
      <c r="A17" s="2"/>
      <c r="B17" s="68"/>
      <c r="C17" s="33"/>
      <c r="D17" s="68"/>
      <c r="E17" s="6"/>
      <c r="F17" s="82"/>
      <c r="G17" s="33"/>
      <c r="H17" s="68"/>
      <c r="I17" s="6"/>
      <c r="J17" s="5"/>
      <c r="K17" s="6"/>
    </row>
    <row r="18" spans="1:11" s="43" customFormat="1" x14ac:dyDescent="0.2">
      <c r="A18" s="162" t="s">
        <v>551</v>
      </c>
      <c r="B18" s="71">
        <f>SUM(B7:B17)</f>
        <v>14</v>
      </c>
      <c r="C18" s="40">
        <v>1</v>
      </c>
      <c r="D18" s="71">
        <f>SUM(D7:D17)</f>
        <v>14</v>
      </c>
      <c r="E18" s="41">
        <v>1</v>
      </c>
      <c r="F18" s="77">
        <f>SUM(F7:F17)</f>
        <v>133</v>
      </c>
      <c r="G18" s="42">
        <v>1</v>
      </c>
      <c r="H18" s="71">
        <f>SUM(H7:H17)</f>
        <v>115</v>
      </c>
      <c r="I18" s="41">
        <v>1</v>
      </c>
      <c r="J18" s="37">
        <f>IF(D18=0, "-", (B18-D18)/D18)</f>
        <v>0</v>
      </c>
      <c r="K18" s="38">
        <f>IF(H18=0, "-", (F18-H18)/H18)</f>
        <v>0.15652173913043479</v>
      </c>
    </row>
  </sheetData>
  <mergeCells count="9">
    <mergeCell ref="B1:K1"/>
    <mergeCell ref="B2:K2"/>
    <mergeCell ref="B4:E4"/>
    <mergeCell ref="F4:I4"/>
    <mergeCell ref="J4:K4"/>
    <mergeCell ref="B5:C5"/>
    <mergeCell ref="D5:E5"/>
    <mergeCell ref="F5:G5"/>
    <mergeCell ref="H5:I5"/>
  </mergeCells>
  <printOptions horizontalCentered="1"/>
  <pageMargins left="0.39370078740157483" right="0.39370078740157483" top="0.39370078740157483" bottom="0.59055118110236227" header="0.39370078740157483" footer="0.19685039370078741"/>
  <pageSetup paperSize="9" scale="86"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dimension ref="A1:J484"/>
  <sheetViews>
    <sheetView tabSelected="1" zoomScaleNormal="100" workbookViewId="0">
      <selection activeCell="M1" sqref="M1"/>
    </sheetView>
  </sheetViews>
  <sheetFormatPr defaultRowHeight="12.75" x14ac:dyDescent="0.2"/>
  <cols>
    <col min="1" max="1" width="30.7109375" customWidth="1"/>
    <col min="6" max="6" width="1.7109375" customWidth="1"/>
  </cols>
  <sheetData>
    <row r="1" spans="1:10" s="52" customFormat="1" ht="20.25" x14ac:dyDescent="0.3">
      <c r="A1" s="4" t="s">
        <v>10</v>
      </c>
      <c r="B1" s="198" t="s">
        <v>21</v>
      </c>
      <c r="C1" s="199"/>
      <c r="D1" s="199"/>
      <c r="E1" s="199"/>
      <c r="F1" s="199"/>
      <c r="G1" s="199"/>
      <c r="H1" s="199"/>
      <c r="I1" s="199"/>
      <c r="J1" s="199"/>
    </row>
    <row r="2" spans="1:10" s="52" customFormat="1" ht="20.25" x14ac:dyDescent="0.3">
      <c r="A2" s="4" t="s">
        <v>93</v>
      </c>
      <c r="B2" s="202" t="s">
        <v>83</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c r="B5" s="57">
        <f>VALUE(RIGHT(B2, 4))</f>
        <v>2020</v>
      </c>
      <c r="C5" s="58">
        <f>B5-1</f>
        <v>2019</v>
      </c>
      <c r="D5" s="57">
        <f>B5</f>
        <v>2020</v>
      </c>
      <c r="E5" s="58">
        <f>C5</f>
        <v>2019</v>
      </c>
      <c r="F5" s="64"/>
      <c r="G5" s="57" t="s">
        <v>4</v>
      </c>
      <c r="H5" s="58" t="s">
        <v>2</v>
      </c>
      <c r="I5" s="57" t="s">
        <v>4</v>
      </c>
      <c r="J5" s="58" t="s">
        <v>2</v>
      </c>
    </row>
    <row r="6" spans="1:10" x14ac:dyDescent="0.2">
      <c r="A6" s="7"/>
      <c r="B6" s="86"/>
      <c r="C6" s="87"/>
      <c r="D6" s="86"/>
      <c r="E6" s="87"/>
      <c r="F6" s="88"/>
      <c r="G6" s="86"/>
      <c r="H6" s="87"/>
      <c r="I6" s="35"/>
      <c r="J6" s="36"/>
    </row>
    <row r="7" spans="1:10" s="139" customFormat="1" x14ac:dyDescent="0.2">
      <c r="A7" s="159" t="s">
        <v>31</v>
      </c>
      <c r="B7" s="65"/>
      <c r="C7" s="66"/>
      <c r="D7" s="65"/>
      <c r="E7" s="66"/>
      <c r="F7" s="67"/>
      <c r="G7" s="65"/>
      <c r="H7" s="66"/>
      <c r="I7" s="20"/>
      <c r="J7" s="21"/>
    </row>
    <row r="8" spans="1:10" x14ac:dyDescent="0.2">
      <c r="A8" s="177" t="s">
        <v>292</v>
      </c>
      <c r="B8" s="143">
        <v>0</v>
      </c>
      <c r="C8" s="144">
        <v>0</v>
      </c>
      <c r="D8" s="143">
        <v>1</v>
      </c>
      <c r="E8" s="144">
        <v>0</v>
      </c>
      <c r="F8" s="145"/>
      <c r="G8" s="143">
        <f>B8-C8</f>
        <v>0</v>
      </c>
      <c r="H8" s="144">
        <f>D8-E8</f>
        <v>1</v>
      </c>
      <c r="I8" s="151" t="str">
        <f>IF(C8=0, "-", IF(G8/C8&lt;10, G8/C8, "&gt;999%"))</f>
        <v>-</v>
      </c>
      <c r="J8" s="152" t="str">
        <f>IF(E8=0, "-", IF(H8/E8&lt;10, H8/E8, "&gt;999%"))</f>
        <v>-</v>
      </c>
    </row>
    <row r="9" spans="1:10" x14ac:dyDescent="0.2">
      <c r="A9" s="158" t="s">
        <v>239</v>
      </c>
      <c r="B9" s="65">
        <v>1</v>
      </c>
      <c r="C9" s="66">
        <v>1</v>
      </c>
      <c r="D9" s="65">
        <v>6</v>
      </c>
      <c r="E9" s="66">
        <v>11</v>
      </c>
      <c r="F9" s="67"/>
      <c r="G9" s="65">
        <f>B9-C9</f>
        <v>0</v>
      </c>
      <c r="H9" s="66">
        <f>D9-E9</f>
        <v>-5</v>
      </c>
      <c r="I9" s="20">
        <f>IF(C9=0, "-", IF(G9/C9&lt;10, G9/C9, "&gt;999%"))</f>
        <v>0</v>
      </c>
      <c r="J9" s="21">
        <f>IF(E9=0, "-", IF(H9/E9&lt;10, H9/E9, "&gt;999%"))</f>
        <v>-0.45454545454545453</v>
      </c>
    </row>
    <row r="10" spans="1:10" x14ac:dyDescent="0.2">
      <c r="A10" s="158" t="s">
        <v>199</v>
      </c>
      <c r="B10" s="65">
        <v>0</v>
      </c>
      <c r="C10" s="66">
        <v>0</v>
      </c>
      <c r="D10" s="65">
        <v>1</v>
      </c>
      <c r="E10" s="66">
        <v>4</v>
      </c>
      <c r="F10" s="67"/>
      <c r="G10" s="65">
        <f>B10-C10</f>
        <v>0</v>
      </c>
      <c r="H10" s="66">
        <f>D10-E10</f>
        <v>-3</v>
      </c>
      <c r="I10" s="20" t="str">
        <f>IF(C10=0, "-", IF(G10/C10&lt;10, G10/C10, "&gt;999%"))</f>
        <v>-</v>
      </c>
      <c r="J10" s="21">
        <f>IF(E10=0, "-", IF(H10/E10&lt;10, H10/E10, "&gt;999%"))</f>
        <v>-0.75</v>
      </c>
    </row>
    <row r="11" spans="1:10" x14ac:dyDescent="0.2">
      <c r="A11" s="158" t="s">
        <v>381</v>
      </c>
      <c r="B11" s="65">
        <v>5</v>
      </c>
      <c r="C11" s="66">
        <v>3</v>
      </c>
      <c r="D11" s="65">
        <v>28</v>
      </c>
      <c r="E11" s="66">
        <v>7</v>
      </c>
      <c r="F11" s="67"/>
      <c r="G11" s="65">
        <f>B11-C11</f>
        <v>2</v>
      </c>
      <c r="H11" s="66">
        <f>D11-E11</f>
        <v>21</v>
      </c>
      <c r="I11" s="20">
        <f>IF(C11=0, "-", IF(G11/C11&lt;10, G11/C11, "&gt;999%"))</f>
        <v>0.66666666666666663</v>
      </c>
      <c r="J11" s="21">
        <f>IF(E11=0, "-", IF(H11/E11&lt;10, H11/E11, "&gt;999%"))</f>
        <v>3</v>
      </c>
    </row>
    <row r="12" spans="1:10" s="160" customFormat="1" x14ac:dyDescent="0.2">
      <c r="A12" s="178" t="s">
        <v>557</v>
      </c>
      <c r="B12" s="71">
        <v>6</v>
      </c>
      <c r="C12" s="72">
        <v>4</v>
      </c>
      <c r="D12" s="71">
        <v>36</v>
      </c>
      <c r="E12" s="72">
        <v>22</v>
      </c>
      <c r="F12" s="73"/>
      <c r="G12" s="71">
        <f>B12-C12</f>
        <v>2</v>
      </c>
      <c r="H12" s="72">
        <f>D12-E12</f>
        <v>14</v>
      </c>
      <c r="I12" s="37">
        <f>IF(C12=0, "-", IF(G12/C12&lt;10, G12/C12, "&gt;999%"))</f>
        <v>0.5</v>
      </c>
      <c r="J12" s="38">
        <f>IF(E12=0, "-", IF(H12/E12&lt;10, H12/E12, "&gt;999%"))</f>
        <v>0.63636363636363635</v>
      </c>
    </row>
    <row r="13" spans="1:10" x14ac:dyDescent="0.2">
      <c r="A13" s="177"/>
      <c r="B13" s="143"/>
      <c r="C13" s="144"/>
      <c r="D13" s="143"/>
      <c r="E13" s="144"/>
      <c r="F13" s="145"/>
      <c r="G13" s="143"/>
      <c r="H13" s="144"/>
      <c r="I13" s="151"/>
      <c r="J13" s="152"/>
    </row>
    <row r="14" spans="1:10" s="139" customFormat="1" x14ac:dyDescent="0.2">
      <c r="A14" s="159" t="s">
        <v>32</v>
      </c>
      <c r="B14" s="65"/>
      <c r="C14" s="66"/>
      <c r="D14" s="65"/>
      <c r="E14" s="66"/>
      <c r="F14" s="67"/>
      <c r="G14" s="65"/>
      <c r="H14" s="66"/>
      <c r="I14" s="20"/>
      <c r="J14" s="21"/>
    </row>
    <row r="15" spans="1:10" x14ac:dyDescent="0.2">
      <c r="A15" s="158" t="s">
        <v>293</v>
      </c>
      <c r="B15" s="65">
        <v>0</v>
      </c>
      <c r="C15" s="66">
        <v>0</v>
      </c>
      <c r="D15" s="65">
        <v>0</v>
      </c>
      <c r="E15" s="66">
        <v>1</v>
      </c>
      <c r="F15" s="67"/>
      <c r="G15" s="65">
        <f>B15-C15</f>
        <v>0</v>
      </c>
      <c r="H15" s="66">
        <f>D15-E15</f>
        <v>-1</v>
      </c>
      <c r="I15" s="20" t="str">
        <f>IF(C15=0, "-", IF(G15/C15&lt;10, G15/C15, "&gt;999%"))</f>
        <v>-</v>
      </c>
      <c r="J15" s="21">
        <f>IF(E15=0, "-", IF(H15/E15&lt;10, H15/E15, "&gt;999%"))</f>
        <v>-1</v>
      </c>
    </row>
    <row r="16" spans="1:10" s="160" customFormat="1" x14ac:dyDescent="0.2">
      <c r="A16" s="178" t="s">
        <v>558</v>
      </c>
      <c r="B16" s="71">
        <v>0</v>
      </c>
      <c r="C16" s="72">
        <v>0</v>
      </c>
      <c r="D16" s="71">
        <v>0</v>
      </c>
      <c r="E16" s="72">
        <v>1</v>
      </c>
      <c r="F16" s="73"/>
      <c r="G16" s="71">
        <f>B16-C16</f>
        <v>0</v>
      </c>
      <c r="H16" s="72">
        <f>D16-E16</f>
        <v>-1</v>
      </c>
      <c r="I16" s="37" t="str">
        <f>IF(C16=0, "-", IF(G16/C16&lt;10, G16/C16, "&gt;999%"))</f>
        <v>-</v>
      </c>
      <c r="J16" s="38">
        <f>IF(E16=0, "-", IF(H16/E16&lt;10, H16/E16, "&gt;999%"))</f>
        <v>-1</v>
      </c>
    </row>
    <row r="17" spans="1:10" x14ac:dyDescent="0.2">
      <c r="A17" s="177"/>
      <c r="B17" s="143"/>
      <c r="C17" s="144"/>
      <c r="D17" s="143"/>
      <c r="E17" s="144"/>
      <c r="F17" s="145"/>
      <c r="G17" s="143"/>
      <c r="H17" s="144"/>
      <c r="I17" s="151"/>
      <c r="J17" s="152"/>
    </row>
    <row r="18" spans="1:10" s="139" customFormat="1" x14ac:dyDescent="0.2">
      <c r="A18" s="159" t="s">
        <v>33</v>
      </c>
      <c r="B18" s="65"/>
      <c r="C18" s="66"/>
      <c r="D18" s="65"/>
      <c r="E18" s="66"/>
      <c r="F18" s="67"/>
      <c r="G18" s="65"/>
      <c r="H18" s="66"/>
      <c r="I18" s="20"/>
      <c r="J18" s="21"/>
    </row>
    <row r="19" spans="1:10" x14ac:dyDescent="0.2">
      <c r="A19" s="158" t="s">
        <v>307</v>
      </c>
      <c r="B19" s="65">
        <v>0</v>
      </c>
      <c r="C19" s="66">
        <v>0</v>
      </c>
      <c r="D19" s="65">
        <v>0</v>
      </c>
      <c r="E19" s="66">
        <v>1</v>
      </c>
      <c r="F19" s="67"/>
      <c r="G19" s="65">
        <f>B19-C19</f>
        <v>0</v>
      </c>
      <c r="H19" s="66">
        <f>D19-E19</f>
        <v>-1</v>
      </c>
      <c r="I19" s="20" t="str">
        <f>IF(C19=0, "-", IF(G19/C19&lt;10, G19/C19, "&gt;999%"))</f>
        <v>-</v>
      </c>
      <c r="J19" s="21">
        <f>IF(E19=0, "-", IF(H19/E19&lt;10, H19/E19, "&gt;999%"))</f>
        <v>-1</v>
      </c>
    </row>
    <row r="20" spans="1:10" s="160" customFormat="1" x14ac:dyDescent="0.2">
      <c r="A20" s="178" t="s">
        <v>559</v>
      </c>
      <c r="B20" s="71">
        <v>0</v>
      </c>
      <c r="C20" s="72">
        <v>0</v>
      </c>
      <c r="D20" s="71">
        <v>0</v>
      </c>
      <c r="E20" s="72">
        <v>1</v>
      </c>
      <c r="F20" s="73"/>
      <c r="G20" s="71">
        <f>B20-C20</f>
        <v>0</v>
      </c>
      <c r="H20" s="72">
        <f>D20-E20</f>
        <v>-1</v>
      </c>
      <c r="I20" s="37" t="str">
        <f>IF(C20=0, "-", IF(G20/C20&lt;10, G20/C20, "&gt;999%"))</f>
        <v>-</v>
      </c>
      <c r="J20" s="38">
        <f>IF(E20=0, "-", IF(H20/E20&lt;10, H20/E20, "&gt;999%"))</f>
        <v>-1</v>
      </c>
    </row>
    <row r="21" spans="1:10" x14ac:dyDescent="0.2">
      <c r="A21" s="177"/>
      <c r="B21" s="143"/>
      <c r="C21" s="144"/>
      <c r="D21" s="143"/>
      <c r="E21" s="144"/>
      <c r="F21" s="145"/>
      <c r="G21" s="143"/>
      <c r="H21" s="144"/>
      <c r="I21" s="151"/>
      <c r="J21" s="152"/>
    </row>
    <row r="22" spans="1:10" s="139" customFormat="1" x14ac:dyDescent="0.2">
      <c r="A22" s="159" t="s">
        <v>34</v>
      </c>
      <c r="B22" s="65"/>
      <c r="C22" s="66"/>
      <c r="D22" s="65"/>
      <c r="E22" s="66"/>
      <c r="F22" s="67"/>
      <c r="G22" s="65"/>
      <c r="H22" s="66"/>
      <c r="I22" s="20"/>
      <c r="J22" s="21"/>
    </row>
    <row r="23" spans="1:10" x14ac:dyDescent="0.2">
      <c r="A23" s="158" t="s">
        <v>195</v>
      </c>
      <c r="B23" s="65">
        <v>1</v>
      </c>
      <c r="C23" s="66">
        <v>0</v>
      </c>
      <c r="D23" s="65">
        <v>18</v>
      </c>
      <c r="E23" s="66">
        <v>4</v>
      </c>
      <c r="F23" s="67"/>
      <c r="G23" s="65">
        <f t="shared" ref="G23:G37" si="0">B23-C23</f>
        <v>1</v>
      </c>
      <c r="H23" s="66">
        <f t="shared" ref="H23:H37" si="1">D23-E23</f>
        <v>14</v>
      </c>
      <c r="I23" s="20" t="str">
        <f t="shared" ref="I23:I37" si="2">IF(C23=0, "-", IF(G23/C23&lt;10, G23/C23, "&gt;999%"))</f>
        <v>-</v>
      </c>
      <c r="J23" s="21">
        <f t="shared" ref="J23:J37" si="3">IF(E23=0, "-", IF(H23/E23&lt;10, H23/E23, "&gt;999%"))</f>
        <v>3.5</v>
      </c>
    </row>
    <row r="24" spans="1:10" x14ac:dyDescent="0.2">
      <c r="A24" s="158" t="s">
        <v>219</v>
      </c>
      <c r="B24" s="65">
        <v>10</v>
      </c>
      <c r="C24" s="66">
        <v>1</v>
      </c>
      <c r="D24" s="65">
        <v>73</v>
      </c>
      <c r="E24" s="66">
        <v>42</v>
      </c>
      <c r="F24" s="67"/>
      <c r="G24" s="65">
        <f t="shared" si="0"/>
        <v>9</v>
      </c>
      <c r="H24" s="66">
        <f t="shared" si="1"/>
        <v>31</v>
      </c>
      <c r="I24" s="20">
        <f t="shared" si="2"/>
        <v>9</v>
      </c>
      <c r="J24" s="21">
        <f t="shared" si="3"/>
        <v>0.73809523809523814</v>
      </c>
    </row>
    <row r="25" spans="1:10" x14ac:dyDescent="0.2">
      <c r="A25" s="158" t="s">
        <v>283</v>
      </c>
      <c r="B25" s="65">
        <v>0</v>
      </c>
      <c r="C25" s="66">
        <v>0</v>
      </c>
      <c r="D25" s="65">
        <v>0</v>
      </c>
      <c r="E25" s="66">
        <v>2</v>
      </c>
      <c r="F25" s="67"/>
      <c r="G25" s="65">
        <f t="shared" si="0"/>
        <v>0</v>
      </c>
      <c r="H25" s="66">
        <f t="shared" si="1"/>
        <v>-2</v>
      </c>
      <c r="I25" s="20" t="str">
        <f t="shared" si="2"/>
        <v>-</v>
      </c>
      <c r="J25" s="21">
        <f t="shared" si="3"/>
        <v>-1</v>
      </c>
    </row>
    <row r="26" spans="1:10" x14ac:dyDescent="0.2">
      <c r="A26" s="158" t="s">
        <v>240</v>
      </c>
      <c r="B26" s="65">
        <v>3</v>
      </c>
      <c r="C26" s="66">
        <v>0</v>
      </c>
      <c r="D26" s="65">
        <v>19</v>
      </c>
      <c r="E26" s="66">
        <v>15</v>
      </c>
      <c r="F26" s="67"/>
      <c r="G26" s="65">
        <f t="shared" si="0"/>
        <v>3</v>
      </c>
      <c r="H26" s="66">
        <f t="shared" si="1"/>
        <v>4</v>
      </c>
      <c r="I26" s="20" t="str">
        <f t="shared" si="2"/>
        <v>-</v>
      </c>
      <c r="J26" s="21">
        <f t="shared" si="3"/>
        <v>0.26666666666666666</v>
      </c>
    </row>
    <row r="27" spans="1:10" x14ac:dyDescent="0.2">
      <c r="A27" s="158" t="s">
        <v>294</v>
      </c>
      <c r="B27" s="65">
        <v>0</v>
      </c>
      <c r="C27" s="66">
        <v>0</v>
      </c>
      <c r="D27" s="65">
        <v>1</v>
      </c>
      <c r="E27" s="66">
        <v>3</v>
      </c>
      <c r="F27" s="67"/>
      <c r="G27" s="65">
        <f t="shared" si="0"/>
        <v>0</v>
      </c>
      <c r="H27" s="66">
        <f t="shared" si="1"/>
        <v>-2</v>
      </c>
      <c r="I27" s="20" t="str">
        <f t="shared" si="2"/>
        <v>-</v>
      </c>
      <c r="J27" s="21">
        <f t="shared" si="3"/>
        <v>-0.66666666666666663</v>
      </c>
    </row>
    <row r="28" spans="1:10" x14ac:dyDescent="0.2">
      <c r="A28" s="158" t="s">
        <v>241</v>
      </c>
      <c r="B28" s="65">
        <v>0</v>
      </c>
      <c r="C28" s="66">
        <v>0</v>
      </c>
      <c r="D28" s="65">
        <v>9</v>
      </c>
      <c r="E28" s="66">
        <v>11</v>
      </c>
      <c r="F28" s="67"/>
      <c r="G28" s="65">
        <f t="shared" si="0"/>
        <v>0</v>
      </c>
      <c r="H28" s="66">
        <f t="shared" si="1"/>
        <v>-2</v>
      </c>
      <c r="I28" s="20" t="str">
        <f t="shared" si="2"/>
        <v>-</v>
      </c>
      <c r="J28" s="21">
        <f t="shared" si="3"/>
        <v>-0.18181818181818182</v>
      </c>
    </row>
    <row r="29" spans="1:10" x14ac:dyDescent="0.2">
      <c r="A29" s="158" t="s">
        <v>256</v>
      </c>
      <c r="B29" s="65">
        <v>0</v>
      </c>
      <c r="C29" s="66">
        <v>0</v>
      </c>
      <c r="D29" s="65">
        <v>1</v>
      </c>
      <c r="E29" s="66">
        <v>0</v>
      </c>
      <c r="F29" s="67"/>
      <c r="G29" s="65">
        <f t="shared" si="0"/>
        <v>0</v>
      </c>
      <c r="H29" s="66">
        <f t="shared" si="1"/>
        <v>1</v>
      </c>
      <c r="I29" s="20" t="str">
        <f t="shared" si="2"/>
        <v>-</v>
      </c>
      <c r="J29" s="21" t="str">
        <f t="shared" si="3"/>
        <v>-</v>
      </c>
    </row>
    <row r="30" spans="1:10" x14ac:dyDescent="0.2">
      <c r="A30" s="158" t="s">
        <v>257</v>
      </c>
      <c r="B30" s="65">
        <v>0</v>
      </c>
      <c r="C30" s="66">
        <v>0</v>
      </c>
      <c r="D30" s="65">
        <v>0</v>
      </c>
      <c r="E30" s="66">
        <v>3</v>
      </c>
      <c r="F30" s="67"/>
      <c r="G30" s="65">
        <f t="shared" si="0"/>
        <v>0</v>
      </c>
      <c r="H30" s="66">
        <f t="shared" si="1"/>
        <v>-3</v>
      </c>
      <c r="I30" s="20" t="str">
        <f t="shared" si="2"/>
        <v>-</v>
      </c>
      <c r="J30" s="21">
        <f t="shared" si="3"/>
        <v>-1</v>
      </c>
    </row>
    <row r="31" spans="1:10" x14ac:dyDescent="0.2">
      <c r="A31" s="158" t="s">
        <v>348</v>
      </c>
      <c r="B31" s="65">
        <v>1</v>
      </c>
      <c r="C31" s="66">
        <v>2</v>
      </c>
      <c r="D31" s="65">
        <v>19</v>
      </c>
      <c r="E31" s="66">
        <v>21</v>
      </c>
      <c r="F31" s="67"/>
      <c r="G31" s="65">
        <f t="shared" si="0"/>
        <v>-1</v>
      </c>
      <c r="H31" s="66">
        <f t="shared" si="1"/>
        <v>-2</v>
      </c>
      <c r="I31" s="20">
        <f t="shared" si="2"/>
        <v>-0.5</v>
      </c>
      <c r="J31" s="21">
        <f t="shared" si="3"/>
        <v>-9.5238095238095233E-2</v>
      </c>
    </row>
    <row r="32" spans="1:10" x14ac:dyDescent="0.2">
      <c r="A32" s="158" t="s">
        <v>349</v>
      </c>
      <c r="B32" s="65">
        <v>10</v>
      </c>
      <c r="C32" s="66">
        <v>0</v>
      </c>
      <c r="D32" s="65">
        <v>48</v>
      </c>
      <c r="E32" s="66">
        <v>5</v>
      </c>
      <c r="F32" s="67"/>
      <c r="G32" s="65">
        <f t="shared" si="0"/>
        <v>10</v>
      </c>
      <c r="H32" s="66">
        <f t="shared" si="1"/>
        <v>43</v>
      </c>
      <c r="I32" s="20" t="str">
        <f t="shared" si="2"/>
        <v>-</v>
      </c>
      <c r="J32" s="21">
        <f t="shared" si="3"/>
        <v>8.6</v>
      </c>
    </row>
    <row r="33" spans="1:10" x14ac:dyDescent="0.2">
      <c r="A33" s="158" t="s">
        <v>382</v>
      </c>
      <c r="B33" s="65">
        <v>1</v>
      </c>
      <c r="C33" s="66">
        <v>7</v>
      </c>
      <c r="D33" s="65">
        <v>46</v>
      </c>
      <c r="E33" s="66">
        <v>38</v>
      </c>
      <c r="F33" s="67"/>
      <c r="G33" s="65">
        <f t="shared" si="0"/>
        <v>-6</v>
      </c>
      <c r="H33" s="66">
        <f t="shared" si="1"/>
        <v>8</v>
      </c>
      <c r="I33" s="20">
        <f t="shared" si="2"/>
        <v>-0.8571428571428571</v>
      </c>
      <c r="J33" s="21">
        <f t="shared" si="3"/>
        <v>0.21052631578947367</v>
      </c>
    </row>
    <row r="34" spans="1:10" x14ac:dyDescent="0.2">
      <c r="A34" s="158" t="s">
        <v>417</v>
      </c>
      <c r="B34" s="65">
        <v>1</v>
      </c>
      <c r="C34" s="66">
        <v>5</v>
      </c>
      <c r="D34" s="65">
        <v>11</v>
      </c>
      <c r="E34" s="66">
        <v>12</v>
      </c>
      <c r="F34" s="67"/>
      <c r="G34" s="65">
        <f t="shared" si="0"/>
        <v>-4</v>
      </c>
      <c r="H34" s="66">
        <f t="shared" si="1"/>
        <v>-1</v>
      </c>
      <c r="I34" s="20">
        <f t="shared" si="2"/>
        <v>-0.8</v>
      </c>
      <c r="J34" s="21">
        <f t="shared" si="3"/>
        <v>-8.3333333333333329E-2</v>
      </c>
    </row>
    <row r="35" spans="1:10" x14ac:dyDescent="0.2">
      <c r="A35" s="158" t="s">
        <v>435</v>
      </c>
      <c r="B35" s="65">
        <v>0</v>
      </c>
      <c r="C35" s="66">
        <v>0</v>
      </c>
      <c r="D35" s="65">
        <v>1</v>
      </c>
      <c r="E35" s="66">
        <v>6</v>
      </c>
      <c r="F35" s="67"/>
      <c r="G35" s="65">
        <f t="shared" si="0"/>
        <v>0</v>
      </c>
      <c r="H35" s="66">
        <f t="shared" si="1"/>
        <v>-5</v>
      </c>
      <c r="I35" s="20" t="str">
        <f t="shared" si="2"/>
        <v>-</v>
      </c>
      <c r="J35" s="21">
        <f t="shared" si="3"/>
        <v>-0.83333333333333337</v>
      </c>
    </row>
    <row r="36" spans="1:10" x14ac:dyDescent="0.2">
      <c r="A36" s="158" t="s">
        <v>295</v>
      </c>
      <c r="B36" s="65">
        <v>0</v>
      </c>
      <c r="C36" s="66">
        <v>0</v>
      </c>
      <c r="D36" s="65">
        <v>1</v>
      </c>
      <c r="E36" s="66">
        <v>0</v>
      </c>
      <c r="F36" s="67"/>
      <c r="G36" s="65">
        <f t="shared" si="0"/>
        <v>0</v>
      </c>
      <c r="H36" s="66">
        <f t="shared" si="1"/>
        <v>1</v>
      </c>
      <c r="I36" s="20" t="str">
        <f t="shared" si="2"/>
        <v>-</v>
      </c>
      <c r="J36" s="21" t="str">
        <f t="shared" si="3"/>
        <v>-</v>
      </c>
    </row>
    <row r="37" spans="1:10" s="160" customFormat="1" x14ac:dyDescent="0.2">
      <c r="A37" s="178" t="s">
        <v>560</v>
      </c>
      <c r="B37" s="71">
        <v>27</v>
      </c>
      <c r="C37" s="72">
        <v>15</v>
      </c>
      <c r="D37" s="71">
        <v>247</v>
      </c>
      <c r="E37" s="72">
        <v>162</v>
      </c>
      <c r="F37" s="73"/>
      <c r="G37" s="71">
        <f t="shared" si="0"/>
        <v>12</v>
      </c>
      <c r="H37" s="72">
        <f t="shared" si="1"/>
        <v>85</v>
      </c>
      <c r="I37" s="37">
        <f t="shared" si="2"/>
        <v>0.8</v>
      </c>
      <c r="J37" s="38">
        <f t="shared" si="3"/>
        <v>0.52469135802469136</v>
      </c>
    </row>
    <row r="38" spans="1:10" x14ac:dyDescent="0.2">
      <c r="A38" s="177"/>
      <c r="B38" s="143"/>
      <c r="C38" s="144"/>
      <c r="D38" s="143"/>
      <c r="E38" s="144"/>
      <c r="F38" s="145"/>
      <c r="G38" s="143"/>
      <c r="H38" s="144"/>
      <c r="I38" s="151"/>
      <c r="J38" s="152"/>
    </row>
    <row r="39" spans="1:10" s="139" customFormat="1" x14ac:dyDescent="0.2">
      <c r="A39" s="159" t="s">
        <v>35</v>
      </c>
      <c r="B39" s="65"/>
      <c r="C39" s="66"/>
      <c r="D39" s="65"/>
      <c r="E39" s="66"/>
      <c r="F39" s="67"/>
      <c r="G39" s="65"/>
      <c r="H39" s="66"/>
      <c r="I39" s="20"/>
      <c r="J39" s="21"/>
    </row>
    <row r="40" spans="1:10" x14ac:dyDescent="0.2">
      <c r="A40" s="158" t="s">
        <v>220</v>
      </c>
      <c r="B40" s="65">
        <v>4</v>
      </c>
      <c r="C40" s="66">
        <v>4</v>
      </c>
      <c r="D40" s="65">
        <v>55</v>
      </c>
      <c r="E40" s="66">
        <v>43</v>
      </c>
      <c r="F40" s="67"/>
      <c r="G40" s="65">
        <f t="shared" ref="G40:G62" si="4">B40-C40</f>
        <v>0</v>
      </c>
      <c r="H40" s="66">
        <f t="shared" ref="H40:H62" si="5">D40-E40</f>
        <v>12</v>
      </c>
      <c r="I40" s="20">
        <f t="shared" ref="I40:I62" si="6">IF(C40=0, "-", IF(G40/C40&lt;10, G40/C40, "&gt;999%"))</f>
        <v>0</v>
      </c>
      <c r="J40" s="21">
        <f t="shared" ref="J40:J62" si="7">IF(E40=0, "-", IF(H40/E40&lt;10, H40/E40, "&gt;999%"))</f>
        <v>0.27906976744186046</v>
      </c>
    </row>
    <row r="41" spans="1:10" x14ac:dyDescent="0.2">
      <c r="A41" s="158" t="s">
        <v>221</v>
      </c>
      <c r="B41" s="65">
        <v>0</v>
      </c>
      <c r="C41" s="66">
        <v>0</v>
      </c>
      <c r="D41" s="65">
        <v>0</v>
      </c>
      <c r="E41" s="66">
        <v>1</v>
      </c>
      <c r="F41" s="67"/>
      <c r="G41" s="65">
        <f t="shared" si="4"/>
        <v>0</v>
      </c>
      <c r="H41" s="66">
        <f t="shared" si="5"/>
        <v>-1</v>
      </c>
      <c r="I41" s="20" t="str">
        <f t="shared" si="6"/>
        <v>-</v>
      </c>
      <c r="J41" s="21">
        <f t="shared" si="7"/>
        <v>-1</v>
      </c>
    </row>
    <row r="42" spans="1:10" x14ac:dyDescent="0.2">
      <c r="A42" s="158" t="s">
        <v>284</v>
      </c>
      <c r="B42" s="65">
        <v>1</v>
      </c>
      <c r="C42" s="66">
        <v>1</v>
      </c>
      <c r="D42" s="65">
        <v>7</v>
      </c>
      <c r="E42" s="66">
        <v>12</v>
      </c>
      <c r="F42" s="67"/>
      <c r="G42" s="65">
        <f t="shared" si="4"/>
        <v>0</v>
      </c>
      <c r="H42" s="66">
        <f t="shared" si="5"/>
        <v>-5</v>
      </c>
      <c r="I42" s="20">
        <f t="shared" si="6"/>
        <v>0</v>
      </c>
      <c r="J42" s="21">
        <f t="shared" si="7"/>
        <v>-0.41666666666666669</v>
      </c>
    </row>
    <row r="43" spans="1:10" x14ac:dyDescent="0.2">
      <c r="A43" s="158" t="s">
        <v>222</v>
      </c>
      <c r="B43" s="65">
        <v>4</v>
      </c>
      <c r="C43" s="66">
        <v>0</v>
      </c>
      <c r="D43" s="65">
        <v>23</v>
      </c>
      <c r="E43" s="66">
        <v>0</v>
      </c>
      <c r="F43" s="67"/>
      <c r="G43" s="65">
        <f t="shared" si="4"/>
        <v>4</v>
      </c>
      <c r="H43" s="66">
        <f t="shared" si="5"/>
        <v>23</v>
      </c>
      <c r="I43" s="20" t="str">
        <f t="shared" si="6"/>
        <v>-</v>
      </c>
      <c r="J43" s="21" t="str">
        <f t="shared" si="7"/>
        <v>-</v>
      </c>
    </row>
    <row r="44" spans="1:10" x14ac:dyDescent="0.2">
      <c r="A44" s="158" t="s">
        <v>242</v>
      </c>
      <c r="B44" s="65">
        <v>7</v>
      </c>
      <c r="C44" s="66">
        <v>4</v>
      </c>
      <c r="D44" s="65">
        <v>83</v>
      </c>
      <c r="E44" s="66">
        <v>46</v>
      </c>
      <c r="F44" s="67"/>
      <c r="G44" s="65">
        <f t="shared" si="4"/>
        <v>3</v>
      </c>
      <c r="H44" s="66">
        <f t="shared" si="5"/>
        <v>37</v>
      </c>
      <c r="I44" s="20">
        <f t="shared" si="6"/>
        <v>0.75</v>
      </c>
      <c r="J44" s="21">
        <f t="shared" si="7"/>
        <v>0.80434782608695654</v>
      </c>
    </row>
    <row r="45" spans="1:10" x14ac:dyDescent="0.2">
      <c r="A45" s="158" t="s">
        <v>296</v>
      </c>
      <c r="B45" s="65">
        <v>0</v>
      </c>
      <c r="C45" s="66">
        <v>0</v>
      </c>
      <c r="D45" s="65">
        <v>2</v>
      </c>
      <c r="E45" s="66">
        <v>2</v>
      </c>
      <c r="F45" s="67"/>
      <c r="G45" s="65">
        <f t="shared" si="4"/>
        <v>0</v>
      </c>
      <c r="H45" s="66">
        <f t="shared" si="5"/>
        <v>0</v>
      </c>
      <c r="I45" s="20" t="str">
        <f t="shared" si="6"/>
        <v>-</v>
      </c>
      <c r="J45" s="21">
        <f t="shared" si="7"/>
        <v>0</v>
      </c>
    </row>
    <row r="46" spans="1:10" x14ac:dyDescent="0.2">
      <c r="A46" s="158" t="s">
        <v>243</v>
      </c>
      <c r="B46" s="65">
        <v>0</v>
      </c>
      <c r="C46" s="66">
        <v>0</v>
      </c>
      <c r="D46" s="65">
        <v>0</v>
      </c>
      <c r="E46" s="66">
        <v>3</v>
      </c>
      <c r="F46" s="67"/>
      <c r="G46" s="65">
        <f t="shared" si="4"/>
        <v>0</v>
      </c>
      <c r="H46" s="66">
        <f t="shared" si="5"/>
        <v>-3</v>
      </c>
      <c r="I46" s="20" t="str">
        <f t="shared" si="6"/>
        <v>-</v>
      </c>
      <c r="J46" s="21">
        <f t="shared" si="7"/>
        <v>-1</v>
      </c>
    </row>
    <row r="47" spans="1:10" x14ac:dyDescent="0.2">
      <c r="A47" s="158" t="s">
        <v>258</v>
      </c>
      <c r="B47" s="65">
        <v>1</v>
      </c>
      <c r="C47" s="66">
        <v>1</v>
      </c>
      <c r="D47" s="65">
        <v>8</v>
      </c>
      <c r="E47" s="66">
        <v>14</v>
      </c>
      <c r="F47" s="67"/>
      <c r="G47" s="65">
        <f t="shared" si="4"/>
        <v>0</v>
      </c>
      <c r="H47" s="66">
        <f t="shared" si="5"/>
        <v>-6</v>
      </c>
      <c r="I47" s="20">
        <f t="shared" si="6"/>
        <v>0</v>
      </c>
      <c r="J47" s="21">
        <f t="shared" si="7"/>
        <v>-0.42857142857142855</v>
      </c>
    </row>
    <row r="48" spans="1:10" x14ac:dyDescent="0.2">
      <c r="A48" s="158" t="s">
        <v>267</v>
      </c>
      <c r="B48" s="65">
        <v>0</v>
      </c>
      <c r="C48" s="66">
        <v>0</v>
      </c>
      <c r="D48" s="65">
        <v>1</v>
      </c>
      <c r="E48" s="66">
        <v>0</v>
      </c>
      <c r="F48" s="67"/>
      <c r="G48" s="65">
        <f t="shared" si="4"/>
        <v>0</v>
      </c>
      <c r="H48" s="66">
        <f t="shared" si="5"/>
        <v>1</v>
      </c>
      <c r="I48" s="20" t="str">
        <f t="shared" si="6"/>
        <v>-</v>
      </c>
      <c r="J48" s="21" t="str">
        <f t="shared" si="7"/>
        <v>-</v>
      </c>
    </row>
    <row r="49" spans="1:10" x14ac:dyDescent="0.2">
      <c r="A49" s="158" t="s">
        <v>268</v>
      </c>
      <c r="B49" s="65">
        <v>0</v>
      </c>
      <c r="C49" s="66">
        <v>0</v>
      </c>
      <c r="D49" s="65">
        <v>2</v>
      </c>
      <c r="E49" s="66">
        <v>1</v>
      </c>
      <c r="F49" s="67"/>
      <c r="G49" s="65">
        <f t="shared" si="4"/>
        <v>0</v>
      </c>
      <c r="H49" s="66">
        <f t="shared" si="5"/>
        <v>1</v>
      </c>
      <c r="I49" s="20" t="str">
        <f t="shared" si="6"/>
        <v>-</v>
      </c>
      <c r="J49" s="21">
        <f t="shared" si="7"/>
        <v>1</v>
      </c>
    </row>
    <row r="50" spans="1:10" x14ac:dyDescent="0.2">
      <c r="A50" s="158" t="s">
        <v>308</v>
      </c>
      <c r="B50" s="65">
        <v>0</v>
      </c>
      <c r="C50" s="66">
        <v>0</v>
      </c>
      <c r="D50" s="65">
        <v>2</v>
      </c>
      <c r="E50" s="66">
        <v>1</v>
      </c>
      <c r="F50" s="67"/>
      <c r="G50" s="65">
        <f t="shared" si="4"/>
        <v>0</v>
      </c>
      <c r="H50" s="66">
        <f t="shared" si="5"/>
        <v>1</v>
      </c>
      <c r="I50" s="20" t="str">
        <f t="shared" si="6"/>
        <v>-</v>
      </c>
      <c r="J50" s="21">
        <f t="shared" si="7"/>
        <v>1</v>
      </c>
    </row>
    <row r="51" spans="1:10" x14ac:dyDescent="0.2">
      <c r="A51" s="158" t="s">
        <v>269</v>
      </c>
      <c r="B51" s="65">
        <v>1</v>
      </c>
      <c r="C51" s="66">
        <v>0</v>
      </c>
      <c r="D51" s="65">
        <v>1</v>
      </c>
      <c r="E51" s="66">
        <v>0</v>
      </c>
      <c r="F51" s="67"/>
      <c r="G51" s="65">
        <f t="shared" si="4"/>
        <v>1</v>
      </c>
      <c r="H51" s="66">
        <f t="shared" si="5"/>
        <v>1</v>
      </c>
      <c r="I51" s="20" t="str">
        <f t="shared" si="6"/>
        <v>-</v>
      </c>
      <c r="J51" s="21" t="str">
        <f t="shared" si="7"/>
        <v>-</v>
      </c>
    </row>
    <row r="52" spans="1:10" x14ac:dyDescent="0.2">
      <c r="A52" s="158" t="s">
        <v>223</v>
      </c>
      <c r="B52" s="65">
        <v>1</v>
      </c>
      <c r="C52" s="66">
        <v>0</v>
      </c>
      <c r="D52" s="65">
        <v>1</v>
      </c>
      <c r="E52" s="66">
        <v>0</v>
      </c>
      <c r="F52" s="67"/>
      <c r="G52" s="65">
        <f t="shared" si="4"/>
        <v>1</v>
      </c>
      <c r="H52" s="66">
        <f t="shared" si="5"/>
        <v>1</v>
      </c>
      <c r="I52" s="20" t="str">
        <f t="shared" si="6"/>
        <v>-</v>
      </c>
      <c r="J52" s="21" t="str">
        <f t="shared" si="7"/>
        <v>-</v>
      </c>
    </row>
    <row r="53" spans="1:10" x14ac:dyDescent="0.2">
      <c r="A53" s="158" t="s">
        <v>309</v>
      </c>
      <c r="B53" s="65">
        <v>0</v>
      </c>
      <c r="C53" s="66">
        <v>0</v>
      </c>
      <c r="D53" s="65">
        <v>0</v>
      </c>
      <c r="E53" s="66">
        <v>1</v>
      </c>
      <c r="F53" s="67"/>
      <c r="G53" s="65">
        <f t="shared" si="4"/>
        <v>0</v>
      </c>
      <c r="H53" s="66">
        <f t="shared" si="5"/>
        <v>-1</v>
      </c>
      <c r="I53" s="20" t="str">
        <f t="shared" si="6"/>
        <v>-</v>
      </c>
      <c r="J53" s="21">
        <f t="shared" si="7"/>
        <v>-1</v>
      </c>
    </row>
    <row r="54" spans="1:10" x14ac:dyDescent="0.2">
      <c r="A54" s="158" t="s">
        <v>350</v>
      </c>
      <c r="B54" s="65">
        <v>8</v>
      </c>
      <c r="C54" s="66">
        <v>4</v>
      </c>
      <c r="D54" s="65">
        <v>55</v>
      </c>
      <c r="E54" s="66">
        <v>44</v>
      </c>
      <c r="F54" s="67"/>
      <c r="G54" s="65">
        <f t="shared" si="4"/>
        <v>4</v>
      </c>
      <c r="H54" s="66">
        <f t="shared" si="5"/>
        <v>11</v>
      </c>
      <c r="I54" s="20">
        <f t="shared" si="6"/>
        <v>1</v>
      </c>
      <c r="J54" s="21">
        <f t="shared" si="7"/>
        <v>0.25</v>
      </c>
    </row>
    <row r="55" spans="1:10" x14ac:dyDescent="0.2">
      <c r="A55" s="158" t="s">
        <v>351</v>
      </c>
      <c r="B55" s="65">
        <v>3</v>
      </c>
      <c r="C55" s="66">
        <v>1</v>
      </c>
      <c r="D55" s="65">
        <v>11</v>
      </c>
      <c r="E55" s="66">
        <v>15</v>
      </c>
      <c r="F55" s="67"/>
      <c r="G55" s="65">
        <f t="shared" si="4"/>
        <v>2</v>
      </c>
      <c r="H55" s="66">
        <f t="shared" si="5"/>
        <v>-4</v>
      </c>
      <c r="I55" s="20">
        <f t="shared" si="6"/>
        <v>2</v>
      </c>
      <c r="J55" s="21">
        <f t="shared" si="7"/>
        <v>-0.26666666666666666</v>
      </c>
    </row>
    <row r="56" spans="1:10" x14ac:dyDescent="0.2">
      <c r="A56" s="158" t="s">
        <v>383</v>
      </c>
      <c r="B56" s="65">
        <v>7</v>
      </c>
      <c r="C56" s="66">
        <v>12</v>
      </c>
      <c r="D56" s="65">
        <v>75</v>
      </c>
      <c r="E56" s="66">
        <v>71</v>
      </c>
      <c r="F56" s="67"/>
      <c r="G56" s="65">
        <f t="shared" si="4"/>
        <v>-5</v>
      </c>
      <c r="H56" s="66">
        <f t="shared" si="5"/>
        <v>4</v>
      </c>
      <c r="I56" s="20">
        <f t="shared" si="6"/>
        <v>-0.41666666666666669</v>
      </c>
      <c r="J56" s="21">
        <f t="shared" si="7"/>
        <v>5.6338028169014086E-2</v>
      </c>
    </row>
    <row r="57" spans="1:10" x14ac:dyDescent="0.2">
      <c r="A57" s="158" t="s">
        <v>384</v>
      </c>
      <c r="B57" s="65">
        <v>0</v>
      </c>
      <c r="C57" s="66">
        <v>0</v>
      </c>
      <c r="D57" s="65">
        <v>8</v>
      </c>
      <c r="E57" s="66">
        <v>12</v>
      </c>
      <c r="F57" s="67"/>
      <c r="G57" s="65">
        <f t="shared" si="4"/>
        <v>0</v>
      </c>
      <c r="H57" s="66">
        <f t="shared" si="5"/>
        <v>-4</v>
      </c>
      <c r="I57" s="20" t="str">
        <f t="shared" si="6"/>
        <v>-</v>
      </c>
      <c r="J57" s="21">
        <f t="shared" si="7"/>
        <v>-0.33333333333333331</v>
      </c>
    </row>
    <row r="58" spans="1:10" x14ac:dyDescent="0.2">
      <c r="A58" s="158" t="s">
        <v>418</v>
      </c>
      <c r="B58" s="65">
        <v>4</v>
      </c>
      <c r="C58" s="66">
        <v>10</v>
      </c>
      <c r="D58" s="65">
        <v>30</v>
      </c>
      <c r="E58" s="66">
        <v>39</v>
      </c>
      <c r="F58" s="67"/>
      <c r="G58" s="65">
        <f t="shared" si="4"/>
        <v>-6</v>
      </c>
      <c r="H58" s="66">
        <f t="shared" si="5"/>
        <v>-9</v>
      </c>
      <c r="I58" s="20">
        <f t="shared" si="6"/>
        <v>-0.6</v>
      </c>
      <c r="J58" s="21">
        <f t="shared" si="7"/>
        <v>-0.23076923076923078</v>
      </c>
    </row>
    <row r="59" spans="1:10" x14ac:dyDescent="0.2">
      <c r="A59" s="158" t="s">
        <v>419</v>
      </c>
      <c r="B59" s="65">
        <v>1</v>
      </c>
      <c r="C59" s="66">
        <v>0</v>
      </c>
      <c r="D59" s="65">
        <v>7</v>
      </c>
      <c r="E59" s="66">
        <v>0</v>
      </c>
      <c r="F59" s="67"/>
      <c r="G59" s="65">
        <f t="shared" si="4"/>
        <v>1</v>
      </c>
      <c r="H59" s="66">
        <f t="shared" si="5"/>
        <v>7</v>
      </c>
      <c r="I59" s="20" t="str">
        <f t="shared" si="6"/>
        <v>-</v>
      </c>
      <c r="J59" s="21" t="str">
        <f t="shared" si="7"/>
        <v>-</v>
      </c>
    </row>
    <row r="60" spans="1:10" x14ac:dyDescent="0.2">
      <c r="A60" s="158" t="s">
        <v>436</v>
      </c>
      <c r="B60" s="65">
        <v>1</v>
      </c>
      <c r="C60" s="66">
        <v>3</v>
      </c>
      <c r="D60" s="65">
        <v>16</v>
      </c>
      <c r="E60" s="66">
        <v>12</v>
      </c>
      <c r="F60" s="67"/>
      <c r="G60" s="65">
        <f t="shared" si="4"/>
        <v>-2</v>
      </c>
      <c r="H60" s="66">
        <f t="shared" si="5"/>
        <v>4</v>
      </c>
      <c r="I60" s="20">
        <f t="shared" si="6"/>
        <v>-0.66666666666666663</v>
      </c>
      <c r="J60" s="21">
        <f t="shared" si="7"/>
        <v>0.33333333333333331</v>
      </c>
    </row>
    <row r="61" spans="1:10" x14ac:dyDescent="0.2">
      <c r="A61" s="158" t="s">
        <v>297</v>
      </c>
      <c r="B61" s="65">
        <v>0</v>
      </c>
      <c r="C61" s="66">
        <v>0</v>
      </c>
      <c r="D61" s="65">
        <v>1</v>
      </c>
      <c r="E61" s="66">
        <v>0</v>
      </c>
      <c r="F61" s="67"/>
      <c r="G61" s="65">
        <f t="shared" si="4"/>
        <v>0</v>
      </c>
      <c r="H61" s="66">
        <f t="shared" si="5"/>
        <v>1</v>
      </c>
      <c r="I61" s="20" t="str">
        <f t="shared" si="6"/>
        <v>-</v>
      </c>
      <c r="J61" s="21" t="str">
        <f t="shared" si="7"/>
        <v>-</v>
      </c>
    </row>
    <row r="62" spans="1:10" s="160" customFormat="1" x14ac:dyDescent="0.2">
      <c r="A62" s="178" t="s">
        <v>561</v>
      </c>
      <c r="B62" s="71">
        <v>43</v>
      </c>
      <c r="C62" s="72">
        <v>40</v>
      </c>
      <c r="D62" s="71">
        <v>388</v>
      </c>
      <c r="E62" s="72">
        <v>317</v>
      </c>
      <c r="F62" s="73"/>
      <c r="G62" s="71">
        <f t="shared" si="4"/>
        <v>3</v>
      </c>
      <c r="H62" s="72">
        <f t="shared" si="5"/>
        <v>71</v>
      </c>
      <c r="I62" s="37">
        <f t="shared" si="6"/>
        <v>7.4999999999999997E-2</v>
      </c>
      <c r="J62" s="38">
        <f t="shared" si="7"/>
        <v>0.22397476340694006</v>
      </c>
    </row>
    <row r="63" spans="1:10" x14ac:dyDescent="0.2">
      <c r="A63" s="177"/>
      <c r="B63" s="143"/>
      <c r="C63" s="144"/>
      <c r="D63" s="143"/>
      <c r="E63" s="144"/>
      <c r="F63" s="145"/>
      <c r="G63" s="143"/>
      <c r="H63" s="144"/>
      <c r="I63" s="151"/>
      <c r="J63" s="152"/>
    </row>
    <row r="64" spans="1:10" s="139" customFormat="1" x14ac:dyDescent="0.2">
      <c r="A64" s="159" t="s">
        <v>36</v>
      </c>
      <c r="B64" s="65"/>
      <c r="C64" s="66"/>
      <c r="D64" s="65"/>
      <c r="E64" s="66"/>
      <c r="F64" s="67"/>
      <c r="G64" s="65"/>
      <c r="H64" s="66"/>
      <c r="I64" s="20"/>
      <c r="J64" s="21"/>
    </row>
    <row r="65" spans="1:10" x14ac:dyDescent="0.2">
      <c r="A65" s="158" t="s">
        <v>266</v>
      </c>
      <c r="B65" s="65">
        <v>1</v>
      </c>
      <c r="C65" s="66">
        <v>0</v>
      </c>
      <c r="D65" s="65">
        <v>3</v>
      </c>
      <c r="E65" s="66">
        <v>4</v>
      </c>
      <c r="F65" s="67"/>
      <c r="G65" s="65">
        <f>B65-C65</f>
        <v>1</v>
      </c>
      <c r="H65" s="66">
        <f>D65-E65</f>
        <v>-1</v>
      </c>
      <c r="I65" s="20" t="str">
        <f>IF(C65=0, "-", IF(G65/C65&lt;10, G65/C65, "&gt;999%"))</f>
        <v>-</v>
      </c>
      <c r="J65" s="21">
        <f>IF(E65=0, "-", IF(H65/E65&lt;10, H65/E65, "&gt;999%"))</f>
        <v>-0.25</v>
      </c>
    </row>
    <row r="66" spans="1:10" s="160" customFormat="1" x14ac:dyDescent="0.2">
      <c r="A66" s="178" t="s">
        <v>562</v>
      </c>
      <c r="B66" s="71">
        <v>1</v>
      </c>
      <c r="C66" s="72">
        <v>0</v>
      </c>
      <c r="D66" s="71">
        <v>3</v>
      </c>
      <c r="E66" s="72">
        <v>4</v>
      </c>
      <c r="F66" s="73"/>
      <c r="G66" s="71">
        <f>B66-C66</f>
        <v>1</v>
      </c>
      <c r="H66" s="72">
        <f>D66-E66</f>
        <v>-1</v>
      </c>
      <c r="I66" s="37" t="str">
        <f>IF(C66=0, "-", IF(G66/C66&lt;10, G66/C66, "&gt;999%"))</f>
        <v>-</v>
      </c>
      <c r="J66" s="38">
        <f>IF(E66=0, "-", IF(H66/E66&lt;10, H66/E66, "&gt;999%"))</f>
        <v>-0.25</v>
      </c>
    </row>
    <row r="67" spans="1:10" x14ac:dyDescent="0.2">
      <c r="A67" s="177"/>
      <c r="B67" s="143"/>
      <c r="C67" s="144"/>
      <c r="D67" s="143"/>
      <c r="E67" s="144"/>
      <c r="F67" s="145"/>
      <c r="G67" s="143"/>
      <c r="H67" s="144"/>
      <c r="I67" s="151"/>
      <c r="J67" s="152"/>
    </row>
    <row r="68" spans="1:10" s="139" customFormat="1" x14ac:dyDescent="0.2">
      <c r="A68" s="159" t="s">
        <v>37</v>
      </c>
      <c r="B68" s="65"/>
      <c r="C68" s="66"/>
      <c r="D68" s="65"/>
      <c r="E68" s="66"/>
      <c r="F68" s="67"/>
      <c r="G68" s="65"/>
      <c r="H68" s="66"/>
      <c r="I68" s="20"/>
      <c r="J68" s="21"/>
    </row>
    <row r="69" spans="1:10" x14ac:dyDescent="0.2">
      <c r="A69" s="158" t="s">
        <v>447</v>
      </c>
      <c r="B69" s="65">
        <v>0</v>
      </c>
      <c r="C69" s="66">
        <v>0</v>
      </c>
      <c r="D69" s="65">
        <v>0</v>
      </c>
      <c r="E69" s="66">
        <v>3</v>
      </c>
      <c r="F69" s="67"/>
      <c r="G69" s="65">
        <f t="shared" ref="G69:G74" si="8">B69-C69</f>
        <v>0</v>
      </c>
      <c r="H69" s="66">
        <f t="shared" ref="H69:H74" si="9">D69-E69</f>
        <v>-3</v>
      </c>
      <c r="I69" s="20" t="str">
        <f t="shared" ref="I69:I74" si="10">IF(C69=0, "-", IF(G69/C69&lt;10, G69/C69, "&gt;999%"))</f>
        <v>-</v>
      </c>
      <c r="J69" s="21">
        <f t="shared" ref="J69:J74" si="11">IF(E69=0, "-", IF(H69/E69&lt;10, H69/E69, "&gt;999%"))</f>
        <v>-1</v>
      </c>
    </row>
    <row r="70" spans="1:10" x14ac:dyDescent="0.2">
      <c r="A70" s="158" t="s">
        <v>196</v>
      </c>
      <c r="B70" s="65">
        <v>0</v>
      </c>
      <c r="C70" s="66">
        <v>0</v>
      </c>
      <c r="D70" s="65">
        <v>7</v>
      </c>
      <c r="E70" s="66">
        <v>2</v>
      </c>
      <c r="F70" s="67"/>
      <c r="G70" s="65">
        <f t="shared" si="8"/>
        <v>0</v>
      </c>
      <c r="H70" s="66">
        <f t="shared" si="9"/>
        <v>5</v>
      </c>
      <c r="I70" s="20" t="str">
        <f t="shared" si="10"/>
        <v>-</v>
      </c>
      <c r="J70" s="21">
        <f t="shared" si="11"/>
        <v>2.5</v>
      </c>
    </row>
    <row r="71" spans="1:10" x14ac:dyDescent="0.2">
      <c r="A71" s="158" t="s">
        <v>314</v>
      </c>
      <c r="B71" s="65">
        <v>0</v>
      </c>
      <c r="C71" s="66">
        <v>1</v>
      </c>
      <c r="D71" s="65">
        <v>0</v>
      </c>
      <c r="E71" s="66">
        <v>1</v>
      </c>
      <c r="F71" s="67"/>
      <c r="G71" s="65">
        <f t="shared" si="8"/>
        <v>-1</v>
      </c>
      <c r="H71" s="66">
        <f t="shared" si="9"/>
        <v>-1</v>
      </c>
      <c r="I71" s="20">
        <f t="shared" si="10"/>
        <v>-1</v>
      </c>
      <c r="J71" s="21">
        <f t="shared" si="11"/>
        <v>-1</v>
      </c>
    </row>
    <row r="72" spans="1:10" x14ac:dyDescent="0.2">
      <c r="A72" s="158" t="s">
        <v>315</v>
      </c>
      <c r="B72" s="65">
        <v>0</v>
      </c>
      <c r="C72" s="66">
        <v>0</v>
      </c>
      <c r="D72" s="65">
        <v>0</v>
      </c>
      <c r="E72" s="66">
        <v>3</v>
      </c>
      <c r="F72" s="67"/>
      <c r="G72" s="65">
        <f t="shared" si="8"/>
        <v>0</v>
      </c>
      <c r="H72" s="66">
        <f t="shared" si="9"/>
        <v>-3</v>
      </c>
      <c r="I72" s="20" t="str">
        <f t="shared" si="10"/>
        <v>-</v>
      </c>
      <c r="J72" s="21">
        <f t="shared" si="11"/>
        <v>-1</v>
      </c>
    </row>
    <row r="73" spans="1:10" x14ac:dyDescent="0.2">
      <c r="A73" s="158" t="s">
        <v>358</v>
      </c>
      <c r="B73" s="65">
        <v>0</v>
      </c>
      <c r="C73" s="66">
        <v>1</v>
      </c>
      <c r="D73" s="65">
        <v>1</v>
      </c>
      <c r="E73" s="66">
        <v>1</v>
      </c>
      <c r="F73" s="67"/>
      <c r="G73" s="65">
        <f t="shared" si="8"/>
        <v>-1</v>
      </c>
      <c r="H73" s="66">
        <f t="shared" si="9"/>
        <v>0</v>
      </c>
      <c r="I73" s="20">
        <f t="shared" si="10"/>
        <v>-1</v>
      </c>
      <c r="J73" s="21">
        <f t="shared" si="11"/>
        <v>0</v>
      </c>
    </row>
    <row r="74" spans="1:10" s="160" customFormat="1" x14ac:dyDescent="0.2">
      <c r="A74" s="178" t="s">
        <v>563</v>
      </c>
      <c r="B74" s="71">
        <v>0</v>
      </c>
      <c r="C74" s="72">
        <v>2</v>
      </c>
      <c r="D74" s="71">
        <v>8</v>
      </c>
      <c r="E74" s="72">
        <v>10</v>
      </c>
      <c r="F74" s="73"/>
      <c r="G74" s="71">
        <f t="shared" si="8"/>
        <v>-2</v>
      </c>
      <c r="H74" s="72">
        <f t="shared" si="9"/>
        <v>-2</v>
      </c>
      <c r="I74" s="37">
        <f t="shared" si="10"/>
        <v>-1</v>
      </c>
      <c r="J74" s="38">
        <f t="shared" si="11"/>
        <v>-0.2</v>
      </c>
    </row>
    <row r="75" spans="1:10" x14ac:dyDescent="0.2">
      <c r="A75" s="177"/>
      <c r="B75" s="143"/>
      <c r="C75" s="144"/>
      <c r="D75" s="143"/>
      <c r="E75" s="144"/>
      <c r="F75" s="145"/>
      <c r="G75" s="143"/>
      <c r="H75" s="144"/>
      <c r="I75" s="151"/>
      <c r="J75" s="152"/>
    </row>
    <row r="76" spans="1:10" s="139" customFormat="1" x14ac:dyDescent="0.2">
      <c r="A76" s="159" t="s">
        <v>38</v>
      </c>
      <c r="B76" s="65"/>
      <c r="C76" s="66"/>
      <c r="D76" s="65"/>
      <c r="E76" s="66"/>
      <c r="F76" s="67"/>
      <c r="G76" s="65"/>
      <c r="H76" s="66"/>
      <c r="I76" s="20"/>
      <c r="J76" s="21"/>
    </row>
    <row r="77" spans="1:10" x14ac:dyDescent="0.2">
      <c r="A77" s="158" t="s">
        <v>310</v>
      </c>
      <c r="B77" s="65">
        <v>1</v>
      </c>
      <c r="C77" s="66">
        <v>0</v>
      </c>
      <c r="D77" s="65">
        <v>1</v>
      </c>
      <c r="E77" s="66">
        <v>2</v>
      </c>
      <c r="F77" s="67"/>
      <c r="G77" s="65">
        <f>B77-C77</f>
        <v>1</v>
      </c>
      <c r="H77" s="66">
        <f>D77-E77</f>
        <v>-1</v>
      </c>
      <c r="I77" s="20" t="str">
        <f>IF(C77=0, "-", IF(G77/C77&lt;10, G77/C77, "&gt;999%"))</f>
        <v>-</v>
      </c>
      <c r="J77" s="21">
        <f>IF(E77=0, "-", IF(H77/E77&lt;10, H77/E77, "&gt;999%"))</f>
        <v>-0.5</v>
      </c>
    </row>
    <row r="78" spans="1:10" s="160" customFormat="1" x14ac:dyDescent="0.2">
      <c r="A78" s="178" t="s">
        <v>564</v>
      </c>
      <c r="B78" s="71">
        <v>1</v>
      </c>
      <c r="C78" s="72">
        <v>0</v>
      </c>
      <c r="D78" s="71">
        <v>1</v>
      </c>
      <c r="E78" s="72">
        <v>2</v>
      </c>
      <c r="F78" s="73"/>
      <c r="G78" s="71">
        <f>B78-C78</f>
        <v>1</v>
      </c>
      <c r="H78" s="72">
        <f>D78-E78</f>
        <v>-1</v>
      </c>
      <c r="I78" s="37" t="str">
        <f>IF(C78=0, "-", IF(G78/C78&lt;10, G78/C78, "&gt;999%"))</f>
        <v>-</v>
      </c>
      <c r="J78" s="38">
        <f>IF(E78=0, "-", IF(H78/E78&lt;10, H78/E78, "&gt;999%"))</f>
        <v>-0.5</v>
      </c>
    </row>
    <row r="79" spans="1:10" x14ac:dyDescent="0.2">
      <c r="A79" s="177"/>
      <c r="B79" s="143"/>
      <c r="C79" s="144"/>
      <c r="D79" s="143"/>
      <c r="E79" s="144"/>
      <c r="F79" s="145"/>
      <c r="G79" s="143"/>
      <c r="H79" s="144"/>
      <c r="I79" s="151"/>
      <c r="J79" s="152"/>
    </row>
    <row r="80" spans="1:10" s="139" customFormat="1" x14ac:dyDescent="0.2">
      <c r="A80" s="159" t="s">
        <v>39</v>
      </c>
      <c r="B80" s="65"/>
      <c r="C80" s="66"/>
      <c r="D80" s="65"/>
      <c r="E80" s="66"/>
      <c r="F80" s="67"/>
      <c r="G80" s="65"/>
      <c r="H80" s="66"/>
      <c r="I80" s="20"/>
      <c r="J80" s="21"/>
    </row>
    <row r="81" spans="1:10" x14ac:dyDescent="0.2">
      <c r="A81" s="158" t="s">
        <v>282</v>
      </c>
      <c r="B81" s="65">
        <v>0</v>
      </c>
      <c r="C81" s="66">
        <v>2</v>
      </c>
      <c r="D81" s="65">
        <v>3</v>
      </c>
      <c r="E81" s="66">
        <v>4</v>
      </c>
      <c r="F81" s="67"/>
      <c r="G81" s="65">
        <f>B81-C81</f>
        <v>-2</v>
      </c>
      <c r="H81" s="66">
        <f>D81-E81</f>
        <v>-1</v>
      </c>
      <c r="I81" s="20">
        <f>IF(C81=0, "-", IF(G81/C81&lt;10, G81/C81, "&gt;999%"))</f>
        <v>-1</v>
      </c>
      <c r="J81" s="21">
        <f>IF(E81=0, "-", IF(H81/E81&lt;10, H81/E81, "&gt;999%"))</f>
        <v>-0.25</v>
      </c>
    </row>
    <row r="82" spans="1:10" x14ac:dyDescent="0.2">
      <c r="A82" s="158" t="s">
        <v>178</v>
      </c>
      <c r="B82" s="65">
        <v>0</v>
      </c>
      <c r="C82" s="66">
        <v>0</v>
      </c>
      <c r="D82" s="65">
        <v>14</v>
      </c>
      <c r="E82" s="66">
        <v>17</v>
      </c>
      <c r="F82" s="67"/>
      <c r="G82" s="65">
        <f>B82-C82</f>
        <v>0</v>
      </c>
      <c r="H82" s="66">
        <f>D82-E82</f>
        <v>-3</v>
      </c>
      <c r="I82" s="20" t="str">
        <f>IF(C82=0, "-", IF(G82/C82&lt;10, G82/C82, "&gt;999%"))</f>
        <v>-</v>
      </c>
      <c r="J82" s="21">
        <f>IF(E82=0, "-", IF(H82/E82&lt;10, H82/E82, "&gt;999%"))</f>
        <v>-0.17647058823529413</v>
      </c>
    </row>
    <row r="83" spans="1:10" x14ac:dyDescent="0.2">
      <c r="A83" s="158" t="s">
        <v>327</v>
      </c>
      <c r="B83" s="65">
        <v>0</v>
      </c>
      <c r="C83" s="66">
        <v>1</v>
      </c>
      <c r="D83" s="65">
        <v>4</v>
      </c>
      <c r="E83" s="66">
        <v>1</v>
      </c>
      <c r="F83" s="67"/>
      <c r="G83" s="65">
        <f>B83-C83</f>
        <v>-1</v>
      </c>
      <c r="H83" s="66">
        <f>D83-E83</f>
        <v>3</v>
      </c>
      <c r="I83" s="20">
        <f>IF(C83=0, "-", IF(G83/C83&lt;10, G83/C83, "&gt;999%"))</f>
        <v>-1</v>
      </c>
      <c r="J83" s="21">
        <f>IF(E83=0, "-", IF(H83/E83&lt;10, H83/E83, "&gt;999%"))</f>
        <v>3</v>
      </c>
    </row>
    <row r="84" spans="1:10" s="160" customFormat="1" x14ac:dyDescent="0.2">
      <c r="A84" s="178" t="s">
        <v>565</v>
      </c>
      <c r="B84" s="71">
        <v>0</v>
      </c>
      <c r="C84" s="72">
        <v>3</v>
      </c>
      <c r="D84" s="71">
        <v>21</v>
      </c>
      <c r="E84" s="72">
        <v>22</v>
      </c>
      <c r="F84" s="73"/>
      <c r="G84" s="71">
        <f>B84-C84</f>
        <v>-3</v>
      </c>
      <c r="H84" s="72">
        <f>D84-E84</f>
        <v>-1</v>
      </c>
      <c r="I84" s="37">
        <f>IF(C84=0, "-", IF(G84/C84&lt;10, G84/C84, "&gt;999%"))</f>
        <v>-1</v>
      </c>
      <c r="J84" s="38">
        <f>IF(E84=0, "-", IF(H84/E84&lt;10, H84/E84, "&gt;999%"))</f>
        <v>-4.5454545454545456E-2</v>
      </c>
    </row>
    <row r="85" spans="1:10" x14ac:dyDescent="0.2">
      <c r="A85" s="177"/>
      <c r="B85" s="143"/>
      <c r="C85" s="144"/>
      <c r="D85" s="143"/>
      <c r="E85" s="144"/>
      <c r="F85" s="145"/>
      <c r="G85" s="143"/>
      <c r="H85" s="144"/>
      <c r="I85" s="151"/>
      <c r="J85" s="152"/>
    </row>
    <row r="86" spans="1:10" s="139" customFormat="1" x14ac:dyDescent="0.2">
      <c r="A86" s="159" t="s">
        <v>40</v>
      </c>
      <c r="B86" s="65"/>
      <c r="C86" s="66"/>
      <c r="D86" s="65"/>
      <c r="E86" s="66"/>
      <c r="F86" s="67"/>
      <c r="G86" s="65"/>
      <c r="H86" s="66"/>
      <c r="I86" s="20"/>
      <c r="J86" s="21"/>
    </row>
    <row r="87" spans="1:10" x14ac:dyDescent="0.2">
      <c r="A87" s="158" t="s">
        <v>448</v>
      </c>
      <c r="B87" s="65">
        <v>0</v>
      </c>
      <c r="C87" s="66">
        <v>0</v>
      </c>
      <c r="D87" s="65">
        <v>0</v>
      </c>
      <c r="E87" s="66">
        <v>1</v>
      </c>
      <c r="F87" s="67"/>
      <c r="G87" s="65">
        <f>B87-C87</f>
        <v>0</v>
      </c>
      <c r="H87" s="66">
        <f>D87-E87</f>
        <v>-1</v>
      </c>
      <c r="I87" s="20" t="str">
        <f>IF(C87=0, "-", IF(G87/C87&lt;10, G87/C87, "&gt;999%"))</f>
        <v>-</v>
      </c>
      <c r="J87" s="21">
        <f>IF(E87=0, "-", IF(H87/E87&lt;10, H87/E87, "&gt;999%"))</f>
        <v>-1</v>
      </c>
    </row>
    <row r="88" spans="1:10" x14ac:dyDescent="0.2">
      <c r="A88" s="158" t="s">
        <v>491</v>
      </c>
      <c r="B88" s="65">
        <v>0</v>
      </c>
      <c r="C88" s="66">
        <v>0</v>
      </c>
      <c r="D88" s="65">
        <v>3</v>
      </c>
      <c r="E88" s="66">
        <v>5</v>
      </c>
      <c r="F88" s="67"/>
      <c r="G88" s="65">
        <f>B88-C88</f>
        <v>0</v>
      </c>
      <c r="H88" s="66">
        <f>D88-E88</f>
        <v>-2</v>
      </c>
      <c r="I88" s="20" t="str">
        <f>IF(C88=0, "-", IF(G88/C88&lt;10, G88/C88, "&gt;999%"))</f>
        <v>-</v>
      </c>
      <c r="J88" s="21">
        <f>IF(E88=0, "-", IF(H88/E88&lt;10, H88/E88, "&gt;999%"))</f>
        <v>-0.4</v>
      </c>
    </row>
    <row r="89" spans="1:10" s="160" customFormat="1" x14ac:dyDescent="0.2">
      <c r="A89" s="178" t="s">
        <v>566</v>
      </c>
      <c r="B89" s="71">
        <v>0</v>
      </c>
      <c r="C89" s="72">
        <v>0</v>
      </c>
      <c r="D89" s="71">
        <v>3</v>
      </c>
      <c r="E89" s="72">
        <v>6</v>
      </c>
      <c r="F89" s="73"/>
      <c r="G89" s="71">
        <f>B89-C89</f>
        <v>0</v>
      </c>
      <c r="H89" s="72">
        <f>D89-E89</f>
        <v>-3</v>
      </c>
      <c r="I89" s="37" t="str">
        <f>IF(C89=0, "-", IF(G89/C89&lt;10, G89/C89, "&gt;999%"))</f>
        <v>-</v>
      </c>
      <c r="J89" s="38">
        <f>IF(E89=0, "-", IF(H89/E89&lt;10, H89/E89, "&gt;999%"))</f>
        <v>-0.5</v>
      </c>
    </row>
    <row r="90" spans="1:10" x14ac:dyDescent="0.2">
      <c r="A90" s="177"/>
      <c r="B90" s="143"/>
      <c r="C90" s="144"/>
      <c r="D90" s="143"/>
      <c r="E90" s="144"/>
      <c r="F90" s="145"/>
      <c r="G90" s="143"/>
      <c r="H90" s="144"/>
      <c r="I90" s="151"/>
      <c r="J90" s="152"/>
    </row>
    <row r="91" spans="1:10" s="139" customFormat="1" x14ac:dyDescent="0.2">
      <c r="A91" s="159" t="s">
        <v>41</v>
      </c>
      <c r="B91" s="65"/>
      <c r="C91" s="66"/>
      <c r="D91" s="65"/>
      <c r="E91" s="66"/>
      <c r="F91" s="67"/>
      <c r="G91" s="65"/>
      <c r="H91" s="66"/>
      <c r="I91" s="20"/>
      <c r="J91" s="21"/>
    </row>
    <row r="92" spans="1:10" x14ac:dyDescent="0.2">
      <c r="A92" s="158" t="s">
        <v>316</v>
      </c>
      <c r="B92" s="65">
        <v>0</v>
      </c>
      <c r="C92" s="66">
        <v>0</v>
      </c>
      <c r="D92" s="65">
        <v>0</v>
      </c>
      <c r="E92" s="66">
        <v>2</v>
      </c>
      <c r="F92" s="67"/>
      <c r="G92" s="65">
        <f t="shared" ref="G92:G105" si="12">B92-C92</f>
        <v>0</v>
      </c>
      <c r="H92" s="66">
        <f t="shared" ref="H92:H105" si="13">D92-E92</f>
        <v>-2</v>
      </c>
      <c r="I92" s="20" t="str">
        <f t="shared" ref="I92:I105" si="14">IF(C92=0, "-", IF(G92/C92&lt;10, G92/C92, "&gt;999%"))</f>
        <v>-</v>
      </c>
      <c r="J92" s="21">
        <f t="shared" ref="J92:J105" si="15">IF(E92=0, "-", IF(H92/E92&lt;10, H92/E92, "&gt;999%"))</f>
        <v>-1</v>
      </c>
    </row>
    <row r="93" spans="1:10" x14ac:dyDescent="0.2">
      <c r="A93" s="158" t="s">
        <v>393</v>
      </c>
      <c r="B93" s="65">
        <v>1</v>
      </c>
      <c r="C93" s="66">
        <v>3</v>
      </c>
      <c r="D93" s="65">
        <v>13</v>
      </c>
      <c r="E93" s="66">
        <v>26</v>
      </c>
      <c r="F93" s="67"/>
      <c r="G93" s="65">
        <f t="shared" si="12"/>
        <v>-2</v>
      </c>
      <c r="H93" s="66">
        <f t="shared" si="13"/>
        <v>-13</v>
      </c>
      <c r="I93" s="20">
        <f t="shared" si="14"/>
        <v>-0.66666666666666663</v>
      </c>
      <c r="J93" s="21">
        <f t="shared" si="15"/>
        <v>-0.5</v>
      </c>
    </row>
    <row r="94" spans="1:10" x14ac:dyDescent="0.2">
      <c r="A94" s="158" t="s">
        <v>359</v>
      </c>
      <c r="B94" s="65">
        <v>0</v>
      </c>
      <c r="C94" s="66">
        <v>0</v>
      </c>
      <c r="D94" s="65">
        <v>38</v>
      </c>
      <c r="E94" s="66">
        <v>35</v>
      </c>
      <c r="F94" s="67"/>
      <c r="G94" s="65">
        <f t="shared" si="12"/>
        <v>0</v>
      </c>
      <c r="H94" s="66">
        <f t="shared" si="13"/>
        <v>3</v>
      </c>
      <c r="I94" s="20" t="str">
        <f t="shared" si="14"/>
        <v>-</v>
      </c>
      <c r="J94" s="21">
        <f t="shared" si="15"/>
        <v>8.5714285714285715E-2</v>
      </c>
    </row>
    <row r="95" spans="1:10" x14ac:dyDescent="0.2">
      <c r="A95" s="158" t="s">
        <v>394</v>
      </c>
      <c r="B95" s="65">
        <v>11</v>
      </c>
      <c r="C95" s="66">
        <v>8</v>
      </c>
      <c r="D95" s="65">
        <v>68</v>
      </c>
      <c r="E95" s="66">
        <v>54</v>
      </c>
      <c r="F95" s="67"/>
      <c r="G95" s="65">
        <f t="shared" si="12"/>
        <v>3</v>
      </c>
      <c r="H95" s="66">
        <f t="shared" si="13"/>
        <v>14</v>
      </c>
      <c r="I95" s="20">
        <f t="shared" si="14"/>
        <v>0.375</v>
      </c>
      <c r="J95" s="21">
        <f t="shared" si="15"/>
        <v>0.25925925925925924</v>
      </c>
    </row>
    <row r="96" spans="1:10" x14ac:dyDescent="0.2">
      <c r="A96" s="158" t="s">
        <v>181</v>
      </c>
      <c r="B96" s="65">
        <v>0</v>
      </c>
      <c r="C96" s="66">
        <v>0</v>
      </c>
      <c r="D96" s="65">
        <v>3</v>
      </c>
      <c r="E96" s="66">
        <v>0</v>
      </c>
      <c r="F96" s="67"/>
      <c r="G96" s="65">
        <f t="shared" si="12"/>
        <v>0</v>
      </c>
      <c r="H96" s="66">
        <f t="shared" si="13"/>
        <v>3</v>
      </c>
      <c r="I96" s="20" t="str">
        <f t="shared" si="14"/>
        <v>-</v>
      </c>
      <c r="J96" s="21" t="str">
        <f t="shared" si="15"/>
        <v>-</v>
      </c>
    </row>
    <row r="97" spans="1:10" x14ac:dyDescent="0.2">
      <c r="A97" s="158" t="s">
        <v>200</v>
      </c>
      <c r="B97" s="65">
        <v>6</v>
      </c>
      <c r="C97" s="66">
        <v>0</v>
      </c>
      <c r="D97" s="65">
        <v>42</v>
      </c>
      <c r="E97" s="66">
        <v>32</v>
      </c>
      <c r="F97" s="67"/>
      <c r="G97" s="65">
        <f t="shared" si="12"/>
        <v>6</v>
      </c>
      <c r="H97" s="66">
        <f t="shared" si="13"/>
        <v>10</v>
      </c>
      <c r="I97" s="20" t="str">
        <f t="shared" si="14"/>
        <v>-</v>
      </c>
      <c r="J97" s="21">
        <f t="shared" si="15"/>
        <v>0.3125</v>
      </c>
    </row>
    <row r="98" spans="1:10" x14ac:dyDescent="0.2">
      <c r="A98" s="158" t="s">
        <v>229</v>
      </c>
      <c r="B98" s="65">
        <v>0</v>
      </c>
      <c r="C98" s="66">
        <v>0</v>
      </c>
      <c r="D98" s="65">
        <v>0</v>
      </c>
      <c r="E98" s="66">
        <v>5</v>
      </c>
      <c r="F98" s="67"/>
      <c r="G98" s="65">
        <f t="shared" si="12"/>
        <v>0</v>
      </c>
      <c r="H98" s="66">
        <f t="shared" si="13"/>
        <v>-5</v>
      </c>
      <c r="I98" s="20" t="str">
        <f t="shared" si="14"/>
        <v>-</v>
      </c>
      <c r="J98" s="21">
        <f t="shared" si="15"/>
        <v>-1</v>
      </c>
    </row>
    <row r="99" spans="1:10" x14ac:dyDescent="0.2">
      <c r="A99" s="158" t="s">
        <v>285</v>
      </c>
      <c r="B99" s="65">
        <v>2</v>
      </c>
      <c r="C99" s="66">
        <v>1</v>
      </c>
      <c r="D99" s="65">
        <v>34</v>
      </c>
      <c r="E99" s="66">
        <v>52</v>
      </c>
      <c r="F99" s="67"/>
      <c r="G99" s="65">
        <f t="shared" si="12"/>
        <v>1</v>
      </c>
      <c r="H99" s="66">
        <f t="shared" si="13"/>
        <v>-18</v>
      </c>
      <c r="I99" s="20">
        <f t="shared" si="14"/>
        <v>1</v>
      </c>
      <c r="J99" s="21">
        <f t="shared" si="15"/>
        <v>-0.34615384615384615</v>
      </c>
    </row>
    <row r="100" spans="1:10" x14ac:dyDescent="0.2">
      <c r="A100" s="158" t="s">
        <v>317</v>
      </c>
      <c r="B100" s="65">
        <v>3</v>
      </c>
      <c r="C100" s="66">
        <v>0</v>
      </c>
      <c r="D100" s="65">
        <v>3</v>
      </c>
      <c r="E100" s="66">
        <v>0</v>
      </c>
      <c r="F100" s="67"/>
      <c r="G100" s="65">
        <f t="shared" si="12"/>
        <v>3</v>
      </c>
      <c r="H100" s="66">
        <f t="shared" si="13"/>
        <v>3</v>
      </c>
      <c r="I100" s="20" t="str">
        <f t="shared" si="14"/>
        <v>-</v>
      </c>
      <c r="J100" s="21" t="str">
        <f t="shared" si="15"/>
        <v>-</v>
      </c>
    </row>
    <row r="101" spans="1:10" x14ac:dyDescent="0.2">
      <c r="A101" s="158" t="s">
        <v>462</v>
      </c>
      <c r="B101" s="65">
        <v>1</v>
      </c>
      <c r="C101" s="66">
        <v>3</v>
      </c>
      <c r="D101" s="65">
        <v>19</v>
      </c>
      <c r="E101" s="66">
        <v>29</v>
      </c>
      <c r="F101" s="67"/>
      <c r="G101" s="65">
        <f t="shared" si="12"/>
        <v>-2</v>
      </c>
      <c r="H101" s="66">
        <f t="shared" si="13"/>
        <v>-10</v>
      </c>
      <c r="I101" s="20">
        <f t="shared" si="14"/>
        <v>-0.66666666666666663</v>
      </c>
      <c r="J101" s="21">
        <f t="shared" si="15"/>
        <v>-0.34482758620689657</v>
      </c>
    </row>
    <row r="102" spans="1:10" x14ac:dyDescent="0.2">
      <c r="A102" s="158" t="s">
        <v>472</v>
      </c>
      <c r="B102" s="65">
        <v>57</v>
      </c>
      <c r="C102" s="66">
        <v>31</v>
      </c>
      <c r="D102" s="65">
        <v>388</v>
      </c>
      <c r="E102" s="66">
        <v>322</v>
      </c>
      <c r="F102" s="67"/>
      <c r="G102" s="65">
        <f t="shared" si="12"/>
        <v>26</v>
      </c>
      <c r="H102" s="66">
        <f t="shared" si="13"/>
        <v>66</v>
      </c>
      <c r="I102" s="20">
        <f t="shared" si="14"/>
        <v>0.83870967741935487</v>
      </c>
      <c r="J102" s="21">
        <f t="shared" si="15"/>
        <v>0.20496894409937888</v>
      </c>
    </row>
    <row r="103" spans="1:10" x14ac:dyDescent="0.2">
      <c r="A103" s="158" t="s">
        <v>452</v>
      </c>
      <c r="B103" s="65">
        <v>2</v>
      </c>
      <c r="C103" s="66">
        <v>2</v>
      </c>
      <c r="D103" s="65">
        <v>21</v>
      </c>
      <c r="E103" s="66">
        <v>14</v>
      </c>
      <c r="F103" s="67"/>
      <c r="G103" s="65">
        <f t="shared" si="12"/>
        <v>0</v>
      </c>
      <c r="H103" s="66">
        <f t="shared" si="13"/>
        <v>7</v>
      </c>
      <c r="I103" s="20">
        <f t="shared" si="14"/>
        <v>0</v>
      </c>
      <c r="J103" s="21">
        <f t="shared" si="15"/>
        <v>0.5</v>
      </c>
    </row>
    <row r="104" spans="1:10" x14ac:dyDescent="0.2">
      <c r="A104" s="158" t="s">
        <v>492</v>
      </c>
      <c r="B104" s="65">
        <v>0</v>
      </c>
      <c r="C104" s="66">
        <v>1</v>
      </c>
      <c r="D104" s="65">
        <v>7</v>
      </c>
      <c r="E104" s="66">
        <v>8</v>
      </c>
      <c r="F104" s="67"/>
      <c r="G104" s="65">
        <f t="shared" si="12"/>
        <v>-1</v>
      </c>
      <c r="H104" s="66">
        <f t="shared" si="13"/>
        <v>-1</v>
      </c>
      <c r="I104" s="20">
        <f t="shared" si="14"/>
        <v>-1</v>
      </c>
      <c r="J104" s="21">
        <f t="shared" si="15"/>
        <v>-0.125</v>
      </c>
    </row>
    <row r="105" spans="1:10" s="160" customFormat="1" x14ac:dyDescent="0.2">
      <c r="A105" s="178" t="s">
        <v>567</v>
      </c>
      <c r="B105" s="71">
        <v>83</v>
      </c>
      <c r="C105" s="72">
        <v>49</v>
      </c>
      <c r="D105" s="71">
        <v>636</v>
      </c>
      <c r="E105" s="72">
        <v>579</v>
      </c>
      <c r="F105" s="73"/>
      <c r="G105" s="71">
        <f t="shared" si="12"/>
        <v>34</v>
      </c>
      <c r="H105" s="72">
        <f t="shared" si="13"/>
        <v>57</v>
      </c>
      <c r="I105" s="37">
        <f t="shared" si="14"/>
        <v>0.69387755102040816</v>
      </c>
      <c r="J105" s="38">
        <f t="shared" si="15"/>
        <v>9.8445595854922283E-2</v>
      </c>
    </row>
    <row r="106" spans="1:10" x14ac:dyDescent="0.2">
      <c r="A106" s="177"/>
      <c r="B106" s="143"/>
      <c r="C106" s="144"/>
      <c r="D106" s="143"/>
      <c r="E106" s="144"/>
      <c r="F106" s="145"/>
      <c r="G106" s="143"/>
      <c r="H106" s="144"/>
      <c r="I106" s="151"/>
      <c r="J106" s="152"/>
    </row>
    <row r="107" spans="1:10" s="139" customFormat="1" x14ac:dyDescent="0.2">
      <c r="A107" s="159" t="s">
        <v>42</v>
      </c>
      <c r="B107" s="65"/>
      <c r="C107" s="66"/>
      <c r="D107" s="65"/>
      <c r="E107" s="66"/>
      <c r="F107" s="67"/>
      <c r="G107" s="65"/>
      <c r="H107" s="66"/>
      <c r="I107" s="20"/>
      <c r="J107" s="21"/>
    </row>
    <row r="108" spans="1:10" x14ac:dyDescent="0.2">
      <c r="A108" s="158" t="s">
        <v>493</v>
      </c>
      <c r="B108" s="65">
        <v>0</v>
      </c>
      <c r="C108" s="66">
        <v>0</v>
      </c>
      <c r="D108" s="65">
        <v>17</v>
      </c>
      <c r="E108" s="66">
        <v>5</v>
      </c>
      <c r="F108" s="67"/>
      <c r="G108" s="65">
        <f>B108-C108</f>
        <v>0</v>
      </c>
      <c r="H108" s="66">
        <f>D108-E108</f>
        <v>12</v>
      </c>
      <c r="I108" s="20" t="str">
        <f>IF(C108=0, "-", IF(G108/C108&lt;10, G108/C108, "&gt;999%"))</f>
        <v>-</v>
      </c>
      <c r="J108" s="21">
        <f>IF(E108=0, "-", IF(H108/E108&lt;10, H108/E108, "&gt;999%"))</f>
        <v>2.4</v>
      </c>
    </row>
    <row r="109" spans="1:10" s="160" customFormat="1" x14ac:dyDescent="0.2">
      <c r="A109" s="178" t="s">
        <v>568</v>
      </c>
      <c r="B109" s="71">
        <v>0</v>
      </c>
      <c r="C109" s="72">
        <v>0</v>
      </c>
      <c r="D109" s="71">
        <v>17</v>
      </c>
      <c r="E109" s="72">
        <v>5</v>
      </c>
      <c r="F109" s="73"/>
      <c r="G109" s="71">
        <f>B109-C109</f>
        <v>0</v>
      </c>
      <c r="H109" s="72">
        <f>D109-E109</f>
        <v>12</v>
      </c>
      <c r="I109" s="37" t="str">
        <f>IF(C109=0, "-", IF(G109/C109&lt;10, G109/C109, "&gt;999%"))</f>
        <v>-</v>
      </c>
      <c r="J109" s="38">
        <f>IF(E109=0, "-", IF(H109/E109&lt;10, H109/E109, "&gt;999%"))</f>
        <v>2.4</v>
      </c>
    </row>
    <row r="110" spans="1:10" x14ac:dyDescent="0.2">
      <c r="A110" s="177"/>
      <c r="B110" s="143"/>
      <c r="C110" s="144"/>
      <c r="D110" s="143"/>
      <c r="E110" s="144"/>
      <c r="F110" s="145"/>
      <c r="G110" s="143"/>
      <c r="H110" s="144"/>
      <c r="I110" s="151"/>
      <c r="J110" s="152"/>
    </row>
    <row r="111" spans="1:10" s="139" customFormat="1" x14ac:dyDescent="0.2">
      <c r="A111" s="159" t="s">
        <v>43</v>
      </c>
      <c r="B111" s="65"/>
      <c r="C111" s="66"/>
      <c r="D111" s="65"/>
      <c r="E111" s="66"/>
      <c r="F111" s="67"/>
      <c r="G111" s="65"/>
      <c r="H111" s="66"/>
      <c r="I111" s="20"/>
      <c r="J111" s="21"/>
    </row>
    <row r="112" spans="1:10" x14ac:dyDescent="0.2">
      <c r="A112" s="158" t="s">
        <v>244</v>
      </c>
      <c r="B112" s="65">
        <v>0</v>
      </c>
      <c r="C112" s="66">
        <v>1</v>
      </c>
      <c r="D112" s="65">
        <v>0</v>
      </c>
      <c r="E112" s="66">
        <v>1</v>
      </c>
      <c r="F112" s="67"/>
      <c r="G112" s="65">
        <f>B112-C112</f>
        <v>-1</v>
      </c>
      <c r="H112" s="66">
        <f>D112-E112</f>
        <v>-1</v>
      </c>
      <c r="I112" s="20">
        <f>IF(C112=0, "-", IF(G112/C112&lt;10, G112/C112, "&gt;999%"))</f>
        <v>-1</v>
      </c>
      <c r="J112" s="21">
        <f>IF(E112=0, "-", IF(H112/E112&lt;10, H112/E112, "&gt;999%"))</f>
        <v>-1</v>
      </c>
    </row>
    <row r="113" spans="1:10" x14ac:dyDescent="0.2">
      <c r="A113" s="158" t="s">
        <v>259</v>
      </c>
      <c r="B113" s="65">
        <v>0</v>
      </c>
      <c r="C113" s="66">
        <v>0</v>
      </c>
      <c r="D113" s="65">
        <v>1</v>
      </c>
      <c r="E113" s="66">
        <v>0</v>
      </c>
      <c r="F113" s="67"/>
      <c r="G113" s="65">
        <f>B113-C113</f>
        <v>0</v>
      </c>
      <c r="H113" s="66">
        <f>D113-E113</f>
        <v>1</v>
      </c>
      <c r="I113" s="20" t="str">
        <f>IF(C113=0, "-", IF(G113/C113&lt;10, G113/C113, "&gt;999%"))</f>
        <v>-</v>
      </c>
      <c r="J113" s="21" t="str">
        <f>IF(E113=0, "-", IF(H113/E113&lt;10, H113/E113, "&gt;999%"))</f>
        <v>-</v>
      </c>
    </row>
    <row r="114" spans="1:10" s="160" customFormat="1" x14ac:dyDescent="0.2">
      <c r="A114" s="178" t="s">
        <v>569</v>
      </c>
      <c r="B114" s="71">
        <v>0</v>
      </c>
      <c r="C114" s="72">
        <v>1</v>
      </c>
      <c r="D114" s="71">
        <v>1</v>
      </c>
      <c r="E114" s="72">
        <v>1</v>
      </c>
      <c r="F114" s="73"/>
      <c r="G114" s="71">
        <f>B114-C114</f>
        <v>-1</v>
      </c>
      <c r="H114" s="72">
        <f>D114-E114</f>
        <v>0</v>
      </c>
      <c r="I114" s="37">
        <f>IF(C114=0, "-", IF(G114/C114&lt;10, G114/C114, "&gt;999%"))</f>
        <v>-1</v>
      </c>
      <c r="J114" s="38">
        <f>IF(E114=0, "-", IF(H114/E114&lt;10, H114/E114, "&gt;999%"))</f>
        <v>0</v>
      </c>
    </row>
    <row r="115" spans="1:10" x14ac:dyDescent="0.2">
      <c r="A115" s="177"/>
      <c r="B115" s="143"/>
      <c r="C115" s="144"/>
      <c r="D115" s="143"/>
      <c r="E115" s="144"/>
      <c r="F115" s="145"/>
      <c r="G115" s="143"/>
      <c r="H115" s="144"/>
      <c r="I115" s="151"/>
      <c r="J115" s="152"/>
    </row>
    <row r="116" spans="1:10" s="139" customFormat="1" x14ac:dyDescent="0.2">
      <c r="A116" s="159" t="s">
        <v>44</v>
      </c>
      <c r="B116" s="65"/>
      <c r="C116" s="66"/>
      <c r="D116" s="65"/>
      <c r="E116" s="66"/>
      <c r="F116" s="67"/>
      <c r="G116" s="65"/>
      <c r="H116" s="66"/>
      <c r="I116" s="20"/>
      <c r="J116" s="21"/>
    </row>
    <row r="117" spans="1:10" x14ac:dyDescent="0.2">
      <c r="A117" s="158" t="s">
        <v>463</v>
      </c>
      <c r="B117" s="65">
        <v>3</v>
      </c>
      <c r="C117" s="66">
        <v>3</v>
      </c>
      <c r="D117" s="65">
        <v>23</v>
      </c>
      <c r="E117" s="66">
        <v>9</v>
      </c>
      <c r="F117" s="67"/>
      <c r="G117" s="65">
        <f>B117-C117</f>
        <v>0</v>
      </c>
      <c r="H117" s="66">
        <f>D117-E117</f>
        <v>14</v>
      </c>
      <c r="I117" s="20">
        <f>IF(C117=0, "-", IF(G117/C117&lt;10, G117/C117, "&gt;999%"))</f>
        <v>0</v>
      </c>
      <c r="J117" s="21">
        <f>IF(E117=0, "-", IF(H117/E117&lt;10, H117/E117, "&gt;999%"))</f>
        <v>1.5555555555555556</v>
      </c>
    </row>
    <row r="118" spans="1:10" x14ac:dyDescent="0.2">
      <c r="A118" s="158" t="s">
        <v>473</v>
      </c>
      <c r="B118" s="65">
        <v>0</v>
      </c>
      <c r="C118" s="66">
        <v>2</v>
      </c>
      <c r="D118" s="65">
        <v>6</v>
      </c>
      <c r="E118" s="66">
        <v>7</v>
      </c>
      <c r="F118" s="67"/>
      <c r="G118" s="65">
        <f>B118-C118</f>
        <v>-2</v>
      </c>
      <c r="H118" s="66">
        <f>D118-E118</f>
        <v>-1</v>
      </c>
      <c r="I118" s="20">
        <f>IF(C118=0, "-", IF(G118/C118&lt;10, G118/C118, "&gt;999%"))</f>
        <v>-1</v>
      </c>
      <c r="J118" s="21">
        <f>IF(E118=0, "-", IF(H118/E118&lt;10, H118/E118, "&gt;999%"))</f>
        <v>-0.14285714285714285</v>
      </c>
    </row>
    <row r="119" spans="1:10" s="160" customFormat="1" x14ac:dyDescent="0.2">
      <c r="A119" s="178" t="s">
        <v>570</v>
      </c>
      <c r="B119" s="71">
        <v>3</v>
      </c>
      <c r="C119" s="72">
        <v>5</v>
      </c>
      <c r="D119" s="71">
        <v>29</v>
      </c>
      <c r="E119" s="72">
        <v>16</v>
      </c>
      <c r="F119" s="73"/>
      <c r="G119" s="71">
        <f>B119-C119</f>
        <v>-2</v>
      </c>
      <c r="H119" s="72">
        <f>D119-E119</f>
        <v>13</v>
      </c>
      <c r="I119" s="37">
        <f>IF(C119=0, "-", IF(G119/C119&lt;10, G119/C119, "&gt;999%"))</f>
        <v>-0.4</v>
      </c>
      <c r="J119" s="38">
        <f>IF(E119=0, "-", IF(H119/E119&lt;10, H119/E119, "&gt;999%"))</f>
        <v>0.8125</v>
      </c>
    </row>
    <row r="120" spans="1:10" x14ac:dyDescent="0.2">
      <c r="A120" s="177"/>
      <c r="B120" s="143"/>
      <c r="C120" s="144"/>
      <c r="D120" s="143"/>
      <c r="E120" s="144"/>
      <c r="F120" s="145"/>
      <c r="G120" s="143"/>
      <c r="H120" s="144"/>
      <c r="I120" s="151"/>
      <c r="J120" s="152"/>
    </row>
    <row r="121" spans="1:10" s="139" customFormat="1" x14ac:dyDescent="0.2">
      <c r="A121" s="159" t="s">
        <v>45</v>
      </c>
      <c r="B121" s="65"/>
      <c r="C121" s="66"/>
      <c r="D121" s="65"/>
      <c r="E121" s="66"/>
      <c r="F121" s="67"/>
      <c r="G121" s="65"/>
      <c r="H121" s="66"/>
      <c r="I121" s="20"/>
      <c r="J121" s="21"/>
    </row>
    <row r="122" spans="1:10" x14ac:dyDescent="0.2">
      <c r="A122" s="158" t="s">
        <v>328</v>
      </c>
      <c r="B122" s="65">
        <v>2</v>
      </c>
      <c r="C122" s="66">
        <v>1</v>
      </c>
      <c r="D122" s="65">
        <v>18</v>
      </c>
      <c r="E122" s="66">
        <v>10</v>
      </c>
      <c r="F122" s="67"/>
      <c r="G122" s="65">
        <f>B122-C122</f>
        <v>1</v>
      </c>
      <c r="H122" s="66">
        <f>D122-E122</f>
        <v>8</v>
      </c>
      <c r="I122" s="20">
        <f>IF(C122=0, "-", IF(G122/C122&lt;10, G122/C122, "&gt;999%"))</f>
        <v>1</v>
      </c>
      <c r="J122" s="21">
        <f>IF(E122=0, "-", IF(H122/E122&lt;10, H122/E122, "&gt;999%"))</f>
        <v>0.8</v>
      </c>
    </row>
    <row r="123" spans="1:10" x14ac:dyDescent="0.2">
      <c r="A123" s="158" t="s">
        <v>360</v>
      </c>
      <c r="B123" s="65">
        <v>2</v>
      </c>
      <c r="C123" s="66">
        <v>1</v>
      </c>
      <c r="D123" s="65">
        <v>9</v>
      </c>
      <c r="E123" s="66">
        <v>9</v>
      </c>
      <c r="F123" s="67"/>
      <c r="G123" s="65">
        <f>B123-C123</f>
        <v>1</v>
      </c>
      <c r="H123" s="66">
        <f>D123-E123</f>
        <v>0</v>
      </c>
      <c r="I123" s="20">
        <f>IF(C123=0, "-", IF(G123/C123&lt;10, G123/C123, "&gt;999%"))</f>
        <v>1</v>
      </c>
      <c r="J123" s="21">
        <f>IF(E123=0, "-", IF(H123/E123&lt;10, H123/E123, "&gt;999%"))</f>
        <v>0</v>
      </c>
    </row>
    <row r="124" spans="1:10" x14ac:dyDescent="0.2">
      <c r="A124" s="158" t="s">
        <v>395</v>
      </c>
      <c r="B124" s="65">
        <v>1</v>
      </c>
      <c r="C124" s="66">
        <v>0</v>
      </c>
      <c r="D124" s="65">
        <v>6</v>
      </c>
      <c r="E124" s="66">
        <v>9</v>
      </c>
      <c r="F124" s="67"/>
      <c r="G124" s="65">
        <f>B124-C124</f>
        <v>1</v>
      </c>
      <c r="H124" s="66">
        <f>D124-E124</f>
        <v>-3</v>
      </c>
      <c r="I124" s="20" t="str">
        <f>IF(C124=0, "-", IF(G124/C124&lt;10, G124/C124, "&gt;999%"))</f>
        <v>-</v>
      </c>
      <c r="J124" s="21">
        <f>IF(E124=0, "-", IF(H124/E124&lt;10, H124/E124, "&gt;999%"))</f>
        <v>-0.33333333333333331</v>
      </c>
    </row>
    <row r="125" spans="1:10" s="160" customFormat="1" x14ac:dyDescent="0.2">
      <c r="A125" s="178" t="s">
        <v>571</v>
      </c>
      <c r="B125" s="71">
        <v>5</v>
      </c>
      <c r="C125" s="72">
        <v>2</v>
      </c>
      <c r="D125" s="71">
        <v>33</v>
      </c>
      <c r="E125" s="72">
        <v>28</v>
      </c>
      <c r="F125" s="73"/>
      <c r="G125" s="71">
        <f>B125-C125</f>
        <v>3</v>
      </c>
      <c r="H125" s="72">
        <f>D125-E125</f>
        <v>5</v>
      </c>
      <c r="I125" s="37">
        <f>IF(C125=0, "-", IF(G125/C125&lt;10, G125/C125, "&gt;999%"))</f>
        <v>1.5</v>
      </c>
      <c r="J125" s="38">
        <f>IF(E125=0, "-", IF(H125/E125&lt;10, H125/E125, "&gt;999%"))</f>
        <v>0.17857142857142858</v>
      </c>
    </row>
    <row r="126" spans="1:10" x14ac:dyDescent="0.2">
      <c r="A126" s="177"/>
      <c r="B126" s="143"/>
      <c r="C126" s="144"/>
      <c r="D126" s="143"/>
      <c r="E126" s="144"/>
      <c r="F126" s="145"/>
      <c r="G126" s="143"/>
      <c r="H126" s="144"/>
      <c r="I126" s="151"/>
      <c r="J126" s="152"/>
    </row>
    <row r="127" spans="1:10" s="139" customFormat="1" x14ac:dyDescent="0.2">
      <c r="A127" s="159" t="s">
        <v>46</v>
      </c>
      <c r="B127" s="65"/>
      <c r="C127" s="66"/>
      <c r="D127" s="65"/>
      <c r="E127" s="66"/>
      <c r="F127" s="67"/>
      <c r="G127" s="65"/>
      <c r="H127" s="66"/>
      <c r="I127" s="20"/>
      <c r="J127" s="21"/>
    </row>
    <row r="128" spans="1:10" x14ac:dyDescent="0.2">
      <c r="A128" s="158" t="s">
        <v>494</v>
      </c>
      <c r="B128" s="65">
        <v>1</v>
      </c>
      <c r="C128" s="66">
        <v>7</v>
      </c>
      <c r="D128" s="65">
        <v>10</v>
      </c>
      <c r="E128" s="66">
        <v>22</v>
      </c>
      <c r="F128" s="67"/>
      <c r="G128" s="65">
        <f>B128-C128</f>
        <v>-6</v>
      </c>
      <c r="H128" s="66">
        <f>D128-E128</f>
        <v>-12</v>
      </c>
      <c r="I128" s="20">
        <f>IF(C128=0, "-", IF(G128/C128&lt;10, G128/C128, "&gt;999%"))</f>
        <v>-0.8571428571428571</v>
      </c>
      <c r="J128" s="21">
        <f>IF(E128=0, "-", IF(H128/E128&lt;10, H128/E128, "&gt;999%"))</f>
        <v>-0.54545454545454541</v>
      </c>
    </row>
    <row r="129" spans="1:10" s="160" customFormat="1" x14ac:dyDescent="0.2">
      <c r="A129" s="178" t="s">
        <v>572</v>
      </c>
      <c r="B129" s="71">
        <v>1</v>
      </c>
      <c r="C129" s="72">
        <v>7</v>
      </c>
      <c r="D129" s="71">
        <v>10</v>
      </c>
      <c r="E129" s="72">
        <v>22</v>
      </c>
      <c r="F129" s="73"/>
      <c r="G129" s="71">
        <f>B129-C129</f>
        <v>-6</v>
      </c>
      <c r="H129" s="72">
        <f>D129-E129</f>
        <v>-12</v>
      </c>
      <c r="I129" s="37">
        <f>IF(C129=0, "-", IF(G129/C129&lt;10, G129/C129, "&gt;999%"))</f>
        <v>-0.8571428571428571</v>
      </c>
      <c r="J129" s="38">
        <f>IF(E129=0, "-", IF(H129/E129&lt;10, H129/E129, "&gt;999%"))</f>
        <v>-0.54545454545454541</v>
      </c>
    </row>
    <row r="130" spans="1:10" x14ac:dyDescent="0.2">
      <c r="A130" s="177"/>
      <c r="B130" s="143"/>
      <c r="C130" s="144"/>
      <c r="D130" s="143"/>
      <c r="E130" s="144"/>
      <c r="F130" s="145"/>
      <c r="G130" s="143"/>
      <c r="H130" s="144"/>
      <c r="I130" s="151"/>
      <c r="J130" s="152"/>
    </row>
    <row r="131" spans="1:10" s="139" customFormat="1" x14ac:dyDescent="0.2">
      <c r="A131" s="159" t="s">
        <v>47</v>
      </c>
      <c r="B131" s="65"/>
      <c r="C131" s="66"/>
      <c r="D131" s="65"/>
      <c r="E131" s="66"/>
      <c r="F131" s="67"/>
      <c r="G131" s="65"/>
      <c r="H131" s="66"/>
      <c r="I131" s="20"/>
      <c r="J131" s="21"/>
    </row>
    <row r="132" spans="1:10" x14ac:dyDescent="0.2">
      <c r="A132" s="158" t="s">
        <v>396</v>
      </c>
      <c r="B132" s="65">
        <v>15</v>
      </c>
      <c r="C132" s="66">
        <v>4</v>
      </c>
      <c r="D132" s="65">
        <v>41</v>
      </c>
      <c r="E132" s="66">
        <v>28</v>
      </c>
      <c r="F132" s="67"/>
      <c r="G132" s="65">
        <f t="shared" ref="G132:G140" si="16">B132-C132</f>
        <v>11</v>
      </c>
      <c r="H132" s="66">
        <f t="shared" ref="H132:H140" si="17">D132-E132</f>
        <v>13</v>
      </c>
      <c r="I132" s="20">
        <f t="shared" ref="I132:I140" si="18">IF(C132=0, "-", IF(G132/C132&lt;10, G132/C132, "&gt;999%"))</f>
        <v>2.75</v>
      </c>
      <c r="J132" s="21">
        <f t="shared" ref="J132:J140" si="19">IF(E132=0, "-", IF(H132/E132&lt;10, H132/E132, "&gt;999%"))</f>
        <v>0.4642857142857143</v>
      </c>
    </row>
    <row r="133" spans="1:10" x14ac:dyDescent="0.2">
      <c r="A133" s="158" t="s">
        <v>201</v>
      </c>
      <c r="B133" s="65">
        <v>1</v>
      </c>
      <c r="C133" s="66">
        <v>3</v>
      </c>
      <c r="D133" s="65">
        <v>28</v>
      </c>
      <c r="E133" s="66">
        <v>77</v>
      </c>
      <c r="F133" s="67"/>
      <c r="G133" s="65">
        <f t="shared" si="16"/>
        <v>-2</v>
      </c>
      <c r="H133" s="66">
        <f t="shared" si="17"/>
        <v>-49</v>
      </c>
      <c r="I133" s="20">
        <f t="shared" si="18"/>
        <v>-0.66666666666666663</v>
      </c>
      <c r="J133" s="21">
        <f t="shared" si="19"/>
        <v>-0.63636363636363635</v>
      </c>
    </row>
    <row r="134" spans="1:10" x14ac:dyDescent="0.2">
      <c r="A134" s="158" t="s">
        <v>464</v>
      </c>
      <c r="B134" s="65">
        <v>0</v>
      </c>
      <c r="C134" s="66">
        <v>0</v>
      </c>
      <c r="D134" s="65">
        <v>0</v>
      </c>
      <c r="E134" s="66">
        <v>1</v>
      </c>
      <c r="F134" s="67"/>
      <c r="G134" s="65">
        <f t="shared" si="16"/>
        <v>0</v>
      </c>
      <c r="H134" s="66">
        <f t="shared" si="17"/>
        <v>-1</v>
      </c>
      <c r="I134" s="20" t="str">
        <f t="shared" si="18"/>
        <v>-</v>
      </c>
      <c r="J134" s="21">
        <f t="shared" si="19"/>
        <v>-1</v>
      </c>
    </row>
    <row r="135" spans="1:10" x14ac:dyDescent="0.2">
      <c r="A135" s="158" t="s">
        <v>474</v>
      </c>
      <c r="B135" s="65">
        <v>1</v>
      </c>
      <c r="C135" s="66">
        <v>28</v>
      </c>
      <c r="D135" s="65">
        <v>91</v>
      </c>
      <c r="E135" s="66">
        <v>186</v>
      </c>
      <c r="F135" s="67"/>
      <c r="G135" s="65">
        <f t="shared" si="16"/>
        <v>-27</v>
      </c>
      <c r="H135" s="66">
        <f t="shared" si="17"/>
        <v>-95</v>
      </c>
      <c r="I135" s="20">
        <f t="shared" si="18"/>
        <v>-0.9642857142857143</v>
      </c>
      <c r="J135" s="21">
        <f t="shared" si="19"/>
        <v>-0.510752688172043</v>
      </c>
    </row>
    <row r="136" spans="1:10" x14ac:dyDescent="0.2">
      <c r="A136" s="158" t="s">
        <v>253</v>
      </c>
      <c r="B136" s="65">
        <v>1</v>
      </c>
      <c r="C136" s="66">
        <v>3</v>
      </c>
      <c r="D136" s="65">
        <v>10</v>
      </c>
      <c r="E136" s="66">
        <v>36</v>
      </c>
      <c r="F136" s="67"/>
      <c r="G136" s="65">
        <f t="shared" si="16"/>
        <v>-2</v>
      </c>
      <c r="H136" s="66">
        <f t="shared" si="17"/>
        <v>-26</v>
      </c>
      <c r="I136" s="20">
        <f t="shared" si="18"/>
        <v>-0.66666666666666663</v>
      </c>
      <c r="J136" s="21">
        <f t="shared" si="19"/>
        <v>-0.72222222222222221</v>
      </c>
    </row>
    <row r="137" spans="1:10" x14ac:dyDescent="0.2">
      <c r="A137" s="158" t="s">
        <v>361</v>
      </c>
      <c r="B137" s="65">
        <v>13</v>
      </c>
      <c r="C137" s="66">
        <v>3</v>
      </c>
      <c r="D137" s="65">
        <v>34</v>
      </c>
      <c r="E137" s="66">
        <v>42</v>
      </c>
      <c r="F137" s="67"/>
      <c r="G137" s="65">
        <f t="shared" si="16"/>
        <v>10</v>
      </c>
      <c r="H137" s="66">
        <f t="shared" si="17"/>
        <v>-8</v>
      </c>
      <c r="I137" s="20">
        <f t="shared" si="18"/>
        <v>3.3333333333333335</v>
      </c>
      <c r="J137" s="21">
        <f t="shared" si="19"/>
        <v>-0.19047619047619047</v>
      </c>
    </row>
    <row r="138" spans="1:10" x14ac:dyDescent="0.2">
      <c r="A138" s="158" t="s">
        <v>397</v>
      </c>
      <c r="B138" s="65">
        <v>2</v>
      </c>
      <c r="C138" s="66">
        <v>4</v>
      </c>
      <c r="D138" s="65">
        <v>24</v>
      </c>
      <c r="E138" s="66">
        <v>20</v>
      </c>
      <c r="F138" s="67"/>
      <c r="G138" s="65">
        <f t="shared" si="16"/>
        <v>-2</v>
      </c>
      <c r="H138" s="66">
        <f t="shared" si="17"/>
        <v>4</v>
      </c>
      <c r="I138" s="20">
        <f t="shared" si="18"/>
        <v>-0.5</v>
      </c>
      <c r="J138" s="21">
        <f t="shared" si="19"/>
        <v>0.2</v>
      </c>
    </row>
    <row r="139" spans="1:10" x14ac:dyDescent="0.2">
      <c r="A139" s="158" t="s">
        <v>318</v>
      </c>
      <c r="B139" s="65">
        <v>0</v>
      </c>
      <c r="C139" s="66">
        <v>7</v>
      </c>
      <c r="D139" s="65">
        <v>37</v>
      </c>
      <c r="E139" s="66">
        <v>34</v>
      </c>
      <c r="F139" s="67"/>
      <c r="G139" s="65">
        <f t="shared" si="16"/>
        <v>-7</v>
      </c>
      <c r="H139" s="66">
        <f t="shared" si="17"/>
        <v>3</v>
      </c>
      <c r="I139" s="20">
        <f t="shared" si="18"/>
        <v>-1</v>
      </c>
      <c r="J139" s="21">
        <f t="shared" si="19"/>
        <v>8.8235294117647065E-2</v>
      </c>
    </row>
    <row r="140" spans="1:10" s="160" customFormat="1" x14ac:dyDescent="0.2">
      <c r="A140" s="178" t="s">
        <v>573</v>
      </c>
      <c r="B140" s="71">
        <v>33</v>
      </c>
      <c r="C140" s="72">
        <v>52</v>
      </c>
      <c r="D140" s="71">
        <v>265</v>
      </c>
      <c r="E140" s="72">
        <v>424</v>
      </c>
      <c r="F140" s="73"/>
      <c r="G140" s="71">
        <f t="shared" si="16"/>
        <v>-19</v>
      </c>
      <c r="H140" s="72">
        <f t="shared" si="17"/>
        <v>-159</v>
      </c>
      <c r="I140" s="37">
        <f t="shared" si="18"/>
        <v>-0.36538461538461536</v>
      </c>
      <c r="J140" s="38">
        <f t="shared" si="19"/>
        <v>-0.375</v>
      </c>
    </row>
    <row r="141" spans="1:10" x14ac:dyDescent="0.2">
      <c r="A141" s="177"/>
      <c r="B141" s="143"/>
      <c r="C141" s="144"/>
      <c r="D141" s="143"/>
      <c r="E141" s="144"/>
      <c r="F141" s="145"/>
      <c r="G141" s="143"/>
      <c r="H141" s="144"/>
      <c r="I141" s="151"/>
      <c r="J141" s="152"/>
    </row>
    <row r="142" spans="1:10" s="139" customFormat="1" x14ac:dyDescent="0.2">
      <c r="A142" s="159" t="s">
        <v>48</v>
      </c>
      <c r="B142" s="65"/>
      <c r="C142" s="66"/>
      <c r="D142" s="65"/>
      <c r="E142" s="66"/>
      <c r="F142" s="67"/>
      <c r="G142" s="65"/>
      <c r="H142" s="66"/>
      <c r="I142" s="20"/>
      <c r="J142" s="21"/>
    </row>
    <row r="143" spans="1:10" x14ac:dyDescent="0.2">
      <c r="A143" s="158" t="s">
        <v>230</v>
      </c>
      <c r="B143" s="65">
        <v>2</v>
      </c>
      <c r="C143" s="66">
        <v>0</v>
      </c>
      <c r="D143" s="65">
        <v>10</v>
      </c>
      <c r="E143" s="66">
        <v>5</v>
      </c>
      <c r="F143" s="67"/>
      <c r="G143" s="65">
        <f t="shared" ref="G143:G150" si="20">B143-C143</f>
        <v>2</v>
      </c>
      <c r="H143" s="66">
        <f t="shared" ref="H143:H150" si="21">D143-E143</f>
        <v>5</v>
      </c>
      <c r="I143" s="20" t="str">
        <f t="shared" ref="I143:I150" si="22">IF(C143=0, "-", IF(G143/C143&lt;10, G143/C143, "&gt;999%"))</f>
        <v>-</v>
      </c>
      <c r="J143" s="21">
        <f t="shared" ref="J143:J150" si="23">IF(E143=0, "-", IF(H143/E143&lt;10, H143/E143, "&gt;999%"))</f>
        <v>1</v>
      </c>
    </row>
    <row r="144" spans="1:10" x14ac:dyDescent="0.2">
      <c r="A144" s="158" t="s">
        <v>182</v>
      </c>
      <c r="B144" s="65">
        <v>0</v>
      </c>
      <c r="C144" s="66">
        <v>4</v>
      </c>
      <c r="D144" s="65">
        <v>13</v>
      </c>
      <c r="E144" s="66">
        <v>22</v>
      </c>
      <c r="F144" s="67"/>
      <c r="G144" s="65">
        <f t="shared" si="20"/>
        <v>-4</v>
      </c>
      <c r="H144" s="66">
        <f t="shared" si="21"/>
        <v>-9</v>
      </c>
      <c r="I144" s="20">
        <f t="shared" si="22"/>
        <v>-1</v>
      </c>
      <c r="J144" s="21">
        <f t="shared" si="23"/>
        <v>-0.40909090909090912</v>
      </c>
    </row>
    <row r="145" spans="1:10" x14ac:dyDescent="0.2">
      <c r="A145" s="158" t="s">
        <v>202</v>
      </c>
      <c r="B145" s="65">
        <v>24</v>
      </c>
      <c r="C145" s="66">
        <v>16</v>
      </c>
      <c r="D145" s="65">
        <v>294</v>
      </c>
      <c r="E145" s="66">
        <v>200</v>
      </c>
      <c r="F145" s="67"/>
      <c r="G145" s="65">
        <f t="shared" si="20"/>
        <v>8</v>
      </c>
      <c r="H145" s="66">
        <f t="shared" si="21"/>
        <v>94</v>
      </c>
      <c r="I145" s="20">
        <f t="shared" si="22"/>
        <v>0.5</v>
      </c>
      <c r="J145" s="21">
        <f t="shared" si="23"/>
        <v>0.47</v>
      </c>
    </row>
    <row r="146" spans="1:10" x14ac:dyDescent="0.2">
      <c r="A146" s="158" t="s">
        <v>362</v>
      </c>
      <c r="B146" s="65">
        <v>18</v>
      </c>
      <c r="C146" s="66">
        <v>15</v>
      </c>
      <c r="D146" s="65">
        <v>290</v>
      </c>
      <c r="E146" s="66">
        <v>197</v>
      </c>
      <c r="F146" s="67"/>
      <c r="G146" s="65">
        <f t="shared" si="20"/>
        <v>3</v>
      </c>
      <c r="H146" s="66">
        <f t="shared" si="21"/>
        <v>93</v>
      </c>
      <c r="I146" s="20">
        <f t="shared" si="22"/>
        <v>0.2</v>
      </c>
      <c r="J146" s="21">
        <f t="shared" si="23"/>
        <v>0.4720812182741117</v>
      </c>
    </row>
    <row r="147" spans="1:10" x14ac:dyDescent="0.2">
      <c r="A147" s="158" t="s">
        <v>329</v>
      </c>
      <c r="B147" s="65">
        <v>32</v>
      </c>
      <c r="C147" s="66">
        <v>17</v>
      </c>
      <c r="D147" s="65">
        <v>319</v>
      </c>
      <c r="E147" s="66">
        <v>227</v>
      </c>
      <c r="F147" s="67"/>
      <c r="G147" s="65">
        <f t="shared" si="20"/>
        <v>15</v>
      </c>
      <c r="H147" s="66">
        <f t="shared" si="21"/>
        <v>92</v>
      </c>
      <c r="I147" s="20">
        <f t="shared" si="22"/>
        <v>0.88235294117647056</v>
      </c>
      <c r="J147" s="21">
        <f t="shared" si="23"/>
        <v>0.40528634361233479</v>
      </c>
    </row>
    <row r="148" spans="1:10" x14ac:dyDescent="0.2">
      <c r="A148" s="158" t="s">
        <v>183</v>
      </c>
      <c r="B148" s="65">
        <v>13</v>
      </c>
      <c r="C148" s="66">
        <v>10</v>
      </c>
      <c r="D148" s="65">
        <v>120</v>
      </c>
      <c r="E148" s="66">
        <v>144</v>
      </c>
      <c r="F148" s="67"/>
      <c r="G148" s="65">
        <f t="shared" si="20"/>
        <v>3</v>
      </c>
      <c r="H148" s="66">
        <f t="shared" si="21"/>
        <v>-24</v>
      </c>
      <c r="I148" s="20">
        <f t="shared" si="22"/>
        <v>0.3</v>
      </c>
      <c r="J148" s="21">
        <f t="shared" si="23"/>
        <v>-0.16666666666666666</v>
      </c>
    </row>
    <row r="149" spans="1:10" x14ac:dyDescent="0.2">
      <c r="A149" s="158" t="s">
        <v>271</v>
      </c>
      <c r="B149" s="65">
        <v>4</v>
      </c>
      <c r="C149" s="66">
        <v>7</v>
      </c>
      <c r="D149" s="65">
        <v>20</v>
      </c>
      <c r="E149" s="66">
        <v>44</v>
      </c>
      <c r="F149" s="67"/>
      <c r="G149" s="65">
        <f t="shared" si="20"/>
        <v>-3</v>
      </c>
      <c r="H149" s="66">
        <f t="shared" si="21"/>
        <v>-24</v>
      </c>
      <c r="I149" s="20">
        <f t="shared" si="22"/>
        <v>-0.42857142857142855</v>
      </c>
      <c r="J149" s="21">
        <f t="shared" si="23"/>
        <v>-0.54545454545454541</v>
      </c>
    </row>
    <row r="150" spans="1:10" s="160" customFormat="1" x14ac:dyDescent="0.2">
      <c r="A150" s="178" t="s">
        <v>574</v>
      </c>
      <c r="B150" s="71">
        <v>93</v>
      </c>
      <c r="C150" s="72">
        <v>69</v>
      </c>
      <c r="D150" s="71">
        <v>1066</v>
      </c>
      <c r="E150" s="72">
        <v>839</v>
      </c>
      <c r="F150" s="73"/>
      <c r="G150" s="71">
        <f t="shared" si="20"/>
        <v>24</v>
      </c>
      <c r="H150" s="72">
        <f t="shared" si="21"/>
        <v>227</v>
      </c>
      <c r="I150" s="37">
        <f t="shared" si="22"/>
        <v>0.34782608695652173</v>
      </c>
      <c r="J150" s="38">
        <f t="shared" si="23"/>
        <v>0.27056019070321813</v>
      </c>
    </row>
    <row r="151" spans="1:10" x14ac:dyDescent="0.2">
      <c r="A151" s="177"/>
      <c r="B151" s="143"/>
      <c r="C151" s="144"/>
      <c r="D151" s="143"/>
      <c r="E151" s="144"/>
      <c r="F151" s="145"/>
      <c r="G151" s="143"/>
      <c r="H151" s="144"/>
      <c r="I151" s="151"/>
      <c r="J151" s="152"/>
    </row>
    <row r="152" spans="1:10" s="139" customFormat="1" x14ac:dyDescent="0.2">
      <c r="A152" s="159" t="s">
        <v>49</v>
      </c>
      <c r="B152" s="65"/>
      <c r="C152" s="66"/>
      <c r="D152" s="65"/>
      <c r="E152" s="66"/>
      <c r="F152" s="67"/>
      <c r="G152" s="65"/>
      <c r="H152" s="66"/>
      <c r="I152" s="20"/>
      <c r="J152" s="21"/>
    </row>
    <row r="153" spans="1:10" x14ac:dyDescent="0.2">
      <c r="A153" s="158" t="s">
        <v>184</v>
      </c>
      <c r="B153" s="65">
        <v>0</v>
      </c>
      <c r="C153" s="66">
        <v>9</v>
      </c>
      <c r="D153" s="65">
        <v>3</v>
      </c>
      <c r="E153" s="66">
        <v>101</v>
      </c>
      <c r="F153" s="67"/>
      <c r="G153" s="65">
        <f t="shared" ref="G153:G165" si="24">B153-C153</f>
        <v>-9</v>
      </c>
      <c r="H153" s="66">
        <f t="shared" ref="H153:H165" si="25">D153-E153</f>
        <v>-98</v>
      </c>
      <c r="I153" s="20">
        <f t="shared" ref="I153:I165" si="26">IF(C153=0, "-", IF(G153/C153&lt;10, G153/C153, "&gt;999%"))</f>
        <v>-1</v>
      </c>
      <c r="J153" s="21">
        <f t="shared" ref="J153:J165" si="27">IF(E153=0, "-", IF(H153/E153&lt;10, H153/E153, "&gt;999%"))</f>
        <v>-0.97029702970297027</v>
      </c>
    </row>
    <row r="154" spans="1:10" x14ac:dyDescent="0.2">
      <c r="A154" s="158" t="s">
        <v>203</v>
      </c>
      <c r="B154" s="65">
        <v>3</v>
      </c>
      <c r="C154" s="66">
        <v>4</v>
      </c>
      <c r="D154" s="65">
        <v>36</v>
      </c>
      <c r="E154" s="66">
        <v>36</v>
      </c>
      <c r="F154" s="67"/>
      <c r="G154" s="65">
        <f t="shared" si="24"/>
        <v>-1</v>
      </c>
      <c r="H154" s="66">
        <f t="shared" si="25"/>
        <v>0</v>
      </c>
      <c r="I154" s="20">
        <f t="shared" si="26"/>
        <v>-0.25</v>
      </c>
      <c r="J154" s="21">
        <f t="shared" si="27"/>
        <v>0</v>
      </c>
    </row>
    <row r="155" spans="1:10" x14ac:dyDescent="0.2">
      <c r="A155" s="158" t="s">
        <v>204</v>
      </c>
      <c r="B155" s="65">
        <v>34</v>
      </c>
      <c r="C155" s="66">
        <v>34</v>
      </c>
      <c r="D155" s="65">
        <v>513</v>
      </c>
      <c r="E155" s="66">
        <v>289</v>
      </c>
      <c r="F155" s="67"/>
      <c r="G155" s="65">
        <f t="shared" si="24"/>
        <v>0</v>
      </c>
      <c r="H155" s="66">
        <f t="shared" si="25"/>
        <v>224</v>
      </c>
      <c r="I155" s="20">
        <f t="shared" si="26"/>
        <v>0</v>
      </c>
      <c r="J155" s="21">
        <f t="shared" si="27"/>
        <v>0.77508650519031141</v>
      </c>
    </row>
    <row r="156" spans="1:10" x14ac:dyDescent="0.2">
      <c r="A156" s="158" t="s">
        <v>453</v>
      </c>
      <c r="B156" s="65">
        <v>7</v>
      </c>
      <c r="C156" s="66">
        <v>5</v>
      </c>
      <c r="D156" s="65">
        <v>62</v>
      </c>
      <c r="E156" s="66">
        <v>83</v>
      </c>
      <c r="F156" s="67"/>
      <c r="G156" s="65">
        <f t="shared" si="24"/>
        <v>2</v>
      </c>
      <c r="H156" s="66">
        <f t="shared" si="25"/>
        <v>-21</v>
      </c>
      <c r="I156" s="20">
        <f t="shared" si="26"/>
        <v>0.4</v>
      </c>
      <c r="J156" s="21">
        <f t="shared" si="27"/>
        <v>-0.25301204819277107</v>
      </c>
    </row>
    <row r="157" spans="1:10" x14ac:dyDescent="0.2">
      <c r="A157" s="158" t="s">
        <v>272</v>
      </c>
      <c r="B157" s="65">
        <v>3</v>
      </c>
      <c r="C157" s="66">
        <v>1</v>
      </c>
      <c r="D157" s="65">
        <v>11</v>
      </c>
      <c r="E157" s="66">
        <v>13</v>
      </c>
      <c r="F157" s="67"/>
      <c r="G157" s="65">
        <f t="shared" si="24"/>
        <v>2</v>
      </c>
      <c r="H157" s="66">
        <f t="shared" si="25"/>
        <v>-2</v>
      </c>
      <c r="I157" s="20">
        <f t="shared" si="26"/>
        <v>2</v>
      </c>
      <c r="J157" s="21">
        <f t="shared" si="27"/>
        <v>-0.15384615384615385</v>
      </c>
    </row>
    <row r="158" spans="1:10" x14ac:dyDescent="0.2">
      <c r="A158" s="158" t="s">
        <v>205</v>
      </c>
      <c r="B158" s="65">
        <v>7</v>
      </c>
      <c r="C158" s="66">
        <v>2</v>
      </c>
      <c r="D158" s="65">
        <v>44</v>
      </c>
      <c r="E158" s="66">
        <v>19</v>
      </c>
      <c r="F158" s="67"/>
      <c r="G158" s="65">
        <f t="shared" si="24"/>
        <v>5</v>
      </c>
      <c r="H158" s="66">
        <f t="shared" si="25"/>
        <v>25</v>
      </c>
      <c r="I158" s="20">
        <f t="shared" si="26"/>
        <v>2.5</v>
      </c>
      <c r="J158" s="21">
        <f t="shared" si="27"/>
        <v>1.3157894736842106</v>
      </c>
    </row>
    <row r="159" spans="1:10" x14ac:dyDescent="0.2">
      <c r="A159" s="158" t="s">
        <v>330</v>
      </c>
      <c r="B159" s="65">
        <v>24</v>
      </c>
      <c r="C159" s="66">
        <v>32</v>
      </c>
      <c r="D159" s="65">
        <v>294</v>
      </c>
      <c r="E159" s="66">
        <v>184</v>
      </c>
      <c r="F159" s="67"/>
      <c r="G159" s="65">
        <f t="shared" si="24"/>
        <v>-8</v>
      </c>
      <c r="H159" s="66">
        <f t="shared" si="25"/>
        <v>110</v>
      </c>
      <c r="I159" s="20">
        <f t="shared" si="26"/>
        <v>-0.25</v>
      </c>
      <c r="J159" s="21">
        <f t="shared" si="27"/>
        <v>0.59782608695652173</v>
      </c>
    </row>
    <row r="160" spans="1:10" x14ac:dyDescent="0.2">
      <c r="A160" s="158" t="s">
        <v>398</v>
      </c>
      <c r="B160" s="65">
        <v>10</v>
      </c>
      <c r="C160" s="66">
        <v>15</v>
      </c>
      <c r="D160" s="65">
        <v>165</v>
      </c>
      <c r="E160" s="66">
        <v>139</v>
      </c>
      <c r="F160" s="67"/>
      <c r="G160" s="65">
        <f t="shared" si="24"/>
        <v>-5</v>
      </c>
      <c r="H160" s="66">
        <f t="shared" si="25"/>
        <v>26</v>
      </c>
      <c r="I160" s="20">
        <f t="shared" si="26"/>
        <v>-0.33333333333333331</v>
      </c>
      <c r="J160" s="21">
        <f t="shared" si="27"/>
        <v>0.18705035971223022</v>
      </c>
    </row>
    <row r="161" spans="1:10" x14ac:dyDescent="0.2">
      <c r="A161" s="158" t="s">
        <v>231</v>
      </c>
      <c r="B161" s="65">
        <v>0</v>
      </c>
      <c r="C161" s="66">
        <v>0</v>
      </c>
      <c r="D161" s="65">
        <v>0</v>
      </c>
      <c r="E161" s="66">
        <v>1</v>
      </c>
      <c r="F161" s="67"/>
      <c r="G161" s="65">
        <f t="shared" si="24"/>
        <v>0</v>
      </c>
      <c r="H161" s="66">
        <f t="shared" si="25"/>
        <v>-1</v>
      </c>
      <c r="I161" s="20" t="str">
        <f t="shared" si="26"/>
        <v>-</v>
      </c>
      <c r="J161" s="21">
        <f t="shared" si="27"/>
        <v>-1</v>
      </c>
    </row>
    <row r="162" spans="1:10" x14ac:dyDescent="0.2">
      <c r="A162" s="158" t="s">
        <v>363</v>
      </c>
      <c r="B162" s="65">
        <v>6</v>
      </c>
      <c r="C162" s="66">
        <v>26</v>
      </c>
      <c r="D162" s="65">
        <v>218</v>
      </c>
      <c r="E162" s="66">
        <v>191</v>
      </c>
      <c r="F162" s="67"/>
      <c r="G162" s="65">
        <f t="shared" si="24"/>
        <v>-20</v>
      </c>
      <c r="H162" s="66">
        <f t="shared" si="25"/>
        <v>27</v>
      </c>
      <c r="I162" s="20">
        <f t="shared" si="26"/>
        <v>-0.76923076923076927</v>
      </c>
      <c r="J162" s="21">
        <f t="shared" si="27"/>
        <v>0.14136125654450263</v>
      </c>
    </row>
    <row r="163" spans="1:10" x14ac:dyDescent="0.2">
      <c r="A163" s="158" t="s">
        <v>286</v>
      </c>
      <c r="B163" s="65">
        <v>2</v>
      </c>
      <c r="C163" s="66">
        <v>0</v>
      </c>
      <c r="D163" s="65">
        <v>13</v>
      </c>
      <c r="E163" s="66">
        <v>0</v>
      </c>
      <c r="F163" s="67"/>
      <c r="G163" s="65">
        <f t="shared" si="24"/>
        <v>2</v>
      </c>
      <c r="H163" s="66">
        <f t="shared" si="25"/>
        <v>13</v>
      </c>
      <c r="I163" s="20" t="str">
        <f t="shared" si="26"/>
        <v>-</v>
      </c>
      <c r="J163" s="21" t="str">
        <f t="shared" si="27"/>
        <v>-</v>
      </c>
    </row>
    <row r="164" spans="1:10" x14ac:dyDescent="0.2">
      <c r="A164" s="158" t="s">
        <v>319</v>
      </c>
      <c r="B164" s="65">
        <v>8</v>
      </c>
      <c r="C164" s="66">
        <v>12</v>
      </c>
      <c r="D164" s="65">
        <v>72</v>
      </c>
      <c r="E164" s="66">
        <v>12</v>
      </c>
      <c r="F164" s="67"/>
      <c r="G164" s="65">
        <f t="shared" si="24"/>
        <v>-4</v>
      </c>
      <c r="H164" s="66">
        <f t="shared" si="25"/>
        <v>60</v>
      </c>
      <c r="I164" s="20">
        <f t="shared" si="26"/>
        <v>-0.33333333333333331</v>
      </c>
      <c r="J164" s="21">
        <f t="shared" si="27"/>
        <v>5</v>
      </c>
    </row>
    <row r="165" spans="1:10" s="160" customFormat="1" x14ac:dyDescent="0.2">
      <c r="A165" s="178" t="s">
        <v>575</v>
      </c>
      <c r="B165" s="71">
        <v>104</v>
      </c>
      <c r="C165" s="72">
        <v>140</v>
      </c>
      <c r="D165" s="71">
        <v>1431</v>
      </c>
      <c r="E165" s="72">
        <v>1068</v>
      </c>
      <c r="F165" s="73"/>
      <c r="G165" s="71">
        <f t="shared" si="24"/>
        <v>-36</v>
      </c>
      <c r="H165" s="72">
        <f t="shared" si="25"/>
        <v>363</v>
      </c>
      <c r="I165" s="37">
        <f t="shared" si="26"/>
        <v>-0.25714285714285712</v>
      </c>
      <c r="J165" s="38">
        <f t="shared" si="27"/>
        <v>0.3398876404494382</v>
      </c>
    </row>
    <row r="166" spans="1:10" x14ac:dyDescent="0.2">
      <c r="A166" s="177"/>
      <c r="B166" s="143"/>
      <c r="C166" s="144"/>
      <c r="D166" s="143"/>
      <c r="E166" s="144"/>
      <c r="F166" s="145"/>
      <c r="G166" s="143"/>
      <c r="H166" s="144"/>
      <c r="I166" s="151"/>
      <c r="J166" s="152"/>
    </row>
    <row r="167" spans="1:10" s="139" customFormat="1" x14ac:dyDescent="0.2">
      <c r="A167" s="159" t="s">
        <v>50</v>
      </c>
      <c r="B167" s="65"/>
      <c r="C167" s="66"/>
      <c r="D167" s="65"/>
      <c r="E167" s="66"/>
      <c r="F167" s="67"/>
      <c r="G167" s="65"/>
      <c r="H167" s="66"/>
      <c r="I167" s="20"/>
      <c r="J167" s="21"/>
    </row>
    <row r="168" spans="1:10" x14ac:dyDescent="0.2">
      <c r="A168" s="158" t="s">
        <v>495</v>
      </c>
      <c r="B168" s="65">
        <v>0</v>
      </c>
      <c r="C168" s="66">
        <v>0</v>
      </c>
      <c r="D168" s="65">
        <v>2</v>
      </c>
      <c r="E168" s="66">
        <v>1</v>
      </c>
      <c r="F168" s="67"/>
      <c r="G168" s="65">
        <f>B168-C168</f>
        <v>0</v>
      </c>
      <c r="H168" s="66">
        <f>D168-E168</f>
        <v>1</v>
      </c>
      <c r="I168" s="20" t="str">
        <f>IF(C168=0, "-", IF(G168/C168&lt;10, G168/C168, "&gt;999%"))</f>
        <v>-</v>
      </c>
      <c r="J168" s="21">
        <f>IF(E168=0, "-", IF(H168/E168&lt;10, H168/E168, "&gt;999%"))</f>
        <v>1</v>
      </c>
    </row>
    <row r="169" spans="1:10" x14ac:dyDescent="0.2">
      <c r="A169" s="158" t="s">
        <v>496</v>
      </c>
      <c r="B169" s="65">
        <v>0</v>
      </c>
      <c r="C169" s="66">
        <v>0</v>
      </c>
      <c r="D169" s="65">
        <v>0</v>
      </c>
      <c r="E169" s="66">
        <v>1</v>
      </c>
      <c r="F169" s="67"/>
      <c r="G169" s="65">
        <f>B169-C169</f>
        <v>0</v>
      </c>
      <c r="H169" s="66">
        <f>D169-E169</f>
        <v>-1</v>
      </c>
      <c r="I169" s="20" t="str">
        <f>IF(C169=0, "-", IF(G169/C169&lt;10, G169/C169, "&gt;999%"))</f>
        <v>-</v>
      </c>
      <c r="J169" s="21">
        <f>IF(E169=0, "-", IF(H169/E169&lt;10, H169/E169, "&gt;999%"))</f>
        <v>-1</v>
      </c>
    </row>
    <row r="170" spans="1:10" s="160" customFormat="1" x14ac:dyDescent="0.2">
      <c r="A170" s="178" t="s">
        <v>576</v>
      </c>
      <c r="B170" s="71">
        <v>0</v>
      </c>
      <c r="C170" s="72">
        <v>0</v>
      </c>
      <c r="D170" s="71">
        <v>2</v>
      </c>
      <c r="E170" s="72">
        <v>2</v>
      </c>
      <c r="F170" s="73"/>
      <c r="G170" s="71">
        <f>B170-C170</f>
        <v>0</v>
      </c>
      <c r="H170" s="72">
        <f>D170-E170</f>
        <v>0</v>
      </c>
      <c r="I170" s="37" t="str">
        <f>IF(C170=0, "-", IF(G170/C170&lt;10, G170/C170, "&gt;999%"))</f>
        <v>-</v>
      </c>
      <c r="J170" s="38">
        <f>IF(E170=0, "-", IF(H170/E170&lt;10, H170/E170, "&gt;999%"))</f>
        <v>0</v>
      </c>
    </row>
    <row r="171" spans="1:10" x14ac:dyDescent="0.2">
      <c r="A171" s="177"/>
      <c r="B171" s="143"/>
      <c r="C171" s="144"/>
      <c r="D171" s="143"/>
      <c r="E171" s="144"/>
      <c r="F171" s="145"/>
      <c r="G171" s="143"/>
      <c r="H171" s="144"/>
      <c r="I171" s="151"/>
      <c r="J171" s="152"/>
    </row>
    <row r="172" spans="1:10" s="139" customFormat="1" x14ac:dyDescent="0.2">
      <c r="A172" s="159" t="s">
        <v>51</v>
      </c>
      <c r="B172" s="65"/>
      <c r="C172" s="66"/>
      <c r="D172" s="65"/>
      <c r="E172" s="66"/>
      <c r="F172" s="67"/>
      <c r="G172" s="65"/>
      <c r="H172" s="66"/>
      <c r="I172" s="20"/>
      <c r="J172" s="21"/>
    </row>
    <row r="173" spans="1:10" x14ac:dyDescent="0.2">
      <c r="A173" s="158" t="s">
        <v>352</v>
      </c>
      <c r="B173" s="65">
        <v>0</v>
      </c>
      <c r="C173" s="66">
        <v>0</v>
      </c>
      <c r="D173" s="65">
        <v>0</v>
      </c>
      <c r="E173" s="66">
        <v>1</v>
      </c>
      <c r="F173" s="67"/>
      <c r="G173" s="65">
        <f>B173-C173</f>
        <v>0</v>
      </c>
      <c r="H173" s="66">
        <f>D173-E173</f>
        <v>-1</v>
      </c>
      <c r="I173" s="20" t="str">
        <f>IF(C173=0, "-", IF(G173/C173&lt;10, G173/C173, "&gt;999%"))</f>
        <v>-</v>
      </c>
      <c r="J173" s="21">
        <f>IF(E173=0, "-", IF(H173/E173&lt;10, H173/E173, "&gt;999%"))</f>
        <v>-1</v>
      </c>
    </row>
    <row r="174" spans="1:10" x14ac:dyDescent="0.2">
      <c r="A174" s="158" t="s">
        <v>298</v>
      </c>
      <c r="B174" s="65">
        <v>0</v>
      </c>
      <c r="C174" s="66">
        <v>0</v>
      </c>
      <c r="D174" s="65">
        <v>0</v>
      </c>
      <c r="E174" s="66">
        <v>1</v>
      </c>
      <c r="F174" s="67"/>
      <c r="G174" s="65">
        <f>B174-C174</f>
        <v>0</v>
      </c>
      <c r="H174" s="66">
        <f>D174-E174</f>
        <v>-1</v>
      </c>
      <c r="I174" s="20" t="str">
        <f>IF(C174=0, "-", IF(G174/C174&lt;10, G174/C174, "&gt;999%"))</f>
        <v>-</v>
      </c>
      <c r="J174" s="21">
        <f>IF(E174=0, "-", IF(H174/E174&lt;10, H174/E174, "&gt;999%"))</f>
        <v>-1</v>
      </c>
    </row>
    <row r="175" spans="1:10" s="160" customFormat="1" x14ac:dyDescent="0.2">
      <c r="A175" s="178" t="s">
        <v>577</v>
      </c>
      <c r="B175" s="71">
        <v>0</v>
      </c>
      <c r="C175" s="72">
        <v>0</v>
      </c>
      <c r="D175" s="71">
        <v>0</v>
      </c>
      <c r="E175" s="72">
        <v>2</v>
      </c>
      <c r="F175" s="73"/>
      <c r="G175" s="71">
        <f>B175-C175</f>
        <v>0</v>
      </c>
      <c r="H175" s="72">
        <f>D175-E175</f>
        <v>-2</v>
      </c>
      <c r="I175" s="37" t="str">
        <f>IF(C175=0, "-", IF(G175/C175&lt;10, G175/C175, "&gt;999%"))</f>
        <v>-</v>
      </c>
      <c r="J175" s="38">
        <f>IF(E175=0, "-", IF(H175/E175&lt;10, H175/E175, "&gt;999%"))</f>
        <v>-1</v>
      </c>
    </row>
    <row r="176" spans="1:10" x14ac:dyDescent="0.2">
      <c r="A176" s="177"/>
      <c r="B176" s="143"/>
      <c r="C176" s="144"/>
      <c r="D176" s="143"/>
      <c r="E176" s="144"/>
      <c r="F176" s="145"/>
      <c r="G176" s="143"/>
      <c r="H176" s="144"/>
      <c r="I176" s="151"/>
      <c r="J176" s="152"/>
    </row>
    <row r="177" spans="1:10" s="139" customFormat="1" x14ac:dyDescent="0.2">
      <c r="A177" s="159" t="s">
        <v>52</v>
      </c>
      <c r="B177" s="65"/>
      <c r="C177" s="66"/>
      <c r="D177" s="65"/>
      <c r="E177" s="66"/>
      <c r="F177" s="67"/>
      <c r="G177" s="65"/>
      <c r="H177" s="66"/>
      <c r="I177" s="20"/>
      <c r="J177" s="21"/>
    </row>
    <row r="178" spans="1:10" x14ac:dyDescent="0.2">
      <c r="A178" s="158" t="s">
        <v>497</v>
      </c>
      <c r="B178" s="65">
        <v>6</v>
      </c>
      <c r="C178" s="66">
        <v>4</v>
      </c>
      <c r="D178" s="65">
        <v>44</v>
      </c>
      <c r="E178" s="66">
        <v>43</v>
      </c>
      <c r="F178" s="67"/>
      <c r="G178" s="65">
        <f>B178-C178</f>
        <v>2</v>
      </c>
      <c r="H178" s="66">
        <f>D178-E178</f>
        <v>1</v>
      </c>
      <c r="I178" s="20">
        <f>IF(C178=0, "-", IF(G178/C178&lt;10, G178/C178, "&gt;999%"))</f>
        <v>0.5</v>
      </c>
      <c r="J178" s="21">
        <f>IF(E178=0, "-", IF(H178/E178&lt;10, H178/E178, "&gt;999%"))</f>
        <v>2.3255813953488372E-2</v>
      </c>
    </row>
    <row r="179" spans="1:10" s="160" customFormat="1" x14ac:dyDescent="0.2">
      <c r="A179" s="178" t="s">
        <v>578</v>
      </c>
      <c r="B179" s="71">
        <v>6</v>
      </c>
      <c r="C179" s="72">
        <v>4</v>
      </c>
      <c r="D179" s="71">
        <v>44</v>
      </c>
      <c r="E179" s="72">
        <v>43</v>
      </c>
      <c r="F179" s="73"/>
      <c r="G179" s="71">
        <f>B179-C179</f>
        <v>2</v>
      </c>
      <c r="H179" s="72">
        <f>D179-E179</f>
        <v>1</v>
      </c>
      <c r="I179" s="37">
        <f>IF(C179=0, "-", IF(G179/C179&lt;10, G179/C179, "&gt;999%"))</f>
        <v>0.5</v>
      </c>
      <c r="J179" s="38">
        <f>IF(E179=0, "-", IF(H179/E179&lt;10, H179/E179, "&gt;999%"))</f>
        <v>2.3255813953488372E-2</v>
      </c>
    </row>
    <row r="180" spans="1:10" x14ac:dyDescent="0.2">
      <c r="A180" s="177"/>
      <c r="B180" s="143"/>
      <c r="C180" s="144"/>
      <c r="D180" s="143"/>
      <c r="E180" s="144"/>
      <c r="F180" s="145"/>
      <c r="G180" s="143"/>
      <c r="H180" s="144"/>
      <c r="I180" s="151"/>
      <c r="J180" s="152"/>
    </row>
    <row r="181" spans="1:10" s="139" customFormat="1" x14ac:dyDescent="0.2">
      <c r="A181" s="159" t="s">
        <v>53</v>
      </c>
      <c r="B181" s="65"/>
      <c r="C181" s="66"/>
      <c r="D181" s="65"/>
      <c r="E181" s="66"/>
      <c r="F181" s="67"/>
      <c r="G181" s="65"/>
      <c r="H181" s="66"/>
      <c r="I181" s="20"/>
      <c r="J181" s="21"/>
    </row>
    <row r="182" spans="1:10" x14ac:dyDescent="0.2">
      <c r="A182" s="158" t="s">
        <v>465</v>
      </c>
      <c r="B182" s="65">
        <v>4</v>
      </c>
      <c r="C182" s="66">
        <v>4</v>
      </c>
      <c r="D182" s="65">
        <v>51</v>
      </c>
      <c r="E182" s="66">
        <v>61</v>
      </c>
      <c r="F182" s="67"/>
      <c r="G182" s="65">
        <f>B182-C182</f>
        <v>0</v>
      </c>
      <c r="H182" s="66">
        <f>D182-E182</f>
        <v>-10</v>
      </c>
      <c r="I182" s="20">
        <f>IF(C182=0, "-", IF(G182/C182&lt;10, G182/C182, "&gt;999%"))</f>
        <v>0</v>
      </c>
      <c r="J182" s="21">
        <f>IF(E182=0, "-", IF(H182/E182&lt;10, H182/E182, "&gt;999%"))</f>
        <v>-0.16393442622950818</v>
      </c>
    </row>
    <row r="183" spans="1:10" x14ac:dyDescent="0.2">
      <c r="A183" s="158" t="s">
        <v>475</v>
      </c>
      <c r="B183" s="65">
        <v>10</v>
      </c>
      <c r="C183" s="66">
        <v>14</v>
      </c>
      <c r="D183" s="65">
        <v>79</v>
      </c>
      <c r="E183" s="66">
        <v>71</v>
      </c>
      <c r="F183" s="67"/>
      <c r="G183" s="65">
        <f>B183-C183</f>
        <v>-4</v>
      </c>
      <c r="H183" s="66">
        <f>D183-E183</f>
        <v>8</v>
      </c>
      <c r="I183" s="20">
        <f>IF(C183=0, "-", IF(G183/C183&lt;10, G183/C183, "&gt;999%"))</f>
        <v>-0.2857142857142857</v>
      </c>
      <c r="J183" s="21">
        <f>IF(E183=0, "-", IF(H183/E183&lt;10, H183/E183, "&gt;999%"))</f>
        <v>0.11267605633802817</v>
      </c>
    </row>
    <row r="184" spans="1:10" x14ac:dyDescent="0.2">
      <c r="A184" s="158" t="s">
        <v>399</v>
      </c>
      <c r="B184" s="65">
        <v>4</v>
      </c>
      <c r="C184" s="66">
        <v>4</v>
      </c>
      <c r="D184" s="65">
        <v>52</v>
      </c>
      <c r="E184" s="66">
        <v>60</v>
      </c>
      <c r="F184" s="67"/>
      <c r="G184" s="65">
        <f>B184-C184</f>
        <v>0</v>
      </c>
      <c r="H184" s="66">
        <f>D184-E184</f>
        <v>-8</v>
      </c>
      <c r="I184" s="20">
        <f>IF(C184=0, "-", IF(G184/C184&lt;10, G184/C184, "&gt;999%"))</f>
        <v>0</v>
      </c>
      <c r="J184" s="21">
        <f>IF(E184=0, "-", IF(H184/E184&lt;10, H184/E184, "&gt;999%"))</f>
        <v>-0.13333333333333333</v>
      </c>
    </row>
    <row r="185" spans="1:10" s="160" customFormat="1" x14ac:dyDescent="0.2">
      <c r="A185" s="178" t="s">
        <v>579</v>
      </c>
      <c r="B185" s="71">
        <v>18</v>
      </c>
      <c r="C185" s="72">
        <v>22</v>
      </c>
      <c r="D185" s="71">
        <v>182</v>
      </c>
      <c r="E185" s="72">
        <v>192</v>
      </c>
      <c r="F185" s="73"/>
      <c r="G185" s="71">
        <f>B185-C185</f>
        <v>-4</v>
      </c>
      <c r="H185" s="72">
        <f>D185-E185</f>
        <v>-10</v>
      </c>
      <c r="I185" s="37">
        <f>IF(C185=0, "-", IF(G185/C185&lt;10, G185/C185, "&gt;999%"))</f>
        <v>-0.18181818181818182</v>
      </c>
      <c r="J185" s="38">
        <f>IF(E185=0, "-", IF(H185/E185&lt;10, H185/E185, "&gt;999%"))</f>
        <v>-5.2083333333333336E-2</v>
      </c>
    </row>
    <row r="186" spans="1:10" x14ac:dyDescent="0.2">
      <c r="A186" s="177"/>
      <c r="B186" s="143"/>
      <c r="C186" s="144"/>
      <c r="D186" s="143"/>
      <c r="E186" s="144"/>
      <c r="F186" s="145"/>
      <c r="G186" s="143"/>
      <c r="H186" s="144"/>
      <c r="I186" s="151"/>
      <c r="J186" s="152"/>
    </row>
    <row r="187" spans="1:10" s="139" customFormat="1" x14ac:dyDescent="0.2">
      <c r="A187" s="159" t="s">
        <v>54</v>
      </c>
      <c r="B187" s="65"/>
      <c r="C187" s="66"/>
      <c r="D187" s="65"/>
      <c r="E187" s="66"/>
      <c r="F187" s="67"/>
      <c r="G187" s="65"/>
      <c r="H187" s="66"/>
      <c r="I187" s="20"/>
      <c r="J187" s="21"/>
    </row>
    <row r="188" spans="1:10" x14ac:dyDescent="0.2">
      <c r="A188" s="158" t="s">
        <v>498</v>
      </c>
      <c r="B188" s="65">
        <v>0</v>
      </c>
      <c r="C188" s="66">
        <v>0</v>
      </c>
      <c r="D188" s="65">
        <v>0</v>
      </c>
      <c r="E188" s="66">
        <v>2</v>
      </c>
      <c r="F188" s="67"/>
      <c r="G188" s="65">
        <f>B188-C188</f>
        <v>0</v>
      </c>
      <c r="H188" s="66">
        <f>D188-E188</f>
        <v>-2</v>
      </c>
      <c r="I188" s="20" t="str">
        <f>IF(C188=0, "-", IF(G188/C188&lt;10, G188/C188, "&gt;999%"))</f>
        <v>-</v>
      </c>
      <c r="J188" s="21">
        <f>IF(E188=0, "-", IF(H188/E188&lt;10, H188/E188, "&gt;999%"))</f>
        <v>-1</v>
      </c>
    </row>
    <row r="189" spans="1:10" s="160" customFormat="1" x14ac:dyDescent="0.2">
      <c r="A189" s="178" t="s">
        <v>580</v>
      </c>
      <c r="B189" s="71">
        <v>0</v>
      </c>
      <c r="C189" s="72">
        <v>0</v>
      </c>
      <c r="D189" s="71">
        <v>0</v>
      </c>
      <c r="E189" s="72">
        <v>2</v>
      </c>
      <c r="F189" s="73"/>
      <c r="G189" s="71">
        <f>B189-C189</f>
        <v>0</v>
      </c>
      <c r="H189" s="72">
        <f>D189-E189</f>
        <v>-2</v>
      </c>
      <c r="I189" s="37" t="str">
        <f>IF(C189=0, "-", IF(G189/C189&lt;10, G189/C189, "&gt;999%"))</f>
        <v>-</v>
      </c>
      <c r="J189" s="38">
        <f>IF(E189=0, "-", IF(H189/E189&lt;10, H189/E189, "&gt;999%"))</f>
        <v>-1</v>
      </c>
    </row>
    <row r="190" spans="1:10" x14ac:dyDescent="0.2">
      <c r="A190" s="177"/>
      <c r="B190" s="143"/>
      <c r="C190" s="144"/>
      <c r="D190" s="143"/>
      <c r="E190" s="144"/>
      <c r="F190" s="145"/>
      <c r="G190" s="143"/>
      <c r="H190" s="144"/>
      <c r="I190" s="151"/>
      <c r="J190" s="152"/>
    </row>
    <row r="191" spans="1:10" s="139" customFormat="1" x14ac:dyDescent="0.2">
      <c r="A191" s="159" t="s">
        <v>55</v>
      </c>
      <c r="B191" s="65"/>
      <c r="C191" s="66"/>
      <c r="D191" s="65"/>
      <c r="E191" s="66"/>
      <c r="F191" s="67"/>
      <c r="G191" s="65"/>
      <c r="H191" s="66"/>
      <c r="I191" s="20"/>
      <c r="J191" s="21"/>
    </row>
    <row r="192" spans="1:10" x14ac:dyDescent="0.2">
      <c r="A192" s="158" t="s">
        <v>353</v>
      </c>
      <c r="B192" s="65">
        <v>1</v>
      </c>
      <c r="C192" s="66">
        <v>5</v>
      </c>
      <c r="D192" s="65">
        <v>31</v>
      </c>
      <c r="E192" s="66">
        <v>26</v>
      </c>
      <c r="F192" s="67"/>
      <c r="G192" s="65">
        <f t="shared" ref="G192:G198" si="28">B192-C192</f>
        <v>-4</v>
      </c>
      <c r="H192" s="66">
        <f t="shared" ref="H192:H198" si="29">D192-E192</f>
        <v>5</v>
      </c>
      <c r="I192" s="20">
        <f t="shared" ref="I192:I198" si="30">IF(C192=0, "-", IF(G192/C192&lt;10, G192/C192, "&gt;999%"))</f>
        <v>-0.8</v>
      </c>
      <c r="J192" s="21">
        <f t="shared" ref="J192:J198" si="31">IF(E192=0, "-", IF(H192/E192&lt;10, H192/E192, "&gt;999%"))</f>
        <v>0.19230769230769232</v>
      </c>
    </row>
    <row r="193" spans="1:10" x14ac:dyDescent="0.2">
      <c r="A193" s="158" t="s">
        <v>420</v>
      </c>
      <c r="B193" s="65">
        <v>0</v>
      </c>
      <c r="C193" s="66">
        <v>2</v>
      </c>
      <c r="D193" s="65">
        <v>5</v>
      </c>
      <c r="E193" s="66">
        <v>13</v>
      </c>
      <c r="F193" s="67"/>
      <c r="G193" s="65">
        <f t="shared" si="28"/>
        <v>-2</v>
      </c>
      <c r="H193" s="66">
        <f t="shared" si="29"/>
        <v>-8</v>
      </c>
      <c r="I193" s="20">
        <f t="shared" si="30"/>
        <v>-1</v>
      </c>
      <c r="J193" s="21">
        <f t="shared" si="31"/>
        <v>-0.61538461538461542</v>
      </c>
    </row>
    <row r="194" spans="1:10" x14ac:dyDescent="0.2">
      <c r="A194" s="158" t="s">
        <v>299</v>
      </c>
      <c r="B194" s="65">
        <v>0</v>
      </c>
      <c r="C194" s="66">
        <v>0</v>
      </c>
      <c r="D194" s="65">
        <v>0</v>
      </c>
      <c r="E194" s="66">
        <v>1</v>
      </c>
      <c r="F194" s="67"/>
      <c r="G194" s="65">
        <f t="shared" si="28"/>
        <v>0</v>
      </c>
      <c r="H194" s="66">
        <f t="shared" si="29"/>
        <v>-1</v>
      </c>
      <c r="I194" s="20" t="str">
        <f t="shared" si="30"/>
        <v>-</v>
      </c>
      <c r="J194" s="21">
        <f t="shared" si="31"/>
        <v>-1</v>
      </c>
    </row>
    <row r="195" spans="1:10" x14ac:dyDescent="0.2">
      <c r="A195" s="158" t="s">
        <v>421</v>
      </c>
      <c r="B195" s="65">
        <v>0</v>
      </c>
      <c r="C195" s="66">
        <v>1</v>
      </c>
      <c r="D195" s="65">
        <v>1</v>
      </c>
      <c r="E195" s="66">
        <v>3</v>
      </c>
      <c r="F195" s="67"/>
      <c r="G195" s="65">
        <f t="shared" si="28"/>
        <v>-1</v>
      </c>
      <c r="H195" s="66">
        <f t="shared" si="29"/>
        <v>-2</v>
      </c>
      <c r="I195" s="20">
        <f t="shared" si="30"/>
        <v>-1</v>
      </c>
      <c r="J195" s="21">
        <f t="shared" si="31"/>
        <v>-0.66666666666666663</v>
      </c>
    </row>
    <row r="196" spans="1:10" x14ac:dyDescent="0.2">
      <c r="A196" s="158" t="s">
        <v>245</v>
      </c>
      <c r="B196" s="65">
        <v>0</v>
      </c>
      <c r="C196" s="66">
        <v>0</v>
      </c>
      <c r="D196" s="65">
        <v>10</v>
      </c>
      <c r="E196" s="66">
        <v>6</v>
      </c>
      <c r="F196" s="67"/>
      <c r="G196" s="65">
        <f t="shared" si="28"/>
        <v>0</v>
      </c>
      <c r="H196" s="66">
        <f t="shared" si="29"/>
        <v>4</v>
      </c>
      <c r="I196" s="20" t="str">
        <f t="shared" si="30"/>
        <v>-</v>
      </c>
      <c r="J196" s="21">
        <f t="shared" si="31"/>
        <v>0.66666666666666663</v>
      </c>
    </row>
    <row r="197" spans="1:10" x14ac:dyDescent="0.2">
      <c r="A197" s="158" t="s">
        <v>260</v>
      </c>
      <c r="B197" s="65">
        <v>1</v>
      </c>
      <c r="C197" s="66">
        <v>0</v>
      </c>
      <c r="D197" s="65">
        <v>1</v>
      </c>
      <c r="E197" s="66">
        <v>0</v>
      </c>
      <c r="F197" s="67"/>
      <c r="G197" s="65">
        <f t="shared" si="28"/>
        <v>1</v>
      </c>
      <c r="H197" s="66">
        <f t="shared" si="29"/>
        <v>1</v>
      </c>
      <c r="I197" s="20" t="str">
        <f t="shared" si="30"/>
        <v>-</v>
      </c>
      <c r="J197" s="21" t="str">
        <f t="shared" si="31"/>
        <v>-</v>
      </c>
    </row>
    <row r="198" spans="1:10" s="160" customFormat="1" x14ac:dyDescent="0.2">
      <c r="A198" s="178" t="s">
        <v>581</v>
      </c>
      <c r="B198" s="71">
        <v>2</v>
      </c>
      <c r="C198" s="72">
        <v>8</v>
      </c>
      <c r="D198" s="71">
        <v>48</v>
      </c>
      <c r="E198" s="72">
        <v>49</v>
      </c>
      <c r="F198" s="73"/>
      <c r="G198" s="71">
        <f t="shared" si="28"/>
        <v>-6</v>
      </c>
      <c r="H198" s="72">
        <f t="shared" si="29"/>
        <v>-1</v>
      </c>
      <c r="I198" s="37">
        <f t="shared" si="30"/>
        <v>-0.75</v>
      </c>
      <c r="J198" s="38">
        <f t="shared" si="31"/>
        <v>-2.0408163265306121E-2</v>
      </c>
    </row>
    <row r="199" spans="1:10" x14ac:dyDescent="0.2">
      <c r="A199" s="177"/>
      <c r="B199" s="143"/>
      <c r="C199" s="144"/>
      <c r="D199" s="143"/>
      <c r="E199" s="144"/>
      <c r="F199" s="145"/>
      <c r="G199" s="143"/>
      <c r="H199" s="144"/>
      <c r="I199" s="151"/>
      <c r="J199" s="152"/>
    </row>
    <row r="200" spans="1:10" s="139" customFormat="1" x14ac:dyDescent="0.2">
      <c r="A200" s="159" t="s">
        <v>56</v>
      </c>
      <c r="B200" s="65"/>
      <c r="C200" s="66"/>
      <c r="D200" s="65"/>
      <c r="E200" s="66"/>
      <c r="F200" s="67"/>
      <c r="G200" s="65"/>
      <c r="H200" s="66"/>
      <c r="I200" s="20"/>
      <c r="J200" s="21"/>
    </row>
    <row r="201" spans="1:10" x14ac:dyDescent="0.2">
      <c r="A201" s="158" t="s">
        <v>364</v>
      </c>
      <c r="B201" s="65">
        <v>2</v>
      </c>
      <c r="C201" s="66">
        <v>1</v>
      </c>
      <c r="D201" s="65">
        <v>10</v>
      </c>
      <c r="E201" s="66">
        <v>12</v>
      </c>
      <c r="F201" s="67"/>
      <c r="G201" s="65">
        <f t="shared" ref="G201:G207" si="32">B201-C201</f>
        <v>1</v>
      </c>
      <c r="H201" s="66">
        <f t="shared" ref="H201:H207" si="33">D201-E201</f>
        <v>-2</v>
      </c>
      <c r="I201" s="20">
        <f t="shared" ref="I201:I207" si="34">IF(C201=0, "-", IF(G201/C201&lt;10, G201/C201, "&gt;999%"))</f>
        <v>1</v>
      </c>
      <c r="J201" s="21">
        <f t="shared" ref="J201:J207" si="35">IF(E201=0, "-", IF(H201/E201&lt;10, H201/E201, "&gt;999%"))</f>
        <v>-0.16666666666666666</v>
      </c>
    </row>
    <row r="202" spans="1:10" x14ac:dyDescent="0.2">
      <c r="A202" s="158" t="s">
        <v>331</v>
      </c>
      <c r="B202" s="65">
        <v>2</v>
      </c>
      <c r="C202" s="66">
        <v>1</v>
      </c>
      <c r="D202" s="65">
        <v>16</v>
      </c>
      <c r="E202" s="66">
        <v>17</v>
      </c>
      <c r="F202" s="67"/>
      <c r="G202" s="65">
        <f t="shared" si="32"/>
        <v>1</v>
      </c>
      <c r="H202" s="66">
        <f t="shared" si="33"/>
        <v>-1</v>
      </c>
      <c r="I202" s="20">
        <f t="shared" si="34"/>
        <v>1</v>
      </c>
      <c r="J202" s="21">
        <f t="shared" si="35"/>
        <v>-5.8823529411764705E-2</v>
      </c>
    </row>
    <row r="203" spans="1:10" x14ac:dyDescent="0.2">
      <c r="A203" s="158" t="s">
        <v>476</v>
      </c>
      <c r="B203" s="65">
        <v>1</v>
      </c>
      <c r="C203" s="66">
        <v>0</v>
      </c>
      <c r="D203" s="65">
        <v>5</v>
      </c>
      <c r="E203" s="66">
        <v>0</v>
      </c>
      <c r="F203" s="67"/>
      <c r="G203" s="65">
        <f t="shared" si="32"/>
        <v>1</v>
      </c>
      <c r="H203" s="66">
        <f t="shared" si="33"/>
        <v>5</v>
      </c>
      <c r="I203" s="20" t="str">
        <f t="shared" si="34"/>
        <v>-</v>
      </c>
      <c r="J203" s="21" t="str">
        <f t="shared" si="35"/>
        <v>-</v>
      </c>
    </row>
    <row r="204" spans="1:10" x14ac:dyDescent="0.2">
      <c r="A204" s="158" t="s">
        <v>400</v>
      </c>
      <c r="B204" s="65">
        <v>7</v>
      </c>
      <c r="C204" s="66">
        <v>5</v>
      </c>
      <c r="D204" s="65">
        <v>37</v>
      </c>
      <c r="E204" s="66">
        <v>51</v>
      </c>
      <c r="F204" s="67"/>
      <c r="G204" s="65">
        <f t="shared" si="32"/>
        <v>2</v>
      </c>
      <c r="H204" s="66">
        <f t="shared" si="33"/>
        <v>-14</v>
      </c>
      <c r="I204" s="20">
        <f t="shared" si="34"/>
        <v>0.4</v>
      </c>
      <c r="J204" s="21">
        <f t="shared" si="35"/>
        <v>-0.27450980392156865</v>
      </c>
    </row>
    <row r="205" spans="1:10" x14ac:dyDescent="0.2">
      <c r="A205" s="158" t="s">
        <v>332</v>
      </c>
      <c r="B205" s="65">
        <v>0</v>
      </c>
      <c r="C205" s="66">
        <v>0</v>
      </c>
      <c r="D205" s="65">
        <v>0</v>
      </c>
      <c r="E205" s="66">
        <v>4</v>
      </c>
      <c r="F205" s="67"/>
      <c r="G205" s="65">
        <f t="shared" si="32"/>
        <v>0</v>
      </c>
      <c r="H205" s="66">
        <f t="shared" si="33"/>
        <v>-4</v>
      </c>
      <c r="I205" s="20" t="str">
        <f t="shared" si="34"/>
        <v>-</v>
      </c>
      <c r="J205" s="21">
        <f t="shared" si="35"/>
        <v>-1</v>
      </c>
    </row>
    <row r="206" spans="1:10" x14ac:dyDescent="0.2">
      <c r="A206" s="158" t="s">
        <v>401</v>
      </c>
      <c r="B206" s="65">
        <v>3</v>
      </c>
      <c r="C206" s="66">
        <v>1</v>
      </c>
      <c r="D206" s="65">
        <v>15</v>
      </c>
      <c r="E206" s="66">
        <v>15</v>
      </c>
      <c r="F206" s="67"/>
      <c r="G206" s="65">
        <f t="shared" si="32"/>
        <v>2</v>
      </c>
      <c r="H206" s="66">
        <f t="shared" si="33"/>
        <v>0</v>
      </c>
      <c r="I206" s="20">
        <f t="shared" si="34"/>
        <v>2</v>
      </c>
      <c r="J206" s="21">
        <f t="shared" si="35"/>
        <v>0</v>
      </c>
    </row>
    <row r="207" spans="1:10" s="160" customFormat="1" x14ac:dyDescent="0.2">
      <c r="A207" s="178" t="s">
        <v>582</v>
      </c>
      <c r="B207" s="71">
        <v>15</v>
      </c>
      <c r="C207" s="72">
        <v>8</v>
      </c>
      <c r="D207" s="71">
        <v>83</v>
      </c>
      <c r="E207" s="72">
        <v>99</v>
      </c>
      <c r="F207" s="73"/>
      <c r="G207" s="71">
        <f t="shared" si="32"/>
        <v>7</v>
      </c>
      <c r="H207" s="72">
        <f t="shared" si="33"/>
        <v>-16</v>
      </c>
      <c r="I207" s="37">
        <f t="shared" si="34"/>
        <v>0.875</v>
      </c>
      <c r="J207" s="38">
        <f t="shared" si="35"/>
        <v>-0.16161616161616163</v>
      </c>
    </row>
    <row r="208" spans="1:10" x14ac:dyDescent="0.2">
      <c r="A208" s="177"/>
      <c r="B208" s="143"/>
      <c r="C208" s="144"/>
      <c r="D208" s="143"/>
      <c r="E208" s="144"/>
      <c r="F208" s="145"/>
      <c r="G208" s="143"/>
      <c r="H208" s="144"/>
      <c r="I208" s="151"/>
      <c r="J208" s="152"/>
    </row>
    <row r="209" spans="1:10" s="139" customFormat="1" x14ac:dyDescent="0.2">
      <c r="A209" s="159" t="s">
        <v>57</v>
      </c>
      <c r="B209" s="65"/>
      <c r="C209" s="66"/>
      <c r="D209" s="65"/>
      <c r="E209" s="66"/>
      <c r="F209" s="67"/>
      <c r="G209" s="65"/>
      <c r="H209" s="66"/>
      <c r="I209" s="20"/>
      <c r="J209" s="21"/>
    </row>
    <row r="210" spans="1:10" x14ac:dyDescent="0.2">
      <c r="A210" s="158" t="s">
        <v>273</v>
      </c>
      <c r="B210" s="65">
        <v>3</v>
      </c>
      <c r="C210" s="66">
        <v>5</v>
      </c>
      <c r="D210" s="65">
        <v>54</v>
      </c>
      <c r="E210" s="66">
        <v>68</v>
      </c>
      <c r="F210" s="67"/>
      <c r="G210" s="65">
        <f t="shared" ref="G210:G218" si="36">B210-C210</f>
        <v>-2</v>
      </c>
      <c r="H210" s="66">
        <f t="shared" ref="H210:H218" si="37">D210-E210</f>
        <v>-14</v>
      </c>
      <c r="I210" s="20">
        <f t="shared" ref="I210:I218" si="38">IF(C210=0, "-", IF(G210/C210&lt;10, G210/C210, "&gt;999%"))</f>
        <v>-0.4</v>
      </c>
      <c r="J210" s="21">
        <f t="shared" ref="J210:J218" si="39">IF(E210=0, "-", IF(H210/E210&lt;10, H210/E210, "&gt;999%"))</f>
        <v>-0.20588235294117646</v>
      </c>
    </row>
    <row r="211" spans="1:10" x14ac:dyDescent="0.2">
      <c r="A211" s="158" t="s">
        <v>206</v>
      </c>
      <c r="B211" s="65">
        <v>32</v>
      </c>
      <c r="C211" s="66">
        <v>57</v>
      </c>
      <c r="D211" s="65">
        <v>355</v>
      </c>
      <c r="E211" s="66">
        <v>344</v>
      </c>
      <c r="F211" s="67"/>
      <c r="G211" s="65">
        <f t="shared" si="36"/>
        <v>-25</v>
      </c>
      <c r="H211" s="66">
        <f t="shared" si="37"/>
        <v>11</v>
      </c>
      <c r="I211" s="20">
        <f t="shared" si="38"/>
        <v>-0.43859649122807015</v>
      </c>
      <c r="J211" s="21">
        <f t="shared" si="39"/>
        <v>3.1976744186046513E-2</v>
      </c>
    </row>
    <row r="212" spans="1:10" x14ac:dyDescent="0.2">
      <c r="A212" s="158" t="s">
        <v>179</v>
      </c>
      <c r="B212" s="65">
        <v>6</v>
      </c>
      <c r="C212" s="66">
        <v>4</v>
      </c>
      <c r="D212" s="65">
        <v>91</v>
      </c>
      <c r="E212" s="66">
        <v>97</v>
      </c>
      <c r="F212" s="67"/>
      <c r="G212" s="65">
        <f t="shared" si="36"/>
        <v>2</v>
      </c>
      <c r="H212" s="66">
        <f t="shared" si="37"/>
        <v>-6</v>
      </c>
      <c r="I212" s="20">
        <f t="shared" si="38"/>
        <v>0.5</v>
      </c>
      <c r="J212" s="21">
        <f t="shared" si="39"/>
        <v>-6.1855670103092786E-2</v>
      </c>
    </row>
    <row r="213" spans="1:10" x14ac:dyDescent="0.2">
      <c r="A213" s="158" t="s">
        <v>185</v>
      </c>
      <c r="B213" s="65">
        <v>7</v>
      </c>
      <c r="C213" s="66">
        <v>10</v>
      </c>
      <c r="D213" s="65">
        <v>86</v>
      </c>
      <c r="E213" s="66">
        <v>78</v>
      </c>
      <c r="F213" s="67"/>
      <c r="G213" s="65">
        <f t="shared" si="36"/>
        <v>-3</v>
      </c>
      <c r="H213" s="66">
        <f t="shared" si="37"/>
        <v>8</v>
      </c>
      <c r="I213" s="20">
        <f t="shared" si="38"/>
        <v>-0.3</v>
      </c>
      <c r="J213" s="21">
        <f t="shared" si="39"/>
        <v>0.10256410256410256</v>
      </c>
    </row>
    <row r="214" spans="1:10" x14ac:dyDescent="0.2">
      <c r="A214" s="158" t="s">
        <v>333</v>
      </c>
      <c r="B214" s="65">
        <v>25</v>
      </c>
      <c r="C214" s="66">
        <v>0</v>
      </c>
      <c r="D214" s="65">
        <v>149</v>
      </c>
      <c r="E214" s="66">
        <v>0</v>
      </c>
      <c r="F214" s="67"/>
      <c r="G214" s="65">
        <f t="shared" si="36"/>
        <v>25</v>
      </c>
      <c r="H214" s="66">
        <f t="shared" si="37"/>
        <v>149</v>
      </c>
      <c r="I214" s="20" t="str">
        <f t="shared" si="38"/>
        <v>-</v>
      </c>
      <c r="J214" s="21" t="str">
        <f t="shared" si="39"/>
        <v>-</v>
      </c>
    </row>
    <row r="215" spans="1:10" x14ac:dyDescent="0.2">
      <c r="A215" s="158" t="s">
        <v>402</v>
      </c>
      <c r="B215" s="65">
        <v>12</v>
      </c>
      <c r="C215" s="66">
        <v>3</v>
      </c>
      <c r="D215" s="65">
        <v>35</v>
      </c>
      <c r="E215" s="66">
        <v>36</v>
      </c>
      <c r="F215" s="67"/>
      <c r="G215" s="65">
        <f t="shared" si="36"/>
        <v>9</v>
      </c>
      <c r="H215" s="66">
        <f t="shared" si="37"/>
        <v>-1</v>
      </c>
      <c r="I215" s="20">
        <f t="shared" si="38"/>
        <v>3</v>
      </c>
      <c r="J215" s="21">
        <f t="shared" si="39"/>
        <v>-2.7777777777777776E-2</v>
      </c>
    </row>
    <row r="216" spans="1:10" x14ac:dyDescent="0.2">
      <c r="A216" s="158" t="s">
        <v>365</v>
      </c>
      <c r="B216" s="65">
        <v>10</v>
      </c>
      <c r="C216" s="66">
        <v>5</v>
      </c>
      <c r="D216" s="65">
        <v>105</v>
      </c>
      <c r="E216" s="66">
        <v>120</v>
      </c>
      <c r="F216" s="67"/>
      <c r="G216" s="65">
        <f t="shared" si="36"/>
        <v>5</v>
      </c>
      <c r="H216" s="66">
        <f t="shared" si="37"/>
        <v>-15</v>
      </c>
      <c r="I216" s="20">
        <f t="shared" si="38"/>
        <v>1</v>
      </c>
      <c r="J216" s="21">
        <f t="shared" si="39"/>
        <v>-0.125</v>
      </c>
    </row>
    <row r="217" spans="1:10" x14ac:dyDescent="0.2">
      <c r="A217" s="158" t="s">
        <v>254</v>
      </c>
      <c r="B217" s="65">
        <v>2</v>
      </c>
      <c r="C217" s="66">
        <v>3</v>
      </c>
      <c r="D217" s="65">
        <v>32</v>
      </c>
      <c r="E217" s="66">
        <v>35</v>
      </c>
      <c r="F217" s="67"/>
      <c r="G217" s="65">
        <f t="shared" si="36"/>
        <v>-1</v>
      </c>
      <c r="H217" s="66">
        <f t="shared" si="37"/>
        <v>-3</v>
      </c>
      <c r="I217" s="20">
        <f t="shared" si="38"/>
        <v>-0.33333333333333331</v>
      </c>
      <c r="J217" s="21">
        <f t="shared" si="39"/>
        <v>-8.5714285714285715E-2</v>
      </c>
    </row>
    <row r="218" spans="1:10" s="160" customFormat="1" x14ac:dyDescent="0.2">
      <c r="A218" s="178" t="s">
        <v>583</v>
      </c>
      <c r="B218" s="71">
        <v>97</v>
      </c>
      <c r="C218" s="72">
        <v>87</v>
      </c>
      <c r="D218" s="71">
        <v>907</v>
      </c>
      <c r="E218" s="72">
        <v>778</v>
      </c>
      <c r="F218" s="73"/>
      <c r="G218" s="71">
        <f t="shared" si="36"/>
        <v>10</v>
      </c>
      <c r="H218" s="72">
        <f t="shared" si="37"/>
        <v>129</v>
      </c>
      <c r="I218" s="37">
        <f t="shared" si="38"/>
        <v>0.11494252873563218</v>
      </c>
      <c r="J218" s="38">
        <f t="shared" si="39"/>
        <v>0.16580976863753213</v>
      </c>
    </row>
    <row r="219" spans="1:10" x14ac:dyDescent="0.2">
      <c r="A219" s="177"/>
      <c r="B219" s="143"/>
      <c r="C219" s="144"/>
      <c r="D219" s="143"/>
      <c r="E219" s="144"/>
      <c r="F219" s="145"/>
      <c r="G219" s="143"/>
      <c r="H219" s="144"/>
      <c r="I219" s="151"/>
      <c r="J219" s="152"/>
    </row>
    <row r="220" spans="1:10" s="139" customFormat="1" x14ac:dyDescent="0.2">
      <c r="A220" s="159" t="s">
        <v>58</v>
      </c>
      <c r="B220" s="65"/>
      <c r="C220" s="66"/>
      <c r="D220" s="65"/>
      <c r="E220" s="66"/>
      <c r="F220" s="67"/>
      <c r="G220" s="65"/>
      <c r="H220" s="66"/>
      <c r="I220" s="20"/>
      <c r="J220" s="21"/>
    </row>
    <row r="221" spans="1:10" x14ac:dyDescent="0.2">
      <c r="A221" s="158" t="s">
        <v>437</v>
      </c>
      <c r="B221" s="65">
        <v>0</v>
      </c>
      <c r="C221" s="66">
        <v>0</v>
      </c>
      <c r="D221" s="65">
        <v>1</v>
      </c>
      <c r="E221" s="66">
        <v>0</v>
      </c>
      <c r="F221" s="67"/>
      <c r="G221" s="65">
        <f>B221-C221</f>
        <v>0</v>
      </c>
      <c r="H221" s="66">
        <f>D221-E221</f>
        <v>1</v>
      </c>
      <c r="I221" s="20" t="str">
        <f>IF(C221=0, "-", IF(G221/C221&lt;10, G221/C221, "&gt;999%"))</f>
        <v>-</v>
      </c>
      <c r="J221" s="21" t="str">
        <f>IF(E221=0, "-", IF(H221/E221&lt;10, H221/E221, "&gt;999%"))</f>
        <v>-</v>
      </c>
    </row>
    <row r="222" spans="1:10" s="160" customFormat="1" x14ac:dyDescent="0.2">
      <c r="A222" s="178" t="s">
        <v>584</v>
      </c>
      <c r="B222" s="71">
        <v>0</v>
      </c>
      <c r="C222" s="72">
        <v>0</v>
      </c>
      <c r="D222" s="71">
        <v>1</v>
      </c>
      <c r="E222" s="72">
        <v>0</v>
      </c>
      <c r="F222" s="73"/>
      <c r="G222" s="71">
        <f>B222-C222</f>
        <v>0</v>
      </c>
      <c r="H222" s="72">
        <f>D222-E222</f>
        <v>1</v>
      </c>
      <c r="I222" s="37" t="str">
        <f>IF(C222=0, "-", IF(G222/C222&lt;10, G222/C222, "&gt;999%"))</f>
        <v>-</v>
      </c>
      <c r="J222" s="38" t="str">
        <f>IF(E222=0, "-", IF(H222/E222&lt;10, H222/E222, "&gt;999%"))</f>
        <v>-</v>
      </c>
    </row>
    <row r="223" spans="1:10" x14ac:dyDescent="0.2">
      <c r="A223" s="177"/>
      <c r="B223" s="143"/>
      <c r="C223" s="144"/>
      <c r="D223" s="143"/>
      <c r="E223" s="144"/>
      <c r="F223" s="145"/>
      <c r="G223" s="143"/>
      <c r="H223" s="144"/>
      <c r="I223" s="151"/>
      <c r="J223" s="152"/>
    </row>
    <row r="224" spans="1:10" s="139" customFormat="1" x14ac:dyDescent="0.2">
      <c r="A224" s="159" t="s">
        <v>59</v>
      </c>
      <c r="B224" s="65"/>
      <c r="C224" s="66"/>
      <c r="D224" s="65"/>
      <c r="E224" s="66"/>
      <c r="F224" s="67"/>
      <c r="G224" s="65"/>
      <c r="H224" s="66"/>
      <c r="I224" s="20"/>
      <c r="J224" s="21"/>
    </row>
    <row r="225" spans="1:10" x14ac:dyDescent="0.2">
      <c r="A225" s="158" t="s">
        <v>422</v>
      </c>
      <c r="B225" s="65">
        <v>1</v>
      </c>
      <c r="C225" s="66">
        <v>0</v>
      </c>
      <c r="D225" s="65">
        <v>4</v>
      </c>
      <c r="E225" s="66">
        <v>0</v>
      </c>
      <c r="F225" s="67"/>
      <c r="G225" s="65">
        <f t="shared" ref="G225:G232" si="40">B225-C225</f>
        <v>1</v>
      </c>
      <c r="H225" s="66">
        <f t="shared" ref="H225:H232" si="41">D225-E225</f>
        <v>4</v>
      </c>
      <c r="I225" s="20" t="str">
        <f t="shared" ref="I225:I232" si="42">IF(C225=0, "-", IF(G225/C225&lt;10, G225/C225, "&gt;999%"))</f>
        <v>-</v>
      </c>
      <c r="J225" s="21" t="str">
        <f t="shared" ref="J225:J232" si="43">IF(E225=0, "-", IF(H225/E225&lt;10, H225/E225, "&gt;999%"))</f>
        <v>-</v>
      </c>
    </row>
    <row r="226" spans="1:10" x14ac:dyDescent="0.2">
      <c r="A226" s="158" t="s">
        <v>438</v>
      </c>
      <c r="B226" s="65">
        <v>0</v>
      </c>
      <c r="C226" s="66">
        <v>3</v>
      </c>
      <c r="D226" s="65">
        <v>7</v>
      </c>
      <c r="E226" s="66">
        <v>11</v>
      </c>
      <c r="F226" s="67"/>
      <c r="G226" s="65">
        <f t="shared" si="40"/>
        <v>-3</v>
      </c>
      <c r="H226" s="66">
        <f t="shared" si="41"/>
        <v>-4</v>
      </c>
      <c r="I226" s="20">
        <f t="shared" si="42"/>
        <v>-1</v>
      </c>
      <c r="J226" s="21">
        <f t="shared" si="43"/>
        <v>-0.36363636363636365</v>
      </c>
    </row>
    <row r="227" spans="1:10" x14ac:dyDescent="0.2">
      <c r="A227" s="158" t="s">
        <v>385</v>
      </c>
      <c r="B227" s="65">
        <v>0</v>
      </c>
      <c r="C227" s="66">
        <v>9</v>
      </c>
      <c r="D227" s="65">
        <v>60</v>
      </c>
      <c r="E227" s="66">
        <v>49</v>
      </c>
      <c r="F227" s="67"/>
      <c r="G227" s="65">
        <f t="shared" si="40"/>
        <v>-9</v>
      </c>
      <c r="H227" s="66">
        <f t="shared" si="41"/>
        <v>11</v>
      </c>
      <c r="I227" s="20">
        <f t="shared" si="42"/>
        <v>-1</v>
      </c>
      <c r="J227" s="21">
        <f t="shared" si="43"/>
        <v>0.22448979591836735</v>
      </c>
    </row>
    <row r="228" spans="1:10" x14ac:dyDescent="0.2">
      <c r="A228" s="158" t="s">
        <v>439</v>
      </c>
      <c r="B228" s="65">
        <v>0</v>
      </c>
      <c r="C228" s="66">
        <v>1</v>
      </c>
      <c r="D228" s="65">
        <v>3</v>
      </c>
      <c r="E228" s="66">
        <v>5</v>
      </c>
      <c r="F228" s="67"/>
      <c r="G228" s="65">
        <f t="shared" si="40"/>
        <v>-1</v>
      </c>
      <c r="H228" s="66">
        <f t="shared" si="41"/>
        <v>-2</v>
      </c>
      <c r="I228" s="20">
        <f t="shared" si="42"/>
        <v>-1</v>
      </c>
      <c r="J228" s="21">
        <f t="shared" si="43"/>
        <v>-0.4</v>
      </c>
    </row>
    <row r="229" spans="1:10" x14ac:dyDescent="0.2">
      <c r="A229" s="158" t="s">
        <v>386</v>
      </c>
      <c r="B229" s="65">
        <v>0</v>
      </c>
      <c r="C229" s="66">
        <v>2</v>
      </c>
      <c r="D229" s="65">
        <v>37</v>
      </c>
      <c r="E229" s="66">
        <v>19</v>
      </c>
      <c r="F229" s="67"/>
      <c r="G229" s="65">
        <f t="shared" si="40"/>
        <v>-2</v>
      </c>
      <c r="H229" s="66">
        <f t="shared" si="41"/>
        <v>18</v>
      </c>
      <c r="I229" s="20">
        <f t="shared" si="42"/>
        <v>-1</v>
      </c>
      <c r="J229" s="21">
        <f t="shared" si="43"/>
        <v>0.94736842105263153</v>
      </c>
    </row>
    <row r="230" spans="1:10" x14ac:dyDescent="0.2">
      <c r="A230" s="158" t="s">
        <v>423</v>
      </c>
      <c r="B230" s="65">
        <v>1</v>
      </c>
      <c r="C230" s="66">
        <v>2</v>
      </c>
      <c r="D230" s="65">
        <v>17</v>
      </c>
      <c r="E230" s="66">
        <v>21</v>
      </c>
      <c r="F230" s="67"/>
      <c r="G230" s="65">
        <f t="shared" si="40"/>
        <v>-1</v>
      </c>
      <c r="H230" s="66">
        <f t="shared" si="41"/>
        <v>-4</v>
      </c>
      <c r="I230" s="20">
        <f t="shared" si="42"/>
        <v>-0.5</v>
      </c>
      <c r="J230" s="21">
        <f t="shared" si="43"/>
        <v>-0.19047619047619047</v>
      </c>
    </row>
    <row r="231" spans="1:10" x14ac:dyDescent="0.2">
      <c r="A231" s="158" t="s">
        <v>424</v>
      </c>
      <c r="B231" s="65">
        <v>1</v>
      </c>
      <c r="C231" s="66">
        <v>3</v>
      </c>
      <c r="D231" s="65">
        <v>14</v>
      </c>
      <c r="E231" s="66">
        <v>21</v>
      </c>
      <c r="F231" s="67"/>
      <c r="G231" s="65">
        <f t="shared" si="40"/>
        <v>-2</v>
      </c>
      <c r="H231" s="66">
        <f t="shared" si="41"/>
        <v>-7</v>
      </c>
      <c r="I231" s="20">
        <f t="shared" si="42"/>
        <v>-0.66666666666666663</v>
      </c>
      <c r="J231" s="21">
        <f t="shared" si="43"/>
        <v>-0.33333333333333331</v>
      </c>
    </row>
    <row r="232" spans="1:10" s="160" customFormat="1" x14ac:dyDescent="0.2">
      <c r="A232" s="178" t="s">
        <v>585</v>
      </c>
      <c r="B232" s="71">
        <v>3</v>
      </c>
      <c r="C232" s="72">
        <v>20</v>
      </c>
      <c r="D232" s="71">
        <v>142</v>
      </c>
      <c r="E232" s="72">
        <v>126</v>
      </c>
      <c r="F232" s="73"/>
      <c r="G232" s="71">
        <f t="shared" si="40"/>
        <v>-17</v>
      </c>
      <c r="H232" s="72">
        <f t="shared" si="41"/>
        <v>16</v>
      </c>
      <c r="I232" s="37">
        <f t="shared" si="42"/>
        <v>-0.85</v>
      </c>
      <c r="J232" s="38">
        <f t="shared" si="43"/>
        <v>0.12698412698412698</v>
      </c>
    </row>
    <row r="233" spans="1:10" x14ac:dyDescent="0.2">
      <c r="A233" s="177"/>
      <c r="B233" s="143"/>
      <c r="C233" s="144"/>
      <c r="D233" s="143"/>
      <c r="E233" s="144"/>
      <c r="F233" s="145"/>
      <c r="G233" s="143"/>
      <c r="H233" s="144"/>
      <c r="I233" s="151"/>
      <c r="J233" s="152"/>
    </row>
    <row r="234" spans="1:10" s="139" customFormat="1" x14ac:dyDescent="0.2">
      <c r="A234" s="159" t="s">
        <v>60</v>
      </c>
      <c r="B234" s="65"/>
      <c r="C234" s="66"/>
      <c r="D234" s="65"/>
      <c r="E234" s="66"/>
      <c r="F234" s="67"/>
      <c r="G234" s="65"/>
      <c r="H234" s="66"/>
      <c r="I234" s="20"/>
      <c r="J234" s="21"/>
    </row>
    <row r="235" spans="1:10" x14ac:dyDescent="0.2">
      <c r="A235" s="158" t="s">
        <v>403</v>
      </c>
      <c r="B235" s="65">
        <v>3</v>
      </c>
      <c r="C235" s="66">
        <v>0</v>
      </c>
      <c r="D235" s="65">
        <v>4</v>
      </c>
      <c r="E235" s="66">
        <v>0</v>
      </c>
      <c r="F235" s="67"/>
      <c r="G235" s="65">
        <f t="shared" ref="G235:G240" si="44">B235-C235</f>
        <v>3</v>
      </c>
      <c r="H235" s="66">
        <f t="shared" ref="H235:H240" si="45">D235-E235</f>
        <v>4</v>
      </c>
      <c r="I235" s="20" t="str">
        <f t="shared" ref="I235:I240" si="46">IF(C235=0, "-", IF(G235/C235&lt;10, G235/C235, "&gt;999%"))</f>
        <v>-</v>
      </c>
      <c r="J235" s="21" t="str">
        <f t="shared" ref="J235:J240" si="47">IF(E235=0, "-", IF(H235/E235&lt;10, H235/E235, "&gt;999%"))</f>
        <v>-</v>
      </c>
    </row>
    <row r="236" spans="1:10" x14ac:dyDescent="0.2">
      <c r="A236" s="158" t="s">
        <v>454</v>
      </c>
      <c r="B236" s="65">
        <v>1</v>
      </c>
      <c r="C236" s="66">
        <v>1</v>
      </c>
      <c r="D236" s="65">
        <v>8</v>
      </c>
      <c r="E236" s="66">
        <v>13</v>
      </c>
      <c r="F236" s="67"/>
      <c r="G236" s="65">
        <f t="shared" si="44"/>
        <v>0</v>
      </c>
      <c r="H236" s="66">
        <f t="shared" si="45"/>
        <v>-5</v>
      </c>
      <c r="I236" s="20">
        <f t="shared" si="46"/>
        <v>0</v>
      </c>
      <c r="J236" s="21">
        <f t="shared" si="47"/>
        <v>-0.38461538461538464</v>
      </c>
    </row>
    <row r="237" spans="1:10" x14ac:dyDescent="0.2">
      <c r="A237" s="158" t="s">
        <v>274</v>
      </c>
      <c r="B237" s="65">
        <v>1</v>
      </c>
      <c r="C237" s="66">
        <v>1</v>
      </c>
      <c r="D237" s="65">
        <v>5</v>
      </c>
      <c r="E237" s="66">
        <v>6</v>
      </c>
      <c r="F237" s="67"/>
      <c r="G237" s="65">
        <f t="shared" si="44"/>
        <v>0</v>
      </c>
      <c r="H237" s="66">
        <f t="shared" si="45"/>
        <v>-1</v>
      </c>
      <c r="I237" s="20">
        <f t="shared" si="46"/>
        <v>0</v>
      </c>
      <c r="J237" s="21">
        <f t="shared" si="47"/>
        <v>-0.16666666666666666</v>
      </c>
    </row>
    <row r="238" spans="1:10" x14ac:dyDescent="0.2">
      <c r="A238" s="158" t="s">
        <v>477</v>
      </c>
      <c r="B238" s="65">
        <v>5</v>
      </c>
      <c r="C238" s="66">
        <v>3</v>
      </c>
      <c r="D238" s="65">
        <v>41</v>
      </c>
      <c r="E238" s="66">
        <v>32</v>
      </c>
      <c r="F238" s="67"/>
      <c r="G238" s="65">
        <f t="shared" si="44"/>
        <v>2</v>
      </c>
      <c r="H238" s="66">
        <f t="shared" si="45"/>
        <v>9</v>
      </c>
      <c r="I238" s="20">
        <f t="shared" si="46"/>
        <v>0.66666666666666663</v>
      </c>
      <c r="J238" s="21">
        <f t="shared" si="47"/>
        <v>0.28125</v>
      </c>
    </row>
    <row r="239" spans="1:10" x14ac:dyDescent="0.2">
      <c r="A239" s="158" t="s">
        <v>455</v>
      </c>
      <c r="B239" s="65">
        <v>1</v>
      </c>
      <c r="C239" s="66">
        <v>0</v>
      </c>
      <c r="D239" s="65">
        <v>7</v>
      </c>
      <c r="E239" s="66">
        <v>6</v>
      </c>
      <c r="F239" s="67"/>
      <c r="G239" s="65">
        <f t="shared" si="44"/>
        <v>1</v>
      </c>
      <c r="H239" s="66">
        <f t="shared" si="45"/>
        <v>1</v>
      </c>
      <c r="I239" s="20" t="str">
        <f t="shared" si="46"/>
        <v>-</v>
      </c>
      <c r="J239" s="21">
        <f t="shared" si="47"/>
        <v>0.16666666666666666</v>
      </c>
    </row>
    <row r="240" spans="1:10" s="160" customFormat="1" x14ac:dyDescent="0.2">
      <c r="A240" s="178" t="s">
        <v>586</v>
      </c>
      <c r="B240" s="71">
        <v>11</v>
      </c>
      <c r="C240" s="72">
        <v>5</v>
      </c>
      <c r="D240" s="71">
        <v>65</v>
      </c>
      <c r="E240" s="72">
        <v>57</v>
      </c>
      <c r="F240" s="73"/>
      <c r="G240" s="71">
        <f t="shared" si="44"/>
        <v>6</v>
      </c>
      <c r="H240" s="72">
        <f t="shared" si="45"/>
        <v>8</v>
      </c>
      <c r="I240" s="37">
        <f t="shared" si="46"/>
        <v>1.2</v>
      </c>
      <c r="J240" s="38">
        <f t="shared" si="47"/>
        <v>0.14035087719298245</v>
      </c>
    </row>
    <row r="241" spans="1:10" x14ac:dyDescent="0.2">
      <c r="A241" s="177"/>
      <c r="B241" s="143"/>
      <c r="C241" s="144"/>
      <c r="D241" s="143"/>
      <c r="E241" s="144"/>
      <c r="F241" s="145"/>
      <c r="G241" s="143"/>
      <c r="H241" s="144"/>
      <c r="I241" s="151"/>
      <c r="J241" s="152"/>
    </row>
    <row r="242" spans="1:10" s="139" customFormat="1" x14ac:dyDescent="0.2">
      <c r="A242" s="159" t="s">
        <v>61</v>
      </c>
      <c r="B242" s="65"/>
      <c r="C242" s="66"/>
      <c r="D242" s="65"/>
      <c r="E242" s="66"/>
      <c r="F242" s="67"/>
      <c r="G242" s="65"/>
      <c r="H242" s="66"/>
      <c r="I242" s="20"/>
      <c r="J242" s="21"/>
    </row>
    <row r="243" spans="1:10" x14ac:dyDescent="0.2">
      <c r="A243" s="158" t="s">
        <v>224</v>
      </c>
      <c r="B243" s="65">
        <v>0</v>
      </c>
      <c r="C243" s="66">
        <v>0</v>
      </c>
      <c r="D243" s="65">
        <v>2</v>
      </c>
      <c r="E243" s="66">
        <v>1</v>
      </c>
      <c r="F243" s="67"/>
      <c r="G243" s="65">
        <f t="shared" ref="G243:G253" si="48">B243-C243</f>
        <v>0</v>
      </c>
      <c r="H243" s="66">
        <f t="shared" ref="H243:H253" si="49">D243-E243</f>
        <v>1</v>
      </c>
      <c r="I243" s="20" t="str">
        <f t="shared" ref="I243:I253" si="50">IF(C243=0, "-", IF(G243/C243&lt;10, G243/C243, "&gt;999%"))</f>
        <v>-</v>
      </c>
      <c r="J243" s="21">
        <f t="shared" ref="J243:J253" si="51">IF(E243=0, "-", IF(H243/E243&lt;10, H243/E243, "&gt;999%"))</f>
        <v>1</v>
      </c>
    </row>
    <row r="244" spans="1:10" x14ac:dyDescent="0.2">
      <c r="A244" s="158" t="s">
        <v>246</v>
      </c>
      <c r="B244" s="65">
        <v>0</v>
      </c>
      <c r="C244" s="66">
        <v>0</v>
      </c>
      <c r="D244" s="65">
        <v>19</v>
      </c>
      <c r="E244" s="66">
        <v>10</v>
      </c>
      <c r="F244" s="67"/>
      <c r="G244" s="65">
        <f t="shared" si="48"/>
        <v>0</v>
      </c>
      <c r="H244" s="66">
        <f t="shared" si="49"/>
        <v>9</v>
      </c>
      <c r="I244" s="20" t="str">
        <f t="shared" si="50"/>
        <v>-</v>
      </c>
      <c r="J244" s="21">
        <f t="shared" si="51"/>
        <v>0.9</v>
      </c>
    </row>
    <row r="245" spans="1:10" x14ac:dyDescent="0.2">
      <c r="A245" s="158" t="s">
        <v>261</v>
      </c>
      <c r="B245" s="65">
        <v>0</v>
      </c>
      <c r="C245" s="66">
        <v>0</v>
      </c>
      <c r="D245" s="65">
        <v>1</v>
      </c>
      <c r="E245" s="66">
        <v>0</v>
      </c>
      <c r="F245" s="67"/>
      <c r="G245" s="65">
        <f t="shared" si="48"/>
        <v>0</v>
      </c>
      <c r="H245" s="66">
        <f t="shared" si="49"/>
        <v>1</v>
      </c>
      <c r="I245" s="20" t="str">
        <f t="shared" si="50"/>
        <v>-</v>
      </c>
      <c r="J245" s="21" t="str">
        <f t="shared" si="51"/>
        <v>-</v>
      </c>
    </row>
    <row r="246" spans="1:10" x14ac:dyDescent="0.2">
      <c r="A246" s="158" t="s">
        <v>247</v>
      </c>
      <c r="B246" s="65">
        <v>0</v>
      </c>
      <c r="C246" s="66">
        <v>1</v>
      </c>
      <c r="D246" s="65">
        <v>7</v>
      </c>
      <c r="E246" s="66">
        <v>11</v>
      </c>
      <c r="F246" s="67"/>
      <c r="G246" s="65">
        <f t="shared" si="48"/>
        <v>-1</v>
      </c>
      <c r="H246" s="66">
        <f t="shared" si="49"/>
        <v>-4</v>
      </c>
      <c r="I246" s="20">
        <f t="shared" si="50"/>
        <v>-1</v>
      </c>
      <c r="J246" s="21">
        <f t="shared" si="51"/>
        <v>-0.36363636363636365</v>
      </c>
    </row>
    <row r="247" spans="1:10" x14ac:dyDescent="0.2">
      <c r="A247" s="158" t="s">
        <v>300</v>
      </c>
      <c r="B247" s="65">
        <v>0</v>
      </c>
      <c r="C247" s="66">
        <v>0</v>
      </c>
      <c r="D247" s="65">
        <v>0</v>
      </c>
      <c r="E247" s="66">
        <v>1</v>
      </c>
      <c r="F247" s="67"/>
      <c r="G247" s="65">
        <f t="shared" si="48"/>
        <v>0</v>
      </c>
      <c r="H247" s="66">
        <f t="shared" si="49"/>
        <v>-1</v>
      </c>
      <c r="I247" s="20" t="str">
        <f t="shared" si="50"/>
        <v>-</v>
      </c>
      <c r="J247" s="21">
        <f t="shared" si="51"/>
        <v>-1</v>
      </c>
    </row>
    <row r="248" spans="1:10" x14ac:dyDescent="0.2">
      <c r="A248" s="158" t="s">
        <v>440</v>
      </c>
      <c r="B248" s="65">
        <v>0</v>
      </c>
      <c r="C248" s="66">
        <v>0</v>
      </c>
      <c r="D248" s="65">
        <v>1</v>
      </c>
      <c r="E248" s="66">
        <v>2</v>
      </c>
      <c r="F248" s="67"/>
      <c r="G248" s="65">
        <f t="shared" si="48"/>
        <v>0</v>
      </c>
      <c r="H248" s="66">
        <f t="shared" si="49"/>
        <v>-1</v>
      </c>
      <c r="I248" s="20" t="str">
        <f t="shared" si="50"/>
        <v>-</v>
      </c>
      <c r="J248" s="21">
        <f t="shared" si="51"/>
        <v>-0.5</v>
      </c>
    </row>
    <row r="249" spans="1:10" x14ac:dyDescent="0.2">
      <c r="A249" s="158" t="s">
        <v>387</v>
      </c>
      <c r="B249" s="65">
        <v>3</v>
      </c>
      <c r="C249" s="66">
        <v>8</v>
      </c>
      <c r="D249" s="65">
        <v>55</v>
      </c>
      <c r="E249" s="66">
        <v>37</v>
      </c>
      <c r="F249" s="67"/>
      <c r="G249" s="65">
        <f t="shared" si="48"/>
        <v>-5</v>
      </c>
      <c r="H249" s="66">
        <f t="shared" si="49"/>
        <v>18</v>
      </c>
      <c r="I249" s="20">
        <f t="shared" si="50"/>
        <v>-0.625</v>
      </c>
      <c r="J249" s="21">
        <f t="shared" si="51"/>
        <v>0.48648648648648651</v>
      </c>
    </row>
    <row r="250" spans="1:10" x14ac:dyDescent="0.2">
      <c r="A250" s="158" t="s">
        <v>301</v>
      </c>
      <c r="B250" s="65">
        <v>0</v>
      </c>
      <c r="C250" s="66">
        <v>0</v>
      </c>
      <c r="D250" s="65">
        <v>5</v>
      </c>
      <c r="E250" s="66">
        <v>1</v>
      </c>
      <c r="F250" s="67"/>
      <c r="G250" s="65">
        <f t="shared" si="48"/>
        <v>0</v>
      </c>
      <c r="H250" s="66">
        <f t="shared" si="49"/>
        <v>4</v>
      </c>
      <c r="I250" s="20" t="str">
        <f t="shared" si="50"/>
        <v>-</v>
      </c>
      <c r="J250" s="21">
        <f t="shared" si="51"/>
        <v>4</v>
      </c>
    </row>
    <row r="251" spans="1:10" x14ac:dyDescent="0.2">
      <c r="A251" s="158" t="s">
        <v>425</v>
      </c>
      <c r="B251" s="65">
        <v>5</v>
      </c>
      <c r="C251" s="66">
        <v>0</v>
      </c>
      <c r="D251" s="65">
        <v>19</v>
      </c>
      <c r="E251" s="66">
        <v>10</v>
      </c>
      <c r="F251" s="67"/>
      <c r="G251" s="65">
        <f t="shared" si="48"/>
        <v>5</v>
      </c>
      <c r="H251" s="66">
        <f t="shared" si="49"/>
        <v>9</v>
      </c>
      <c r="I251" s="20" t="str">
        <f t="shared" si="50"/>
        <v>-</v>
      </c>
      <c r="J251" s="21">
        <f t="shared" si="51"/>
        <v>0.9</v>
      </c>
    </row>
    <row r="252" spans="1:10" x14ac:dyDescent="0.2">
      <c r="A252" s="158" t="s">
        <v>354</v>
      </c>
      <c r="B252" s="65">
        <v>6</v>
      </c>
      <c r="C252" s="66">
        <v>1</v>
      </c>
      <c r="D252" s="65">
        <v>35</v>
      </c>
      <c r="E252" s="66">
        <v>22</v>
      </c>
      <c r="F252" s="67"/>
      <c r="G252" s="65">
        <f t="shared" si="48"/>
        <v>5</v>
      </c>
      <c r="H252" s="66">
        <f t="shared" si="49"/>
        <v>13</v>
      </c>
      <c r="I252" s="20">
        <f t="shared" si="50"/>
        <v>5</v>
      </c>
      <c r="J252" s="21">
        <f t="shared" si="51"/>
        <v>0.59090909090909094</v>
      </c>
    </row>
    <row r="253" spans="1:10" s="160" customFormat="1" x14ac:dyDescent="0.2">
      <c r="A253" s="178" t="s">
        <v>587</v>
      </c>
      <c r="B253" s="71">
        <v>14</v>
      </c>
      <c r="C253" s="72">
        <v>10</v>
      </c>
      <c r="D253" s="71">
        <v>144</v>
      </c>
      <c r="E253" s="72">
        <v>95</v>
      </c>
      <c r="F253" s="73"/>
      <c r="G253" s="71">
        <f t="shared" si="48"/>
        <v>4</v>
      </c>
      <c r="H253" s="72">
        <f t="shared" si="49"/>
        <v>49</v>
      </c>
      <c r="I253" s="37">
        <f t="shared" si="50"/>
        <v>0.4</v>
      </c>
      <c r="J253" s="38">
        <f t="shared" si="51"/>
        <v>0.51578947368421058</v>
      </c>
    </row>
    <row r="254" spans="1:10" x14ac:dyDescent="0.2">
      <c r="A254" s="177"/>
      <c r="B254" s="143"/>
      <c r="C254" s="144"/>
      <c r="D254" s="143"/>
      <c r="E254" s="144"/>
      <c r="F254" s="145"/>
      <c r="G254" s="143"/>
      <c r="H254" s="144"/>
      <c r="I254" s="151"/>
      <c r="J254" s="152"/>
    </row>
    <row r="255" spans="1:10" s="139" customFormat="1" x14ac:dyDescent="0.2">
      <c r="A255" s="159" t="s">
        <v>62</v>
      </c>
      <c r="B255" s="65"/>
      <c r="C255" s="66"/>
      <c r="D255" s="65"/>
      <c r="E255" s="66"/>
      <c r="F255" s="67"/>
      <c r="G255" s="65"/>
      <c r="H255" s="66"/>
      <c r="I255" s="20"/>
      <c r="J255" s="21"/>
    </row>
    <row r="256" spans="1:10" x14ac:dyDescent="0.2">
      <c r="A256" s="158" t="s">
        <v>262</v>
      </c>
      <c r="B256" s="65">
        <v>0</v>
      </c>
      <c r="C256" s="66">
        <v>0</v>
      </c>
      <c r="D256" s="65">
        <v>4</v>
      </c>
      <c r="E256" s="66">
        <v>1</v>
      </c>
      <c r="F256" s="67"/>
      <c r="G256" s="65">
        <f>B256-C256</f>
        <v>0</v>
      </c>
      <c r="H256" s="66">
        <f>D256-E256</f>
        <v>3</v>
      </c>
      <c r="I256" s="20" t="str">
        <f>IF(C256=0, "-", IF(G256/C256&lt;10, G256/C256, "&gt;999%"))</f>
        <v>-</v>
      </c>
      <c r="J256" s="21">
        <f>IF(E256=0, "-", IF(H256/E256&lt;10, H256/E256, "&gt;999%"))</f>
        <v>3</v>
      </c>
    </row>
    <row r="257" spans="1:10" x14ac:dyDescent="0.2">
      <c r="A257" s="158" t="s">
        <v>426</v>
      </c>
      <c r="B257" s="65">
        <v>3</v>
      </c>
      <c r="C257" s="66">
        <v>0</v>
      </c>
      <c r="D257" s="65">
        <v>7</v>
      </c>
      <c r="E257" s="66">
        <v>3</v>
      </c>
      <c r="F257" s="67"/>
      <c r="G257" s="65">
        <f>B257-C257</f>
        <v>3</v>
      </c>
      <c r="H257" s="66">
        <f>D257-E257</f>
        <v>4</v>
      </c>
      <c r="I257" s="20" t="str">
        <f>IF(C257=0, "-", IF(G257/C257&lt;10, G257/C257, "&gt;999%"))</f>
        <v>-</v>
      </c>
      <c r="J257" s="21">
        <f>IF(E257=0, "-", IF(H257/E257&lt;10, H257/E257, "&gt;999%"))</f>
        <v>1.3333333333333333</v>
      </c>
    </row>
    <row r="258" spans="1:10" s="160" customFormat="1" x14ac:dyDescent="0.2">
      <c r="A258" s="178" t="s">
        <v>588</v>
      </c>
      <c r="B258" s="71">
        <v>3</v>
      </c>
      <c r="C258" s="72">
        <v>0</v>
      </c>
      <c r="D258" s="71">
        <v>11</v>
      </c>
      <c r="E258" s="72">
        <v>4</v>
      </c>
      <c r="F258" s="73"/>
      <c r="G258" s="71">
        <f>B258-C258</f>
        <v>3</v>
      </c>
      <c r="H258" s="72">
        <f>D258-E258</f>
        <v>7</v>
      </c>
      <c r="I258" s="37" t="str">
        <f>IF(C258=0, "-", IF(G258/C258&lt;10, G258/C258, "&gt;999%"))</f>
        <v>-</v>
      </c>
      <c r="J258" s="38">
        <f>IF(E258=0, "-", IF(H258/E258&lt;10, H258/E258, "&gt;999%"))</f>
        <v>1.75</v>
      </c>
    </row>
    <row r="259" spans="1:10" x14ac:dyDescent="0.2">
      <c r="A259" s="177"/>
      <c r="B259" s="143"/>
      <c r="C259" s="144"/>
      <c r="D259" s="143"/>
      <c r="E259" s="144"/>
      <c r="F259" s="145"/>
      <c r="G259" s="143"/>
      <c r="H259" s="144"/>
      <c r="I259" s="151"/>
      <c r="J259" s="152"/>
    </row>
    <row r="260" spans="1:10" s="139" customFormat="1" x14ac:dyDescent="0.2">
      <c r="A260" s="159" t="s">
        <v>63</v>
      </c>
      <c r="B260" s="65"/>
      <c r="C260" s="66"/>
      <c r="D260" s="65"/>
      <c r="E260" s="66"/>
      <c r="F260" s="67"/>
      <c r="G260" s="65"/>
      <c r="H260" s="66"/>
      <c r="I260" s="20"/>
      <c r="J260" s="21"/>
    </row>
    <row r="261" spans="1:10" x14ac:dyDescent="0.2">
      <c r="A261" s="158" t="s">
        <v>466</v>
      </c>
      <c r="B261" s="65">
        <v>2</v>
      </c>
      <c r="C261" s="66">
        <v>3</v>
      </c>
      <c r="D261" s="65">
        <v>22</v>
      </c>
      <c r="E261" s="66">
        <v>34</v>
      </c>
      <c r="F261" s="67"/>
      <c r="G261" s="65">
        <f t="shared" ref="G261:G272" si="52">B261-C261</f>
        <v>-1</v>
      </c>
      <c r="H261" s="66">
        <f t="shared" ref="H261:H272" si="53">D261-E261</f>
        <v>-12</v>
      </c>
      <c r="I261" s="20">
        <f t="shared" ref="I261:I272" si="54">IF(C261=0, "-", IF(G261/C261&lt;10, G261/C261, "&gt;999%"))</f>
        <v>-0.33333333333333331</v>
      </c>
      <c r="J261" s="21">
        <f t="shared" ref="J261:J272" si="55">IF(E261=0, "-", IF(H261/E261&lt;10, H261/E261, "&gt;999%"))</f>
        <v>-0.35294117647058826</v>
      </c>
    </row>
    <row r="262" spans="1:10" x14ac:dyDescent="0.2">
      <c r="A262" s="158" t="s">
        <v>478</v>
      </c>
      <c r="B262" s="65">
        <v>5</v>
      </c>
      <c r="C262" s="66">
        <v>7</v>
      </c>
      <c r="D262" s="65">
        <v>43</v>
      </c>
      <c r="E262" s="66">
        <v>62</v>
      </c>
      <c r="F262" s="67"/>
      <c r="G262" s="65">
        <f t="shared" si="52"/>
        <v>-2</v>
      </c>
      <c r="H262" s="66">
        <f t="shared" si="53"/>
        <v>-19</v>
      </c>
      <c r="I262" s="20">
        <f t="shared" si="54"/>
        <v>-0.2857142857142857</v>
      </c>
      <c r="J262" s="21">
        <f t="shared" si="55"/>
        <v>-0.30645161290322581</v>
      </c>
    </row>
    <row r="263" spans="1:10" x14ac:dyDescent="0.2">
      <c r="A263" s="158" t="s">
        <v>320</v>
      </c>
      <c r="B263" s="65">
        <v>17</v>
      </c>
      <c r="C263" s="66">
        <v>25</v>
      </c>
      <c r="D263" s="65">
        <v>264</v>
      </c>
      <c r="E263" s="66">
        <v>189</v>
      </c>
      <c r="F263" s="67"/>
      <c r="G263" s="65">
        <f t="shared" si="52"/>
        <v>-8</v>
      </c>
      <c r="H263" s="66">
        <f t="shared" si="53"/>
        <v>75</v>
      </c>
      <c r="I263" s="20">
        <f t="shared" si="54"/>
        <v>-0.32</v>
      </c>
      <c r="J263" s="21">
        <f t="shared" si="55"/>
        <v>0.3968253968253968</v>
      </c>
    </row>
    <row r="264" spans="1:10" x14ac:dyDescent="0.2">
      <c r="A264" s="158" t="s">
        <v>334</v>
      </c>
      <c r="B264" s="65">
        <v>15</v>
      </c>
      <c r="C264" s="66">
        <v>0</v>
      </c>
      <c r="D264" s="65">
        <v>206</v>
      </c>
      <c r="E264" s="66">
        <v>0</v>
      </c>
      <c r="F264" s="67"/>
      <c r="G264" s="65">
        <f t="shared" si="52"/>
        <v>15</v>
      </c>
      <c r="H264" s="66">
        <f t="shared" si="53"/>
        <v>206</v>
      </c>
      <c r="I264" s="20" t="str">
        <f t="shared" si="54"/>
        <v>-</v>
      </c>
      <c r="J264" s="21" t="str">
        <f t="shared" si="55"/>
        <v>-</v>
      </c>
    </row>
    <row r="265" spans="1:10" x14ac:dyDescent="0.2">
      <c r="A265" s="158" t="s">
        <v>366</v>
      </c>
      <c r="B265" s="65">
        <v>37</v>
      </c>
      <c r="C265" s="66">
        <v>43</v>
      </c>
      <c r="D265" s="65">
        <v>433</v>
      </c>
      <c r="E265" s="66">
        <v>411</v>
      </c>
      <c r="F265" s="67"/>
      <c r="G265" s="65">
        <f t="shared" si="52"/>
        <v>-6</v>
      </c>
      <c r="H265" s="66">
        <f t="shared" si="53"/>
        <v>22</v>
      </c>
      <c r="I265" s="20">
        <f t="shared" si="54"/>
        <v>-0.13953488372093023</v>
      </c>
      <c r="J265" s="21">
        <f t="shared" si="55"/>
        <v>5.3527980535279802E-2</v>
      </c>
    </row>
    <row r="266" spans="1:10" x14ac:dyDescent="0.2">
      <c r="A266" s="158" t="s">
        <v>404</v>
      </c>
      <c r="B266" s="65">
        <v>6</v>
      </c>
      <c r="C266" s="66">
        <v>3</v>
      </c>
      <c r="D266" s="65">
        <v>44</v>
      </c>
      <c r="E266" s="66">
        <v>32</v>
      </c>
      <c r="F266" s="67"/>
      <c r="G266" s="65">
        <f t="shared" si="52"/>
        <v>3</v>
      </c>
      <c r="H266" s="66">
        <f t="shared" si="53"/>
        <v>12</v>
      </c>
      <c r="I266" s="20">
        <f t="shared" si="54"/>
        <v>1</v>
      </c>
      <c r="J266" s="21">
        <f t="shared" si="55"/>
        <v>0.375</v>
      </c>
    </row>
    <row r="267" spans="1:10" x14ac:dyDescent="0.2">
      <c r="A267" s="158" t="s">
        <v>405</v>
      </c>
      <c r="B267" s="65">
        <v>15</v>
      </c>
      <c r="C267" s="66">
        <v>18</v>
      </c>
      <c r="D267" s="65">
        <v>123</v>
      </c>
      <c r="E267" s="66">
        <v>103</v>
      </c>
      <c r="F267" s="67"/>
      <c r="G267" s="65">
        <f t="shared" si="52"/>
        <v>-3</v>
      </c>
      <c r="H267" s="66">
        <f t="shared" si="53"/>
        <v>20</v>
      </c>
      <c r="I267" s="20">
        <f t="shared" si="54"/>
        <v>-0.16666666666666666</v>
      </c>
      <c r="J267" s="21">
        <f t="shared" si="55"/>
        <v>0.1941747572815534</v>
      </c>
    </row>
    <row r="268" spans="1:10" x14ac:dyDescent="0.2">
      <c r="A268" s="158" t="s">
        <v>287</v>
      </c>
      <c r="B268" s="65">
        <v>1</v>
      </c>
      <c r="C268" s="66">
        <v>2</v>
      </c>
      <c r="D268" s="65">
        <v>12</v>
      </c>
      <c r="E268" s="66">
        <v>14</v>
      </c>
      <c r="F268" s="67"/>
      <c r="G268" s="65">
        <f t="shared" si="52"/>
        <v>-1</v>
      </c>
      <c r="H268" s="66">
        <f t="shared" si="53"/>
        <v>-2</v>
      </c>
      <c r="I268" s="20">
        <f t="shared" si="54"/>
        <v>-0.5</v>
      </c>
      <c r="J268" s="21">
        <f t="shared" si="55"/>
        <v>-0.14285714285714285</v>
      </c>
    </row>
    <row r="269" spans="1:10" x14ac:dyDescent="0.2">
      <c r="A269" s="158" t="s">
        <v>186</v>
      </c>
      <c r="B269" s="65">
        <v>13</v>
      </c>
      <c r="C269" s="66">
        <v>17</v>
      </c>
      <c r="D269" s="65">
        <v>120</v>
      </c>
      <c r="E269" s="66">
        <v>145</v>
      </c>
      <c r="F269" s="67"/>
      <c r="G269" s="65">
        <f t="shared" si="52"/>
        <v>-4</v>
      </c>
      <c r="H269" s="66">
        <f t="shared" si="53"/>
        <v>-25</v>
      </c>
      <c r="I269" s="20">
        <f t="shared" si="54"/>
        <v>-0.23529411764705882</v>
      </c>
      <c r="J269" s="21">
        <f t="shared" si="55"/>
        <v>-0.17241379310344829</v>
      </c>
    </row>
    <row r="270" spans="1:10" x14ac:dyDescent="0.2">
      <c r="A270" s="158" t="s">
        <v>207</v>
      </c>
      <c r="B270" s="65">
        <v>32</v>
      </c>
      <c r="C270" s="66">
        <v>40</v>
      </c>
      <c r="D270" s="65">
        <v>458</v>
      </c>
      <c r="E270" s="66">
        <v>493</v>
      </c>
      <c r="F270" s="67"/>
      <c r="G270" s="65">
        <f t="shared" si="52"/>
        <v>-8</v>
      </c>
      <c r="H270" s="66">
        <f t="shared" si="53"/>
        <v>-35</v>
      </c>
      <c r="I270" s="20">
        <f t="shared" si="54"/>
        <v>-0.2</v>
      </c>
      <c r="J270" s="21">
        <f t="shared" si="55"/>
        <v>-7.099391480730223E-2</v>
      </c>
    </row>
    <row r="271" spans="1:10" x14ac:dyDescent="0.2">
      <c r="A271" s="158" t="s">
        <v>232</v>
      </c>
      <c r="B271" s="65">
        <v>7</v>
      </c>
      <c r="C271" s="66">
        <v>7</v>
      </c>
      <c r="D271" s="65">
        <v>67</v>
      </c>
      <c r="E271" s="66">
        <v>60</v>
      </c>
      <c r="F271" s="67"/>
      <c r="G271" s="65">
        <f t="shared" si="52"/>
        <v>0</v>
      </c>
      <c r="H271" s="66">
        <f t="shared" si="53"/>
        <v>7</v>
      </c>
      <c r="I271" s="20">
        <f t="shared" si="54"/>
        <v>0</v>
      </c>
      <c r="J271" s="21">
        <f t="shared" si="55"/>
        <v>0.11666666666666667</v>
      </c>
    </row>
    <row r="272" spans="1:10" s="160" customFormat="1" x14ac:dyDescent="0.2">
      <c r="A272" s="178" t="s">
        <v>589</v>
      </c>
      <c r="B272" s="71">
        <v>150</v>
      </c>
      <c r="C272" s="72">
        <v>165</v>
      </c>
      <c r="D272" s="71">
        <v>1792</v>
      </c>
      <c r="E272" s="72">
        <v>1543</v>
      </c>
      <c r="F272" s="73"/>
      <c r="G272" s="71">
        <f t="shared" si="52"/>
        <v>-15</v>
      </c>
      <c r="H272" s="72">
        <f t="shared" si="53"/>
        <v>249</v>
      </c>
      <c r="I272" s="37">
        <f t="shared" si="54"/>
        <v>-9.0909090909090912E-2</v>
      </c>
      <c r="J272" s="38">
        <f t="shared" si="55"/>
        <v>0.16137394685677253</v>
      </c>
    </row>
    <row r="273" spans="1:10" x14ac:dyDescent="0.2">
      <c r="A273" s="177"/>
      <c r="B273" s="143"/>
      <c r="C273" s="144"/>
      <c r="D273" s="143"/>
      <c r="E273" s="144"/>
      <c r="F273" s="145"/>
      <c r="G273" s="143"/>
      <c r="H273" s="144"/>
      <c r="I273" s="151"/>
      <c r="J273" s="152"/>
    </row>
    <row r="274" spans="1:10" s="139" customFormat="1" x14ac:dyDescent="0.2">
      <c r="A274" s="159" t="s">
        <v>64</v>
      </c>
      <c r="B274" s="65"/>
      <c r="C274" s="66"/>
      <c r="D274" s="65"/>
      <c r="E274" s="66"/>
      <c r="F274" s="67"/>
      <c r="G274" s="65"/>
      <c r="H274" s="66"/>
      <c r="I274" s="20"/>
      <c r="J274" s="21"/>
    </row>
    <row r="275" spans="1:10" x14ac:dyDescent="0.2">
      <c r="A275" s="158" t="s">
        <v>311</v>
      </c>
      <c r="B275" s="65">
        <v>0</v>
      </c>
      <c r="C275" s="66">
        <v>0</v>
      </c>
      <c r="D275" s="65">
        <v>1</v>
      </c>
      <c r="E275" s="66">
        <v>0</v>
      </c>
      <c r="F275" s="67"/>
      <c r="G275" s="65">
        <f>B275-C275</f>
        <v>0</v>
      </c>
      <c r="H275" s="66">
        <f>D275-E275</f>
        <v>1</v>
      </c>
      <c r="I275" s="20" t="str">
        <f>IF(C275=0, "-", IF(G275/C275&lt;10, G275/C275, "&gt;999%"))</f>
        <v>-</v>
      </c>
      <c r="J275" s="21" t="str">
        <f>IF(E275=0, "-", IF(H275/E275&lt;10, H275/E275, "&gt;999%"))</f>
        <v>-</v>
      </c>
    </row>
    <row r="276" spans="1:10" s="160" customFormat="1" x14ac:dyDescent="0.2">
      <c r="A276" s="178" t="s">
        <v>590</v>
      </c>
      <c r="B276" s="71">
        <v>0</v>
      </c>
      <c r="C276" s="72">
        <v>0</v>
      </c>
      <c r="D276" s="71">
        <v>1</v>
      </c>
      <c r="E276" s="72">
        <v>0</v>
      </c>
      <c r="F276" s="73"/>
      <c r="G276" s="71">
        <f>B276-C276</f>
        <v>0</v>
      </c>
      <c r="H276" s="72">
        <f>D276-E276</f>
        <v>1</v>
      </c>
      <c r="I276" s="37" t="str">
        <f>IF(C276=0, "-", IF(G276/C276&lt;10, G276/C276, "&gt;999%"))</f>
        <v>-</v>
      </c>
      <c r="J276" s="38" t="str">
        <f>IF(E276=0, "-", IF(H276/E276&lt;10, H276/E276, "&gt;999%"))</f>
        <v>-</v>
      </c>
    </row>
    <row r="277" spans="1:10" x14ac:dyDescent="0.2">
      <c r="A277" s="177"/>
      <c r="B277" s="143"/>
      <c r="C277" s="144"/>
      <c r="D277" s="143"/>
      <c r="E277" s="144"/>
      <c r="F277" s="145"/>
      <c r="G277" s="143"/>
      <c r="H277" s="144"/>
      <c r="I277" s="151"/>
      <c r="J277" s="152"/>
    </row>
    <row r="278" spans="1:10" s="139" customFormat="1" x14ac:dyDescent="0.2">
      <c r="A278" s="159" t="s">
        <v>65</v>
      </c>
      <c r="B278" s="65"/>
      <c r="C278" s="66"/>
      <c r="D278" s="65"/>
      <c r="E278" s="66"/>
      <c r="F278" s="67"/>
      <c r="G278" s="65"/>
      <c r="H278" s="66"/>
      <c r="I278" s="20"/>
      <c r="J278" s="21"/>
    </row>
    <row r="279" spans="1:10" x14ac:dyDescent="0.2">
      <c r="A279" s="158" t="s">
        <v>225</v>
      </c>
      <c r="B279" s="65">
        <v>11</v>
      </c>
      <c r="C279" s="66">
        <v>2</v>
      </c>
      <c r="D279" s="65">
        <v>91</v>
      </c>
      <c r="E279" s="66">
        <v>62</v>
      </c>
      <c r="F279" s="67"/>
      <c r="G279" s="65">
        <f t="shared" ref="G279:G297" si="56">B279-C279</f>
        <v>9</v>
      </c>
      <c r="H279" s="66">
        <f t="shared" ref="H279:H297" si="57">D279-E279</f>
        <v>29</v>
      </c>
      <c r="I279" s="20">
        <f t="shared" ref="I279:I297" si="58">IF(C279=0, "-", IF(G279/C279&lt;10, G279/C279, "&gt;999%"))</f>
        <v>4.5</v>
      </c>
      <c r="J279" s="21">
        <f t="shared" ref="J279:J297" si="59">IF(E279=0, "-", IF(H279/E279&lt;10, H279/E279, "&gt;999%"))</f>
        <v>0.46774193548387094</v>
      </c>
    </row>
    <row r="280" spans="1:10" x14ac:dyDescent="0.2">
      <c r="A280" s="158" t="s">
        <v>226</v>
      </c>
      <c r="B280" s="65">
        <v>0</v>
      </c>
      <c r="C280" s="66">
        <v>3</v>
      </c>
      <c r="D280" s="65">
        <v>7</v>
      </c>
      <c r="E280" s="66">
        <v>11</v>
      </c>
      <c r="F280" s="67"/>
      <c r="G280" s="65">
        <f t="shared" si="56"/>
        <v>-3</v>
      </c>
      <c r="H280" s="66">
        <f t="shared" si="57"/>
        <v>-4</v>
      </c>
      <c r="I280" s="20">
        <f t="shared" si="58"/>
        <v>-1</v>
      </c>
      <c r="J280" s="21">
        <f t="shared" si="59"/>
        <v>-0.36363636363636365</v>
      </c>
    </row>
    <row r="281" spans="1:10" x14ac:dyDescent="0.2">
      <c r="A281" s="158" t="s">
        <v>248</v>
      </c>
      <c r="B281" s="65">
        <v>1</v>
      </c>
      <c r="C281" s="66">
        <v>10</v>
      </c>
      <c r="D281" s="65">
        <v>28</v>
      </c>
      <c r="E281" s="66">
        <v>68</v>
      </c>
      <c r="F281" s="67"/>
      <c r="G281" s="65">
        <f t="shared" si="56"/>
        <v>-9</v>
      </c>
      <c r="H281" s="66">
        <f t="shared" si="57"/>
        <v>-40</v>
      </c>
      <c r="I281" s="20">
        <f t="shared" si="58"/>
        <v>-0.9</v>
      </c>
      <c r="J281" s="21">
        <f t="shared" si="59"/>
        <v>-0.58823529411764708</v>
      </c>
    </row>
    <row r="282" spans="1:10" x14ac:dyDescent="0.2">
      <c r="A282" s="158" t="s">
        <v>302</v>
      </c>
      <c r="B282" s="65">
        <v>3</v>
      </c>
      <c r="C282" s="66">
        <v>7</v>
      </c>
      <c r="D282" s="65">
        <v>11</v>
      </c>
      <c r="E282" s="66">
        <v>32</v>
      </c>
      <c r="F282" s="67"/>
      <c r="G282" s="65">
        <f t="shared" si="56"/>
        <v>-4</v>
      </c>
      <c r="H282" s="66">
        <f t="shared" si="57"/>
        <v>-21</v>
      </c>
      <c r="I282" s="20">
        <f t="shared" si="58"/>
        <v>-0.5714285714285714</v>
      </c>
      <c r="J282" s="21">
        <f t="shared" si="59"/>
        <v>-0.65625</v>
      </c>
    </row>
    <row r="283" spans="1:10" x14ac:dyDescent="0.2">
      <c r="A283" s="158" t="s">
        <v>249</v>
      </c>
      <c r="B283" s="65">
        <v>5</v>
      </c>
      <c r="C283" s="66">
        <v>0</v>
      </c>
      <c r="D283" s="65">
        <v>25</v>
      </c>
      <c r="E283" s="66">
        <v>19</v>
      </c>
      <c r="F283" s="67"/>
      <c r="G283" s="65">
        <f t="shared" si="56"/>
        <v>5</v>
      </c>
      <c r="H283" s="66">
        <f t="shared" si="57"/>
        <v>6</v>
      </c>
      <c r="I283" s="20" t="str">
        <f t="shared" si="58"/>
        <v>-</v>
      </c>
      <c r="J283" s="21">
        <f t="shared" si="59"/>
        <v>0.31578947368421051</v>
      </c>
    </row>
    <row r="284" spans="1:10" x14ac:dyDescent="0.2">
      <c r="A284" s="158" t="s">
        <v>263</v>
      </c>
      <c r="B284" s="65">
        <v>1</v>
      </c>
      <c r="C284" s="66">
        <v>0</v>
      </c>
      <c r="D284" s="65">
        <v>5</v>
      </c>
      <c r="E284" s="66">
        <v>3</v>
      </c>
      <c r="F284" s="67"/>
      <c r="G284" s="65">
        <f t="shared" si="56"/>
        <v>1</v>
      </c>
      <c r="H284" s="66">
        <f t="shared" si="57"/>
        <v>2</v>
      </c>
      <c r="I284" s="20" t="str">
        <f t="shared" si="58"/>
        <v>-</v>
      </c>
      <c r="J284" s="21">
        <f t="shared" si="59"/>
        <v>0.66666666666666663</v>
      </c>
    </row>
    <row r="285" spans="1:10" x14ac:dyDescent="0.2">
      <c r="A285" s="158" t="s">
        <v>264</v>
      </c>
      <c r="B285" s="65">
        <v>2</v>
      </c>
      <c r="C285" s="66">
        <v>1</v>
      </c>
      <c r="D285" s="65">
        <v>14</v>
      </c>
      <c r="E285" s="66">
        <v>8</v>
      </c>
      <c r="F285" s="67"/>
      <c r="G285" s="65">
        <f t="shared" si="56"/>
        <v>1</v>
      </c>
      <c r="H285" s="66">
        <f t="shared" si="57"/>
        <v>6</v>
      </c>
      <c r="I285" s="20">
        <f t="shared" si="58"/>
        <v>1</v>
      </c>
      <c r="J285" s="21">
        <f t="shared" si="59"/>
        <v>0.75</v>
      </c>
    </row>
    <row r="286" spans="1:10" x14ac:dyDescent="0.2">
      <c r="A286" s="158" t="s">
        <v>303</v>
      </c>
      <c r="B286" s="65">
        <v>1</v>
      </c>
      <c r="C286" s="66">
        <v>1</v>
      </c>
      <c r="D286" s="65">
        <v>3</v>
      </c>
      <c r="E286" s="66">
        <v>5</v>
      </c>
      <c r="F286" s="67"/>
      <c r="G286" s="65">
        <f t="shared" si="56"/>
        <v>0</v>
      </c>
      <c r="H286" s="66">
        <f t="shared" si="57"/>
        <v>-2</v>
      </c>
      <c r="I286" s="20">
        <f t="shared" si="58"/>
        <v>0</v>
      </c>
      <c r="J286" s="21">
        <f t="shared" si="59"/>
        <v>-0.4</v>
      </c>
    </row>
    <row r="287" spans="1:10" x14ac:dyDescent="0.2">
      <c r="A287" s="158" t="s">
        <v>441</v>
      </c>
      <c r="B287" s="65">
        <v>1</v>
      </c>
      <c r="C287" s="66">
        <v>0</v>
      </c>
      <c r="D287" s="65">
        <v>2</v>
      </c>
      <c r="E287" s="66">
        <v>0</v>
      </c>
      <c r="F287" s="67"/>
      <c r="G287" s="65">
        <f t="shared" si="56"/>
        <v>1</v>
      </c>
      <c r="H287" s="66">
        <f t="shared" si="57"/>
        <v>2</v>
      </c>
      <c r="I287" s="20" t="str">
        <f t="shared" si="58"/>
        <v>-</v>
      </c>
      <c r="J287" s="21" t="str">
        <f t="shared" si="59"/>
        <v>-</v>
      </c>
    </row>
    <row r="288" spans="1:10" x14ac:dyDescent="0.2">
      <c r="A288" s="158" t="s">
        <v>355</v>
      </c>
      <c r="B288" s="65">
        <v>8</v>
      </c>
      <c r="C288" s="66">
        <v>2</v>
      </c>
      <c r="D288" s="65">
        <v>37</v>
      </c>
      <c r="E288" s="66">
        <v>17</v>
      </c>
      <c r="F288" s="67"/>
      <c r="G288" s="65">
        <f t="shared" si="56"/>
        <v>6</v>
      </c>
      <c r="H288" s="66">
        <f t="shared" si="57"/>
        <v>20</v>
      </c>
      <c r="I288" s="20">
        <f t="shared" si="58"/>
        <v>3</v>
      </c>
      <c r="J288" s="21">
        <f t="shared" si="59"/>
        <v>1.1764705882352942</v>
      </c>
    </row>
    <row r="289" spans="1:10" x14ac:dyDescent="0.2">
      <c r="A289" s="158" t="s">
        <v>388</v>
      </c>
      <c r="B289" s="65">
        <v>0</v>
      </c>
      <c r="C289" s="66">
        <v>0</v>
      </c>
      <c r="D289" s="65">
        <v>3</v>
      </c>
      <c r="E289" s="66">
        <v>0</v>
      </c>
      <c r="F289" s="67"/>
      <c r="G289" s="65">
        <f t="shared" si="56"/>
        <v>0</v>
      </c>
      <c r="H289" s="66">
        <f t="shared" si="57"/>
        <v>3</v>
      </c>
      <c r="I289" s="20" t="str">
        <f t="shared" si="58"/>
        <v>-</v>
      </c>
      <c r="J289" s="21" t="str">
        <f t="shared" si="59"/>
        <v>-</v>
      </c>
    </row>
    <row r="290" spans="1:10" x14ac:dyDescent="0.2">
      <c r="A290" s="158" t="s">
        <v>389</v>
      </c>
      <c r="B290" s="65">
        <v>1</v>
      </c>
      <c r="C290" s="66">
        <v>3</v>
      </c>
      <c r="D290" s="65">
        <v>12</v>
      </c>
      <c r="E290" s="66">
        <v>7</v>
      </c>
      <c r="F290" s="67"/>
      <c r="G290" s="65">
        <f t="shared" si="56"/>
        <v>-2</v>
      </c>
      <c r="H290" s="66">
        <f t="shared" si="57"/>
        <v>5</v>
      </c>
      <c r="I290" s="20">
        <f t="shared" si="58"/>
        <v>-0.66666666666666663</v>
      </c>
      <c r="J290" s="21">
        <f t="shared" si="59"/>
        <v>0.7142857142857143</v>
      </c>
    </row>
    <row r="291" spans="1:10" x14ac:dyDescent="0.2">
      <c r="A291" s="158" t="s">
        <v>390</v>
      </c>
      <c r="B291" s="65">
        <v>5</v>
      </c>
      <c r="C291" s="66">
        <v>9</v>
      </c>
      <c r="D291" s="65">
        <v>62</v>
      </c>
      <c r="E291" s="66">
        <v>46</v>
      </c>
      <c r="F291" s="67"/>
      <c r="G291" s="65">
        <f t="shared" si="56"/>
        <v>-4</v>
      </c>
      <c r="H291" s="66">
        <f t="shared" si="57"/>
        <v>16</v>
      </c>
      <c r="I291" s="20">
        <f t="shared" si="58"/>
        <v>-0.44444444444444442</v>
      </c>
      <c r="J291" s="21">
        <f t="shared" si="59"/>
        <v>0.34782608695652173</v>
      </c>
    </row>
    <row r="292" spans="1:10" x14ac:dyDescent="0.2">
      <c r="A292" s="158" t="s">
        <v>427</v>
      </c>
      <c r="B292" s="65">
        <v>0</v>
      </c>
      <c r="C292" s="66">
        <v>0</v>
      </c>
      <c r="D292" s="65">
        <v>2</v>
      </c>
      <c r="E292" s="66">
        <v>3</v>
      </c>
      <c r="F292" s="67"/>
      <c r="G292" s="65">
        <f t="shared" si="56"/>
        <v>0</v>
      </c>
      <c r="H292" s="66">
        <f t="shared" si="57"/>
        <v>-1</v>
      </c>
      <c r="I292" s="20" t="str">
        <f t="shared" si="58"/>
        <v>-</v>
      </c>
      <c r="J292" s="21">
        <f t="shared" si="59"/>
        <v>-0.33333333333333331</v>
      </c>
    </row>
    <row r="293" spans="1:10" x14ac:dyDescent="0.2">
      <c r="A293" s="158" t="s">
        <v>428</v>
      </c>
      <c r="B293" s="65">
        <v>4</v>
      </c>
      <c r="C293" s="66">
        <v>4</v>
      </c>
      <c r="D293" s="65">
        <v>31</v>
      </c>
      <c r="E293" s="66">
        <v>17</v>
      </c>
      <c r="F293" s="67"/>
      <c r="G293" s="65">
        <f t="shared" si="56"/>
        <v>0</v>
      </c>
      <c r="H293" s="66">
        <f t="shared" si="57"/>
        <v>14</v>
      </c>
      <c r="I293" s="20">
        <f t="shared" si="58"/>
        <v>0</v>
      </c>
      <c r="J293" s="21">
        <f t="shared" si="59"/>
        <v>0.82352941176470584</v>
      </c>
    </row>
    <row r="294" spans="1:10" x14ac:dyDescent="0.2">
      <c r="A294" s="158" t="s">
        <v>442</v>
      </c>
      <c r="B294" s="65">
        <v>1</v>
      </c>
      <c r="C294" s="66">
        <v>0</v>
      </c>
      <c r="D294" s="65">
        <v>12</v>
      </c>
      <c r="E294" s="66">
        <v>3</v>
      </c>
      <c r="F294" s="67"/>
      <c r="G294" s="65">
        <f t="shared" si="56"/>
        <v>1</v>
      </c>
      <c r="H294" s="66">
        <f t="shared" si="57"/>
        <v>9</v>
      </c>
      <c r="I294" s="20" t="str">
        <f t="shared" si="58"/>
        <v>-</v>
      </c>
      <c r="J294" s="21">
        <f t="shared" si="59"/>
        <v>3</v>
      </c>
    </row>
    <row r="295" spans="1:10" x14ac:dyDescent="0.2">
      <c r="A295" s="158" t="s">
        <v>479</v>
      </c>
      <c r="B295" s="65">
        <v>0</v>
      </c>
      <c r="C295" s="66">
        <v>0</v>
      </c>
      <c r="D295" s="65">
        <v>0</v>
      </c>
      <c r="E295" s="66">
        <v>1</v>
      </c>
      <c r="F295" s="67"/>
      <c r="G295" s="65">
        <f t="shared" si="56"/>
        <v>0</v>
      </c>
      <c r="H295" s="66">
        <f t="shared" si="57"/>
        <v>-1</v>
      </c>
      <c r="I295" s="20" t="str">
        <f t="shared" si="58"/>
        <v>-</v>
      </c>
      <c r="J295" s="21">
        <f t="shared" si="59"/>
        <v>-1</v>
      </c>
    </row>
    <row r="296" spans="1:10" x14ac:dyDescent="0.2">
      <c r="A296" s="158" t="s">
        <v>270</v>
      </c>
      <c r="B296" s="65">
        <v>0</v>
      </c>
      <c r="C296" s="66">
        <v>0</v>
      </c>
      <c r="D296" s="65">
        <v>2</v>
      </c>
      <c r="E296" s="66">
        <v>1</v>
      </c>
      <c r="F296" s="67"/>
      <c r="G296" s="65">
        <f t="shared" si="56"/>
        <v>0</v>
      </c>
      <c r="H296" s="66">
        <f t="shared" si="57"/>
        <v>1</v>
      </c>
      <c r="I296" s="20" t="str">
        <f t="shared" si="58"/>
        <v>-</v>
      </c>
      <c r="J296" s="21">
        <f t="shared" si="59"/>
        <v>1</v>
      </c>
    </row>
    <row r="297" spans="1:10" s="160" customFormat="1" x14ac:dyDescent="0.2">
      <c r="A297" s="178" t="s">
        <v>591</v>
      </c>
      <c r="B297" s="71">
        <v>44</v>
      </c>
      <c r="C297" s="72">
        <v>42</v>
      </c>
      <c r="D297" s="71">
        <v>347</v>
      </c>
      <c r="E297" s="72">
        <v>303</v>
      </c>
      <c r="F297" s="73"/>
      <c r="G297" s="71">
        <f t="shared" si="56"/>
        <v>2</v>
      </c>
      <c r="H297" s="72">
        <f t="shared" si="57"/>
        <v>44</v>
      </c>
      <c r="I297" s="37">
        <f t="shared" si="58"/>
        <v>4.7619047619047616E-2</v>
      </c>
      <c r="J297" s="38">
        <f t="shared" si="59"/>
        <v>0.14521452145214522</v>
      </c>
    </row>
    <row r="298" spans="1:10" x14ac:dyDescent="0.2">
      <c r="A298" s="177"/>
      <c r="B298" s="143"/>
      <c r="C298" s="144"/>
      <c r="D298" s="143"/>
      <c r="E298" s="144"/>
      <c r="F298" s="145"/>
      <c r="G298" s="143"/>
      <c r="H298" s="144"/>
      <c r="I298" s="151"/>
      <c r="J298" s="152"/>
    </row>
    <row r="299" spans="1:10" s="139" customFormat="1" x14ac:dyDescent="0.2">
      <c r="A299" s="159" t="s">
        <v>66</v>
      </c>
      <c r="B299" s="65"/>
      <c r="C299" s="66"/>
      <c r="D299" s="65"/>
      <c r="E299" s="66"/>
      <c r="F299" s="67"/>
      <c r="G299" s="65"/>
      <c r="H299" s="66"/>
      <c r="I299" s="20"/>
      <c r="J299" s="21"/>
    </row>
    <row r="300" spans="1:10" x14ac:dyDescent="0.2">
      <c r="A300" s="158" t="s">
        <v>279</v>
      </c>
      <c r="B300" s="65">
        <v>0</v>
      </c>
      <c r="C300" s="66">
        <v>0</v>
      </c>
      <c r="D300" s="65">
        <v>1</v>
      </c>
      <c r="E300" s="66">
        <v>0</v>
      </c>
      <c r="F300" s="67"/>
      <c r="G300" s="65">
        <f t="shared" ref="G300:G307" si="60">B300-C300</f>
        <v>0</v>
      </c>
      <c r="H300" s="66">
        <f t="shared" ref="H300:H307" si="61">D300-E300</f>
        <v>1</v>
      </c>
      <c r="I300" s="20" t="str">
        <f t="shared" ref="I300:I307" si="62">IF(C300=0, "-", IF(G300/C300&lt;10, G300/C300, "&gt;999%"))</f>
        <v>-</v>
      </c>
      <c r="J300" s="21" t="str">
        <f t="shared" ref="J300:J307" si="63">IF(E300=0, "-", IF(H300/E300&lt;10, H300/E300, "&gt;999%"))</f>
        <v>-</v>
      </c>
    </row>
    <row r="301" spans="1:10" x14ac:dyDescent="0.2">
      <c r="A301" s="158" t="s">
        <v>499</v>
      </c>
      <c r="B301" s="65">
        <v>1</v>
      </c>
      <c r="C301" s="66">
        <v>0</v>
      </c>
      <c r="D301" s="65">
        <v>18</v>
      </c>
      <c r="E301" s="66">
        <v>7</v>
      </c>
      <c r="F301" s="67"/>
      <c r="G301" s="65">
        <f t="shared" si="60"/>
        <v>1</v>
      </c>
      <c r="H301" s="66">
        <f t="shared" si="61"/>
        <v>11</v>
      </c>
      <c r="I301" s="20" t="str">
        <f t="shared" si="62"/>
        <v>-</v>
      </c>
      <c r="J301" s="21">
        <f t="shared" si="63"/>
        <v>1.5714285714285714</v>
      </c>
    </row>
    <row r="302" spans="1:10" x14ac:dyDescent="0.2">
      <c r="A302" s="158" t="s">
        <v>443</v>
      </c>
      <c r="B302" s="65">
        <v>0</v>
      </c>
      <c r="C302" s="66">
        <v>0</v>
      </c>
      <c r="D302" s="65">
        <v>3</v>
      </c>
      <c r="E302" s="66">
        <v>0</v>
      </c>
      <c r="F302" s="67"/>
      <c r="G302" s="65">
        <f t="shared" si="60"/>
        <v>0</v>
      </c>
      <c r="H302" s="66">
        <f t="shared" si="61"/>
        <v>3</v>
      </c>
      <c r="I302" s="20" t="str">
        <f t="shared" si="62"/>
        <v>-</v>
      </c>
      <c r="J302" s="21" t="str">
        <f t="shared" si="63"/>
        <v>-</v>
      </c>
    </row>
    <row r="303" spans="1:10" x14ac:dyDescent="0.2">
      <c r="A303" s="158" t="s">
        <v>280</v>
      </c>
      <c r="B303" s="65">
        <v>0</v>
      </c>
      <c r="C303" s="66">
        <v>1</v>
      </c>
      <c r="D303" s="65">
        <v>5</v>
      </c>
      <c r="E303" s="66">
        <v>2</v>
      </c>
      <c r="F303" s="67"/>
      <c r="G303" s="65">
        <f t="shared" si="60"/>
        <v>-1</v>
      </c>
      <c r="H303" s="66">
        <f t="shared" si="61"/>
        <v>3</v>
      </c>
      <c r="I303" s="20">
        <f t="shared" si="62"/>
        <v>-1</v>
      </c>
      <c r="J303" s="21">
        <f t="shared" si="63"/>
        <v>1.5</v>
      </c>
    </row>
    <row r="304" spans="1:10" x14ac:dyDescent="0.2">
      <c r="A304" s="158" t="s">
        <v>456</v>
      </c>
      <c r="B304" s="65">
        <v>6</v>
      </c>
      <c r="C304" s="66">
        <v>0</v>
      </c>
      <c r="D304" s="65">
        <v>13</v>
      </c>
      <c r="E304" s="66">
        <v>3</v>
      </c>
      <c r="F304" s="67"/>
      <c r="G304" s="65">
        <f t="shared" si="60"/>
        <v>6</v>
      </c>
      <c r="H304" s="66">
        <f t="shared" si="61"/>
        <v>10</v>
      </c>
      <c r="I304" s="20" t="str">
        <f t="shared" si="62"/>
        <v>-</v>
      </c>
      <c r="J304" s="21">
        <f t="shared" si="63"/>
        <v>3.3333333333333335</v>
      </c>
    </row>
    <row r="305" spans="1:10" x14ac:dyDescent="0.2">
      <c r="A305" s="158" t="s">
        <v>467</v>
      </c>
      <c r="B305" s="65">
        <v>0</v>
      </c>
      <c r="C305" s="66">
        <v>0</v>
      </c>
      <c r="D305" s="65">
        <v>2</v>
      </c>
      <c r="E305" s="66">
        <v>1</v>
      </c>
      <c r="F305" s="67"/>
      <c r="G305" s="65">
        <f t="shared" si="60"/>
        <v>0</v>
      </c>
      <c r="H305" s="66">
        <f t="shared" si="61"/>
        <v>1</v>
      </c>
      <c r="I305" s="20" t="str">
        <f t="shared" si="62"/>
        <v>-</v>
      </c>
      <c r="J305" s="21">
        <f t="shared" si="63"/>
        <v>1</v>
      </c>
    </row>
    <row r="306" spans="1:10" x14ac:dyDescent="0.2">
      <c r="A306" s="158" t="s">
        <v>480</v>
      </c>
      <c r="B306" s="65">
        <v>0</v>
      </c>
      <c r="C306" s="66">
        <v>1</v>
      </c>
      <c r="D306" s="65">
        <v>15</v>
      </c>
      <c r="E306" s="66">
        <v>16</v>
      </c>
      <c r="F306" s="67"/>
      <c r="G306" s="65">
        <f t="shared" si="60"/>
        <v>-1</v>
      </c>
      <c r="H306" s="66">
        <f t="shared" si="61"/>
        <v>-1</v>
      </c>
      <c r="I306" s="20">
        <f t="shared" si="62"/>
        <v>-1</v>
      </c>
      <c r="J306" s="21">
        <f t="shared" si="63"/>
        <v>-6.25E-2</v>
      </c>
    </row>
    <row r="307" spans="1:10" s="160" customFormat="1" x14ac:dyDescent="0.2">
      <c r="A307" s="178" t="s">
        <v>592</v>
      </c>
      <c r="B307" s="71">
        <v>7</v>
      </c>
      <c r="C307" s="72">
        <v>2</v>
      </c>
      <c r="D307" s="71">
        <v>57</v>
      </c>
      <c r="E307" s="72">
        <v>29</v>
      </c>
      <c r="F307" s="73"/>
      <c r="G307" s="71">
        <f t="shared" si="60"/>
        <v>5</v>
      </c>
      <c r="H307" s="72">
        <f t="shared" si="61"/>
        <v>28</v>
      </c>
      <c r="I307" s="37">
        <f t="shared" si="62"/>
        <v>2.5</v>
      </c>
      <c r="J307" s="38">
        <f t="shared" si="63"/>
        <v>0.96551724137931039</v>
      </c>
    </row>
    <row r="308" spans="1:10" x14ac:dyDescent="0.2">
      <c r="A308" s="177"/>
      <c r="B308" s="143"/>
      <c r="C308" s="144"/>
      <c r="D308" s="143"/>
      <c r="E308" s="144"/>
      <c r="F308" s="145"/>
      <c r="G308" s="143"/>
      <c r="H308" s="144"/>
      <c r="I308" s="151"/>
      <c r="J308" s="152"/>
    </row>
    <row r="309" spans="1:10" s="139" customFormat="1" x14ac:dyDescent="0.2">
      <c r="A309" s="159" t="s">
        <v>67</v>
      </c>
      <c r="B309" s="65"/>
      <c r="C309" s="66"/>
      <c r="D309" s="65"/>
      <c r="E309" s="66"/>
      <c r="F309" s="67"/>
      <c r="G309" s="65"/>
      <c r="H309" s="66"/>
      <c r="I309" s="20"/>
      <c r="J309" s="21"/>
    </row>
    <row r="310" spans="1:10" x14ac:dyDescent="0.2">
      <c r="A310" s="158" t="s">
        <v>367</v>
      </c>
      <c r="B310" s="65">
        <v>0</v>
      </c>
      <c r="C310" s="66">
        <v>2</v>
      </c>
      <c r="D310" s="65">
        <v>0</v>
      </c>
      <c r="E310" s="66">
        <v>13</v>
      </c>
      <c r="F310" s="67"/>
      <c r="G310" s="65">
        <f>B310-C310</f>
        <v>-2</v>
      </c>
      <c r="H310" s="66">
        <f>D310-E310</f>
        <v>-13</v>
      </c>
      <c r="I310" s="20">
        <f>IF(C310=0, "-", IF(G310/C310&lt;10, G310/C310, "&gt;999%"))</f>
        <v>-1</v>
      </c>
      <c r="J310" s="21">
        <f>IF(E310=0, "-", IF(H310/E310&lt;10, H310/E310, "&gt;999%"))</f>
        <v>-1</v>
      </c>
    </row>
    <row r="311" spans="1:10" x14ac:dyDescent="0.2">
      <c r="A311" s="158" t="s">
        <v>368</v>
      </c>
      <c r="B311" s="65">
        <v>10</v>
      </c>
      <c r="C311" s="66">
        <v>0</v>
      </c>
      <c r="D311" s="65">
        <v>62</v>
      </c>
      <c r="E311" s="66">
        <v>0</v>
      </c>
      <c r="F311" s="67"/>
      <c r="G311" s="65">
        <f>B311-C311</f>
        <v>10</v>
      </c>
      <c r="H311" s="66">
        <f>D311-E311</f>
        <v>62</v>
      </c>
      <c r="I311" s="20" t="str">
        <f>IF(C311=0, "-", IF(G311/C311&lt;10, G311/C311, "&gt;999%"))</f>
        <v>-</v>
      </c>
      <c r="J311" s="21" t="str">
        <f>IF(E311=0, "-", IF(H311/E311&lt;10, H311/E311, "&gt;999%"))</f>
        <v>-</v>
      </c>
    </row>
    <row r="312" spans="1:10" x14ac:dyDescent="0.2">
      <c r="A312" s="158" t="s">
        <v>187</v>
      </c>
      <c r="B312" s="65">
        <v>18</v>
      </c>
      <c r="C312" s="66">
        <v>9</v>
      </c>
      <c r="D312" s="65">
        <v>171</v>
      </c>
      <c r="E312" s="66">
        <v>74</v>
      </c>
      <c r="F312" s="67"/>
      <c r="G312" s="65">
        <f>B312-C312</f>
        <v>9</v>
      </c>
      <c r="H312" s="66">
        <f>D312-E312</f>
        <v>97</v>
      </c>
      <c r="I312" s="20">
        <f>IF(C312=0, "-", IF(G312/C312&lt;10, G312/C312, "&gt;999%"))</f>
        <v>1</v>
      </c>
      <c r="J312" s="21">
        <f>IF(E312=0, "-", IF(H312/E312&lt;10, H312/E312, "&gt;999%"))</f>
        <v>1.3108108108108107</v>
      </c>
    </row>
    <row r="313" spans="1:10" x14ac:dyDescent="0.2">
      <c r="A313" s="158" t="s">
        <v>335</v>
      </c>
      <c r="B313" s="65">
        <v>4</v>
      </c>
      <c r="C313" s="66">
        <v>7</v>
      </c>
      <c r="D313" s="65">
        <v>80</v>
      </c>
      <c r="E313" s="66">
        <v>63</v>
      </c>
      <c r="F313" s="67"/>
      <c r="G313" s="65">
        <f>B313-C313</f>
        <v>-3</v>
      </c>
      <c r="H313" s="66">
        <f>D313-E313</f>
        <v>17</v>
      </c>
      <c r="I313" s="20">
        <f>IF(C313=0, "-", IF(G313/C313&lt;10, G313/C313, "&gt;999%"))</f>
        <v>-0.42857142857142855</v>
      </c>
      <c r="J313" s="21">
        <f>IF(E313=0, "-", IF(H313/E313&lt;10, H313/E313, "&gt;999%"))</f>
        <v>0.26984126984126983</v>
      </c>
    </row>
    <row r="314" spans="1:10" s="160" customFormat="1" x14ac:dyDescent="0.2">
      <c r="A314" s="178" t="s">
        <v>593</v>
      </c>
      <c r="B314" s="71">
        <v>32</v>
      </c>
      <c r="C314" s="72">
        <v>18</v>
      </c>
      <c r="D314" s="71">
        <v>313</v>
      </c>
      <c r="E314" s="72">
        <v>150</v>
      </c>
      <c r="F314" s="73"/>
      <c r="G314" s="71">
        <f>B314-C314</f>
        <v>14</v>
      </c>
      <c r="H314" s="72">
        <f>D314-E314</f>
        <v>163</v>
      </c>
      <c r="I314" s="37">
        <f>IF(C314=0, "-", IF(G314/C314&lt;10, G314/C314, "&gt;999%"))</f>
        <v>0.77777777777777779</v>
      </c>
      <c r="J314" s="38">
        <f>IF(E314=0, "-", IF(H314/E314&lt;10, H314/E314, "&gt;999%"))</f>
        <v>1.0866666666666667</v>
      </c>
    </row>
    <row r="315" spans="1:10" x14ac:dyDescent="0.2">
      <c r="A315" s="177"/>
      <c r="B315" s="143"/>
      <c r="C315" s="144"/>
      <c r="D315" s="143"/>
      <c r="E315" s="144"/>
      <c r="F315" s="145"/>
      <c r="G315" s="143"/>
      <c r="H315" s="144"/>
      <c r="I315" s="151"/>
      <c r="J315" s="152"/>
    </row>
    <row r="316" spans="1:10" s="139" customFormat="1" x14ac:dyDescent="0.2">
      <c r="A316" s="159" t="s">
        <v>68</v>
      </c>
      <c r="B316" s="65"/>
      <c r="C316" s="66"/>
      <c r="D316" s="65"/>
      <c r="E316" s="66"/>
      <c r="F316" s="67"/>
      <c r="G316" s="65"/>
      <c r="H316" s="66"/>
      <c r="I316" s="20"/>
      <c r="J316" s="21"/>
    </row>
    <row r="317" spans="1:10" x14ac:dyDescent="0.2">
      <c r="A317" s="158" t="s">
        <v>288</v>
      </c>
      <c r="B317" s="65">
        <v>0</v>
      </c>
      <c r="C317" s="66">
        <v>0</v>
      </c>
      <c r="D317" s="65">
        <v>5</v>
      </c>
      <c r="E317" s="66">
        <v>3</v>
      </c>
      <c r="F317" s="67"/>
      <c r="G317" s="65">
        <f>B317-C317</f>
        <v>0</v>
      </c>
      <c r="H317" s="66">
        <f>D317-E317</f>
        <v>2</v>
      </c>
      <c r="I317" s="20" t="str">
        <f>IF(C317=0, "-", IF(G317/C317&lt;10, G317/C317, "&gt;999%"))</f>
        <v>-</v>
      </c>
      <c r="J317" s="21">
        <f>IF(E317=0, "-", IF(H317/E317&lt;10, H317/E317, "&gt;999%"))</f>
        <v>0.66666666666666663</v>
      </c>
    </row>
    <row r="318" spans="1:10" x14ac:dyDescent="0.2">
      <c r="A318" s="158" t="s">
        <v>227</v>
      </c>
      <c r="B318" s="65">
        <v>1</v>
      </c>
      <c r="C318" s="66">
        <v>0</v>
      </c>
      <c r="D318" s="65">
        <v>8</v>
      </c>
      <c r="E318" s="66">
        <v>4</v>
      </c>
      <c r="F318" s="67"/>
      <c r="G318" s="65">
        <f>B318-C318</f>
        <v>1</v>
      </c>
      <c r="H318" s="66">
        <f>D318-E318</f>
        <v>4</v>
      </c>
      <c r="I318" s="20" t="str">
        <f>IF(C318=0, "-", IF(G318/C318&lt;10, G318/C318, "&gt;999%"))</f>
        <v>-</v>
      </c>
      <c r="J318" s="21">
        <f>IF(E318=0, "-", IF(H318/E318&lt;10, H318/E318, "&gt;999%"))</f>
        <v>1</v>
      </c>
    </row>
    <row r="319" spans="1:10" x14ac:dyDescent="0.2">
      <c r="A319" s="158" t="s">
        <v>356</v>
      </c>
      <c r="B319" s="65">
        <v>1</v>
      </c>
      <c r="C319" s="66">
        <v>3</v>
      </c>
      <c r="D319" s="65">
        <v>12</v>
      </c>
      <c r="E319" s="66">
        <v>12</v>
      </c>
      <c r="F319" s="67"/>
      <c r="G319" s="65">
        <f>B319-C319</f>
        <v>-2</v>
      </c>
      <c r="H319" s="66">
        <f>D319-E319</f>
        <v>0</v>
      </c>
      <c r="I319" s="20">
        <f>IF(C319=0, "-", IF(G319/C319&lt;10, G319/C319, "&gt;999%"))</f>
        <v>-0.66666666666666663</v>
      </c>
      <c r="J319" s="21">
        <f>IF(E319=0, "-", IF(H319/E319&lt;10, H319/E319, "&gt;999%"))</f>
        <v>0</v>
      </c>
    </row>
    <row r="320" spans="1:10" x14ac:dyDescent="0.2">
      <c r="A320" s="158" t="s">
        <v>197</v>
      </c>
      <c r="B320" s="65">
        <v>3</v>
      </c>
      <c r="C320" s="66">
        <v>3</v>
      </c>
      <c r="D320" s="65">
        <v>35</v>
      </c>
      <c r="E320" s="66">
        <v>36</v>
      </c>
      <c r="F320" s="67"/>
      <c r="G320" s="65">
        <f>B320-C320</f>
        <v>0</v>
      </c>
      <c r="H320" s="66">
        <f>D320-E320</f>
        <v>-1</v>
      </c>
      <c r="I320" s="20">
        <f>IF(C320=0, "-", IF(G320/C320&lt;10, G320/C320, "&gt;999%"))</f>
        <v>0</v>
      </c>
      <c r="J320" s="21">
        <f>IF(E320=0, "-", IF(H320/E320&lt;10, H320/E320, "&gt;999%"))</f>
        <v>-2.7777777777777776E-2</v>
      </c>
    </row>
    <row r="321" spans="1:10" s="160" customFormat="1" x14ac:dyDescent="0.2">
      <c r="A321" s="178" t="s">
        <v>594</v>
      </c>
      <c r="B321" s="71">
        <v>5</v>
      </c>
      <c r="C321" s="72">
        <v>6</v>
      </c>
      <c r="D321" s="71">
        <v>60</v>
      </c>
      <c r="E321" s="72">
        <v>55</v>
      </c>
      <c r="F321" s="73"/>
      <c r="G321" s="71">
        <f>B321-C321</f>
        <v>-1</v>
      </c>
      <c r="H321" s="72">
        <f>D321-E321</f>
        <v>5</v>
      </c>
      <c r="I321" s="37">
        <f>IF(C321=0, "-", IF(G321/C321&lt;10, G321/C321, "&gt;999%"))</f>
        <v>-0.16666666666666666</v>
      </c>
      <c r="J321" s="38">
        <f>IF(E321=0, "-", IF(H321/E321&lt;10, H321/E321, "&gt;999%"))</f>
        <v>9.0909090909090912E-2</v>
      </c>
    </row>
    <row r="322" spans="1:10" x14ac:dyDescent="0.2">
      <c r="A322" s="177"/>
      <c r="B322" s="143"/>
      <c r="C322" s="144"/>
      <c r="D322" s="143"/>
      <c r="E322" s="144"/>
      <c r="F322" s="145"/>
      <c r="G322" s="143"/>
      <c r="H322" s="144"/>
      <c r="I322" s="151"/>
      <c r="J322" s="152"/>
    </row>
    <row r="323" spans="1:10" s="139" customFormat="1" x14ac:dyDescent="0.2">
      <c r="A323" s="159" t="s">
        <v>69</v>
      </c>
      <c r="B323" s="65"/>
      <c r="C323" s="66"/>
      <c r="D323" s="65"/>
      <c r="E323" s="66"/>
      <c r="F323" s="67"/>
      <c r="G323" s="65"/>
      <c r="H323" s="66"/>
      <c r="I323" s="20"/>
      <c r="J323" s="21"/>
    </row>
    <row r="324" spans="1:10" x14ac:dyDescent="0.2">
      <c r="A324" s="158" t="s">
        <v>336</v>
      </c>
      <c r="B324" s="65">
        <v>14</v>
      </c>
      <c r="C324" s="66">
        <v>18</v>
      </c>
      <c r="D324" s="65">
        <v>151</v>
      </c>
      <c r="E324" s="66">
        <v>216</v>
      </c>
      <c r="F324" s="67"/>
      <c r="G324" s="65">
        <f t="shared" ref="G324:G334" si="64">B324-C324</f>
        <v>-4</v>
      </c>
      <c r="H324" s="66">
        <f t="shared" ref="H324:H334" si="65">D324-E324</f>
        <v>-65</v>
      </c>
      <c r="I324" s="20">
        <f t="shared" ref="I324:I334" si="66">IF(C324=0, "-", IF(G324/C324&lt;10, G324/C324, "&gt;999%"))</f>
        <v>-0.22222222222222221</v>
      </c>
      <c r="J324" s="21">
        <f t="shared" ref="J324:J334" si="67">IF(E324=0, "-", IF(H324/E324&lt;10, H324/E324, "&gt;999%"))</f>
        <v>-0.30092592592592593</v>
      </c>
    </row>
    <row r="325" spans="1:10" x14ac:dyDescent="0.2">
      <c r="A325" s="158" t="s">
        <v>337</v>
      </c>
      <c r="B325" s="65">
        <v>4</v>
      </c>
      <c r="C325" s="66">
        <v>2</v>
      </c>
      <c r="D325" s="65">
        <v>27</v>
      </c>
      <c r="E325" s="66">
        <v>63</v>
      </c>
      <c r="F325" s="67"/>
      <c r="G325" s="65">
        <f t="shared" si="64"/>
        <v>2</v>
      </c>
      <c r="H325" s="66">
        <f t="shared" si="65"/>
        <v>-36</v>
      </c>
      <c r="I325" s="20">
        <f t="shared" si="66"/>
        <v>1</v>
      </c>
      <c r="J325" s="21">
        <f t="shared" si="67"/>
        <v>-0.5714285714285714</v>
      </c>
    </row>
    <row r="326" spans="1:10" x14ac:dyDescent="0.2">
      <c r="A326" s="158" t="s">
        <v>457</v>
      </c>
      <c r="B326" s="65">
        <v>2</v>
      </c>
      <c r="C326" s="66">
        <v>0</v>
      </c>
      <c r="D326" s="65">
        <v>4</v>
      </c>
      <c r="E326" s="66">
        <v>0</v>
      </c>
      <c r="F326" s="67"/>
      <c r="G326" s="65">
        <f t="shared" si="64"/>
        <v>2</v>
      </c>
      <c r="H326" s="66">
        <f t="shared" si="65"/>
        <v>4</v>
      </c>
      <c r="I326" s="20" t="str">
        <f t="shared" si="66"/>
        <v>-</v>
      </c>
      <c r="J326" s="21" t="str">
        <f t="shared" si="67"/>
        <v>-</v>
      </c>
    </row>
    <row r="327" spans="1:10" x14ac:dyDescent="0.2">
      <c r="A327" s="158" t="s">
        <v>208</v>
      </c>
      <c r="B327" s="65">
        <v>0</v>
      </c>
      <c r="C327" s="66">
        <v>0</v>
      </c>
      <c r="D327" s="65">
        <v>0</v>
      </c>
      <c r="E327" s="66">
        <v>10</v>
      </c>
      <c r="F327" s="67"/>
      <c r="G327" s="65">
        <f t="shared" si="64"/>
        <v>0</v>
      </c>
      <c r="H327" s="66">
        <f t="shared" si="65"/>
        <v>-10</v>
      </c>
      <c r="I327" s="20" t="str">
        <f t="shared" si="66"/>
        <v>-</v>
      </c>
      <c r="J327" s="21">
        <f t="shared" si="67"/>
        <v>-1</v>
      </c>
    </row>
    <row r="328" spans="1:10" x14ac:dyDescent="0.2">
      <c r="A328" s="158" t="s">
        <v>180</v>
      </c>
      <c r="B328" s="65">
        <v>0</v>
      </c>
      <c r="C328" s="66">
        <v>1</v>
      </c>
      <c r="D328" s="65">
        <v>8</v>
      </c>
      <c r="E328" s="66">
        <v>7</v>
      </c>
      <c r="F328" s="67"/>
      <c r="G328" s="65">
        <f t="shared" si="64"/>
        <v>-1</v>
      </c>
      <c r="H328" s="66">
        <f t="shared" si="65"/>
        <v>1</v>
      </c>
      <c r="I328" s="20">
        <f t="shared" si="66"/>
        <v>-1</v>
      </c>
      <c r="J328" s="21">
        <f t="shared" si="67"/>
        <v>0.14285714285714285</v>
      </c>
    </row>
    <row r="329" spans="1:10" x14ac:dyDescent="0.2">
      <c r="A329" s="158" t="s">
        <v>369</v>
      </c>
      <c r="B329" s="65">
        <v>8</v>
      </c>
      <c r="C329" s="66">
        <v>7</v>
      </c>
      <c r="D329" s="65">
        <v>154</v>
      </c>
      <c r="E329" s="66">
        <v>133</v>
      </c>
      <c r="F329" s="67"/>
      <c r="G329" s="65">
        <f t="shared" si="64"/>
        <v>1</v>
      </c>
      <c r="H329" s="66">
        <f t="shared" si="65"/>
        <v>21</v>
      </c>
      <c r="I329" s="20">
        <f t="shared" si="66"/>
        <v>0.14285714285714285</v>
      </c>
      <c r="J329" s="21">
        <f t="shared" si="67"/>
        <v>0.15789473684210525</v>
      </c>
    </row>
    <row r="330" spans="1:10" x14ac:dyDescent="0.2">
      <c r="A330" s="158" t="s">
        <v>406</v>
      </c>
      <c r="B330" s="65">
        <v>1</v>
      </c>
      <c r="C330" s="66">
        <v>0</v>
      </c>
      <c r="D330" s="65">
        <v>10</v>
      </c>
      <c r="E330" s="66">
        <v>15</v>
      </c>
      <c r="F330" s="67"/>
      <c r="G330" s="65">
        <f t="shared" si="64"/>
        <v>1</v>
      </c>
      <c r="H330" s="66">
        <f t="shared" si="65"/>
        <v>-5</v>
      </c>
      <c r="I330" s="20" t="str">
        <f t="shared" si="66"/>
        <v>-</v>
      </c>
      <c r="J330" s="21">
        <f t="shared" si="67"/>
        <v>-0.33333333333333331</v>
      </c>
    </row>
    <row r="331" spans="1:10" x14ac:dyDescent="0.2">
      <c r="A331" s="158" t="s">
        <v>407</v>
      </c>
      <c r="B331" s="65">
        <v>10</v>
      </c>
      <c r="C331" s="66">
        <v>4</v>
      </c>
      <c r="D331" s="65">
        <v>61</v>
      </c>
      <c r="E331" s="66">
        <v>66</v>
      </c>
      <c r="F331" s="67"/>
      <c r="G331" s="65">
        <f t="shared" si="64"/>
        <v>6</v>
      </c>
      <c r="H331" s="66">
        <f t="shared" si="65"/>
        <v>-5</v>
      </c>
      <c r="I331" s="20">
        <f t="shared" si="66"/>
        <v>1.5</v>
      </c>
      <c r="J331" s="21">
        <f t="shared" si="67"/>
        <v>-7.575757575757576E-2</v>
      </c>
    </row>
    <row r="332" spans="1:10" x14ac:dyDescent="0.2">
      <c r="A332" s="158" t="s">
        <v>468</v>
      </c>
      <c r="B332" s="65">
        <v>0</v>
      </c>
      <c r="C332" s="66">
        <v>0</v>
      </c>
      <c r="D332" s="65">
        <v>7</v>
      </c>
      <c r="E332" s="66">
        <v>19</v>
      </c>
      <c r="F332" s="67"/>
      <c r="G332" s="65">
        <f t="shared" si="64"/>
        <v>0</v>
      </c>
      <c r="H332" s="66">
        <f t="shared" si="65"/>
        <v>-12</v>
      </c>
      <c r="I332" s="20" t="str">
        <f t="shared" si="66"/>
        <v>-</v>
      </c>
      <c r="J332" s="21">
        <f t="shared" si="67"/>
        <v>-0.63157894736842102</v>
      </c>
    </row>
    <row r="333" spans="1:10" x14ac:dyDescent="0.2">
      <c r="A333" s="158" t="s">
        <v>481</v>
      </c>
      <c r="B333" s="65">
        <v>8</v>
      </c>
      <c r="C333" s="66">
        <v>11</v>
      </c>
      <c r="D333" s="65">
        <v>134</v>
      </c>
      <c r="E333" s="66">
        <v>172</v>
      </c>
      <c r="F333" s="67"/>
      <c r="G333" s="65">
        <f t="shared" si="64"/>
        <v>-3</v>
      </c>
      <c r="H333" s="66">
        <f t="shared" si="65"/>
        <v>-38</v>
      </c>
      <c r="I333" s="20">
        <f t="shared" si="66"/>
        <v>-0.27272727272727271</v>
      </c>
      <c r="J333" s="21">
        <f t="shared" si="67"/>
        <v>-0.22093023255813954</v>
      </c>
    </row>
    <row r="334" spans="1:10" s="160" customFormat="1" x14ac:dyDescent="0.2">
      <c r="A334" s="178" t="s">
        <v>595</v>
      </c>
      <c r="B334" s="71">
        <v>47</v>
      </c>
      <c r="C334" s="72">
        <v>43</v>
      </c>
      <c r="D334" s="71">
        <v>556</v>
      </c>
      <c r="E334" s="72">
        <v>701</v>
      </c>
      <c r="F334" s="73"/>
      <c r="G334" s="71">
        <f t="shared" si="64"/>
        <v>4</v>
      </c>
      <c r="H334" s="72">
        <f t="shared" si="65"/>
        <v>-145</v>
      </c>
      <c r="I334" s="37">
        <f t="shared" si="66"/>
        <v>9.3023255813953487E-2</v>
      </c>
      <c r="J334" s="38">
        <f t="shared" si="67"/>
        <v>-0.20684736091298145</v>
      </c>
    </row>
    <row r="335" spans="1:10" x14ac:dyDescent="0.2">
      <c r="A335" s="177"/>
      <c r="B335" s="143"/>
      <c r="C335" s="144"/>
      <c r="D335" s="143"/>
      <c r="E335" s="144"/>
      <c r="F335" s="145"/>
      <c r="G335" s="143"/>
      <c r="H335" s="144"/>
      <c r="I335" s="151"/>
      <c r="J335" s="152"/>
    </row>
    <row r="336" spans="1:10" s="139" customFormat="1" x14ac:dyDescent="0.2">
      <c r="A336" s="159" t="s">
        <v>70</v>
      </c>
      <c r="B336" s="65"/>
      <c r="C336" s="66"/>
      <c r="D336" s="65"/>
      <c r="E336" s="66"/>
      <c r="F336" s="67"/>
      <c r="G336" s="65"/>
      <c r="H336" s="66"/>
      <c r="I336" s="20"/>
      <c r="J336" s="21"/>
    </row>
    <row r="337" spans="1:10" x14ac:dyDescent="0.2">
      <c r="A337" s="158" t="s">
        <v>289</v>
      </c>
      <c r="B337" s="65">
        <v>0</v>
      </c>
      <c r="C337" s="66">
        <v>1</v>
      </c>
      <c r="D337" s="65">
        <v>2</v>
      </c>
      <c r="E337" s="66">
        <v>3</v>
      </c>
      <c r="F337" s="67"/>
      <c r="G337" s="65">
        <f t="shared" ref="G337:G347" si="68">B337-C337</f>
        <v>-1</v>
      </c>
      <c r="H337" s="66">
        <f t="shared" ref="H337:H347" si="69">D337-E337</f>
        <v>-1</v>
      </c>
      <c r="I337" s="20">
        <f t="shared" ref="I337:I347" si="70">IF(C337=0, "-", IF(G337/C337&lt;10, G337/C337, "&gt;999%"))</f>
        <v>-1</v>
      </c>
      <c r="J337" s="21">
        <f t="shared" ref="J337:J347" si="71">IF(E337=0, "-", IF(H337/E337&lt;10, H337/E337, "&gt;999%"))</f>
        <v>-0.33333333333333331</v>
      </c>
    </row>
    <row r="338" spans="1:10" x14ac:dyDescent="0.2">
      <c r="A338" s="158" t="s">
        <v>312</v>
      </c>
      <c r="B338" s="65">
        <v>1</v>
      </c>
      <c r="C338" s="66">
        <v>0</v>
      </c>
      <c r="D338" s="65">
        <v>1</v>
      </c>
      <c r="E338" s="66">
        <v>0</v>
      </c>
      <c r="F338" s="67"/>
      <c r="G338" s="65">
        <f t="shared" si="68"/>
        <v>1</v>
      </c>
      <c r="H338" s="66">
        <f t="shared" si="69"/>
        <v>1</v>
      </c>
      <c r="I338" s="20" t="str">
        <f t="shared" si="70"/>
        <v>-</v>
      </c>
      <c r="J338" s="21" t="str">
        <f t="shared" si="71"/>
        <v>-</v>
      </c>
    </row>
    <row r="339" spans="1:10" x14ac:dyDescent="0.2">
      <c r="A339" s="158" t="s">
        <v>321</v>
      </c>
      <c r="B339" s="65">
        <v>1</v>
      </c>
      <c r="C339" s="66">
        <v>0</v>
      </c>
      <c r="D339" s="65">
        <v>6</v>
      </c>
      <c r="E339" s="66">
        <v>3</v>
      </c>
      <c r="F339" s="67"/>
      <c r="G339" s="65">
        <f t="shared" si="68"/>
        <v>1</v>
      </c>
      <c r="H339" s="66">
        <f t="shared" si="69"/>
        <v>3</v>
      </c>
      <c r="I339" s="20" t="str">
        <f t="shared" si="70"/>
        <v>-</v>
      </c>
      <c r="J339" s="21">
        <f t="shared" si="71"/>
        <v>1</v>
      </c>
    </row>
    <row r="340" spans="1:10" x14ac:dyDescent="0.2">
      <c r="A340" s="158" t="s">
        <v>228</v>
      </c>
      <c r="B340" s="65">
        <v>0</v>
      </c>
      <c r="C340" s="66">
        <v>4</v>
      </c>
      <c r="D340" s="65">
        <v>23</v>
      </c>
      <c r="E340" s="66">
        <v>10</v>
      </c>
      <c r="F340" s="67"/>
      <c r="G340" s="65">
        <f t="shared" si="68"/>
        <v>-4</v>
      </c>
      <c r="H340" s="66">
        <f t="shared" si="69"/>
        <v>13</v>
      </c>
      <c r="I340" s="20">
        <f t="shared" si="70"/>
        <v>-1</v>
      </c>
      <c r="J340" s="21">
        <f t="shared" si="71"/>
        <v>1.3</v>
      </c>
    </row>
    <row r="341" spans="1:10" x14ac:dyDescent="0.2">
      <c r="A341" s="158" t="s">
        <v>469</v>
      </c>
      <c r="B341" s="65">
        <v>1</v>
      </c>
      <c r="C341" s="66">
        <v>2</v>
      </c>
      <c r="D341" s="65">
        <v>8</v>
      </c>
      <c r="E341" s="66">
        <v>12</v>
      </c>
      <c r="F341" s="67"/>
      <c r="G341" s="65">
        <f t="shared" si="68"/>
        <v>-1</v>
      </c>
      <c r="H341" s="66">
        <f t="shared" si="69"/>
        <v>-4</v>
      </c>
      <c r="I341" s="20">
        <f t="shared" si="70"/>
        <v>-0.5</v>
      </c>
      <c r="J341" s="21">
        <f t="shared" si="71"/>
        <v>-0.33333333333333331</v>
      </c>
    </row>
    <row r="342" spans="1:10" x14ac:dyDescent="0.2">
      <c r="A342" s="158" t="s">
        <v>482</v>
      </c>
      <c r="B342" s="65">
        <v>12</v>
      </c>
      <c r="C342" s="66">
        <v>16</v>
      </c>
      <c r="D342" s="65">
        <v>118</v>
      </c>
      <c r="E342" s="66">
        <v>103</v>
      </c>
      <c r="F342" s="67"/>
      <c r="G342" s="65">
        <f t="shared" si="68"/>
        <v>-4</v>
      </c>
      <c r="H342" s="66">
        <f t="shared" si="69"/>
        <v>15</v>
      </c>
      <c r="I342" s="20">
        <f t="shared" si="70"/>
        <v>-0.25</v>
      </c>
      <c r="J342" s="21">
        <f t="shared" si="71"/>
        <v>0.14563106796116504</v>
      </c>
    </row>
    <row r="343" spans="1:10" x14ac:dyDescent="0.2">
      <c r="A343" s="158" t="s">
        <v>408</v>
      </c>
      <c r="B343" s="65">
        <v>1</v>
      </c>
      <c r="C343" s="66">
        <v>4</v>
      </c>
      <c r="D343" s="65">
        <v>17</v>
      </c>
      <c r="E343" s="66">
        <v>27</v>
      </c>
      <c r="F343" s="67"/>
      <c r="G343" s="65">
        <f t="shared" si="68"/>
        <v>-3</v>
      </c>
      <c r="H343" s="66">
        <f t="shared" si="69"/>
        <v>-10</v>
      </c>
      <c r="I343" s="20">
        <f t="shared" si="70"/>
        <v>-0.75</v>
      </c>
      <c r="J343" s="21">
        <f t="shared" si="71"/>
        <v>-0.37037037037037035</v>
      </c>
    </row>
    <row r="344" spans="1:10" x14ac:dyDescent="0.2">
      <c r="A344" s="158" t="s">
        <v>433</v>
      </c>
      <c r="B344" s="65">
        <v>1</v>
      </c>
      <c r="C344" s="66">
        <v>1</v>
      </c>
      <c r="D344" s="65">
        <v>8</v>
      </c>
      <c r="E344" s="66">
        <v>12</v>
      </c>
      <c r="F344" s="67"/>
      <c r="G344" s="65">
        <f t="shared" si="68"/>
        <v>0</v>
      </c>
      <c r="H344" s="66">
        <f t="shared" si="69"/>
        <v>-4</v>
      </c>
      <c r="I344" s="20">
        <f t="shared" si="70"/>
        <v>0</v>
      </c>
      <c r="J344" s="21">
        <f t="shared" si="71"/>
        <v>-0.33333333333333331</v>
      </c>
    </row>
    <row r="345" spans="1:10" x14ac:dyDescent="0.2">
      <c r="A345" s="158" t="s">
        <v>338</v>
      </c>
      <c r="B345" s="65">
        <v>4</v>
      </c>
      <c r="C345" s="66">
        <v>25</v>
      </c>
      <c r="D345" s="65">
        <v>141</v>
      </c>
      <c r="E345" s="66">
        <v>180</v>
      </c>
      <c r="F345" s="67"/>
      <c r="G345" s="65">
        <f t="shared" si="68"/>
        <v>-21</v>
      </c>
      <c r="H345" s="66">
        <f t="shared" si="69"/>
        <v>-39</v>
      </c>
      <c r="I345" s="20">
        <f t="shared" si="70"/>
        <v>-0.84</v>
      </c>
      <c r="J345" s="21">
        <f t="shared" si="71"/>
        <v>-0.21666666666666667</v>
      </c>
    </row>
    <row r="346" spans="1:10" x14ac:dyDescent="0.2">
      <c r="A346" s="158" t="s">
        <v>370</v>
      </c>
      <c r="B346" s="65">
        <v>16</v>
      </c>
      <c r="C346" s="66">
        <v>15</v>
      </c>
      <c r="D346" s="65">
        <v>159</v>
      </c>
      <c r="E346" s="66">
        <v>199</v>
      </c>
      <c r="F346" s="67"/>
      <c r="G346" s="65">
        <f t="shared" si="68"/>
        <v>1</v>
      </c>
      <c r="H346" s="66">
        <f t="shared" si="69"/>
        <v>-40</v>
      </c>
      <c r="I346" s="20">
        <f t="shared" si="70"/>
        <v>6.6666666666666666E-2</v>
      </c>
      <c r="J346" s="21">
        <f t="shared" si="71"/>
        <v>-0.20100502512562815</v>
      </c>
    </row>
    <row r="347" spans="1:10" s="160" customFormat="1" x14ac:dyDescent="0.2">
      <c r="A347" s="178" t="s">
        <v>596</v>
      </c>
      <c r="B347" s="71">
        <v>37</v>
      </c>
      <c r="C347" s="72">
        <v>68</v>
      </c>
      <c r="D347" s="71">
        <v>483</v>
      </c>
      <c r="E347" s="72">
        <v>549</v>
      </c>
      <c r="F347" s="73"/>
      <c r="G347" s="71">
        <f t="shared" si="68"/>
        <v>-31</v>
      </c>
      <c r="H347" s="72">
        <f t="shared" si="69"/>
        <v>-66</v>
      </c>
      <c r="I347" s="37">
        <f t="shared" si="70"/>
        <v>-0.45588235294117646</v>
      </c>
      <c r="J347" s="38">
        <f t="shared" si="71"/>
        <v>-0.12021857923497267</v>
      </c>
    </row>
    <row r="348" spans="1:10" x14ac:dyDescent="0.2">
      <c r="A348" s="177"/>
      <c r="B348" s="143"/>
      <c r="C348" s="144"/>
      <c r="D348" s="143"/>
      <c r="E348" s="144"/>
      <c r="F348" s="145"/>
      <c r="G348" s="143"/>
      <c r="H348" s="144"/>
      <c r="I348" s="151"/>
      <c r="J348" s="152"/>
    </row>
    <row r="349" spans="1:10" s="139" customFormat="1" x14ac:dyDescent="0.2">
      <c r="A349" s="159" t="s">
        <v>71</v>
      </c>
      <c r="B349" s="65"/>
      <c r="C349" s="66"/>
      <c r="D349" s="65"/>
      <c r="E349" s="66"/>
      <c r="F349" s="67"/>
      <c r="G349" s="65"/>
      <c r="H349" s="66"/>
      <c r="I349" s="20"/>
      <c r="J349" s="21"/>
    </row>
    <row r="350" spans="1:10" x14ac:dyDescent="0.2">
      <c r="A350" s="158" t="s">
        <v>339</v>
      </c>
      <c r="B350" s="65">
        <v>0</v>
      </c>
      <c r="C350" s="66">
        <v>0</v>
      </c>
      <c r="D350" s="65">
        <v>0</v>
      </c>
      <c r="E350" s="66">
        <v>3</v>
      </c>
      <c r="F350" s="67"/>
      <c r="G350" s="65">
        <f t="shared" ref="G350:G358" si="72">B350-C350</f>
        <v>0</v>
      </c>
      <c r="H350" s="66">
        <f t="shared" ref="H350:H358" si="73">D350-E350</f>
        <v>-3</v>
      </c>
      <c r="I350" s="20" t="str">
        <f t="shared" ref="I350:I358" si="74">IF(C350=0, "-", IF(G350/C350&lt;10, G350/C350, "&gt;999%"))</f>
        <v>-</v>
      </c>
      <c r="J350" s="21">
        <f t="shared" ref="J350:J358" si="75">IF(E350=0, "-", IF(H350/E350&lt;10, H350/E350, "&gt;999%"))</f>
        <v>-1</v>
      </c>
    </row>
    <row r="351" spans="1:10" x14ac:dyDescent="0.2">
      <c r="A351" s="158" t="s">
        <v>198</v>
      </c>
      <c r="B351" s="65">
        <v>0</v>
      </c>
      <c r="C351" s="66">
        <v>1</v>
      </c>
      <c r="D351" s="65">
        <v>0</v>
      </c>
      <c r="E351" s="66">
        <v>3</v>
      </c>
      <c r="F351" s="67"/>
      <c r="G351" s="65">
        <f t="shared" si="72"/>
        <v>-1</v>
      </c>
      <c r="H351" s="66">
        <f t="shared" si="73"/>
        <v>-3</v>
      </c>
      <c r="I351" s="20">
        <f t="shared" si="74"/>
        <v>-1</v>
      </c>
      <c r="J351" s="21">
        <f t="shared" si="75"/>
        <v>-1</v>
      </c>
    </row>
    <row r="352" spans="1:10" x14ac:dyDescent="0.2">
      <c r="A352" s="158" t="s">
        <v>371</v>
      </c>
      <c r="B352" s="65">
        <v>3</v>
      </c>
      <c r="C352" s="66">
        <v>3</v>
      </c>
      <c r="D352" s="65">
        <v>27</v>
      </c>
      <c r="E352" s="66">
        <v>11</v>
      </c>
      <c r="F352" s="67"/>
      <c r="G352" s="65">
        <f t="shared" si="72"/>
        <v>0</v>
      </c>
      <c r="H352" s="66">
        <f t="shared" si="73"/>
        <v>16</v>
      </c>
      <c r="I352" s="20">
        <f t="shared" si="74"/>
        <v>0</v>
      </c>
      <c r="J352" s="21">
        <f t="shared" si="75"/>
        <v>1.4545454545454546</v>
      </c>
    </row>
    <row r="353" spans="1:10" x14ac:dyDescent="0.2">
      <c r="A353" s="158" t="s">
        <v>209</v>
      </c>
      <c r="B353" s="65">
        <v>0</v>
      </c>
      <c r="C353" s="66">
        <v>0</v>
      </c>
      <c r="D353" s="65">
        <v>5</v>
      </c>
      <c r="E353" s="66">
        <v>7</v>
      </c>
      <c r="F353" s="67"/>
      <c r="G353" s="65">
        <f t="shared" si="72"/>
        <v>0</v>
      </c>
      <c r="H353" s="66">
        <f t="shared" si="73"/>
        <v>-2</v>
      </c>
      <c r="I353" s="20" t="str">
        <f t="shared" si="74"/>
        <v>-</v>
      </c>
      <c r="J353" s="21">
        <f t="shared" si="75"/>
        <v>-0.2857142857142857</v>
      </c>
    </row>
    <row r="354" spans="1:10" x14ac:dyDescent="0.2">
      <c r="A354" s="158" t="s">
        <v>372</v>
      </c>
      <c r="B354" s="65">
        <v>1</v>
      </c>
      <c r="C354" s="66">
        <v>1</v>
      </c>
      <c r="D354" s="65">
        <v>8</v>
      </c>
      <c r="E354" s="66">
        <v>8</v>
      </c>
      <c r="F354" s="67"/>
      <c r="G354" s="65">
        <f t="shared" si="72"/>
        <v>0</v>
      </c>
      <c r="H354" s="66">
        <f t="shared" si="73"/>
        <v>0</v>
      </c>
      <c r="I354" s="20">
        <f t="shared" si="74"/>
        <v>0</v>
      </c>
      <c r="J354" s="21">
        <f t="shared" si="75"/>
        <v>0</v>
      </c>
    </row>
    <row r="355" spans="1:10" x14ac:dyDescent="0.2">
      <c r="A355" s="158" t="s">
        <v>233</v>
      </c>
      <c r="B355" s="65">
        <v>0</v>
      </c>
      <c r="C355" s="66">
        <v>0</v>
      </c>
      <c r="D355" s="65">
        <v>4</v>
      </c>
      <c r="E355" s="66">
        <v>1</v>
      </c>
      <c r="F355" s="67"/>
      <c r="G355" s="65">
        <f t="shared" si="72"/>
        <v>0</v>
      </c>
      <c r="H355" s="66">
        <f t="shared" si="73"/>
        <v>3</v>
      </c>
      <c r="I355" s="20" t="str">
        <f t="shared" si="74"/>
        <v>-</v>
      </c>
      <c r="J355" s="21">
        <f t="shared" si="75"/>
        <v>3</v>
      </c>
    </row>
    <row r="356" spans="1:10" x14ac:dyDescent="0.2">
      <c r="A356" s="158" t="s">
        <v>458</v>
      </c>
      <c r="B356" s="65">
        <v>1</v>
      </c>
      <c r="C356" s="66">
        <v>0</v>
      </c>
      <c r="D356" s="65">
        <v>4</v>
      </c>
      <c r="E356" s="66">
        <v>0</v>
      </c>
      <c r="F356" s="67"/>
      <c r="G356" s="65">
        <f t="shared" si="72"/>
        <v>1</v>
      </c>
      <c r="H356" s="66">
        <f t="shared" si="73"/>
        <v>4</v>
      </c>
      <c r="I356" s="20" t="str">
        <f t="shared" si="74"/>
        <v>-</v>
      </c>
      <c r="J356" s="21" t="str">
        <f t="shared" si="75"/>
        <v>-</v>
      </c>
    </row>
    <row r="357" spans="1:10" x14ac:dyDescent="0.2">
      <c r="A357" s="158" t="s">
        <v>449</v>
      </c>
      <c r="B357" s="65">
        <v>2</v>
      </c>
      <c r="C357" s="66">
        <v>0</v>
      </c>
      <c r="D357" s="65">
        <v>9</v>
      </c>
      <c r="E357" s="66">
        <v>0</v>
      </c>
      <c r="F357" s="67"/>
      <c r="G357" s="65">
        <f t="shared" si="72"/>
        <v>2</v>
      </c>
      <c r="H357" s="66">
        <f t="shared" si="73"/>
        <v>9</v>
      </c>
      <c r="I357" s="20" t="str">
        <f t="shared" si="74"/>
        <v>-</v>
      </c>
      <c r="J357" s="21" t="str">
        <f t="shared" si="75"/>
        <v>-</v>
      </c>
    </row>
    <row r="358" spans="1:10" s="160" customFormat="1" x14ac:dyDescent="0.2">
      <c r="A358" s="178" t="s">
        <v>597</v>
      </c>
      <c r="B358" s="71">
        <v>7</v>
      </c>
      <c r="C358" s="72">
        <v>5</v>
      </c>
      <c r="D358" s="71">
        <v>57</v>
      </c>
      <c r="E358" s="72">
        <v>33</v>
      </c>
      <c r="F358" s="73"/>
      <c r="G358" s="71">
        <f t="shared" si="72"/>
        <v>2</v>
      </c>
      <c r="H358" s="72">
        <f t="shared" si="73"/>
        <v>24</v>
      </c>
      <c r="I358" s="37">
        <f t="shared" si="74"/>
        <v>0.4</v>
      </c>
      <c r="J358" s="38">
        <f t="shared" si="75"/>
        <v>0.72727272727272729</v>
      </c>
    </row>
    <row r="359" spans="1:10" x14ac:dyDescent="0.2">
      <c r="A359" s="177"/>
      <c r="B359" s="143"/>
      <c r="C359" s="144"/>
      <c r="D359" s="143"/>
      <c r="E359" s="144"/>
      <c r="F359" s="145"/>
      <c r="G359" s="143"/>
      <c r="H359" s="144"/>
      <c r="I359" s="151"/>
      <c r="J359" s="152"/>
    </row>
    <row r="360" spans="1:10" s="139" customFormat="1" x14ac:dyDescent="0.2">
      <c r="A360" s="159" t="s">
        <v>72</v>
      </c>
      <c r="B360" s="65"/>
      <c r="C360" s="66"/>
      <c r="D360" s="65"/>
      <c r="E360" s="66"/>
      <c r="F360" s="67"/>
      <c r="G360" s="65"/>
      <c r="H360" s="66"/>
      <c r="I360" s="20"/>
      <c r="J360" s="21"/>
    </row>
    <row r="361" spans="1:10" x14ac:dyDescent="0.2">
      <c r="A361" s="158" t="s">
        <v>313</v>
      </c>
      <c r="B361" s="65">
        <v>0</v>
      </c>
      <c r="C361" s="66">
        <v>0</v>
      </c>
      <c r="D361" s="65">
        <v>2</v>
      </c>
      <c r="E361" s="66">
        <v>7</v>
      </c>
      <c r="F361" s="67"/>
      <c r="G361" s="65">
        <f t="shared" ref="G361:G367" si="76">B361-C361</f>
        <v>0</v>
      </c>
      <c r="H361" s="66">
        <f t="shared" ref="H361:H367" si="77">D361-E361</f>
        <v>-5</v>
      </c>
      <c r="I361" s="20" t="str">
        <f t="shared" ref="I361:I367" si="78">IF(C361=0, "-", IF(G361/C361&lt;10, G361/C361, "&gt;999%"))</f>
        <v>-</v>
      </c>
      <c r="J361" s="21">
        <f t="shared" ref="J361:J367" si="79">IF(E361=0, "-", IF(H361/E361&lt;10, H361/E361, "&gt;999%"))</f>
        <v>-0.7142857142857143</v>
      </c>
    </row>
    <row r="362" spans="1:10" x14ac:dyDescent="0.2">
      <c r="A362" s="158" t="s">
        <v>304</v>
      </c>
      <c r="B362" s="65">
        <v>0</v>
      </c>
      <c r="C362" s="66">
        <v>0</v>
      </c>
      <c r="D362" s="65">
        <v>2</v>
      </c>
      <c r="E362" s="66">
        <v>0</v>
      </c>
      <c r="F362" s="67"/>
      <c r="G362" s="65">
        <f t="shared" si="76"/>
        <v>0</v>
      </c>
      <c r="H362" s="66">
        <f t="shared" si="77"/>
        <v>2</v>
      </c>
      <c r="I362" s="20" t="str">
        <f t="shared" si="78"/>
        <v>-</v>
      </c>
      <c r="J362" s="21" t="str">
        <f t="shared" si="79"/>
        <v>-</v>
      </c>
    </row>
    <row r="363" spans="1:10" x14ac:dyDescent="0.2">
      <c r="A363" s="158" t="s">
        <v>429</v>
      </c>
      <c r="B363" s="65">
        <v>0</v>
      </c>
      <c r="C363" s="66">
        <v>0</v>
      </c>
      <c r="D363" s="65">
        <v>6</v>
      </c>
      <c r="E363" s="66">
        <v>0</v>
      </c>
      <c r="F363" s="67"/>
      <c r="G363" s="65">
        <f t="shared" si="76"/>
        <v>0</v>
      </c>
      <c r="H363" s="66">
        <f t="shared" si="77"/>
        <v>6</v>
      </c>
      <c r="I363" s="20" t="str">
        <f t="shared" si="78"/>
        <v>-</v>
      </c>
      <c r="J363" s="21" t="str">
        <f t="shared" si="79"/>
        <v>-</v>
      </c>
    </row>
    <row r="364" spans="1:10" x14ac:dyDescent="0.2">
      <c r="A364" s="158" t="s">
        <v>430</v>
      </c>
      <c r="B364" s="65">
        <v>1</v>
      </c>
      <c r="C364" s="66">
        <v>0</v>
      </c>
      <c r="D364" s="65">
        <v>8</v>
      </c>
      <c r="E364" s="66">
        <v>18</v>
      </c>
      <c r="F364" s="67"/>
      <c r="G364" s="65">
        <f t="shared" si="76"/>
        <v>1</v>
      </c>
      <c r="H364" s="66">
        <f t="shared" si="77"/>
        <v>-10</v>
      </c>
      <c r="I364" s="20" t="str">
        <f t="shared" si="78"/>
        <v>-</v>
      </c>
      <c r="J364" s="21">
        <f t="shared" si="79"/>
        <v>-0.55555555555555558</v>
      </c>
    </row>
    <row r="365" spans="1:10" x14ac:dyDescent="0.2">
      <c r="A365" s="158" t="s">
        <v>305</v>
      </c>
      <c r="B365" s="65">
        <v>1</v>
      </c>
      <c r="C365" s="66">
        <v>0</v>
      </c>
      <c r="D365" s="65">
        <v>2</v>
      </c>
      <c r="E365" s="66">
        <v>4</v>
      </c>
      <c r="F365" s="67"/>
      <c r="G365" s="65">
        <f t="shared" si="76"/>
        <v>1</v>
      </c>
      <c r="H365" s="66">
        <f t="shared" si="77"/>
        <v>-2</v>
      </c>
      <c r="I365" s="20" t="str">
        <f t="shared" si="78"/>
        <v>-</v>
      </c>
      <c r="J365" s="21">
        <f t="shared" si="79"/>
        <v>-0.5</v>
      </c>
    </row>
    <row r="366" spans="1:10" x14ac:dyDescent="0.2">
      <c r="A366" s="158" t="s">
        <v>391</v>
      </c>
      <c r="B366" s="65">
        <v>5</v>
      </c>
      <c r="C366" s="66">
        <v>3</v>
      </c>
      <c r="D366" s="65">
        <v>40</v>
      </c>
      <c r="E366" s="66">
        <v>33</v>
      </c>
      <c r="F366" s="67"/>
      <c r="G366" s="65">
        <f t="shared" si="76"/>
        <v>2</v>
      </c>
      <c r="H366" s="66">
        <f t="shared" si="77"/>
        <v>7</v>
      </c>
      <c r="I366" s="20">
        <f t="shared" si="78"/>
        <v>0.66666666666666663</v>
      </c>
      <c r="J366" s="21">
        <f t="shared" si="79"/>
        <v>0.21212121212121213</v>
      </c>
    </row>
    <row r="367" spans="1:10" s="160" customFormat="1" x14ac:dyDescent="0.2">
      <c r="A367" s="178" t="s">
        <v>598</v>
      </c>
      <c r="B367" s="71">
        <v>7</v>
      </c>
      <c r="C367" s="72">
        <v>3</v>
      </c>
      <c r="D367" s="71">
        <v>60</v>
      </c>
      <c r="E367" s="72">
        <v>62</v>
      </c>
      <c r="F367" s="73"/>
      <c r="G367" s="71">
        <f t="shared" si="76"/>
        <v>4</v>
      </c>
      <c r="H367" s="72">
        <f t="shared" si="77"/>
        <v>-2</v>
      </c>
      <c r="I367" s="37">
        <f t="shared" si="78"/>
        <v>1.3333333333333333</v>
      </c>
      <c r="J367" s="38">
        <f t="shared" si="79"/>
        <v>-3.2258064516129031E-2</v>
      </c>
    </row>
    <row r="368" spans="1:10" x14ac:dyDescent="0.2">
      <c r="A368" s="177"/>
      <c r="B368" s="143"/>
      <c r="C368" s="144"/>
      <c r="D368" s="143"/>
      <c r="E368" s="144"/>
      <c r="F368" s="145"/>
      <c r="G368" s="143"/>
      <c r="H368" s="144"/>
      <c r="I368" s="151"/>
      <c r="J368" s="152"/>
    </row>
    <row r="369" spans="1:10" s="139" customFormat="1" x14ac:dyDescent="0.2">
      <c r="A369" s="159" t="s">
        <v>73</v>
      </c>
      <c r="B369" s="65"/>
      <c r="C369" s="66"/>
      <c r="D369" s="65"/>
      <c r="E369" s="66"/>
      <c r="F369" s="67"/>
      <c r="G369" s="65"/>
      <c r="H369" s="66"/>
      <c r="I369" s="20"/>
      <c r="J369" s="21"/>
    </row>
    <row r="370" spans="1:10" x14ac:dyDescent="0.2">
      <c r="A370" s="158" t="s">
        <v>483</v>
      </c>
      <c r="B370" s="65">
        <v>2</v>
      </c>
      <c r="C370" s="66">
        <v>0</v>
      </c>
      <c r="D370" s="65">
        <v>21</v>
      </c>
      <c r="E370" s="66">
        <v>9</v>
      </c>
      <c r="F370" s="67"/>
      <c r="G370" s="65">
        <f>B370-C370</f>
        <v>2</v>
      </c>
      <c r="H370" s="66">
        <f>D370-E370</f>
        <v>12</v>
      </c>
      <c r="I370" s="20" t="str">
        <f>IF(C370=0, "-", IF(G370/C370&lt;10, G370/C370, "&gt;999%"))</f>
        <v>-</v>
      </c>
      <c r="J370" s="21">
        <f>IF(E370=0, "-", IF(H370/E370&lt;10, H370/E370, "&gt;999%"))</f>
        <v>1.3333333333333333</v>
      </c>
    </row>
    <row r="371" spans="1:10" x14ac:dyDescent="0.2">
      <c r="A371" s="158" t="s">
        <v>484</v>
      </c>
      <c r="B371" s="65">
        <v>1</v>
      </c>
      <c r="C371" s="66">
        <v>1</v>
      </c>
      <c r="D371" s="65">
        <v>14</v>
      </c>
      <c r="E371" s="66">
        <v>16</v>
      </c>
      <c r="F371" s="67"/>
      <c r="G371" s="65">
        <f>B371-C371</f>
        <v>0</v>
      </c>
      <c r="H371" s="66">
        <f>D371-E371</f>
        <v>-2</v>
      </c>
      <c r="I371" s="20">
        <f>IF(C371=0, "-", IF(G371/C371&lt;10, G371/C371, "&gt;999%"))</f>
        <v>0</v>
      </c>
      <c r="J371" s="21">
        <f>IF(E371=0, "-", IF(H371/E371&lt;10, H371/E371, "&gt;999%"))</f>
        <v>-0.125</v>
      </c>
    </row>
    <row r="372" spans="1:10" x14ac:dyDescent="0.2">
      <c r="A372" s="158" t="s">
        <v>485</v>
      </c>
      <c r="B372" s="65">
        <v>0</v>
      </c>
      <c r="C372" s="66">
        <v>0</v>
      </c>
      <c r="D372" s="65">
        <v>1</v>
      </c>
      <c r="E372" s="66">
        <v>0</v>
      </c>
      <c r="F372" s="67"/>
      <c r="G372" s="65">
        <f>B372-C372</f>
        <v>0</v>
      </c>
      <c r="H372" s="66">
        <f>D372-E372</f>
        <v>1</v>
      </c>
      <c r="I372" s="20" t="str">
        <f>IF(C372=0, "-", IF(G372/C372&lt;10, G372/C372, "&gt;999%"))</f>
        <v>-</v>
      </c>
      <c r="J372" s="21" t="str">
        <f>IF(E372=0, "-", IF(H372/E372&lt;10, H372/E372, "&gt;999%"))</f>
        <v>-</v>
      </c>
    </row>
    <row r="373" spans="1:10" x14ac:dyDescent="0.2">
      <c r="A373" s="158" t="s">
        <v>486</v>
      </c>
      <c r="B373" s="65">
        <v>0</v>
      </c>
      <c r="C373" s="66">
        <v>0</v>
      </c>
      <c r="D373" s="65">
        <v>1</v>
      </c>
      <c r="E373" s="66">
        <v>6</v>
      </c>
      <c r="F373" s="67"/>
      <c r="G373" s="65">
        <f>B373-C373</f>
        <v>0</v>
      </c>
      <c r="H373" s="66">
        <f>D373-E373</f>
        <v>-5</v>
      </c>
      <c r="I373" s="20" t="str">
        <f>IF(C373=0, "-", IF(G373/C373&lt;10, G373/C373, "&gt;999%"))</f>
        <v>-</v>
      </c>
      <c r="J373" s="21">
        <f>IF(E373=0, "-", IF(H373/E373&lt;10, H373/E373, "&gt;999%"))</f>
        <v>-0.83333333333333337</v>
      </c>
    </row>
    <row r="374" spans="1:10" s="160" customFormat="1" x14ac:dyDescent="0.2">
      <c r="A374" s="178" t="s">
        <v>599</v>
      </c>
      <c r="B374" s="71">
        <v>3</v>
      </c>
      <c r="C374" s="72">
        <v>1</v>
      </c>
      <c r="D374" s="71">
        <v>37</v>
      </c>
      <c r="E374" s="72">
        <v>31</v>
      </c>
      <c r="F374" s="73"/>
      <c r="G374" s="71">
        <f>B374-C374</f>
        <v>2</v>
      </c>
      <c r="H374" s="72">
        <f>D374-E374</f>
        <v>6</v>
      </c>
      <c r="I374" s="37">
        <f>IF(C374=0, "-", IF(G374/C374&lt;10, G374/C374, "&gt;999%"))</f>
        <v>2</v>
      </c>
      <c r="J374" s="38">
        <f>IF(E374=0, "-", IF(H374/E374&lt;10, H374/E374, "&gt;999%"))</f>
        <v>0.19354838709677419</v>
      </c>
    </row>
    <row r="375" spans="1:10" x14ac:dyDescent="0.2">
      <c r="A375" s="177"/>
      <c r="B375" s="143"/>
      <c r="C375" s="144"/>
      <c r="D375" s="143"/>
      <c r="E375" s="144"/>
      <c r="F375" s="145"/>
      <c r="G375" s="143"/>
      <c r="H375" s="144"/>
      <c r="I375" s="151"/>
      <c r="J375" s="152"/>
    </row>
    <row r="376" spans="1:10" s="139" customFormat="1" x14ac:dyDescent="0.2">
      <c r="A376" s="159" t="s">
        <v>74</v>
      </c>
      <c r="B376" s="65"/>
      <c r="C376" s="66"/>
      <c r="D376" s="65"/>
      <c r="E376" s="66"/>
      <c r="F376" s="67"/>
      <c r="G376" s="65"/>
      <c r="H376" s="66"/>
      <c r="I376" s="20"/>
      <c r="J376" s="21"/>
    </row>
    <row r="377" spans="1:10" x14ac:dyDescent="0.2">
      <c r="A377" s="158" t="s">
        <v>322</v>
      </c>
      <c r="B377" s="65">
        <v>0</v>
      </c>
      <c r="C377" s="66">
        <v>0</v>
      </c>
      <c r="D377" s="65">
        <v>0</v>
      </c>
      <c r="E377" s="66">
        <v>2</v>
      </c>
      <c r="F377" s="67"/>
      <c r="G377" s="65">
        <f t="shared" ref="G377:G386" si="80">B377-C377</f>
        <v>0</v>
      </c>
      <c r="H377" s="66">
        <f t="shared" ref="H377:H386" si="81">D377-E377</f>
        <v>-2</v>
      </c>
      <c r="I377" s="20" t="str">
        <f t="shared" ref="I377:I386" si="82">IF(C377=0, "-", IF(G377/C377&lt;10, G377/C377, "&gt;999%"))</f>
        <v>-</v>
      </c>
      <c r="J377" s="21">
        <f t="shared" ref="J377:J386" si="83">IF(E377=0, "-", IF(H377/E377&lt;10, H377/E377, "&gt;999%"))</f>
        <v>-1</v>
      </c>
    </row>
    <row r="378" spans="1:10" x14ac:dyDescent="0.2">
      <c r="A378" s="158" t="s">
        <v>188</v>
      </c>
      <c r="B378" s="65">
        <v>0</v>
      </c>
      <c r="C378" s="66">
        <v>2</v>
      </c>
      <c r="D378" s="65">
        <v>0</v>
      </c>
      <c r="E378" s="66">
        <v>9</v>
      </c>
      <c r="F378" s="67"/>
      <c r="G378" s="65">
        <f t="shared" si="80"/>
        <v>-2</v>
      </c>
      <c r="H378" s="66">
        <f t="shared" si="81"/>
        <v>-9</v>
      </c>
      <c r="I378" s="20">
        <f t="shared" si="82"/>
        <v>-1</v>
      </c>
      <c r="J378" s="21">
        <f t="shared" si="83"/>
        <v>-1</v>
      </c>
    </row>
    <row r="379" spans="1:10" x14ac:dyDescent="0.2">
      <c r="A379" s="158" t="s">
        <v>340</v>
      </c>
      <c r="B379" s="65">
        <v>2</v>
      </c>
      <c r="C379" s="66">
        <v>0</v>
      </c>
      <c r="D379" s="65">
        <v>9</v>
      </c>
      <c r="E379" s="66">
        <v>0</v>
      </c>
      <c r="F379" s="67"/>
      <c r="G379" s="65">
        <f t="shared" si="80"/>
        <v>2</v>
      </c>
      <c r="H379" s="66">
        <f t="shared" si="81"/>
        <v>9</v>
      </c>
      <c r="I379" s="20" t="str">
        <f t="shared" si="82"/>
        <v>-</v>
      </c>
      <c r="J379" s="21" t="str">
        <f t="shared" si="83"/>
        <v>-</v>
      </c>
    </row>
    <row r="380" spans="1:10" x14ac:dyDescent="0.2">
      <c r="A380" s="158" t="s">
        <v>450</v>
      </c>
      <c r="B380" s="65">
        <v>1</v>
      </c>
      <c r="C380" s="66">
        <v>1</v>
      </c>
      <c r="D380" s="65">
        <v>9</v>
      </c>
      <c r="E380" s="66">
        <v>6</v>
      </c>
      <c r="F380" s="67"/>
      <c r="G380" s="65">
        <f t="shared" si="80"/>
        <v>0</v>
      </c>
      <c r="H380" s="66">
        <f t="shared" si="81"/>
        <v>3</v>
      </c>
      <c r="I380" s="20">
        <f t="shared" si="82"/>
        <v>0</v>
      </c>
      <c r="J380" s="21">
        <f t="shared" si="83"/>
        <v>0.5</v>
      </c>
    </row>
    <row r="381" spans="1:10" x14ac:dyDescent="0.2">
      <c r="A381" s="158" t="s">
        <v>373</v>
      </c>
      <c r="B381" s="65">
        <v>4</v>
      </c>
      <c r="C381" s="66">
        <v>0</v>
      </c>
      <c r="D381" s="65">
        <v>14</v>
      </c>
      <c r="E381" s="66">
        <v>10</v>
      </c>
      <c r="F381" s="67"/>
      <c r="G381" s="65">
        <f t="shared" si="80"/>
        <v>4</v>
      </c>
      <c r="H381" s="66">
        <f t="shared" si="81"/>
        <v>4</v>
      </c>
      <c r="I381" s="20" t="str">
        <f t="shared" si="82"/>
        <v>-</v>
      </c>
      <c r="J381" s="21">
        <f t="shared" si="83"/>
        <v>0.4</v>
      </c>
    </row>
    <row r="382" spans="1:10" x14ac:dyDescent="0.2">
      <c r="A382" s="158" t="s">
        <v>500</v>
      </c>
      <c r="B382" s="65">
        <v>2</v>
      </c>
      <c r="C382" s="66">
        <v>0</v>
      </c>
      <c r="D382" s="65">
        <v>8</v>
      </c>
      <c r="E382" s="66">
        <v>9</v>
      </c>
      <c r="F382" s="67"/>
      <c r="G382" s="65">
        <f t="shared" si="80"/>
        <v>2</v>
      </c>
      <c r="H382" s="66">
        <f t="shared" si="81"/>
        <v>-1</v>
      </c>
      <c r="I382" s="20" t="str">
        <f t="shared" si="82"/>
        <v>-</v>
      </c>
      <c r="J382" s="21">
        <f t="shared" si="83"/>
        <v>-0.1111111111111111</v>
      </c>
    </row>
    <row r="383" spans="1:10" x14ac:dyDescent="0.2">
      <c r="A383" s="158" t="s">
        <v>444</v>
      </c>
      <c r="B383" s="65">
        <v>0</v>
      </c>
      <c r="C383" s="66">
        <v>0</v>
      </c>
      <c r="D383" s="65">
        <v>2</v>
      </c>
      <c r="E383" s="66">
        <v>0</v>
      </c>
      <c r="F383" s="67"/>
      <c r="G383" s="65">
        <f t="shared" si="80"/>
        <v>0</v>
      </c>
      <c r="H383" s="66">
        <f t="shared" si="81"/>
        <v>2</v>
      </c>
      <c r="I383" s="20" t="str">
        <f t="shared" si="82"/>
        <v>-</v>
      </c>
      <c r="J383" s="21" t="str">
        <f t="shared" si="83"/>
        <v>-</v>
      </c>
    </row>
    <row r="384" spans="1:10" x14ac:dyDescent="0.2">
      <c r="A384" s="158" t="s">
        <v>210</v>
      </c>
      <c r="B384" s="65">
        <v>1</v>
      </c>
      <c r="C384" s="66">
        <v>1</v>
      </c>
      <c r="D384" s="65">
        <v>4</v>
      </c>
      <c r="E384" s="66">
        <v>3</v>
      </c>
      <c r="F384" s="67"/>
      <c r="G384" s="65">
        <f t="shared" si="80"/>
        <v>0</v>
      </c>
      <c r="H384" s="66">
        <f t="shared" si="81"/>
        <v>1</v>
      </c>
      <c r="I384" s="20">
        <f t="shared" si="82"/>
        <v>0</v>
      </c>
      <c r="J384" s="21">
        <f t="shared" si="83"/>
        <v>0.33333333333333331</v>
      </c>
    </row>
    <row r="385" spans="1:10" x14ac:dyDescent="0.2">
      <c r="A385" s="158" t="s">
        <v>459</v>
      </c>
      <c r="B385" s="65">
        <v>2</v>
      </c>
      <c r="C385" s="66">
        <v>0</v>
      </c>
      <c r="D385" s="65">
        <v>28</v>
      </c>
      <c r="E385" s="66">
        <v>27</v>
      </c>
      <c r="F385" s="67"/>
      <c r="G385" s="65">
        <f t="shared" si="80"/>
        <v>2</v>
      </c>
      <c r="H385" s="66">
        <f t="shared" si="81"/>
        <v>1</v>
      </c>
      <c r="I385" s="20" t="str">
        <f t="shared" si="82"/>
        <v>-</v>
      </c>
      <c r="J385" s="21">
        <f t="shared" si="83"/>
        <v>3.7037037037037035E-2</v>
      </c>
    </row>
    <row r="386" spans="1:10" s="160" customFormat="1" x14ac:dyDescent="0.2">
      <c r="A386" s="178" t="s">
        <v>600</v>
      </c>
      <c r="B386" s="71">
        <v>12</v>
      </c>
      <c r="C386" s="72">
        <v>4</v>
      </c>
      <c r="D386" s="71">
        <v>74</v>
      </c>
      <c r="E386" s="72">
        <v>66</v>
      </c>
      <c r="F386" s="73"/>
      <c r="G386" s="71">
        <f t="shared" si="80"/>
        <v>8</v>
      </c>
      <c r="H386" s="72">
        <f t="shared" si="81"/>
        <v>8</v>
      </c>
      <c r="I386" s="37">
        <f t="shared" si="82"/>
        <v>2</v>
      </c>
      <c r="J386" s="38">
        <f t="shared" si="83"/>
        <v>0.12121212121212122</v>
      </c>
    </row>
    <row r="387" spans="1:10" x14ac:dyDescent="0.2">
      <c r="A387" s="177"/>
      <c r="B387" s="143"/>
      <c r="C387" s="144"/>
      <c r="D387" s="143"/>
      <c r="E387" s="144"/>
      <c r="F387" s="145"/>
      <c r="G387" s="143"/>
      <c r="H387" s="144"/>
      <c r="I387" s="151"/>
      <c r="J387" s="152"/>
    </row>
    <row r="388" spans="1:10" s="139" customFormat="1" x14ac:dyDescent="0.2">
      <c r="A388" s="159" t="s">
        <v>75</v>
      </c>
      <c r="B388" s="65"/>
      <c r="C388" s="66"/>
      <c r="D388" s="65"/>
      <c r="E388" s="66"/>
      <c r="F388" s="67"/>
      <c r="G388" s="65"/>
      <c r="H388" s="66"/>
      <c r="I388" s="20"/>
      <c r="J388" s="21"/>
    </row>
    <row r="389" spans="1:10" x14ac:dyDescent="0.2">
      <c r="A389" s="158" t="s">
        <v>189</v>
      </c>
      <c r="B389" s="65">
        <v>7</v>
      </c>
      <c r="C389" s="66">
        <v>0</v>
      </c>
      <c r="D389" s="65">
        <v>79</v>
      </c>
      <c r="E389" s="66">
        <v>22</v>
      </c>
      <c r="F389" s="67"/>
      <c r="G389" s="65">
        <f t="shared" ref="G389:G397" si="84">B389-C389</f>
        <v>7</v>
      </c>
      <c r="H389" s="66">
        <f t="shared" ref="H389:H397" si="85">D389-E389</f>
        <v>57</v>
      </c>
      <c r="I389" s="20" t="str">
        <f t="shared" ref="I389:I397" si="86">IF(C389=0, "-", IF(G389/C389&lt;10, G389/C389, "&gt;999%"))</f>
        <v>-</v>
      </c>
      <c r="J389" s="21">
        <f t="shared" ref="J389:J397" si="87">IF(E389=0, "-", IF(H389/E389&lt;10, H389/E389, "&gt;999%"))</f>
        <v>2.5909090909090908</v>
      </c>
    </row>
    <row r="390" spans="1:10" x14ac:dyDescent="0.2">
      <c r="A390" s="158" t="s">
        <v>341</v>
      </c>
      <c r="B390" s="65">
        <v>3</v>
      </c>
      <c r="C390" s="66">
        <v>0</v>
      </c>
      <c r="D390" s="65">
        <v>3</v>
      </c>
      <c r="E390" s="66">
        <v>0</v>
      </c>
      <c r="F390" s="67"/>
      <c r="G390" s="65">
        <f t="shared" si="84"/>
        <v>3</v>
      </c>
      <c r="H390" s="66">
        <f t="shared" si="85"/>
        <v>3</v>
      </c>
      <c r="I390" s="20" t="str">
        <f t="shared" si="86"/>
        <v>-</v>
      </c>
      <c r="J390" s="21" t="str">
        <f t="shared" si="87"/>
        <v>-</v>
      </c>
    </row>
    <row r="391" spans="1:10" x14ac:dyDescent="0.2">
      <c r="A391" s="158" t="s">
        <v>374</v>
      </c>
      <c r="B391" s="65">
        <v>10</v>
      </c>
      <c r="C391" s="66">
        <v>1</v>
      </c>
      <c r="D391" s="65">
        <v>66</v>
      </c>
      <c r="E391" s="66">
        <v>33</v>
      </c>
      <c r="F391" s="67"/>
      <c r="G391" s="65">
        <f t="shared" si="84"/>
        <v>9</v>
      </c>
      <c r="H391" s="66">
        <f t="shared" si="85"/>
        <v>33</v>
      </c>
      <c r="I391" s="20">
        <f t="shared" si="86"/>
        <v>9</v>
      </c>
      <c r="J391" s="21">
        <f t="shared" si="87"/>
        <v>1</v>
      </c>
    </row>
    <row r="392" spans="1:10" x14ac:dyDescent="0.2">
      <c r="A392" s="158" t="s">
        <v>409</v>
      </c>
      <c r="B392" s="65">
        <v>5</v>
      </c>
      <c r="C392" s="66">
        <v>3</v>
      </c>
      <c r="D392" s="65">
        <v>51</v>
      </c>
      <c r="E392" s="66">
        <v>52</v>
      </c>
      <c r="F392" s="67"/>
      <c r="G392" s="65">
        <f t="shared" si="84"/>
        <v>2</v>
      </c>
      <c r="H392" s="66">
        <f t="shared" si="85"/>
        <v>-1</v>
      </c>
      <c r="I392" s="20">
        <f t="shared" si="86"/>
        <v>0.66666666666666663</v>
      </c>
      <c r="J392" s="21">
        <f t="shared" si="87"/>
        <v>-1.9230769230769232E-2</v>
      </c>
    </row>
    <row r="393" spans="1:10" x14ac:dyDescent="0.2">
      <c r="A393" s="158" t="s">
        <v>234</v>
      </c>
      <c r="B393" s="65">
        <v>15</v>
      </c>
      <c r="C393" s="66">
        <v>6</v>
      </c>
      <c r="D393" s="65">
        <v>109</v>
      </c>
      <c r="E393" s="66">
        <v>49</v>
      </c>
      <c r="F393" s="67"/>
      <c r="G393" s="65">
        <f t="shared" si="84"/>
        <v>9</v>
      </c>
      <c r="H393" s="66">
        <f t="shared" si="85"/>
        <v>60</v>
      </c>
      <c r="I393" s="20">
        <f t="shared" si="86"/>
        <v>1.5</v>
      </c>
      <c r="J393" s="21">
        <f t="shared" si="87"/>
        <v>1.2244897959183674</v>
      </c>
    </row>
    <row r="394" spans="1:10" x14ac:dyDescent="0.2">
      <c r="A394" s="158" t="s">
        <v>211</v>
      </c>
      <c r="B394" s="65">
        <v>0</v>
      </c>
      <c r="C394" s="66">
        <v>1</v>
      </c>
      <c r="D394" s="65">
        <v>4</v>
      </c>
      <c r="E394" s="66">
        <v>8</v>
      </c>
      <c r="F394" s="67"/>
      <c r="G394" s="65">
        <f t="shared" si="84"/>
        <v>-1</v>
      </c>
      <c r="H394" s="66">
        <f t="shared" si="85"/>
        <v>-4</v>
      </c>
      <c r="I394" s="20">
        <f t="shared" si="86"/>
        <v>-1</v>
      </c>
      <c r="J394" s="21">
        <f t="shared" si="87"/>
        <v>-0.5</v>
      </c>
    </row>
    <row r="395" spans="1:10" x14ac:dyDescent="0.2">
      <c r="A395" s="158" t="s">
        <v>212</v>
      </c>
      <c r="B395" s="65">
        <v>0</v>
      </c>
      <c r="C395" s="66">
        <v>0</v>
      </c>
      <c r="D395" s="65">
        <v>1</v>
      </c>
      <c r="E395" s="66">
        <v>0</v>
      </c>
      <c r="F395" s="67"/>
      <c r="G395" s="65">
        <f t="shared" si="84"/>
        <v>0</v>
      </c>
      <c r="H395" s="66">
        <f t="shared" si="85"/>
        <v>1</v>
      </c>
      <c r="I395" s="20" t="str">
        <f t="shared" si="86"/>
        <v>-</v>
      </c>
      <c r="J395" s="21" t="str">
        <f t="shared" si="87"/>
        <v>-</v>
      </c>
    </row>
    <row r="396" spans="1:10" x14ac:dyDescent="0.2">
      <c r="A396" s="158" t="s">
        <v>255</v>
      </c>
      <c r="B396" s="65">
        <v>1</v>
      </c>
      <c r="C396" s="66">
        <v>0</v>
      </c>
      <c r="D396" s="65">
        <v>15</v>
      </c>
      <c r="E396" s="66">
        <v>19</v>
      </c>
      <c r="F396" s="67"/>
      <c r="G396" s="65">
        <f t="shared" si="84"/>
        <v>1</v>
      </c>
      <c r="H396" s="66">
        <f t="shared" si="85"/>
        <v>-4</v>
      </c>
      <c r="I396" s="20" t="str">
        <f t="shared" si="86"/>
        <v>-</v>
      </c>
      <c r="J396" s="21">
        <f t="shared" si="87"/>
        <v>-0.21052631578947367</v>
      </c>
    </row>
    <row r="397" spans="1:10" s="160" customFormat="1" x14ac:dyDescent="0.2">
      <c r="A397" s="178" t="s">
        <v>601</v>
      </c>
      <c r="B397" s="71">
        <v>41</v>
      </c>
      <c r="C397" s="72">
        <v>11</v>
      </c>
      <c r="D397" s="71">
        <v>328</v>
      </c>
      <c r="E397" s="72">
        <v>183</v>
      </c>
      <c r="F397" s="73"/>
      <c r="G397" s="71">
        <f t="shared" si="84"/>
        <v>30</v>
      </c>
      <c r="H397" s="72">
        <f t="shared" si="85"/>
        <v>145</v>
      </c>
      <c r="I397" s="37">
        <f t="shared" si="86"/>
        <v>2.7272727272727271</v>
      </c>
      <c r="J397" s="38">
        <f t="shared" si="87"/>
        <v>0.79234972677595628</v>
      </c>
    </row>
    <row r="398" spans="1:10" x14ac:dyDescent="0.2">
      <c r="A398" s="177"/>
      <c r="B398" s="143"/>
      <c r="C398" s="144"/>
      <c r="D398" s="143"/>
      <c r="E398" s="144"/>
      <c r="F398" s="145"/>
      <c r="G398" s="143"/>
      <c r="H398" s="144"/>
      <c r="I398" s="151"/>
      <c r="J398" s="152"/>
    </row>
    <row r="399" spans="1:10" s="139" customFormat="1" x14ac:dyDescent="0.2">
      <c r="A399" s="159" t="s">
        <v>76</v>
      </c>
      <c r="B399" s="65"/>
      <c r="C399" s="66"/>
      <c r="D399" s="65"/>
      <c r="E399" s="66"/>
      <c r="F399" s="67"/>
      <c r="G399" s="65"/>
      <c r="H399" s="66"/>
      <c r="I399" s="20"/>
      <c r="J399" s="21"/>
    </row>
    <row r="400" spans="1:10" x14ac:dyDescent="0.2">
      <c r="A400" s="158" t="s">
        <v>375</v>
      </c>
      <c r="B400" s="65">
        <v>0</v>
      </c>
      <c r="C400" s="66">
        <v>0</v>
      </c>
      <c r="D400" s="65">
        <v>7</v>
      </c>
      <c r="E400" s="66">
        <v>0</v>
      </c>
      <c r="F400" s="67"/>
      <c r="G400" s="65">
        <f t="shared" ref="G400:G405" si="88">B400-C400</f>
        <v>0</v>
      </c>
      <c r="H400" s="66">
        <f t="shared" ref="H400:H405" si="89">D400-E400</f>
        <v>7</v>
      </c>
      <c r="I400" s="20" t="str">
        <f t="shared" ref="I400:I405" si="90">IF(C400=0, "-", IF(G400/C400&lt;10, G400/C400, "&gt;999%"))</f>
        <v>-</v>
      </c>
      <c r="J400" s="21" t="str">
        <f t="shared" ref="J400:J405" si="91">IF(E400=0, "-", IF(H400/E400&lt;10, H400/E400, "&gt;999%"))</f>
        <v>-</v>
      </c>
    </row>
    <row r="401" spans="1:10" x14ac:dyDescent="0.2">
      <c r="A401" s="158" t="s">
        <v>487</v>
      </c>
      <c r="B401" s="65">
        <v>2</v>
      </c>
      <c r="C401" s="66">
        <v>2</v>
      </c>
      <c r="D401" s="65">
        <v>8</v>
      </c>
      <c r="E401" s="66">
        <v>4</v>
      </c>
      <c r="F401" s="67"/>
      <c r="G401" s="65">
        <f t="shared" si="88"/>
        <v>0</v>
      </c>
      <c r="H401" s="66">
        <f t="shared" si="89"/>
        <v>4</v>
      </c>
      <c r="I401" s="20">
        <f t="shared" si="90"/>
        <v>0</v>
      </c>
      <c r="J401" s="21">
        <f t="shared" si="91"/>
        <v>1</v>
      </c>
    </row>
    <row r="402" spans="1:10" x14ac:dyDescent="0.2">
      <c r="A402" s="158" t="s">
        <v>410</v>
      </c>
      <c r="B402" s="65">
        <v>0</v>
      </c>
      <c r="C402" s="66">
        <v>0</v>
      </c>
      <c r="D402" s="65">
        <v>2</v>
      </c>
      <c r="E402" s="66">
        <v>0</v>
      </c>
      <c r="F402" s="67"/>
      <c r="G402" s="65">
        <f t="shared" si="88"/>
        <v>0</v>
      </c>
      <c r="H402" s="66">
        <f t="shared" si="89"/>
        <v>2</v>
      </c>
      <c r="I402" s="20" t="str">
        <f t="shared" si="90"/>
        <v>-</v>
      </c>
      <c r="J402" s="21" t="str">
        <f t="shared" si="91"/>
        <v>-</v>
      </c>
    </row>
    <row r="403" spans="1:10" x14ac:dyDescent="0.2">
      <c r="A403" s="158" t="s">
        <v>323</v>
      </c>
      <c r="B403" s="65">
        <v>0</v>
      </c>
      <c r="C403" s="66">
        <v>1</v>
      </c>
      <c r="D403" s="65">
        <v>0</v>
      </c>
      <c r="E403" s="66">
        <v>3</v>
      </c>
      <c r="F403" s="67"/>
      <c r="G403" s="65">
        <f t="shared" si="88"/>
        <v>-1</v>
      </c>
      <c r="H403" s="66">
        <f t="shared" si="89"/>
        <v>-3</v>
      </c>
      <c r="I403" s="20">
        <f t="shared" si="90"/>
        <v>-1</v>
      </c>
      <c r="J403" s="21">
        <f t="shared" si="91"/>
        <v>-1</v>
      </c>
    </row>
    <row r="404" spans="1:10" x14ac:dyDescent="0.2">
      <c r="A404" s="158" t="s">
        <v>342</v>
      </c>
      <c r="B404" s="65">
        <v>0</v>
      </c>
      <c r="C404" s="66">
        <v>1</v>
      </c>
      <c r="D404" s="65">
        <v>0</v>
      </c>
      <c r="E404" s="66">
        <v>1</v>
      </c>
      <c r="F404" s="67"/>
      <c r="G404" s="65">
        <f t="shared" si="88"/>
        <v>-1</v>
      </c>
      <c r="H404" s="66">
        <f t="shared" si="89"/>
        <v>-1</v>
      </c>
      <c r="I404" s="20">
        <f t="shared" si="90"/>
        <v>-1</v>
      </c>
      <c r="J404" s="21">
        <f t="shared" si="91"/>
        <v>-1</v>
      </c>
    </row>
    <row r="405" spans="1:10" s="160" customFormat="1" x14ac:dyDescent="0.2">
      <c r="A405" s="178" t="s">
        <v>602</v>
      </c>
      <c r="B405" s="71">
        <v>2</v>
      </c>
      <c r="C405" s="72">
        <v>4</v>
      </c>
      <c r="D405" s="71">
        <v>17</v>
      </c>
      <c r="E405" s="72">
        <v>8</v>
      </c>
      <c r="F405" s="73"/>
      <c r="G405" s="71">
        <f t="shared" si="88"/>
        <v>-2</v>
      </c>
      <c r="H405" s="72">
        <f t="shared" si="89"/>
        <v>9</v>
      </c>
      <c r="I405" s="37">
        <f t="shared" si="90"/>
        <v>-0.5</v>
      </c>
      <c r="J405" s="38">
        <f t="shared" si="91"/>
        <v>1.125</v>
      </c>
    </row>
    <row r="406" spans="1:10" x14ac:dyDescent="0.2">
      <c r="A406" s="177"/>
      <c r="B406" s="143"/>
      <c r="C406" s="144"/>
      <c r="D406" s="143"/>
      <c r="E406" s="144"/>
      <c r="F406" s="145"/>
      <c r="G406" s="143"/>
      <c r="H406" s="144"/>
      <c r="I406" s="151"/>
      <c r="J406" s="152"/>
    </row>
    <row r="407" spans="1:10" s="139" customFormat="1" x14ac:dyDescent="0.2">
      <c r="A407" s="159" t="s">
        <v>77</v>
      </c>
      <c r="B407" s="65"/>
      <c r="C407" s="66"/>
      <c r="D407" s="65"/>
      <c r="E407" s="66"/>
      <c r="F407" s="67"/>
      <c r="G407" s="65"/>
      <c r="H407" s="66"/>
      <c r="I407" s="20"/>
      <c r="J407" s="21"/>
    </row>
    <row r="408" spans="1:10" x14ac:dyDescent="0.2">
      <c r="A408" s="158" t="s">
        <v>290</v>
      </c>
      <c r="B408" s="65">
        <v>1</v>
      </c>
      <c r="C408" s="66">
        <v>5</v>
      </c>
      <c r="D408" s="65">
        <v>7</v>
      </c>
      <c r="E408" s="66">
        <v>9</v>
      </c>
      <c r="F408" s="67"/>
      <c r="G408" s="65">
        <f t="shared" ref="G408:G416" si="92">B408-C408</f>
        <v>-4</v>
      </c>
      <c r="H408" s="66">
        <f t="shared" ref="H408:H416" si="93">D408-E408</f>
        <v>-2</v>
      </c>
      <c r="I408" s="20">
        <f t="shared" ref="I408:I416" si="94">IF(C408=0, "-", IF(G408/C408&lt;10, G408/C408, "&gt;999%"))</f>
        <v>-0.8</v>
      </c>
      <c r="J408" s="21">
        <f t="shared" ref="J408:J416" si="95">IF(E408=0, "-", IF(H408/E408&lt;10, H408/E408, "&gt;999%"))</f>
        <v>-0.22222222222222221</v>
      </c>
    </row>
    <row r="409" spans="1:10" x14ac:dyDescent="0.2">
      <c r="A409" s="158" t="s">
        <v>376</v>
      </c>
      <c r="B409" s="65">
        <v>21</v>
      </c>
      <c r="C409" s="66">
        <v>29</v>
      </c>
      <c r="D409" s="65">
        <v>380</v>
      </c>
      <c r="E409" s="66">
        <v>247</v>
      </c>
      <c r="F409" s="67"/>
      <c r="G409" s="65">
        <f t="shared" si="92"/>
        <v>-8</v>
      </c>
      <c r="H409" s="66">
        <f t="shared" si="93"/>
        <v>133</v>
      </c>
      <c r="I409" s="20">
        <f t="shared" si="94"/>
        <v>-0.27586206896551724</v>
      </c>
      <c r="J409" s="21">
        <f t="shared" si="95"/>
        <v>0.53846153846153844</v>
      </c>
    </row>
    <row r="410" spans="1:10" x14ac:dyDescent="0.2">
      <c r="A410" s="158" t="s">
        <v>213</v>
      </c>
      <c r="B410" s="65">
        <v>11</v>
      </c>
      <c r="C410" s="66">
        <v>4</v>
      </c>
      <c r="D410" s="65">
        <v>145</v>
      </c>
      <c r="E410" s="66">
        <v>73</v>
      </c>
      <c r="F410" s="67"/>
      <c r="G410" s="65">
        <f t="shared" si="92"/>
        <v>7</v>
      </c>
      <c r="H410" s="66">
        <f t="shared" si="93"/>
        <v>72</v>
      </c>
      <c r="I410" s="20">
        <f t="shared" si="94"/>
        <v>1.75</v>
      </c>
      <c r="J410" s="21">
        <f t="shared" si="95"/>
        <v>0.98630136986301364</v>
      </c>
    </row>
    <row r="411" spans="1:10" x14ac:dyDescent="0.2">
      <c r="A411" s="158" t="s">
        <v>235</v>
      </c>
      <c r="B411" s="65">
        <v>1</v>
      </c>
      <c r="C411" s="66">
        <v>0</v>
      </c>
      <c r="D411" s="65">
        <v>7</v>
      </c>
      <c r="E411" s="66">
        <v>1</v>
      </c>
      <c r="F411" s="67"/>
      <c r="G411" s="65">
        <f t="shared" si="92"/>
        <v>1</v>
      </c>
      <c r="H411" s="66">
        <f t="shared" si="93"/>
        <v>6</v>
      </c>
      <c r="I411" s="20" t="str">
        <f t="shared" si="94"/>
        <v>-</v>
      </c>
      <c r="J411" s="21">
        <f t="shared" si="95"/>
        <v>6</v>
      </c>
    </row>
    <row r="412" spans="1:10" x14ac:dyDescent="0.2">
      <c r="A412" s="158" t="s">
        <v>236</v>
      </c>
      <c r="B412" s="65">
        <v>1</v>
      </c>
      <c r="C412" s="66">
        <v>0</v>
      </c>
      <c r="D412" s="65">
        <v>27</v>
      </c>
      <c r="E412" s="66">
        <v>9</v>
      </c>
      <c r="F412" s="67"/>
      <c r="G412" s="65">
        <f t="shared" si="92"/>
        <v>1</v>
      </c>
      <c r="H412" s="66">
        <f t="shared" si="93"/>
        <v>18</v>
      </c>
      <c r="I412" s="20" t="str">
        <f t="shared" si="94"/>
        <v>-</v>
      </c>
      <c r="J412" s="21">
        <f t="shared" si="95"/>
        <v>2</v>
      </c>
    </row>
    <row r="413" spans="1:10" x14ac:dyDescent="0.2">
      <c r="A413" s="158" t="s">
        <v>411</v>
      </c>
      <c r="B413" s="65">
        <v>15</v>
      </c>
      <c r="C413" s="66">
        <v>7</v>
      </c>
      <c r="D413" s="65">
        <v>181</v>
      </c>
      <c r="E413" s="66">
        <v>141</v>
      </c>
      <c r="F413" s="67"/>
      <c r="G413" s="65">
        <f t="shared" si="92"/>
        <v>8</v>
      </c>
      <c r="H413" s="66">
        <f t="shared" si="93"/>
        <v>40</v>
      </c>
      <c r="I413" s="20">
        <f t="shared" si="94"/>
        <v>1.1428571428571428</v>
      </c>
      <c r="J413" s="21">
        <f t="shared" si="95"/>
        <v>0.28368794326241137</v>
      </c>
    </row>
    <row r="414" spans="1:10" x14ac:dyDescent="0.2">
      <c r="A414" s="158" t="s">
        <v>214</v>
      </c>
      <c r="B414" s="65">
        <v>3</v>
      </c>
      <c r="C414" s="66">
        <v>3</v>
      </c>
      <c r="D414" s="65">
        <v>19</v>
      </c>
      <c r="E414" s="66">
        <v>16</v>
      </c>
      <c r="F414" s="67"/>
      <c r="G414" s="65">
        <f t="shared" si="92"/>
        <v>0</v>
      </c>
      <c r="H414" s="66">
        <f t="shared" si="93"/>
        <v>3</v>
      </c>
      <c r="I414" s="20">
        <f t="shared" si="94"/>
        <v>0</v>
      </c>
      <c r="J414" s="21">
        <f t="shared" si="95"/>
        <v>0.1875</v>
      </c>
    </row>
    <row r="415" spans="1:10" x14ac:dyDescent="0.2">
      <c r="A415" s="158" t="s">
        <v>343</v>
      </c>
      <c r="B415" s="65">
        <v>12</v>
      </c>
      <c r="C415" s="66">
        <v>26</v>
      </c>
      <c r="D415" s="65">
        <v>218</v>
      </c>
      <c r="E415" s="66">
        <v>178</v>
      </c>
      <c r="F415" s="67"/>
      <c r="G415" s="65">
        <f t="shared" si="92"/>
        <v>-14</v>
      </c>
      <c r="H415" s="66">
        <f t="shared" si="93"/>
        <v>40</v>
      </c>
      <c r="I415" s="20">
        <f t="shared" si="94"/>
        <v>-0.53846153846153844</v>
      </c>
      <c r="J415" s="21">
        <f t="shared" si="95"/>
        <v>0.2247191011235955</v>
      </c>
    </row>
    <row r="416" spans="1:10" s="160" customFormat="1" x14ac:dyDescent="0.2">
      <c r="A416" s="178" t="s">
        <v>603</v>
      </c>
      <c r="B416" s="71">
        <v>65</v>
      </c>
      <c r="C416" s="72">
        <v>74</v>
      </c>
      <c r="D416" s="71">
        <v>984</v>
      </c>
      <c r="E416" s="72">
        <v>674</v>
      </c>
      <c r="F416" s="73"/>
      <c r="G416" s="71">
        <f t="shared" si="92"/>
        <v>-9</v>
      </c>
      <c r="H416" s="72">
        <f t="shared" si="93"/>
        <v>310</v>
      </c>
      <c r="I416" s="37">
        <f t="shared" si="94"/>
        <v>-0.12162162162162163</v>
      </c>
      <c r="J416" s="38">
        <f t="shared" si="95"/>
        <v>0.4599406528189911</v>
      </c>
    </row>
    <row r="417" spans="1:10" x14ac:dyDescent="0.2">
      <c r="A417" s="177"/>
      <c r="B417" s="143"/>
      <c r="C417" s="144"/>
      <c r="D417" s="143"/>
      <c r="E417" s="144"/>
      <c r="F417" s="145"/>
      <c r="G417" s="143"/>
      <c r="H417" s="144"/>
      <c r="I417" s="151"/>
      <c r="J417" s="152"/>
    </row>
    <row r="418" spans="1:10" s="139" customFormat="1" x14ac:dyDescent="0.2">
      <c r="A418" s="159" t="s">
        <v>78</v>
      </c>
      <c r="B418" s="65"/>
      <c r="C418" s="66"/>
      <c r="D418" s="65"/>
      <c r="E418" s="66"/>
      <c r="F418" s="67"/>
      <c r="G418" s="65"/>
      <c r="H418" s="66"/>
      <c r="I418" s="20"/>
      <c r="J418" s="21"/>
    </row>
    <row r="419" spans="1:10" x14ac:dyDescent="0.2">
      <c r="A419" s="158" t="s">
        <v>190</v>
      </c>
      <c r="B419" s="65">
        <v>4</v>
      </c>
      <c r="C419" s="66">
        <v>5</v>
      </c>
      <c r="D419" s="65">
        <v>103</v>
      </c>
      <c r="E419" s="66">
        <v>21</v>
      </c>
      <c r="F419" s="67"/>
      <c r="G419" s="65">
        <f t="shared" ref="G419:G426" si="96">B419-C419</f>
        <v>-1</v>
      </c>
      <c r="H419" s="66">
        <f t="shared" ref="H419:H426" si="97">D419-E419</f>
        <v>82</v>
      </c>
      <c r="I419" s="20">
        <f t="shared" ref="I419:I426" si="98">IF(C419=0, "-", IF(G419/C419&lt;10, G419/C419, "&gt;999%"))</f>
        <v>-0.2</v>
      </c>
      <c r="J419" s="21">
        <f t="shared" ref="J419:J426" si="99">IF(E419=0, "-", IF(H419/E419&lt;10, H419/E419, "&gt;999%"))</f>
        <v>3.9047619047619047</v>
      </c>
    </row>
    <row r="420" spans="1:10" x14ac:dyDescent="0.2">
      <c r="A420" s="158" t="s">
        <v>377</v>
      </c>
      <c r="B420" s="65">
        <v>0</v>
      </c>
      <c r="C420" s="66">
        <v>0</v>
      </c>
      <c r="D420" s="65">
        <v>0</v>
      </c>
      <c r="E420" s="66">
        <v>1</v>
      </c>
      <c r="F420" s="67"/>
      <c r="G420" s="65">
        <f t="shared" si="96"/>
        <v>0</v>
      </c>
      <c r="H420" s="66">
        <f t="shared" si="97"/>
        <v>-1</v>
      </c>
      <c r="I420" s="20" t="str">
        <f t="shared" si="98"/>
        <v>-</v>
      </c>
      <c r="J420" s="21">
        <f t="shared" si="99"/>
        <v>-1</v>
      </c>
    </row>
    <row r="421" spans="1:10" x14ac:dyDescent="0.2">
      <c r="A421" s="158" t="s">
        <v>324</v>
      </c>
      <c r="B421" s="65">
        <v>2</v>
      </c>
      <c r="C421" s="66">
        <v>3</v>
      </c>
      <c r="D421" s="65">
        <v>12</v>
      </c>
      <c r="E421" s="66">
        <v>29</v>
      </c>
      <c r="F421" s="67"/>
      <c r="G421" s="65">
        <f t="shared" si="96"/>
        <v>-1</v>
      </c>
      <c r="H421" s="66">
        <f t="shared" si="97"/>
        <v>-17</v>
      </c>
      <c r="I421" s="20">
        <f t="shared" si="98"/>
        <v>-0.33333333333333331</v>
      </c>
      <c r="J421" s="21">
        <f t="shared" si="99"/>
        <v>-0.58620689655172409</v>
      </c>
    </row>
    <row r="422" spans="1:10" x14ac:dyDescent="0.2">
      <c r="A422" s="158" t="s">
        <v>325</v>
      </c>
      <c r="B422" s="65">
        <v>3</v>
      </c>
      <c r="C422" s="66">
        <v>1</v>
      </c>
      <c r="D422" s="65">
        <v>21</v>
      </c>
      <c r="E422" s="66">
        <v>15</v>
      </c>
      <c r="F422" s="67"/>
      <c r="G422" s="65">
        <f t="shared" si="96"/>
        <v>2</v>
      </c>
      <c r="H422" s="66">
        <f t="shared" si="97"/>
        <v>6</v>
      </c>
      <c r="I422" s="20">
        <f t="shared" si="98"/>
        <v>2</v>
      </c>
      <c r="J422" s="21">
        <f t="shared" si="99"/>
        <v>0.4</v>
      </c>
    </row>
    <row r="423" spans="1:10" x14ac:dyDescent="0.2">
      <c r="A423" s="158" t="s">
        <v>344</v>
      </c>
      <c r="B423" s="65">
        <v>0</v>
      </c>
      <c r="C423" s="66">
        <v>2</v>
      </c>
      <c r="D423" s="65">
        <v>10</v>
      </c>
      <c r="E423" s="66">
        <v>12</v>
      </c>
      <c r="F423" s="67"/>
      <c r="G423" s="65">
        <f t="shared" si="96"/>
        <v>-2</v>
      </c>
      <c r="H423" s="66">
        <f t="shared" si="97"/>
        <v>-2</v>
      </c>
      <c r="I423" s="20">
        <f t="shared" si="98"/>
        <v>-1</v>
      </c>
      <c r="J423" s="21">
        <f t="shared" si="99"/>
        <v>-0.16666666666666666</v>
      </c>
    </row>
    <row r="424" spans="1:10" x14ac:dyDescent="0.2">
      <c r="A424" s="158" t="s">
        <v>191</v>
      </c>
      <c r="B424" s="65">
        <v>11</v>
      </c>
      <c r="C424" s="66">
        <v>4</v>
      </c>
      <c r="D424" s="65">
        <v>99</v>
      </c>
      <c r="E424" s="66">
        <v>60</v>
      </c>
      <c r="F424" s="67"/>
      <c r="G424" s="65">
        <f t="shared" si="96"/>
        <v>7</v>
      </c>
      <c r="H424" s="66">
        <f t="shared" si="97"/>
        <v>39</v>
      </c>
      <c r="I424" s="20">
        <f t="shared" si="98"/>
        <v>1.75</v>
      </c>
      <c r="J424" s="21">
        <f t="shared" si="99"/>
        <v>0.65</v>
      </c>
    </row>
    <row r="425" spans="1:10" x14ac:dyDescent="0.2">
      <c r="A425" s="158" t="s">
        <v>345</v>
      </c>
      <c r="B425" s="65">
        <v>6</v>
      </c>
      <c r="C425" s="66">
        <v>7</v>
      </c>
      <c r="D425" s="65">
        <v>65</v>
      </c>
      <c r="E425" s="66">
        <v>52</v>
      </c>
      <c r="F425" s="67"/>
      <c r="G425" s="65">
        <f t="shared" si="96"/>
        <v>-1</v>
      </c>
      <c r="H425" s="66">
        <f t="shared" si="97"/>
        <v>13</v>
      </c>
      <c r="I425" s="20">
        <f t="shared" si="98"/>
        <v>-0.14285714285714285</v>
      </c>
      <c r="J425" s="21">
        <f t="shared" si="99"/>
        <v>0.25</v>
      </c>
    </row>
    <row r="426" spans="1:10" s="160" customFormat="1" x14ac:dyDescent="0.2">
      <c r="A426" s="178" t="s">
        <v>604</v>
      </c>
      <c r="B426" s="71">
        <v>26</v>
      </c>
      <c r="C426" s="72">
        <v>22</v>
      </c>
      <c r="D426" s="71">
        <v>310</v>
      </c>
      <c r="E426" s="72">
        <v>190</v>
      </c>
      <c r="F426" s="73"/>
      <c r="G426" s="71">
        <f t="shared" si="96"/>
        <v>4</v>
      </c>
      <c r="H426" s="72">
        <f t="shared" si="97"/>
        <v>120</v>
      </c>
      <c r="I426" s="37">
        <f t="shared" si="98"/>
        <v>0.18181818181818182</v>
      </c>
      <c r="J426" s="38">
        <f t="shared" si="99"/>
        <v>0.63157894736842102</v>
      </c>
    </row>
    <row r="427" spans="1:10" x14ac:dyDescent="0.2">
      <c r="A427" s="177"/>
      <c r="B427" s="143"/>
      <c r="C427" s="144"/>
      <c r="D427" s="143"/>
      <c r="E427" s="144"/>
      <c r="F427" s="145"/>
      <c r="G427" s="143"/>
      <c r="H427" s="144"/>
      <c r="I427" s="151"/>
      <c r="J427" s="152"/>
    </row>
    <row r="428" spans="1:10" s="139" customFormat="1" x14ac:dyDescent="0.2">
      <c r="A428" s="159" t="s">
        <v>79</v>
      </c>
      <c r="B428" s="65"/>
      <c r="C428" s="66"/>
      <c r="D428" s="65"/>
      <c r="E428" s="66"/>
      <c r="F428" s="67"/>
      <c r="G428" s="65"/>
      <c r="H428" s="66"/>
      <c r="I428" s="20"/>
      <c r="J428" s="21"/>
    </row>
    <row r="429" spans="1:10" x14ac:dyDescent="0.2">
      <c r="A429" s="158" t="s">
        <v>291</v>
      </c>
      <c r="B429" s="65">
        <v>1</v>
      </c>
      <c r="C429" s="66">
        <v>2</v>
      </c>
      <c r="D429" s="65">
        <v>9</v>
      </c>
      <c r="E429" s="66">
        <v>13</v>
      </c>
      <c r="F429" s="67"/>
      <c r="G429" s="65">
        <f t="shared" ref="G429:G451" si="100">B429-C429</f>
        <v>-1</v>
      </c>
      <c r="H429" s="66">
        <f t="shared" ref="H429:H451" si="101">D429-E429</f>
        <v>-4</v>
      </c>
      <c r="I429" s="20">
        <f t="shared" ref="I429:I451" si="102">IF(C429=0, "-", IF(G429/C429&lt;10, G429/C429, "&gt;999%"))</f>
        <v>-0.5</v>
      </c>
      <c r="J429" s="21">
        <f t="shared" ref="J429:J451" si="103">IF(E429=0, "-", IF(H429/E429&lt;10, H429/E429, "&gt;999%"))</f>
        <v>-0.30769230769230771</v>
      </c>
    </row>
    <row r="430" spans="1:10" x14ac:dyDescent="0.2">
      <c r="A430" s="158" t="s">
        <v>237</v>
      </c>
      <c r="B430" s="65">
        <v>29</v>
      </c>
      <c r="C430" s="66">
        <v>15</v>
      </c>
      <c r="D430" s="65">
        <v>269</v>
      </c>
      <c r="E430" s="66">
        <v>167</v>
      </c>
      <c r="F430" s="67"/>
      <c r="G430" s="65">
        <f t="shared" si="100"/>
        <v>14</v>
      </c>
      <c r="H430" s="66">
        <f t="shared" si="101"/>
        <v>102</v>
      </c>
      <c r="I430" s="20">
        <f t="shared" si="102"/>
        <v>0.93333333333333335</v>
      </c>
      <c r="J430" s="21">
        <f t="shared" si="103"/>
        <v>0.6107784431137725</v>
      </c>
    </row>
    <row r="431" spans="1:10" x14ac:dyDescent="0.2">
      <c r="A431" s="158" t="s">
        <v>346</v>
      </c>
      <c r="B431" s="65">
        <v>2</v>
      </c>
      <c r="C431" s="66">
        <v>10</v>
      </c>
      <c r="D431" s="65">
        <v>121</v>
      </c>
      <c r="E431" s="66">
        <v>79</v>
      </c>
      <c r="F431" s="67"/>
      <c r="G431" s="65">
        <f t="shared" si="100"/>
        <v>-8</v>
      </c>
      <c r="H431" s="66">
        <f t="shared" si="101"/>
        <v>42</v>
      </c>
      <c r="I431" s="20">
        <f t="shared" si="102"/>
        <v>-0.8</v>
      </c>
      <c r="J431" s="21">
        <f t="shared" si="103"/>
        <v>0.53164556962025311</v>
      </c>
    </row>
    <row r="432" spans="1:10" x14ac:dyDescent="0.2">
      <c r="A432" s="158" t="s">
        <v>446</v>
      </c>
      <c r="B432" s="65">
        <v>0</v>
      </c>
      <c r="C432" s="66">
        <v>1</v>
      </c>
      <c r="D432" s="65">
        <v>0</v>
      </c>
      <c r="E432" s="66">
        <v>4</v>
      </c>
      <c r="F432" s="67"/>
      <c r="G432" s="65">
        <f t="shared" si="100"/>
        <v>-1</v>
      </c>
      <c r="H432" s="66">
        <f t="shared" si="101"/>
        <v>-4</v>
      </c>
      <c r="I432" s="20">
        <f t="shared" si="102"/>
        <v>-1</v>
      </c>
      <c r="J432" s="21">
        <f t="shared" si="103"/>
        <v>-1</v>
      </c>
    </row>
    <row r="433" spans="1:10" x14ac:dyDescent="0.2">
      <c r="A433" s="158" t="s">
        <v>215</v>
      </c>
      <c r="B433" s="65">
        <v>41</v>
      </c>
      <c r="C433" s="66">
        <v>48</v>
      </c>
      <c r="D433" s="65">
        <v>597</v>
      </c>
      <c r="E433" s="66">
        <v>383</v>
      </c>
      <c r="F433" s="67"/>
      <c r="G433" s="65">
        <f t="shared" si="100"/>
        <v>-7</v>
      </c>
      <c r="H433" s="66">
        <f t="shared" si="101"/>
        <v>214</v>
      </c>
      <c r="I433" s="20">
        <f t="shared" si="102"/>
        <v>-0.14583333333333334</v>
      </c>
      <c r="J433" s="21">
        <f t="shared" si="103"/>
        <v>0.55874673629242821</v>
      </c>
    </row>
    <row r="434" spans="1:10" x14ac:dyDescent="0.2">
      <c r="A434" s="158" t="s">
        <v>412</v>
      </c>
      <c r="B434" s="65">
        <v>2</v>
      </c>
      <c r="C434" s="66">
        <v>2</v>
      </c>
      <c r="D434" s="65">
        <v>21</v>
      </c>
      <c r="E434" s="66">
        <v>12</v>
      </c>
      <c r="F434" s="67"/>
      <c r="G434" s="65">
        <f t="shared" si="100"/>
        <v>0</v>
      </c>
      <c r="H434" s="66">
        <f t="shared" si="101"/>
        <v>9</v>
      </c>
      <c r="I434" s="20">
        <f t="shared" si="102"/>
        <v>0</v>
      </c>
      <c r="J434" s="21">
        <f t="shared" si="103"/>
        <v>0.75</v>
      </c>
    </row>
    <row r="435" spans="1:10" x14ac:dyDescent="0.2">
      <c r="A435" s="158" t="s">
        <v>281</v>
      </c>
      <c r="B435" s="65">
        <v>0</v>
      </c>
      <c r="C435" s="66">
        <v>0</v>
      </c>
      <c r="D435" s="65">
        <v>6</v>
      </c>
      <c r="E435" s="66">
        <v>0</v>
      </c>
      <c r="F435" s="67"/>
      <c r="G435" s="65">
        <f t="shared" si="100"/>
        <v>0</v>
      </c>
      <c r="H435" s="66">
        <f t="shared" si="101"/>
        <v>6</v>
      </c>
      <c r="I435" s="20" t="str">
        <f t="shared" si="102"/>
        <v>-</v>
      </c>
      <c r="J435" s="21" t="str">
        <f t="shared" si="103"/>
        <v>-</v>
      </c>
    </row>
    <row r="436" spans="1:10" x14ac:dyDescent="0.2">
      <c r="A436" s="158" t="s">
        <v>445</v>
      </c>
      <c r="B436" s="65">
        <v>1</v>
      </c>
      <c r="C436" s="66">
        <v>3</v>
      </c>
      <c r="D436" s="65">
        <v>15</v>
      </c>
      <c r="E436" s="66">
        <v>22</v>
      </c>
      <c r="F436" s="67"/>
      <c r="G436" s="65">
        <f t="shared" si="100"/>
        <v>-2</v>
      </c>
      <c r="H436" s="66">
        <f t="shared" si="101"/>
        <v>-7</v>
      </c>
      <c r="I436" s="20">
        <f t="shared" si="102"/>
        <v>-0.66666666666666663</v>
      </c>
      <c r="J436" s="21">
        <f t="shared" si="103"/>
        <v>-0.31818181818181818</v>
      </c>
    </row>
    <row r="437" spans="1:10" x14ac:dyDescent="0.2">
      <c r="A437" s="158" t="s">
        <v>460</v>
      </c>
      <c r="B437" s="65">
        <v>10</v>
      </c>
      <c r="C437" s="66">
        <v>6</v>
      </c>
      <c r="D437" s="65">
        <v>80</v>
      </c>
      <c r="E437" s="66">
        <v>55</v>
      </c>
      <c r="F437" s="67"/>
      <c r="G437" s="65">
        <f t="shared" si="100"/>
        <v>4</v>
      </c>
      <c r="H437" s="66">
        <f t="shared" si="101"/>
        <v>25</v>
      </c>
      <c r="I437" s="20">
        <f t="shared" si="102"/>
        <v>0.66666666666666663</v>
      </c>
      <c r="J437" s="21">
        <f t="shared" si="103"/>
        <v>0.45454545454545453</v>
      </c>
    </row>
    <row r="438" spans="1:10" x14ac:dyDescent="0.2">
      <c r="A438" s="158" t="s">
        <v>470</v>
      </c>
      <c r="B438" s="65">
        <v>14</v>
      </c>
      <c r="C438" s="66">
        <v>10</v>
      </c>
      <c r="D438" s="65">
        <v>133</v>
      </c>
      <c r="E438" s="66">
        <v>121</v>
      </c>
      <c r="F438" s="67"/>
      <c r="G438" s="65">
        <f t="shared" si="100"/>
        <v>4</v>
      </c>
      <c r="H438" s="66">
        <f t="shared" si="101"/>
        <v>12</v>
      </c>
      <c r="I438" s="20">
        <f t="shared" si="102"/>
        <v>0.4</v>
      </c>
      <c r="J438" s="21">
        <f t="shared" si="103"/>
        <v>9.9173553719008267E-2</v>
      </c>
    </row>
    <row r="439" spans="1:10" x14ac:dyDescent="0.2">
      <c r="A439" s="158" t="s">
        <v>488</v>
      </c>
      <c r="B439" s="65">
        <v>18</v>
      </c>
      <c r="C439" s="66">
        <v>24</v>
      </c>
      <c r="D439" s="65">
        <v>237</v>
      </c>
      <c r="E439" s="66">
        <v>256</v>
      </c>
      <c r="F439" s="67"/>
      <c r="G439" s="65">
        <f t="shared" si="100"/>
        <v>-6</v>
      </c>
      <c r="H439" s="66">
        <f t="shared" si="101"/>
        <v>-19</v>
      </c>
      <c r="I439" s="20">
        <f t="shared" si="102"/>
        <v>-0.25</v>
      </c>
      <c r="J439" s="21">
        <f t="shared" si="103"/>
        <v>-7.421875E-2</v>
      </c>
    </row>
    <row r="440" spans="1:10" x14ac:dyDescent="0.2">
      <c r="A440" s="158" t="s">
        <v>413</v>
      </c>
      <c r="B440" s="65">
        <v>14</v>
      </c>
      <c r="C440" s="66">
        <v>9</v>
      </c>
      <c r="D440" s="65">
        <v>122</v>
      </c>
      <c r="E440" s="66">
        <v>98</v>
      </c>
      <c r="F440" s="67"/>
      <c r="G440" s="65">
        <f t="shared" si="100"/>
        <v>5</v>
      </c>
      <c r="H440" s="66">
        <f t="shared" si="101"/>
        <v>24</v>
      </c>
      <c r="I440" s="20">
        <f t="shared" si="102"/>
        <v>0.55555555555555558</v>
      </c>
      <c r="J440" s="21">
        <f t="shared" si="103"/>
        <v>0.24489795918367346</v>
      </c>
    </row>
    <row r="441" spans="1:10" x14ac:dyDescent="0.2">
      <c r="A441" s="158" t="s">
        <v>489</v>
      </c>
      <c r="B441" s="65">
        <v>4</v>
      </c>
      <c r="C441" s="66">
        <v>0</v>
      </c>
      <c r="D441" s="65">
        <v>37</v>
      </c>
      <c r="E441" s="66">
        <v>29</v>
      </c>
      <c r="F441" s="67"/>
      <c r="G441" s="65">
        <f t="shared" si="100"/>
        <v>4</v>
      </c>
      <c r="H441" s="66">
        <f t="shared" si="101"/>
        <v>8</v>
      </c>
      <c r="I441" s="20" t="str">
        <f t="shared" si="102"/>
        <v>-</v>
      </c>
      <c r="J441" s="21">
        <f t="shared" si="103"/>
        <v>0.27586206896551724</v>
      </c>
    </row>
    <row r="442" spans="1:10" x14ac:dyDescent="0.2">
      <c r="A442" s="158" t="s">
        <v>434</v>
      </c>
      <c r="B442" s="65">
        <v>7</v>
      </c>
      <c r="C442" s="66">
        <v>9</v>
      </c>
      <c r="D442" s="65">
        <v>66</v>
      </c>
      <c r="E442" s="66">
        <v>79</v>
      </c>
      <c r="F442" s="67"/>
      <c r="G442" s="65">
        <f t="shared" si="100"/>
        <v>-2</v>
      </c>
      <c r="H442" s="66">
        <f t="shared" si="101"/>
        <v>-13</v>
      </c>
      <c r="I442" s="20">
        <f t="shared" si="102"/>
        <v>-0.22222222222222221</v>
      </c>
      <c r="J442" s="21">
        <f t="shared" si="103"/>
        <v>-0.16455696202531644</v>
      </c>
    </row>
    <row r="443" spans="1:10" x14ac:dyDescent="0.2">
      <c r="A443" s="158" t="s">
        <v>414</v>
      </c>
      <c r="B443" s="65">
        <v>7</v>
      </c>
      <c r="C443" s="66">
        <v>9</v>
      </c>
      <c r="D443" s="65">
        <v>111</v>
      </c>
      <c r="E443" s="66">
        <v>126</v>
      </c>
      <c r="F443" s="67"/>
      <c r="G443" s="65">
        <f t="shared" si="100"/>
        <v>-2</v>
      </c>
      <c r="H443" s="66">
        <f t="shared" si="101"/>
        <v>-15</v>
      </c>
      <c r="I443" s="20">
        <f t="shared" si="102"/>
        <v>-0.22222222222222221</v>
      </c>
      <c r="J443" s="21">
        <f t="shared" si="103"/>
        <v>-0.11904761904761904</v>
      </c>
    </row>
    <row r="444" spans="1:10" x14ac:dyDescent="0.2">
      <c r="A444" s="158" t="s">
        <v>216</v>
      </c>
      <c r="B444" s="65">
        <v>0</v>
      </c>
      <c r="C444" s="66">
        <v>0</v>
      </c>
      <c r="D444" s="65">
        <v>3</v>
      </c>
      <c r="E444" s="66">
        <v>7</v>
      </c>
      <c r="F444" s="67"/>
      <c r="G444" s="65">
        <f t="shared" si="100"/>
        <v>0</v>
      </c>
      <c r="H444" s="66">
        <f t="shared" si="101"/>
        <v>-4</v>
      </c>
      <c r="I444" s="20" t="str">
        <f t="shared" si="102"/>
        <v>-</v>
      </c>
      <c r="J444" s="21">
        <f t="shared" si="103"/>
        <v>-0.5714285714285714</v>
      </c>
    </row>
    <row r="445" spans="1:10" x14ac:dyDescent="0.2">
      <c r="A445" s="158" t="s">
        <v>192</v>
      </c>
      <c r="B445" s="65">
        <v>0</v>
      </c>
      <c r="C445" s="66">
        <v>0</v>
      </c>
      <c r="D445" s="65">
        <v>3</v>
      </c>
      <c r="E445" s="66">
        <v>20</v>
      </c>
      <c r="F445" s="67"/>
      <c r="G445" s="65">
        <f t="shared" si="100"/>
        <v>0</v>
      </c>
      <c r="H445" s="66">
        <f t="shared" si="101"/>
        <v>-17</v>
      </c>
      <c r="I445" s="20" t="str">
        <f t="shared" si="102"/>
        <v>-</v>
      </c>
      <c r="J445" s="21">
        <f t="shared" si="103"/>
        <v>-0.85</v>
      </c>
    </row>
    <row r="446" spans="1:10" x14ac:dyDescent="0.2">
      <c r="A446" s="158" t="s">
        <v>217</v>
      </c>
      <c r="B446" s="65">
        <v>1</v>
      </c>
      <c r="C446" s="66">
        <v>2</v>
      </c>
      <c r="D446" s="65">
        <v>3</v>
      </c>
      <c r="E446" s="66">
        <v>4</v>
      </c>
      <c r="F446" s="67"/>
      <c r="G446" s="65">
        <f t="shared" si="100"/>
        <v>-1</v>
      </c>
      <c r="H446" s="66">
        <f t="shared" si="101"/>
        <v>-1</v>
      </c>
      <c r="I446" s="20">
        <f t="shared" si="102"/>
        <v>-0.5</v>
      </c>
      <c r="J446" s="21">
        <f t="shared" si="103"/>
        <v>-0.25</v>
      </c>
    </row>
    <row r="447" spans="1:10" x14ac:dyDescent="0.2">
      <c r="A447" s="158" t="s">
        <v>378</v>
      </c>
      <c r="B447" s="65">
        <v>32</v>
      </c>
      <c r="C447" s="66">
        <v>22</v>
      </c>
      <c r="D447" s="65">
        <v>535</v>
      </c>
      <c r="E447" s="66">
        <v>223</v>
      </c>
      <c r="F447" s="67"/>
      <c r="G447" s="65">
        <f t="shared" si="100"/>
        <v>10</v>
      </c>
      <c r="H447" s="66">
        <f t="shared" si="101"/>
        <v>312</v>
      </c>
      <c r="I447" s="20">
        <f t="shared" si="102"/>
        <v>0.45454545454545453</v>
      </c>
      <c r="J447" s="21">
        <f t="shared" si="103"/>
        <v>1.399103139013453</v>
      </c>
    </row>
    <row r="448" spans="1:10" x14ac:dyDescent="0.2">
      <c r="A448" s="158" t="s">
        <v>306</v>
      </c>
      <c r="B448" s="65">
        <v>0</v>
      </c>
      <c r="C448" s="66">
        <v>4</v>
      </c>
      <c r="D448" s="65">
        <v>0</v>
      </c>
      <c r="E448" s="66">
        <v>4</v>
      </c>
      <c r="F448" s="67"/>
      <c r="G448" s="65">
        <f t="shared" si="100"/>
        <v>-4</v>
      </c>
      <c r="H448" s="66">
        <f t="shared" si="101"/>
        <v>-4</v>
      </c>
      <c r="I448" s="20">
        <f t="shared" si="102"/>
        <v>-1</v>
      </c>
      <c r="J448" s="21">
        <f t="shared" si="103"/>
        <v>-1</v>
      </c>
    </row>
    <row r="449" spans="1:10" x14ac:dyDescent="0.2">
      <c r="A449" s="158" t="s">
        <v>275</v>
      </c>
      <c r="B449" s="65">
        <v>0</v>
      </c>
      <c r="C449" s="66">
        <v>1</v>
      </c>
      <c r="D449" s="65">
        <v>2</v>
      </c>
      <c r="E449" s="66">
        <v>4</v>
      </c>
      <c r="F449" s="67"/>
      <c r="G449" s="65">
        <f t="shared" si="100"/>
        <v>-1</v>
      </c>
      <c r="H449" s="66">
        <f t="shared" si="101"/>
        <v>-2</v>
      </c>
      <c r="I449" s="20">
        <f t="shared" si="102"/>
        <v>-1</v>
      </c>
      <c r="J449" s="21">
        <f t="shared" si="103"/>
        <v>-0.5</v>
      </c>
    </row>
    <row r="450" spans="1:10" x14ac:dyDescent="0.2">
      <c r="A450" s="158" t="s">
        <v>193</v>
      </c>
      <c r="B450" s="65">
        <v>3</v>
      </c>
      <c r="C450" s="66">
        <v>10</v>
      </c>
      <c r="D450" s="65">
        <v>97</v>
      </c>
      <c r="E450" s="66">
        <v>141</v>
      </c>
      <c r="F450" s="67"/>
      <c r="G450" s="65">
        <f t="shared" si="100"/>
        <v>-7</v>
      </c>
      <c r="H450" s="66">
        <f t="shared" si="101"/>
        <v>-44</v>
      </c>
      <c r="I450" s="20">
        <f t="shared" si="102"/>
        <v>-0.7</v>
      </c>
      <c r="J450" s="21">
        <f t="shared" si="103"/>
        <v>-0.31205673758865249</v>
      </c>
    </row>
    <row r="451" spans="1:10" s="160" customFormat="1" x14ac:dyDescent="0.2">
      <c r="A451" s="178" t="s">
        <v>605</v>
      </c>
      <c r="B451" s="71">
        <v>186</v>
      </c>
      <c r="C451" s="72">
        <v>187</v>
      </c>
      <c r="D451" s="71">
        <v>2467</v>
      </c>
      <c r="E451" s="72">
        <v>1847</v>
      </c>
      <c r="F451" s="73"/>
      <c r="G451" s="71">
        <f t="shared" si="100"/>
        <v>-1</v>
      </c>
      <c r="H451" s="72">
        <f t="shared" si="101"/>
        <v>620</v>
      </c>
      <c r="I451" s="37">
        <f t="shared" si="102"/>
        <v>-5.3475935828877002E-3</v>
      </c>
      <c r="J451" s="38">
        <f t="shared" si="103"/>
        <v>0.33567948023822414</v>
      </c>
    </row>
    <row r="452" spans="1:10" x14ac:dyDescent="0.2">
      <c r="A452" s="177"/>
      <c r="B452" s="143"/>
      <c r="C452" s="144"/>
      <c r="D452" s="143"/>
      <c r="E452" s="144"/>
      <c r="F452" s="145"/>
      <c r="G452" s="143"/>
      <c r="H452" s="144"/>
      <c r="I452" s="151"/>
      <c r="J452" s="152"/>
    </row>
    <row r="453" spans="1:10" s="139" customFormat="1" x14ac:dyDescent="0.2">
      <c r="A453" s="159" t="s">
        <v>80</v>
      </c>
      <c r="B453" s="65"/>
      <c r="C453" s="66"/>
      <c r="D453" s="65"/>
      <c r="E453" s="66"/>
      <c r="F453" s="67"/>
      <c r="G453" s="65"/>
      <c r="H453" s="66"/>
      <c r="I453" s="20"/>
      <c r="J453" s="21"/>
    </row>
    <row r="454" spans="1:10" x14ac:dyDescent="0.2">
      <c r="A454" s="158" t="s">
        <v>471</v>
      </c>
      <c r="B454" s="65">
        <v>1</v>
      </c>
      <c r="C454" s="66">
        <v>0</v>
      </c>
      <c r="D454" s="65">
        <v>1</v>
      </c>
      <c r="E454" s="66">
        <v>5</v>
      </c>
      <c r="F454" s="67"/>
      <c r="G454" s="65">
        <f t="shared" ref="G454:G473" si="104">B454-C454</f>
        <v>1</v>
      </c>
      <c r="H454" s="66">
        <f t="shared" ref="H454:H473" si="105">D454-E454</f>
        <v>-4</v>
      </c>
      <c r="I454" s="20" t="str">
        <f t="shared" ref="I454:I473" si="106">IF(C454=0, "-", IF(G454/C454&lt;10, G454/C454, "&gt;999%"))</f>
        <v>-</v>
      </c>
      <c r="J454" s="21">
        <f t="shared" ref="J454:J473" si="107">IF(E454=0, "-", IF(H454/E454&lt;10, H454/E454, "&gt;999%"))</f>
        <v>-0.8</v>
      </c>
    </row>
    <row r="455" spans="1:10" x14ac:dyDescent="0.2">
      <c r="A455" s="158" t="s">
        <v>490</v>
      </c>
      <c r="B455" s="65">
        <v>20</v>
      </c>
      <c r="C455" s="66">
        <v>20</v>
      </c>
      <c r="D455" s="65">
        <v>184</v>
      </c>
      <c r="E455" s="66">
        <v>151</v>
      </c>
      <c r="F455" s="67"/>
      <c r="G455" s="65">
        <f t="shared" si="104"/>
        <v>0</v>
      </c>
      <c r="H455" s="66">
        <f t="shared" si="105"/>
        <v>33</v>
      </c>
      <c r="I455" s="20">
        <f t="shared" si="106"/>
        <v>0</v>
      </c>
      <c r="J455" s="21">
        <f t="shared" si="107"/>
        <v>0.2185430463576159</v>
      </c>
    </row>
    <row r="456" spans="1:10" x14ac:dyDescent="0.2">
      <c r="A456" s="158" t="s">
        <v>250</v>
      </c>
      <c r="B456" s="65">
        <v>0</v>
      </c>
      <c r="C456" s="66">
        <v>2</v>
      </c>
      <c r="D456" s="65">
        <v>1</v>
      </c>
      <c r="E456" s="66">
        <v>9</v>
      </c>
      <c r="F456" s="67"/>
      <c r="G456" s="65">
        <f t="shared" si="104"/>
        <v>-2</v>
      </c>
      <c r="H456" s="66">
        <f t="shared" si="105"/>
        <v>-8</v>
      </c>
      <c r="I456" s="20">
        <f t="shared" si="106"/>
        <v>-1</v>
      </c>
      <c r="J456" s="21">
        <f t="shared" si="107"/>
        <v>-0.88888888888888884</v>
      </c>
    </row>
    <row r="457" spans="1:10" x14ac:dyDescent="0.2">
      <c r="A457" s="158" t="s">
        <v>276</v>
      </c>
      <c r="B457" s="65">
        <v>1</v>
      </c>
      <c r="C457" s="66">
        <v>2</v>
      </c>
      <c r="D457" s="65">
        <v>4</v>
      </c>
      <c r="E457" s="66">
        <v>13</v>
      </c>
      <c r="F457" s="67"/>
      <c r="G457" s="65">
        <f t="shared" si="104"/>
        <v>-1</v>
      </c>
      <c r="H457" s="66">
        <f t="shared" si="105"/>
        <v>-9</v>
      </c>
      <c r="I457" s="20">
        <f t="shared" si="106"/>
        <v>-0.5</v>
      </c>
      <c r="J457" s="21">
        <f t="shared" si="107"/>
        <v>-0.69230769230769229</v>
      </c>
    </row>
    <row r="458" spans="1:10" x14ac:dyDescent="0.2">
      <c r="A458" s="158" t="s">
        <v>451</v>
      </c>
      <c r="B458" s="65">
        <v>0</v>
      </c>
      <c r="C458" s="66">
        <v>5</v>
      </c>
      <c r="D458" s="65">
        <v>24</v>
      </c>
      <c r="E458" s="66">
        <v>32</v>
      </c>
      <c r="F458" s="67"/>
      <c r="G458" s="65">
        <f t="shared" si="104"/>
        <v>-5</v>
      </c>
      <c r="H458" s="66">
        <f t="shared" si="105"/>
        <v>-8</v>
      </c>
      <c r="I458" s="20">
        <f t="shared" si="106"/>
        <v>-1</v>
      </c>
      <c r="J458" s="21">
        <f t="shared" si="107"/>
        <v>-0.25</v>
      </c>
    </row>
    <row r="459" spans="1:10" x14ac:dyDescent="0.2">
      <c r="A459" s="158" t="s">
        <v>277</v>
      </c>
      <c r="B459" s="65">
        <v>0</v>
      </c>
      <c r="C459" s="66">
        <v>0</v>
      </c>
      <c r="D459" s="65">
        <v>0</v>
      </c>
      <c r="E459" s="66">
        <v>2</v>
      </c>
      <c r="F459" s="67"/>
      <c r="G459" s="65">
        <f t="shared" si="104"/>
        <v>0</v>
      </c>
      <c r="H459" s="66">
        <f t="shared" si="105"/>
        <v>-2</v>
      </c>
      <c r="I459" s="20" t="str">
        <f t="shared" si="106"/>
        <v>-</v>
      </c>
      <c r="J459" s="21">
        <f t="shared" si="107"/>
        <v>-1</v>
      </c>
    </row>
    <row r="460" spans="1:10" x14ac:dyDescent="0.2">
      <c r="A460" s="158" t="s">
        <v>501</v>
      </c>
      <c r="B460" s="65">
        <v>4</v>
      </c>
      <c r="C460" s="66">
        <v>2</v>
      </c>
      <c r="D460" s="65">
        <v>24</v>
      </c>
      <c r="E460" s="66">
        <v>12</v>
      </c>
      <c r="F460" s="67"/>
      <c r="G460" s="65">
        <f t="shared" si="104"/>
        <v>2</v>
      </c>
      <c r="H460" s="66">
        <f t="shared" si="105"/>
        <v>12</v>
      </c>
      <c r="I460" s="20">
        <f t="shared" si="106"/>
        <v>1</v>
      </c>
      <c r="J460" s="21">
        <f t="shared" si="107"/>
        <v>1</v>
      </c>
    </row>
    <row r="461" spans="1:10" x14ac:dyDescent="0.2">
      <c r="A461" s="158" t="s">
        <v>218</v>
      </c>
      <c r="B461" s="65">
        <v>39</v>
      </c>
      <c r="C461" s="66">
        <v>37</v>
      </c>
      <c r="D461" s="65">
        <v>471</v>
      </c>
      <c r="E461" s="66">
        <v>322</v>
      </c>
      <c r="F461" s="67"/>
      <c r="G461" s="65">
        <f t="shared" si="104"/>
        <v>2</v>
      </c>
      <c r="H461" s="66">
        <f t="shared" si="105"/>
        <v>149</v>
      </c>
      <c r="I461" s="20">
        <f t="shared" si="106"/>
        <v>5.4054054054054057E-2</v>
      </c>
      <c r="J461" s="21">
        <f t="shared" si="107"/>
        <v>0.46273291925465837</v>
      </c>
    </row>
    <row r="462" spans="1:10" x14ac:dyDescent="0.2">
      <c r="A462" s="158" t="s">
        <v>379</v>
      </c>
      <c r="B462" s="65">
        <v>1</v>
      </c>
      <c r="C462" s="66">
        <v>1</v>
      </c>
      <c r="D462" s="65">
        <v>17</v>
      </c>
      <c r="E462" s="66">
        <v>28</v>
      </c>
      <c r="F462" s="67"/>
      <c r="G462" s="65">
        <f t="shared" si="104"/>
        <v>0</v>
      </c>
      <c r="H462" s="66">
        <f t="shared" si="105"/>
        <v>-11</v>
      </c>
      <c r="I462" s="20">
        <f t="shared" si="106"/>
        <v>0</v>
      </c>
      <c r="J462" s="21">
        <f t="shared" si="107"/>
        <v>-0.39285714285714285</v>
      </c>
    </row>
    <row r="463" spans="1:10" x14ac:dyDescent="0.2">
      <c r="A463" s="158" t="s">
        <v>278</v>
      </c>
      <c r="B463" s="65">
        <v>0</v>
      </c>
      <c r="C463" s="66">
        <v>1</v>
      </c>
      <c r="D463" s="65">
        <v>5</v>
      </c>
      <c r="E463" s="66">
        <v>15</v>
      </c>
      <c r="F463" s="67"/>
      <c r="G463" s="65">
        <f t="shared" si="104"/>
        <v>-1</v>
      </c>
      <c r="H463" s="66">
        <f t="shared" si="105"/>
        <v>-10</v>
      </c>
      <c r="I463" s="20">
        <f t="shared" si="106"/>
        <v>-1</v>
      </c>
      <c r="J463" s="21">
        <f t="shared" si="107"/>
        <v>-0.66666666666666663</v>
      </c>
    </row>
    <row r="464" spans="1:10" x14ac:dyDescent="0.2">
      <c r="A464" s="158" t="s">
        <v>238</v>
      </c>
      <c r="B464" s="65">
        <v>2</v>
      </c>
      <c r="C464" s="66">
        <v>3</v>
      </c>
      <c r="D464" s="65">
        <v>22</v>
      </c>
      <c r="E464" s="66">
        <v>18</v>
      </c>
      <c r="F464" s="67"/>
      <c r="G464" s="65">
        <f t="shared" si="104"/>
        <v>-1</v>
      </c>
      <c r="H464" s="66">
        <f t="shared" si="105"/>
        <v>4</v>
      </c>
      <c r="I464" s="20">
        <f t="shared" si="106"/>
        <v>-0.33333333333333331</v>
      </c>
      <c r="J464" s="21">
        <f t="shared" si="107"/>
        <v>0.22222222222222221</v>
      </c>
    </row>
    <row r="465" spans="1:10" x14ac:dyDescent="0.2">
      <c r="A465" s="158" t="s">
        <v>415</v>
      </c>
      <c r="B465" s="65">
        <v>0</v>
      </c>
      <c r="C465" s="66">
        <v>0</v>
      </c>
      <c r="D465" s="65">
        <v>0</v>
      </c>
      <c r="E465" s="66">
        <v>9</v>
      </c>
      <c r="F465" s="67"/>
      <c r="G465" s="65">
        <f t="shared" si="104"/>
        <v>0</v>
      </c>
      <c r="H465" s="66">
        <f t="shared" si="105"/>
        <v>-9</v>
      </c>
      <c r="I465" s="20" t="str">
        <f t="shared" si="106"/>
        <v>-</v>
      </c>
      <c r="J465" s="21">
        <f t="shared" si="107"/>
        <v>-1</v>
      </c>
    </row>
    <row r="466" spans="1:10" x14ac:dyDescent="0.2">
      <c r="A466" s="158" t="s">
        <v>194</v>
      </c>
      <c r="B466" s="65">
        <v>8</v>
      </c>
      <c r="C466" s="66">
        <v>7</v>
      </c>
      <c r="D466" s="65">
        <v>182</v>
      </c>
      <c r="E466" s="66">
        <v>113</v>
      </c>
      <c r="F466" s="67"/>
      <c r="G466" s="65">
        <f t="shared" si="104"/>
        <v>1</v>
      </c>
      <c r="H466" s="66">
        <f t="shared" si="105"/>
        <v>69</v>
      </c>
      <c r="I466" s="20">
        <f t="shared" si="106"/>
        <v>0.14285714285714285</v>
      </c>
      <c r="J466" s="21">
        <f t="shared" si="107"/>
        <v>0.61061946902654862</v>
      </c>
    </row>
    <row r="467" spans="1:10" x14ac:dyDescent="0.2">
      <c r="A467" s="158" t="s">
        <v>326</v>
      </c>
      <c r="B467" s="65">
        <v>10</v>
      </c>
      <c r="C467" s="66">
        <v>0</v>
      </c>
      <c r="D467" s="65">
        <v>49</v>
      </c>
      <c r="E467" s="66">
        <v>0</v>
      </c>
      <c r="F467" s="67"/>
      <c r="G467" s="65">
        <f t="shared" si="104"/>
        <v>10</v>
      </c>
      <c r="H467" s="66">
        <f t="shared" si="105"/>
        <v>49</v>
      </c>
      <c r="I467" s="20" t="str">
        <f t="shared" si="106"/>
        <v>-</v>
      </c>
      <c r="J467" s="21" t="str">
        <f t="shared" si="107"/>
        <v>-</v>
      </c>
    </row>
    <row r="468" spans="1:10" x14ac:dyDescent="0.2">
      <c r="A468" s="158" t="s">
        <v>380</v>
      </c>
      <c r="B468" s="65">
        <v>15</v>
      </c>
      <c r="C468" s="66">
        <v>15</v>
      </c>
      <c r="D468" s="65">
        <v>192</v>
      </c>
      <c r="E468" s="66">
        <v>149</v>
      </c>
      <c r="F468" s="67"/>
      <c r="G468" s="65">
        <f t="shared" si="104"/>
        <v>0</v>
      </c>
      <c r="H468" s="66">
        <f t="shared" si="105"/>
        <v>43</v>
      </c>
      <c r="I468" s="20">
        <f t="shared" si="106"/>
        <v>0</v>
      </c>
      <c r="J468" s="21">
        <f t="shared" si="107"/>
        <v>0.28859060402684567</v>
      </c>
    </row>
    <row r="469" spans="1:10" x14ac:dyDescent="0.2">
      <c r="A469" s="158" t="s">
        <v>416</v>
      </c>
      <c r="B469" s="65">
        <v>7</v>
      </c>
      <c r="C469" s="66">
        <v>15</v>
      </c>
      <c r="D469" s="65">
        <v>96</v>
      </c>
      <c r="E469" s="66">
        <v>93</v>
      </c>
      <c r="F469" s="67"/>
      <c r="G469" s="65">
        <f t="shared" si="104"/>
        <v>-8</v>
      </c>
      <c r="H469" s="66">
        <f t="shared" si="105"/>
        <v>3</v>
      </c>
      <c r="I469" s="20">
        <f t="shared" si="106"/>
        <v>-0.53333333333333333</v>
      </c>
      <c r="J469" s="21">
        <f t="shared" si="107"/>
        <v>3.2258064516129031E-2</v>
      </c>
    </row>
    <row r="470" spans="1:10" x14ac:dyDescent="0.2">
      <c r="A470" s="158" t="s">
        <v>431</v>
      </c>
      <c r="B470" s="65">
        <v>0</v>
      </c>
      <c r="C470" s="66">
        <v>1</v>
      </c>
      <c r="D470" s="65">
        <v>30</v>
      </c>
      <c r="E470" s="66">
        <v>15</v>
      </c>
      <c r="F470" s="67"/>
      <c r="G470" s="65">
        <f t="shared" si="104"/>
        <v>-1</v>
      </c>
      <c r="H470" s="66">
        <f t="shared" si="105"/>
        <v>15</v>
      </c>
      <c r="I470" s="20">
        <f t="shared" si="106"/>
        <v>-1</v>
      </c>
      <c r="J470" s="21">
        <f t="shared" si="107"/>
        <v>1</v>
      </c>
    </row>
    <row r="471" spans="1:10" x14ac:dyDescent="0.2">
      <c r="A471" s="158" t="s">
        <v>461</v>
      </c>
      <c r="B471" s="65">
        <v>0</v>
      </c>
      <c r="C471" s="66">
        <v>1</v>
      </c>
      <c r="D471" s="65">
        <v>13</v>
      </c>
      <c r="E471" s="66">
        <v>34</v>
      </c>
      <c r="F471" s="67"/>
      <c r="G471" s="65">
        <f t="shared" si="104"/>
        <v>-1</v>
      </c>
      <c r="H471" s="66">
        <f t="shared" si="105"/>
        <v>-21</v>
      </c>
      <c r="I471" s="20">
        <f t="shared" si="106"/>
        <v>-1</v>
      </c>
      <c r="J471" s="21">
        <f t="shared" si="107"/>
        <v>-0.61764705882352944</v>
      </c>
    </row>
    <row r="472" spans="1:10" x14ac:dyDescent="0.2">
      <c r="A472" s="158" t="s">
        <v>347</v>
      </c>
      <c r="B472" s="65">
        <v>14</v>
      </c>
      <c r="C472" s="66">
        <v>0</v>
      </c>
      <c r="D472" s="65">
        <v>16</v>
      </c>
      <c r="E472" s="66">
        <v>0</v>
      </c>
      <c r="F472" s="67"/>
      <c r="G472" s="65">
        <f t="shared" si="104"/>
        <v>14</v>
      </c>
      <c r="H472" s="66">
        <f t="shared" si="105"/>
        <v>16</v>
      </c>
      <c r="I472" s="20" t="str">
        <f t="shared" si="106"/>
        <v>-</v>
      </c>
      <c r="J472" s="21" t="str">
        <f t="shared" si="107"/>
        <v>-</v>
      </c>
    </row>
    <row r="473" spans="1:10" s="160" customFormat="1" x14ac:dyDescent="0.2">
      <c r="A473" s="178" t="s">
        <v>606</v>
      </c>
      <c r="B473" s="71">
        <v>122</v>
      </c>
      <c r="C473" s="72">
        <v>112</v>
      </c>
      <c r="D473" s="71">
        <v>1331</v>
      </c>
      <c r="E473" s="72">
        <v>1020</v>
      </c>
      <c r="F473" s="73"/>
      <c r="G473" s="71">
        <f t="shared" si="104"/>
        <v>10</v>
      </c>
      <c r="H473" s="72">
        <f t="shared" si="105"/>
        <v>311</v>
      </c>
      <c r="I473" s="37">
        <f t="shared" si="106"/>
        <v>8.9285714285714288E-2</v>
      </c>
      <c r="J473" s="38">
        <f t="shared" si="107"/>
        <v>0.30490196078431375</v>
      </c>
    </row>
    <row r="474" spans="1:10" x14ac:dyDescent="0.2">
      <c r="A474" s="177"/>
      <c r="B474" s="143"/>
      <c r="C474" s="144"/>
      <c r="D474" s="143"/>
      <c r="E474" s="144"/>
      <c r="F474" s="145"/>
      <c r="G474" s="143"/>
      <c r="H474" s="144"/>
      <c r="I474" s="151"/>
      <c r="J474" s="152"/>
    </row>
    <row r="475" spans="1:10" s="139" customFormat="1" x14ac:dyDescent="0.2">
      <c r="A475" s="159" t="s">
        <v>81</v>
      </c>
      <c r="B475" s="65"/>
      <c r="C475" s="66"/>
      <c r="D475" s="65"/>
      <c r="E475" s="66"/>
      <c r="F475" s="67"/>
      <c r="G475" s="65"/>
      <c r="H475" s="66"/>
      <c r="I475" s="20"/>
      <c r="J475" s="21"/>
    </row>
    <row r="476" spans="1:10" x14ac:dyDescent="0.2">
      <c r="A476" s="158" t="s">
        <v>251</v>
      </c>
      <c r="B476" s="65">
        <v>0</v>
      </c>
      <c r="C476" s="66">
        <v>1</v>
      </c>
      <c r="D476" s="65">
        <v>1</v>
      </c>
      <c r="E476" s="66">
        <v>1</v>
      </c>
      <c r="F476" s="67"/>
      <c r="G476" s="65">
        <f t="shared" ref="G476:G482" si="108">B476-C476</f>
        <v>-1</v>
      </c>
      <c r="H476" s="66">
        <f t="shared" ref="H476:H482" si="109">D476-E476</f>
        <v>0</v>
      </c>
      <c r="I476" s="20">
        <f t="shared" ref="I476:I482" si="110">IF(C476=0, "-", IF(G476/C476&lt;10, G476/C476, "&gt;999%"))</f>
        <v>-1</v>
      </c>
      <c r="J476" s="21">
        <f t="shared" ref="J476:J482" si="111">IF(E476=0, "-", IF(H476/E476&lt;10, H476/E476, "&gt;999%"))</f>
        <v>0</v>
      </c>
    </row>
    <row r="477" spans="1:10" x14ac:dyDescent="0.2">
      <c r="A477" s="158" t="s">
        <v>252</v>
      </c>
      <c r="B477" s="65">
        <v>0</v>
      </c>
      <c r="C477" s="66">
        <v>0</v>
      </c>
      <c r="D477" s="65">
        <v>6</v>
      </c>
      <c r="E477" s="66">
        <v>2</v>
      </c>
      <c r="F477" s="67"/>
      <c r="G477" s="65">
        <f t="shared" si="108"/>
        <v>0</v>
      </c>
      <c r="H477" s="66">
        <f t="shared" si="109"/>
        <v>4</v>
      </c>
      <c r="I477" s="20" t="str">
        <f t="shared" si="110"/>
        <v>-</v>
      </c>
      <c r="J477" s="21">
        <f t="shared" si="111"/>
        <v>2</v>
      </c>
    </row>
    <row r="478" spans="1:10" x14ac:dyDescent="0.2">
      <c r="A478" s="158" t="s">
        <v>265</v>
      </c>
      <c r="B478" s="65">
        <v>1</v>
      </c>
      <c r="C478" s="66">
        <v>0</v>
      </c>
      <c r="D478" s="65">
        <v>2</v>
      </c>
      <c r="E478" s="66">
        <v>1</v>
      </c>
      <c r="F478" s="67"/>
      <c r="G478" s="65">
        <f t="shared" si="108"/>
        <v>1</v>
      </c>
      <c r="H478" s="66">
        <f t="shared" si="109"/>
        <v>1</v>
      </c>
      <c r="I478" s="20" t="str">
        <f t="shared" si="110"/>
        <v>-</v>
      </c>
      <c r="J478" s="21">
        <f t="shared" si="111"/>
        <v>1</v>
      </c>
    </row>
    <row r="479" spans="1:10" x14ac:dyDescent="0.2">
      <c r="A479" s="158" t="s">
        <v>357</v>
      </c>
      <c r="B479" s="65">
        <v>10</v>
      </c>
      <c r="C479" s="66">
        <v>1</v>
      </c>
      <c r="D479" s="65">
        <v>83</v>
      </c>
      <c r="E479" s="66">
        <v>43</v>
      </c>
      <c r="F479" s="67"/>
      <c r="G479" s="65">
        <f t="shared" si="108"/>
        <v>9</v>
      </c>
      <c r="H479" s="66">
        <f t="shared" si="109"/>
        <v>40</v>
      </c>
      <c r="I479" s="20">
        <f t="shared" si="110"/>
        <v>9</v>
      </c>
      <c r="J479" s="21">
        <f t="shared" si="111"/>
        <v>0.93023255813953487</v>
      </c>
    </row>
    <row r="480" spans="1:10" x14ac:dyDescent="0.2">
      <c r="A480" s="158" t="s">
        <v>392</v>
      </c>
      <c r="B480" s="65">
        <v>7</v>
      </c>
      <c r="C480" s="66">
        <v>12</v>
      </c>
      <c r="D480" s="65">
        <v>75</v>
      </c>
      <c r="E480" s="66">
        <v>66</v>
      </c>
      <c r="F480" s="67"/>
      <c r="G480" s="65">
        <f t="shared" si="108"/>
        <v>-5</v>
      </c>
      <c r="H480" s="66">
        <f t="shared" si="109"/>
        <v>9</v>
      </c>
      <c r="I480" s="20">
        <f t="shared" si="110"/>
        <v>-0.41666666666666669</v>
      </c>
      <c r="J480" s="21">
        <f t="shared" si="111"/>
        <v>0.13636363636363635</v>
      </c>
    </row>
    <row r="481" spans="1:10" x14ac:dyDescent="0.2">
      <c r="A481" s="158" t="s">
        <v>432</v>
      </c>
      <c r="B481" s="65">
        <v>2</v>
      </c>
      <c r="C481" s="66">
        <v>3</v>
      </c>
      <c r="D481" s="65">
        <v>16</v>
      </c>
      <c r="E481" s="66">
        <v>15</v>
      </c>
      <c r="F481" s="67"/>
      <c r="G481" s="65">
        <f t="shared" si="108"/>
        <v>-1</v>
      </c>
      <c r="H481" s="66">
        <f t="shared" si="109"/>
        <v>1</v>
      </c>
      <c r="I481" s="20">
        <f t="shared" si="110"/>
        <v>-0.33333333333333331</v>
      </c>
      <c r="J481" s="21">
        <f t="shared" si="111"/>
        <v>6.6666666666666666E-2</v>
      </c>
    </row>
    <row r="482" spans="1:10" s="160" customFormat="1" x14ac:dyDescent="0.2">
      <c r="A482" s="165" t="s">
        <v>607</v>
      </c>
      <c r="B482" s="166">
        <v>20</v>
      </c>
      <c r="C482" s="167">
        <v>17</v>
      </c>
      <c r="D482" s="166">
        <v>183</v>
      </c>
      <c r="E482" s="167">
        <v>128</v>
      </c>
      <c r="F482" s="168"/>
      <c r="G482" s="166">
        <f t="shared" si="108"/>
        <v>3</v>
      </c>
      <c r="H482" s="167">
        <f t="shared" si="109"/>
        <v>55</v>
      </c>
      <c r="I482" s="169">
        <f t="shared" si="110"/>
        <v>0.17647058823529413</v>
      </c>
      <c r="J482" s="170">
        <f t="shared" si="111"/>
        <v>0.4296875</v>
      </c>
    </row>
    <row r="483" spans="1:10" x14ac:dyDescent="0.2">
      <c r="A483" s="171"/>
      <c r="B483" s="172"/>
      <c r="C483" s="173"/>
      <c r="D483" s="172"/>
      <c r="E483" s="173"/>
      <c r="F483" s="174"/>
      <c r="G483" s="172"/>
      <c r="H483" s="173"/>
      <c r="I483" s="175"/>
      <c r="J483" s="176"/>
    </row>
    <row r="484" spans="1:10" x14ac:dyDescent="0.2">
      <c r="A484" s="27" t="s">
        <v>16</v>
      </c>
      <c r="B484" s="71">
        <f>SUM(B7:B483)/2</f>
        <v>1382</v>
      </c>
      <c r="C484" s="77">
        <f>SUM(C7:C483)/2</f>
        <v>1337</v>
      </c>
      <c r="D484" s="71">
        <f>SUM(D7:D483)/2</f>
        <v>15281</v>
      </c>
      <c r="E484" s="77">
        <f>SUM(E7:E483)/2</f>
        <v>12550</v>
      </c>
      <c r="F484" s="73"/>
      <c r="G484" s="71">
        <f>B484-C484</f>
        <v>45</v>
      </c>
      <c r="H484" s="72">
        <f>D484-E484</f>
        <v>2731</v>
      </c>
      <c r="I484" s="37">
        <f>IF(C484=0, 0, G484/C484)</f>
        <v>3.3657442034405384E-2</v>
      </c>
      <c r="J484" s="38">
        <f>IF(E484=0, 0, H484/E484)</f>
        <v>0.21760956175298804</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scale="91" orientation="portrait" r:id="rId1"/>
  <headerFooter alignWithMargins="0">
    <oddFooter>&amp;L&amp;"Arial,Bold"&amp;9©Reproduction of VFACTS reports in whole or part, without prior permission is strictly forbidden
 &amp;C
&amp;"Arial,Bold"Page &amp;P&amp;R&amp;"Arial,Bold" 
&amp;D</oddFooter>
  </headerFooter>
  <rowBreaks count="8" manualBreakCount="8">
    <brk id="66" max="16383" man="1"/>
    <brk id="125" max="16383" man="1"/>
    <brk id="185" max="16383" man="1"/>
    <brk id="240" max="16383" man="1"/>
    <brk id="297" max="16383" man="1"/>
    <brk id="358" max="16383" man="1"/>
    <brk id="416" max="16383" man="1"/>
    <brk id="47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10</vt:i4>
      </vt:variant>
    </vt:vector>
  </HeadingPairs>
  <TitlesOfParts>
    <vt:vector size="26" baseType="lpstr">
      <vt:lpstr>Retail Sales By State</vt:lpstr>
      <vt:lpstr>Total Market Segmentation</vt:lpstr>
      <vt:lpstr>Retail Sales By Marque</vt:lpstr>
      <vt:lpstr>Retail Share By Marque</vt:lpstr>
      <vt:lpstr>Retail Sales By Buyer Type</vt:lpstr>
      <vt:lpstr>Retail Sales By Fuel Type</vt:lpstr>
      <vt:lpstr>Retail Sales By Country Of Orig</vt:lpstr>
      <vt:lpstr>Segment Model Passenger</vt:lpstr>
      <vt:lpstr>Marque Passenger</vt:lpstr>
      <vt:lpstr>Segment Model SUV</vt:lpstr>
      <vt:lpstr>Marque SUV</vt:lpstr>
      <vt:lpstr>Segment Model Light Commercial</vt:lpstr>
      <vt:lpstr>Marque Light Commercial</vt:lpstr>
      <vt:lpstr>Segment Model Heavy Commercial</vt:lpstr>
      <vt:lpstr>Marque Heavy Commercial</vt:lpstr>
      <vt:lpstr>Retail Sales By Marque &amp; Model</vt:lpstr>
      <vt:lpstr>'Retail Sales By State'!Print_Area</vt:lpstr>
      <vt:lpstr>'Marque Heavy Commercial'!Print_Titles</vt:lpstr>
      <vt:lpstr>'Marque Light Commercial'!Print_Titles</vt:lpstr>
      <vt:lpstr>'Marque Passenger'!Print_Titles</vt:lpstr>
      <vt:lpstr>'Marque SUV'!Print_Titles</vt:lpstr>
      <vt:lpstr>'Retail Sales By Marque &amp; Model'!Print_Titles</vt:lpstr>
      <vt:lpstr>'Segment Model Heavy Commercial'!Print_Titles</vt:lpstr>
      <vt:lpstr>'Segment Model Light Commercial'!Print_Titles</vt:lpstr>
      <vt:lpstr>'Segment Model Passenger'!Print_Titles</vt:lpstr>
      <vt:lpstr>'Segment Model SUV'!Print_Titles</vt:lpstr>
    </vt:vector>
  </TitlesOfParts>
  <Company>R. L. Polk Australia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parack</dc:creator>
  <cp:lastModifiedBy>Packham, Linda</cp:lastModifiedBy>
  <cp:lastPrinted>2005-10-12T01:01:15Z</cp:lastPrinted>
  <dcterms:created xsi:type="dcterms:W3CDTF">2005-07-19T06:26:52Z</dcterms:created>
  <dcterms:modified xsi:type="dcterms:W3CDTF">2020-10-04T19:49:59Z</dcterms:modified>
</cp:coreProperties>
</file>