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C:\VFACTS\Output\2022\Sep22\Std Reports\"/>
    </mc:Choice>
  </mc:AlternateContent>
  <xr:revisionPtr revIDLastSave="0" documentId="13_ncr:1_{23A5A243-7617-43F7-BB7A-4167CC4CB5D9}" xr6:coauthVersionLast="47" xr6:coauthVersionMax="47" xr10:uidLastSave="{00000000-0000-0000-0000-000000000000}"/>
  <bookViews>
    <workbookView xWindow="-24210" yWindow="1140" windowWidth="22560" windowHeight="14130"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 i="49" l="1"/>
  <c r="J8" i="49" s="1"/>
  <c r="G8" i="49"/>
  <c r="I8" i="49" s="1"/>
  <c r="I9" i="49"/>
  <c r="H9" i="49"/>
  <c r="J9" i="49" s="1"/>
  <c r="G9" i="49"/>
  <c r="I10" i="49"/>
  <c r="H10" i="49"/>
  <c r="J10" i="49" s="1"/>
  <c r="G10" i="49"/>
  <c r="H11" i="49"/>
  <c r="J11" i="49" s="1"/>
  <c r="G11" i="49"/>
  <c r="I11" i="49" s="1"/>
  <c r="H14" i="49"/>
  <c r="J14" i="49" s="1"/>
  <c r="G14" i="49"/>
  <c r="I14" i="49" s="1"/>
  <c r="I15" i="49"/>
  <c r="H15" i="49"/>
  <c r="J15" i="49" s="1"/>
  <c r="G15" i="49"/>
  <c r="H16" i="49"/>
  <c r="J16" i="49" s="1"/>
  <c r="G16" i="49"/>
  <c r="I16" i="49" s="1"/>
  <c r="I17" i="49"/>
  <c r="H17" i="49"/>
  <c r="J17" i="49" s="1"/>
  <c r="G17" i="49"/>
  <c r="I18" i="49"/>
  <c r="H18" i="49"/>
  <c r="J18" i="49" s="1"/>
  <c r="G18" i="49"/>
  <c r="I19" i="49"/>
  <c r="H19" i="49"/>
  <c r="J19" i="49" s="1"/>
  <c r="G19" i="49"/>
  <c r="I20" i="49"/>
  <c r="H20" i="49"/>
  <c r="J20" i="49" s="1"/>
  <c r="G20" i="49"/>
  <c r="J21" i="49"/>
  <c r="I21" i="49"/>
  <c r="H21" i="49"/>
  <c r="G21" i="49"/>
  <c r="J22" i="49"/>
  <c r="I22" i="49"/>
  <c r="H22" i="49"/>
  <c r="G22" i="49"/>
  <c r="H23" i="49"/>
  <c r="J23" i="49" s="1"/>
  <c r="G23" i="49"/>
  <c r="I23" i="49" s="1"/>
  <c r="H24" i="49"/>
  <c r="J24" i="49" s="1"/>
  <c r="G24" i="49"/>
  <c r="I24" i="49" s="1"/>
  <c r="H25" i="49"/>
  <c r="J25" i="49" s="1"/>
  <c r="G25" i="49"/>
  <c r="I25" i="49" s="1"/>
  <c r="I26" i="49"/>
  <c r="H26" i="49"/>
  <c r="J26" i="49" s="1"/>
  <c r="G26" i="49"/>
  <c r="I27" i="49"/>
  <c r="H27" i="49"/>
  <c r="J27" i="49" s="1"/>
  <c r="G27" i="49"/>
  <c r="I28" i="49"/>
  <c r="H28" i="49"/>
  <c r="J28" i="49" s="1"/>
  <c r="G28" i="49"/>
  <c r="J29" i="49"/>
  <c r="I29" i="49"/>
  <c r="H29" i="49"/>
  <c r="G29" i="49"/>
  <c r="H30" i="49"/>
  <c r="J30" i="49" s="1"/>
  <c r="G30" i="49"/>
  <c r="I30" i="49" s="1"/>
  <c r="J33" i="49"/>
  <c r="I33" i="49"/>
  <c r="H33" i="49"/>
  <c r="G33" i="49"/>
  <c r="J34" i="49"/>
  <c r="I34" i="49"/>
  <c r="H34" i="49"/>
  <c r="G34" i="49"/>
  <c r="H37" i="49"/>
  <c r="J37" i="49" s="1"/>
  <c r="G37" i="49"/>
  <c r="I37" i="49" s="1"/>
  <c r="I38" i="49"/>
  <c r="H38" i="49"/>
  <c r="J38" i="49" s="1"/>
  <c r="G38" i="49"/>
  <c r="H39" i="49"/>
  <c r="J39" i="49" s="1"/>
  <c r="G39" i="49"/>
  <c r="I39" i="49" s="1"/>
  <c r="H40" i="49"/>
  <c r="J40" i="49" s="1"/>
  <c r="G40" i="49"/>
  <c r="I40" i="49" s="1"/>
  <c r="H41" i="49"/>
  <c r="J41" i="49" s="1"/>
  <c r="G41" i="49"/>
  <c r="I41" i="49" s="1"/>
  <c r="J42" i="49"/>
  <c r="I42" i="49"/>
  <c r="H42" i="49"/>
  <c r="G42" i="49"/>
  <c r="I43" i="49"/>
  <c r="H43" i="49"/>
  <c r="J43" i="49" s="1"/>
  <c r="G43" i="49"/>
  <c r="I44" i="49"/>
  <c r="H44" i="49"/>
  <c r="J44" i="49" s="1"/>
  <c r="G44" i="49"/>
  <c r="J45" i="49"/>
  <c r="I45" i="49"/>
  <c r="H45" i="49"/>
  <c r="G45" i="49"/>
  <c r="J46" i="49"/>
  <c r="I46" i="49"/>
  <c r="H46" i="49"/>
  <c r="G46" i="49"/>
  <c r="J47" i="49"/>
  <c r="I47" i="49"/>
  <c r="H47" i="49"/>
  <c r="G47" i="49"/>
  <c r="J48" i="49"/>
  <c r="I48" i="49"/>
  <c r="H48" i="49"/>
  <c r="G48" i="49"/>
  <c r="H49" i="49"/>
  <c r="J49" i="49" s="1"/>
  <c r="G49" i="49"/>
  <c r="I49" i="49" s="1"/>
  <c r="I50" i="49"/>
  <c r="H50" i="49"/>
  <c r="J50" i="49" s="1"/>
  <c r="G50" i="49"/>
  <c r="I51" i="49"/>
  <c r="H51" i="49"/>
  <c r="J51" i="49" s="1"/>
  <c r="G51" i="49"/>
  <c r="I52" i="49"/>
  <c r="H52" i="49"/>
  <c r="J52" i="49" s="1"/>
  <c r="G52" i="49"/>
  <c r="H53" i="49"/>
  <c r="J53" i="49" s="1"/>
  <c r="G53" i="49"/>
  <c r="I53" i="49" s="1"/>
  <c r="I54" i="49"/>
  <c r="H54" i="49"/>
  <c r="J54" i="49" s="1"/>
  <c r="G54" i="49"/>
  <c r="H55" i="49"/>
  <c r="J55" i="49" s="1"/>
  <c r="G55" i="49"/>
  <c r="I55" i="49" s="1"/>
  <c r="H56" i="49"/>
  <c r="J56" i="49" s="1"/>
  <c r="G56" i="49"/>
  <c r="I56" i="49" s="1"/>
  <c r="J59" i="49"/>
  <c r="I59" i="49"/>
  <c r="H59" i="49"/>
  <c r="G59" i="49"/>
  <c r="H60" i="49"/>
  <c r="J60" i="49" s="1"/>
  <c r="G60" i="49"/>
  <c r="I60" i="49" s="1"/>
  <c r="J61" i="49"/>
  <c r="I61" i="49"/>
  <c r="H61" i="49"/>
  <c r="G61" i="49"/>
  <c r="H62" i="49"/>
  <c r="J62" i="49" s="1"/>
  <c r="G62" i="49"/>
  <c r="I62" i="49" s="1"/>
  <c r="I65" i="49"/>
  <c r="H65" i="49"/>
  <c r="J65" i="49" s="1"/>
  <c r="G65" i="49"/>
  <c r="I66" i="49"/>
  <c r="H66" i="49"/>
  <c r="J66" i="49" s="1"/>
  <c r="G66" i="49"/>
  <c r="I69" i="49"/>
  <c r="H69" i="49"/>
  <c r="J69" i="49" s="1"/>
  <c r="G69" i="49"/>
  <c r="J70" i="49"/>
  <c r="I70" i="49"/>
  <c r="H70" i="49"/>
  <c r="G70" i="49"/>
  <c r="J71" i="49"/>
  <c r="I71" i="49"/>
  <c r="H71" i="49"/>
  <c r="G71" i="49"/>
  <c r="I72" i="49"/>
  <c r="H72" i="49"/>
  <c r="J72" i="49" s="1"/>
  <c r="G72" i="49"/>
  <c r="J75" i="49"/>
  <c r="I75" i="49"/>
  <c r="H75" i="49"/>
  <c r="G75" i="49"/>
  <c r="J76" i="49"/>
  <c r="I76" i="49"/>
  <c r="H76" i="49"/>
  <c r="G76" i="49"/>
  <c r="J77" i="49"/>
  <c r="I77" i="49"/>
  <c r="H77" i="49"/>
  <c r="G77" i="49"/>
  <c r="J78" i="49"/>
  <c r="I78" i="49"/>
  <c r="H78" i="49"/>
  <c r="G78" i="49"/>
  <c r="I81" i="49"/>
  <c r="H81" i="49"/>
  <c r="J81" i="49" s="1"/>
  <c r="G81" i="49"/>
  <c r="I82" i="49"/>
  <c r="H82" i="49"/>
  <c r="J82" i="49" s="1"/>
  <c r="G82" i="49"/>
  <c r="I85" i="49"/>
  <c r="H85" i="49"/>
  <c r="J85" i="49" s="1"/>
  <c r="G85" i="49"/>
  <c r="I86" i="49"/>
  <c r="H86" i="49"/>
  <c r="J86" i="49" s="1"/>
  <c r="G86" i="49"/>
  <c r="J89" i="49"/>
  <c r="I89" i="49"/>
  <c r="H89" i="49"/>
  <c r="G89" i="49"/>
  <c r="I90" i="49"/>
  <c r="H90" i="49"/>
  <c r="J90" i="49" s="1"/>
  <c r="G90" i="49"/>
  <c r="I93" i="49"/>
  <c r="H93" i="49"/>
  <c r="J93" i="49" s="1"/>
  <c r="G93" i="49"/>
  <c r="H94" i="49"/>
  <c r="J94" i="49" s="1"/>
  <c r="G94" i="49"/>
  <c r="I94" i="49" s="1"/>
  <c r="I95" i="49"/>
  <c r="H95" i="49"/>
  <c r="J95" i="49" s="1"/>
  <c r="G95" i="49"/>
  <c r="I96" i="49"/>
  <c r="H96" i="49"/>
  <c r="J96" i="49" s="1"/>
  <c r="G96" i="49"/>
  <c r="H97" i="49"/>
  <c r="J97" i="49" s="1"/>
  <c r="G97" i="49"/>
  <c r="I97" i="49" s="1"/>
  <c r="I98" i="49"/>
  <c r="H98" i="49"/>
  <c r="J98" i="49" s="1"/>
  <c r="G98" i="49"/>
  <c r="H99" i="49"/>
  <c r="J99" i="49" s="1"/>
  <c r="G99" i="49"/>
  <c r="I99" i="49" s="1"/>
  <c r="H100" i="49"/>
  <c r="J100" i="49" s="1"/>
  <c r="G100" i="49"/>
  <c r="I100" i="49" s="1"/>
  <c r="I101" i="49"/>
  <c r="H101" i="49"/>
  <c r="J101" i="49" s="1"/>
  <c r="G101" i="49"/>
  <c r="I102" i="49"/>
  <c r="H102" i="49"/>
  <c r="J102" i="49" s="1"/>
  <c r="G102" i="49"/>
  <c r="I103" i="49"/>
  <c r="H103" i="49"/>
  <c r="J103" i="49" s="1"/>
  <c r="G103" i="49"/>
  <c r="H104" i="49"/>
  <c r="J104" i="49" s="1"/>
  <c r="G104" i="49"/>
  <c r="I104" i="49" s="1"/>
  <c r="H107" i="49"/>
  <c r="J107" i="49" s="1"/>
  <c r="G107" i="49"/>
  <c r="I107" i="49" s="1"/>
  <c r="H108" i="49"/>
  <c r="J108" i="49" s="1"/>
  <c r="G108" i="49"/>
  <c r="I108" i="49" s="1"/>
  <c r="J111" i="49"/>
  <c r="I111" i="49"/>
  <c r="H111" i="49"/>
  <c r="G111" i="49"/>
  <c r="J112" i="49"/>
  <c r="I112" i="49"/>
  <c r="H112" i="49"/>
  <c r="G112" i="49"/>
  <c r="J113" i="49"/>
  <c r="I113" i="49"/>
  <c r="H113" i="49"/>
  <c r="G113" i="49"/>
  <c r="J114" i="49"/>
  <c r="I114" i="49"/>
  <c r="H114" i="49"/>
  <c r="G114" i="49"/>
  <c r="I115" i="49"/>
  <c r="H115" i="49"/>
  <c r="J115" i="49" s="1"/>
  <c r="G115" i="49"/>
  <c r="I116" i="49"/>
  <c r="H116" i="49"/>
  <c r="J116" i="49" s="1"/>
  <c r="G116" i="49"/>
  <c r="I119" i="49"/>
  <c r="H119" i="49"/>
  <c r="J119" i="49" s="1"/>
  <c r="G119" i="49"/>
  <c r="H120" i="49"/>
  <c r="J120" i="49" s="1"/>
  <c r="G120" i="49"/>
  <c r="I120" i="49" s="1"/>
  <c r="H121" i="49"/>
  <c r="J121" i="49" s="1"/>
  <c r="G121" i="49"/>
  <c r="I121" i="49" s="1"/>
  <c r="H122" i="49"/>
  <c r="J122" i="49" s="1"/>
  <c r="G122" i="49"/>
  <c r="I122" i="49" s="1"/>
  <c r="I123" i="49"/>
  <c r="H123" i="49"/>
  <c r="J123" i="49" s="1"/>
  <c r="G123" i="49"/>
  <c r="H124" i="49"/>
  <c r="J124" i="49" s="1"/>
  <c r="G124" i="49"/>
  <c r="I124" i="49" s="1"/>
  <c r="J125" i="49"/>
  <c r="I125" i="49"/>
  <c r="H125" i="49"/>
  <c r="G125" i="49"/>
  <c r="H126" i="49"/>
  <c r="J126" i="49" s="1"/>
  <c r="G126" i="49"/>
  <c r="I126" i="49" s="1"/>
  <c r="H127" i="49"/>
  <c r="J127" i="49" s="1"/>
  <c r="G127" i="49"/>
  <c r="I127" i="49" s="1"/>
  <c r="I130" i="49"/>
  <c r="H130" i="49"/>
  <c r="J130" i="49" s="1"/>
  <c r="G130" i="49"/>
  <c r="I131" i="49"/>
  <c r="H131" i="49"/>
  <c r="J131" i="49" s="1"/>
  <c r="G131" i="49"/>
  <c r="I134" i="49"/>
  <c r="H134" i="49"/>
  <c r="J134" i="49" s="1"/>
  <c r="G134" i="49"/>
  <c r="H135" i="49"/>
  <c r="J135" i="49" s="1"/>
  <c r="G135" i="49"/>
  <c r="I135" i="49" s="1"/>
  <c r="H136" i="49"/>
  <c r="J136" i="49" s="1"/>
  <c r="G136" i="49"/>
  <c r="I136" i="49" s="1"/>
  <c r="H137" i="49"/>
  <c r="J137" i="49" s="1"/>
  <c r="G137" i="49"/>
  <c r="I137" i="49" s="1"/>
  <c r="I138" i="49"/>
  <c r="H138" i="49"/>
  <c r="J138" i="49" s="1"/>
  <c r="G138" i="49"/>
  <c r="I139" i="49"/>
  <c r="H139" i="49"/>
  <c r="J139" i="49" s="1"/>
  <c r="G139" i="49"/>
  <c r="H140" i="49"/>
  <c r="J140" i="49" s="1"/>
  <c r="G140" i="49"/>
  <c r="I140" i="49" s="1"/>
  <c r="J143" i="49"/>
  <c r="I143" i="49"/>
  <c r="H143" i="49"/>
  <c r="G143" i="49"/>
  <c r="H144" i="49"/>
  <c r="J144" i="49" s="1"/>
  <c r="G144" i="49"/>
  <c r="I144" i="49" s="1"/>
  <c r="H145" i="49"/>
  <c r="J145" i="49" s="1"/>
  <c r="G145" i="49"/>
  <c r="I145" i="49" s="1"/>
  <c r="I146" i="49"/>
  <c r="H146" i="49"/>
  <c r="J146" i="49" s="1"/>
  <c r="G146" i="49"/>
  <c r="I147" i="49"/>
  <c r="H147" i="49"/>
  <c r="J147" i="49" s="1"/>
  <c r="G147" i="49"/>
  <c r="J148" i="49"/>
  <c r="I148" i="49"/>
  <c r="H148" i="49"/>
  <c r="G148" i="49"/>
  <c r="H149" i="49"/>
  <c r="J149" i="49" s="1"/>
  <c r="G149" i="49"/>
  <c r="I149" i="49" s="1"/>
  <c r="H150" i="49"/>
  <c r="J150" i="49" s="1"/>
  <c r="G150" i="49"/>
  <c r="I150" i="49" s="1"/>
  <c r="H151" i="49"/>
  <c r="J151" i="49" s="1"/>
  <c r="G151" i="49"/>
  <c r="I151" i="49" s="1"/>
  <c r="H152" i="49"/>
  <c r="J152" i="49" s="1"/>
  <c r="G152" i="49"/>
  <c r="I152" i="49" s="1"/>
  <c r="H153" i="49"/>
  <c r="J153" i="49" s="1"/>
  <c r="G153" i="49"/>
  <c r="I153" i="49" s="1"/>
  <c r="H154" i="49"/>
  <c r="J154" i="49" s="1"/>
  <c r="G154" i="49"/>
  <c r="I154" i="49" s="1"/>
  <c r="H155" i="49"/>
  <c r="J155" i="49" s="1"/>
  <c r="G155" i="49"/>
  <c r="I155" i="49" s="1"/>
  <c r="I156" i="49"/>
  <c r="H156" i="49"/>
  <c r="J156" i="49" s="1"/>
  <c r="G156" i="49"/>
  <c r="H157" i="49"/>
  <c r="J157" i="49" s="1"/>
  <c r="G157" i="49"/>
  <c r="I157" i="49" s="1"/>
  <c r="H158" i="49"/>
  <c r="J158" i="49" s="1"/>
  <c r="G158" i="49"/>
  <c r="I158" i="49" s="1"/>
  <c r="I161" i="49"/>
  <c r="H161" i="49"/>
  <c r="J161" i="49" s="1"/>
  <c r="G161" i="49"/>
  <c r="I162" i="49"/>
  <c r="H162" i="49"/>
  <c r="J162" i="49" s="1"/>
  <c r="G162" i="49"/>
  <c r="H165" i="49"/>
  <c r="J165" i="49" s="1"/>
  <c r="G165" i="49"/>
  <c r="I165" i="49" s="1"/>
  <c r="H166" i="49"/>
  <c r="J166" i="49" s="1"/>
  <c r="G166" i="49"/>
  <c r="I166" i="49" s="1"/>
  <c r="H169" i="49"/>
  <c r="J169" i="49" s="1"/>
  <c r="G169" i="49"/>
  <c r="I169" i="49" s="1"/>
  <c r="H170" i="49"/>
  <c r="J170" i="49" s="1"/>
  <c r="G170" i="49"/>
  <c r="I170" i="49" s="1"/>
  <c r="H171" i="49"/>
  <c r="J171" i="49" s="1"/>
  <c r="G171" i="49"/>
  <c r="I171" i="49" s="1"/>
  <c r="H172" i="49"/>
  <c r="J172" i="49" s="1"/>
  <c r="G172" i="49"/>
  <c r="I172" i="49" s="1"/>
  <c r="I175" i="49"/>
  <c r="H175" i="49"/>
  <c r="J175" i="49" s="1"/>
  <c r="G175" i="49"/>
  <c r="H176" i="49"/>
  <c r="J176" i="49" s="1"/>
  <c r="G176" i="49"/>
  <c r="I176" i="49" s="1"/>
  <c r="H177" i="49"/>
  <c r="J177" i="49" s="1"/>
  <c r="G177" i="49"/>
  <c r="I177" i="49" s="1"/>
  <c r="H180" i="49"/>
  <c r="J180" i="49" s="1"/>
  <c r="G180" i="49"/>
  <c r="I180" i="49" s="1"/>
  <c r="H181" i="49"/>
  <c r="J181" i="49" s="1"/>
  <c r="G181" i="49"/>
  <c r="I181" i="49" s="1"/>
  <c r="I182" i="49"/>
  <c r="H182" i="49"/>
  <c r="J182" i="49" s="1"/>
  <c r="G182" i="49"/>
  <c r="I183" i="49"/>
  <c r="H183" i="49"/>
  <c r="J183" i="49" s="1"/>
  <c r="G183" i="49"/>
  <c r="I184" i="49"/>
  <c r="H184" i="49"/>
  <c r="J184" i="49" s="1"/>
  <c r="G184" i="49"/>
  <c r="H185" i="49"/>
  <c r="J185" i="49" s="1"/>
  <c r="G185" i="49"/>
  <c r="I185" i="49" s="1"/>
  <c r="H186" i="49"/>
  <c r="J186" i="49" s="1"/>
  <c r="G186" i="49"/>
  <c r="I186" i="49" s="1"/>
  <c r="I189" i="49"/>
  <c r="H189" i="49"/>
  <c r="J189" i="49" s="1"/>
  <c r="G189" i="49"/>
  <c r="H190" i="49"/>
  <c r="J190" i="49" s="1"/>
  <c r="G190" i="49"/>
  <c r="I190" i="49" s="1"/>
  <c r="H191" i="49"/>
  <c r="J191" i="49" s="1"/>
  <c r="G191" i="49"/>
  <c r="I191" i="49" s="1"/>
  <c r="H192" i="49"/>
  <c r="J192" i="49" s="1"/>
  <c r="G192" i="49"/>
  <c r="I192" i="49" s="1"/>
  <c r="H193" i="49"/>
  <c r="J193" i="49" s="1"/>
  <c r="G193" i="49"/>
  <c r="I193" i="49" s="1"/>
  <c r="H194" i="49"/>
  <c r="J194" i="49" s="1"/>
  <c r="G194" i="49"/>
  <c r="I194" i="49" s="1"/>
  <c r="H197" i="49"/>
  <c r="J197" i="49" s="1"/>
  <c r="G197" i="49"/>
  <c r="I197" i="49" s="1"/>
  <c r="H198" i="49"/>
  <c r="J198" i="49" s="1"/>
  <c r="G198" i="49"/>
  <c r="I198" i="49" s="1"/>
  <c r="J199" i="49"/>
  <c r="I199" i="49"/>
  <c r="H199" i="49"/>
  <c r="G199" i="49"/>
  <c r="I200" i="49"/>
  <c r="H200" i="49"/>
  <c r="J200" i="49" s="1"/>
  <c r="G200" i="49"/>
  <c r="H201" i="49"/>
  <c r="J201" i="49" s="1"/>
  <c r="G201" i="49"/>
  <c r="I201" i="49" s="1"/>
  <c r="H202" i="49"/>
  <c r="J202" i="49" s="1"/>
  <c r="G202" i="49"/>
  <c r="I202" i="49" s="1"/>
  <c r="H203" i="49"/>
  <c r="J203" i="49" s="1"/>
  <c r="G203" i="49"/>
  <c r="I203" i="49" s="1"/>
  <c r="H204" i="49"/>
  <c r="J204" i="49" s="1"/>
  <c r="G204" i="49"/>
  <c r="I204" i="49" s="1"/>
  <c r="H205" i="49"/>
  <c r="J205" i="49" s="1"/>
  <c r="G205" i="49"/>
  <c r="I205" i="49" s="1"/>
  <c r="H206" i="49"/>
  <c r="J206" i="49" s="1"/>
  <c r="G206" i="49"/>
  <c r="I206" i="49" s="1"/>
  <c r="H207" i="49"/>
  <c r="J207" i="49" s="1"/>
  <c r="G207" i="49"/>
  <c r="I207" i="49" s="1"/>
  <c r="H208" i="49"/>
  <c r="J208" i="49" s="1"/>
  <c r="G208" i="49"/>
  <c r="I208" i="49" s="1"/>
  <c r="I211" i="49"/>
  <c r="H211" i="49"/>
  <c r="J211" i="49" s="1"/>
  <c r="G211" i="49"/>
  <c r="I212" i="49"/>
  <c r="H212" i="49"/>
  <c r="J212" i="49" s="1"/>
  <c r="G212" i="49"/>
  <c r="H215" i="49"/>
  <c r="J215" i="49" s="1"/>
  <c r="G215" i="49"/>
  <c r="I215" i="49" s="1"/>
  <c r="H216" i="49"/>
  <c r="J216" i="49" s="1"/>
  <c r="G216" i="49"/>
  <c r="I216" i="49" s="1"/>
  <c r="H217" i="49"/>
  <c r="J217" i="49" s="1"/>
  <c r="G217" i="49"/>
  <c r="I217" i="49" s="1"/>
  <c r="J218" i="49"/>
  <c r="I218" i="49"/>
  <c r="H218" i="49"/>
  <c r="G218" i="49"/>
  <c r="I219" i="49"/>
  <c r="H219" i="49"/>
  <c r="J219" i="49" s="1"/>
  <c r="G219" i="49"/>
  <c r="I220" i="49"/>
  <c r="H220" i="49"/>
  <c r="J220" i="49" s="1"/>
  <c r="G220" i="49"/>
  <c r="H221" i="49"/>
  <c r="J221" i="49" s="1"/>
  <c r="G221" i="49"/>
  <c r="I221" i="49" s="1"/>
  <c r="H222" i="49"/>
  <c r="J222" i="49" s="1"/>
  <c r="G222" i="49"/>
  <c r="I222" i="49" s="1"/>
  <c r="I225" i="49"/>
  <c r="H225" i="49"/>
  <c r="J225" i="49" s="1"/>
  <c r="G225" i="49"/>
  <c r="I226" i="49"/>
  <c r="H226" i="49"/>
  <c r="J226" i="49" s="1"/>
  <c r="G226" i="49"/>
  <c r="I227" i="49"/>
  <c r="H227" i="49"/>
  <c r="J227" i="49" s="1"/>
  <c r="G227" i="49"/>
  <c r="I228" i="49"/>
  <c r="H228" i="49"/>
  <c r="J228" i="49" s="1"/>
  <c r="G228" i="49"/>
  <c r="H229" i="49"/>
  <c r="J229" i="49" s="1"/>
  <c r="G229" i="49"/>
  <c r="I229" i="49" s="1"/>
  <c r="H230" i="49"/>
  <c r="J230" i="49" s="1"/>
  <c r="G230" i="49"/>
  <c r="I230" i="49" s="1"/>
  <c r="I231" i="49"/>
  <c r="H231" i="49"/>
  <c r="J231" i="49" s="1"/>
  <c r="G231" i="49"/>
  <c r="H232" i="49"/>
  <c r="J232" i="49" s="1"/>
  <c r="G232" i="49"/>
  <c r="I232" i="49" s="1"/>
  <c r="I235" i="49"/>
  <c r="H235" i="49"/>
  <c r="J235" i="49" s="1"/>
  <c r="G235" i="49"/>
  <c r="H236" i="49"/>
  <c r="J236" i="49" s="1"/>
  <c r="G236" i="49"/>
  <c r="I236" i="49" s="1"/>
  <c r="H237" i="49"/>
  <c r="J237" i="49" s="1"/>
  <c r="G237" i="49"/>
  <c r="I237" i="49" s="1"/>
  <c r="I238" i="49"/>
  <c r="H238" i="49"/>
  <c r="J238" i="49" s="1"/>
  <c r="G238" i="49"/>
  <c r="H239" i="49"/>
  <c r="J239" i="49" s="1"/>
  <c r="G239" i="49"/>
  <c r="I239" i="49" s="1"/>
  <c r="H240" i="49"/>
  <c r="J240" i="49" s="1"/>
  <c r="G240" i="49"/>
  <c r="I240" i="49" s="1"/>
  <c r="H241" i="49"/>
  <c r="J241" i="49" s="1"/>
  <c r="G241" i="49"/>
  <c r="I241" i="49" s="1"/>
  <c r="H242" i="49"/>
  <c r="J242" i="49" s="1"/>
  <c r="G242" i="49"/>
  <c r="I242" i="49" s="1"/>
  <c r="I243" i="49"/>
  <c r="H243" i="49"/>
  <c r="J243" i="49" s="1"/>
  <c r="G243" i="49"/>
  <c r="H244" i="49"/>
  <c r="J244" i="49" s="1"/>
  <c r="G244" i="49"/>
  <c r="I244" i="49" s="1"/>
  <c r="H245" i="49"/>
  <c r="J245" i="49" s="1"/>
  <c r="G245" i="49"/>
  <c r="I245" i="49" s="1"/>
  <c r="I248" i="49"/>
  <c r="H248" i="49"/>
  <c r="J248" i="49" s="1"/>
  <c r="G248" i="49"/>
  <c r="I249" i="49"/>
  <c r="H249" i="49"/>
  <c r="J249" i="49" s="1"/>
  <c r="G249" i="49"/>
  <c r="I252" i="49"/>
  <c r="H252" i="49"/>
  <c r="J252" i="49" s="1"/>
  <c r="G252" i="49"/>
  <c r="I253" i="49"/>
  <c r="H253" i="49"/>
  <c r="J253" i="49" s="1"/>
  <c r="G253" i="49"/>
  <c r="I254" i="49"/>
  <c r="H254" i="49"/>
  <c r="J254" i="49" s="1"/>
  <c r="G254" i="49"/>
  <c r="H257" i="49"/>
  <c r="J257" i="49" s="1"/>
  <c r="G257" i="49"/>
  <c r="I257" i="49" s="1"/>
  <c r="H258" i="49"/>
  <c r="J258" i="49" s="1"/>
  <c r="G258" i="49"/>
  <c r="I258" i="49" s="1"/>
  <c r="H259" i="49"/>
  <c r="J259" i="49" s="1"/>
  <c r="G259" i="49"/>
  <c r="I259" i="49" s="1"/>
  <c r="H260" i="49"/>
  <c r="J260" i="49" s="1"/>
  <c r="G260" i="49"/>
  <c r="I260" i="49" s="1"/>
  <c r="H261" i="49"/>
  <c r="J261" i="49" s="1"/>
  <c r="G261" i="49"/>
  <c r="I261" i="49" s="1"/>
  <c r="H262" i="49"/>
  <c r="J262" i="49" s="1"/>
  <c r="G262" i="49"/>
  <c r="I262" i="49" s="1"/>
  <c r="H263" i="49"/>
  <c r="J263" i="49" s="1"/>
  <c r="G263" i="49"/>
  <c r="I263" i="49" s="1"/>
  <c r="I264" i="49"/>
  <c r="H264" i="49"/>
  <c r="J264" i="49" s="1"/>
  <c r="G264" i="49"/>
  <c r="I265" i="49"/>
  <c r="H265" i="49"/>
  <c r="J265" i="49" s="1"/>
  <c r="G265" i="49"/>
  <c r="H266" i="49"/>
  <c r="J266" i="49" s="1"/>
  <c r="G266" i="49"/>
  <c r="I266" i="49" s="1"/>
  <c r="H267" i="49"/>
  <c r="J267" i="49" s="1"/>
  <c r="G267" i="49"/>
  <c r="I267" i="49" s="1"/>
  <c r="H268" i="49"/>
  <c r="J268" i="49" s="1"/>
  <c r="G268" i="49"/>
  <c r="I268" i="49" s="1"/>
  <c r="H269" i="49"/>
  <c r="J269" i="49" s="1"/>
  <c r="G269" i="49"/>
  <c r="I269" i="49" s="1"/>
  <c r="H272" i="49"/>
  <c r="J272" i="49" s="1"/>
  <c r="G272" i="49"/>
  <c r="I272" i="49" s="1"/>
  <c r="I273" i="49"/>
  <c r="H273" i="49"/>
  <c r="J273" i="49" s="1"/>
  <c r="G273" i="49"/>
  <c r="I274" i="49"/>
  <c r="H274" i="49"/>
  <c r="J274" i="49" s="1"/>
  <c r="G274" i="49"/>
  <c r="H275" i="49"/>
  <c r="J275" i="49" s="1"/>
  <c r="G275" i="49"/>
  <c r="I275" i="49" s="1"/>
  <c r="H276" i="49"/>
  <c r="J276" i="49" s="1"/>
  <c r="G276" i="49"/>
  <c r="I276" i="49" s="1"/>
  <c r="H277" i="49"/>
  <c r="J277" i="49" s="1"/>
  <c r="G277" i="49"/>
  <c r="I277" i="49" s="1"/>
  <c r="I278" i="49"/>
  <c r="H278" i="49"/>
  <c r="J278" i="49" s="1"/>
  <c r="G278" i="49"/>
  <c r="J279" i="49"/>
  <c r="I279" i="49"/>
  <c r="H279" i="49"/>
  <c r="G279" i="49"/>
  <c r="I280" i="49"/>
  <c r="H280" i="49"/>
  <c r="J280" i="49" s="1"/>
  <c r="G280" i="49"/>
  <c r="J281" i="49"/>
  <c r="I281" i="49"/>
  <c r="H281" i="49"/>
  <c r="G281" i="49"/>
  <c r="H282" i="49"/>
  <c r="J282" i="49" s="1"/>
  <c r="G282" i="49"/>
  <c r="I282" i="49" s="1"/>
  <c r="H283" i="49"/>
  <c r="J283" i="49" s="1"/>
  <c r="G283" i="49"/>
  <c r="I283" i="49" s="1"/>
  <c r="H284" i="49"/>
  <c r="J284" i="49" s="1"/>
  <c r="G284" i="49"/>
  <c r="I284" i="49" s="1"/>
  <c r="I285" i="49"/>
  <c r="H285" i="49"/>
  <c r="J285" i="49" s="1"/>
  <c r="G285" i="49"/>
  <c r="H286" i="49"/>
  <c r="J286" i="49" s="1"/>
  <c r="G286" i="49"/>
  <c r="I286" i="49" s="1"/>
  <c r="H287" i="49"/>
  <c r="J287" i="49" s="1"/>
  <c r="G287" i="49"/>
  <c r="I287" i="49" s="1"/>
  <c r="H288" i="49"/>
  <c r="J288" i="49" s="1"/>
  <c r="G288" i="49"/>
  <c r="I288" i="49" s="1"/>
  <c r="H289" i="49"/>
  <c r="J289" i="49" s="1"/>
  <c r="G289" i="49"/>
  <c r="I289" i="49" s="1"/>
  <c r="H290" i="49"/>
  <c r="J290" i="49" s="1"/>
  <c r="G290" i="49"/>
  <c r="I290" i="49" s="1"/>
  <c r="J293" i="49"/>
  <c r="I293" i="49"/>
  <c r="H293" i="49"/>
  <c r="G293" i="49"/>
  <c r="I294" i="49"/>
  <c r="H294" i="49"/>
  <c r="J294" i="49" s="1"/>
  <c r="G294" i="49"/>
  <c r="I295" i="49"/>
  <c r="H295" i="49"/>
  <c r="J295" i="49" s="1"/>
  <c r="G295" i="49"/>
  <c r="I296" i="49"/>
  <c r="H296" i="49"/>
  <c r="J296" i="49" s="1"/>
  <c r="G296" i="49"/>
  <c r="I297" i="49"/>
  <c r="H297" i="49"/>
  <c r="J297" i="49" s="1"/>
  <c r="G297" i="49"/>
  <c r="J298" i="49"/>
  <c r="I298" i="49"/>
  <c r="H298" i="49"/>
  <c r="G298" i="49"/>
  <c r="I299" i="49"/>
  <c r="H299" i="49"/>
  <c r="J299" i="49" s="1"/>
  <c r="G299" i="49"/>
  <c r="I300" i="49"/>
  <c r="H300" i="49"/>
  <c r="J300" i="49" s="1"/>
  <c r="G300" i="49"/>
  <c r="H303" i="49"/>
  <c r="J303" i="49" s="1"/>
  <c r="G303" i="49"/>
  <c r="I303" i="49" s="1"/>
  <c r="H304" i="49"/>
  <c r="J304" i="49" s="1"/>
  <c r="G304" i="49"/>
  <c r="I304" i="49" s="1"/>
  <c r="H305" i="49"/>
  <c r="J305" i="49" s="1"/>
  <c r="G305" i="49"/>
  <c r="I305" i="49" s="1"/>
  <c r="H306" i="49"/>
  <c r="J306" i="49" s="1"/>
  <c r="G306" i="49"/>
  <c r="I306" i="49" s="1"/>
  <c r="I309" i="49"/>
  <c r="H309" i="49"/>
  <c r="J309" i="49" s="1"/>
  <c r="G309" i="49"/>
  <c r="I310" i="49"/>
  <c r="H310" i="49"/>
  <c r="J310" i="49" s="1"/>
  <c r="G310" i="49"/>
  <c r="H311" i="49"/>
  <c r="J311" i="49" s="1"/>
  <c r="G311" i="49"/>
  <c r="I311" i="49" s="1"/>
  <c r="H312" i="49"/>
  <c r="J312" i="49" s="1"/>
  <c r="G312" i="49"/>
  <c r="I312" i="49" s="1"/>
  <c r="H313" i="49"/>
  <c r="J313" i="49" s="1"/>
  <c r="G313" i="49"/>
  <c r="I313" i="49" s="1"/>
  <c r="H316" i="49"/>
  <c r="J316" i="49" s="1"/>
  <c r="G316" i="49"/>
  <c r="I316" i="49" s="1"/>
  <c r="H317" i="49"/>
  <c r="J317" i="49" s="1"/>
  <c r="G317" i="49"/>
  <c r="I317" i="49" s="1"/>
  <c r="I318" i="49"/>
  <c r="H318" i="49"/>
  <c r="J318" i="49" s="1"/>
  <c r="G318" i="49"/>
  <c r="I319" i="49"/>
  <c r="H319" i="49"/>
  <c r="J319" i="49" s="1"/>
  <c r="G319" i="49"/>
  <c r="H320" i="49"/>
  <c r="J320" i="49" s="1"/>
  <c r="G320" i="49"/>
  <c r="I320" i="49" s="1"/>
  <c r="H321" i="49"/>
  <c r="J321" i="49" s="1"/>
  <c r="G321" i="49"/>
  <c r="I321" i="49" s="1"/>
  <c r="H322" i="49"/>
  <c r="J322" i="49" s="1"/>
  <c r="G322" i="49"/>
  <c r="I322" i="49" s="1"/>
  <c r="I323" i="49"/>
  <c r="H323" i="49"/>
  <c r="J323" i="49" s="1"/>
  <c r="G323" i="49"/>
  <c r="H324" i="49"/>
  <c r="J324" i="49" s="1"/>
  <c r="G324" i="49"/>
  <c r="I324" i="49" s="1"/>
  <c r="H325" i="49"/>
  <c r="J325" i="49" s="1"/>
  <c r="G325" i="49"/>
  <c r="I325" i="49" s="1"/>
  <c r="H328" i="49"/>
  <c r="J328" i="49" s="1"/>
  <c r="G328" i="49"/>
  <c r="I328" i="49" s="1"/>
  <c r="H329" i="49"/>
  <c r="J329" i="49" s="1"/>
  <c r="G329" i="49"/>
  <c r="I329" i="49" s="1"/>
  <c r="H330" i="49"/>
  <c r="J330" i="49" s="1"/>
  <c r="G330" i="49"/>
  <c r="I330" i="49" s="1"/>
  <c r="H331" i="49"/>
  <c r="J331" i="49" s="1"/>
  <c r="G331" i="49"/>
  <c r="I331" i="49" s="1"/>
  <c r="H332" i="49"/>
  <c r="J332" i="49" s="1"/>
  <c r="G332" i="49"/>
  <c r="I332" i="49" s="1"/>
  <c r="H333" i="49"/>
  <c r="J333" i="49" s="1"/>
  <c r="G333" i="49"/>
  <c r="I333" i="49" s="1"/>
  <c r="H334" i="49"/>
  <c r="J334" i="49" s="1"/>
  <c r="G334" i="49"/>
  <c r="I334" i="49" s="1"/>
  <c r="H335" i="49"/>
  <c r="J335" i="49" s="1"/>
  <c r="G335" i="49"/>
  <c r="I335" i="49" s="1"/>
  <c r="H336" i="49"/>
  <c r="J336" i="49" s="1"/>
  <c r="G336" i="49"/>
  <c r="I336" i="49" s="1"/>
  <c r="H337" i="49"/>
  <c r="J337" i="49" s="1"/>
  <c r="G337" i="49"/>
  <c r="I337" i="49" s="1"/>
  <c r="I340" i="49"/>
  <c r="H340" i="49"/>
  <c r="J340" i="49" s="1"/>
  <c r="G340" i="49"/>
  <c r="I341" i="49"/>
  <c r="H341" i="49"/>
  <c r="J341" i="49" s="1"/>
  <c r="G341" i="49"/>
  <c r="I342" i="49"/>
  <c r="H342" i="49"/>
  <c r="J342" i="49" s="1"/>
  <c r="G342" i="49"/>
  <c r="I343" i="49"/>
  <c r="H343" i="49"/>
  <c r="J343" i="49" s="1"/>
  <c r="G343" i="49"/>
  <c r="I344" i="49"/>
  <c r="H344" i="49"/>
  <c r="J344" i="49" s="1"/>
  <c r="G344" i="49"/>
  <c r="I345" i="49"/>
  <c r="H345" i="49"/>
  <c r="J345" i="49" s="1"/>
  <c r="G345" i="49"/>
  <c r="J346" i="49"/>
  <c r="I346" i="49"/>
  <c r="H346" i="49"/>
  <c r="G346" i="49"/>
  <c r="I347" i="49"/>
  <c r="H347" i="49"/>
  <c r="J347" i="49" s="1"/>
  <c r="G347" i="49"/>
  <c r="J350" i="49"/>
  <c r="I350" i="49"/>
  <c r="H350" i="49"/>
  <c r="G350" i="49"/>
  <c r="J351" i="49"/>
  <c r="I351" i="49"/>
  <c r="H351" i="49"/>
  <c r="G351" i="49"/>
  <c r="I354" i="49"/>
  <c r="H354" i="49"/>
  <c r="J354" i="49" s="1"/>
  <c r="G354" i="49"/>
  <c r="I355" i="49"/>
  <c r="H355" i="49"/>
  <c r="J355" i="49" s="1"/>
  <c r="G355" i="49"/>
  <c r="H356" i="49"/>
  <c r="J356" i="49" s="1"/>
  <c r="G356" i="49"/>
  <c r="I356" i="49" s="1"/>
  <c r="H357" i="49"/>
  <c r="J357" i="49" s="1"/>
  <c r="G357" i="49"/>
  <c r="I357" i="49" s="1"/>
  <c r="H358" i="49"/>
  <c r="J358" i="49" s="1"/>
  <c r="G358" i="49"/>
  <c r="I358" i="49" s="1"/>
  <c r="H359" i="49"/>
  <c r="J359" i="49" s="1"/>
  <c r="G359" i="49"/>
  <c r="I359" i="49" s="1"/>
  <c r="I360" i="49"/>
  <c r="H360" i="49"/>
  <c r="J360" i="49" s="1"/>
  <c r="G360" i="49"/>
  <c r="H361" i="49"/>
  <c r="J361" i="49" s="1"/>
  <c r="G361" i="49"/>
  <c r="I361" i="49" s="1"/>
  <c r="H364" i="49"/>
  <c r="J364" i="49" s="1"/>
  <c r="G364" i="49"/>
  <c r="I364" i="49" s="1"/>
  <c r="H365" i="49"/>
  <c r="J365" i="49" s="1"/>
  <c r="G365" i="49"/>
  <c r="I365" i="49" s="1"/>
  <c r="H366" i="49"/>
  <c r="J366" i="49" s="1"/>
  <c r="G366" i="49"/>
  <c r="I366" i="49" s="1"/>
  <c r="J369" i="49"/>
  <c r="I369" i="49"/>
  <c r="H369" i="49"/>
  <c r="G369" i="49"/>
  <c r="I370" i="49"/>
  <c r="H370" i="49"/>
  <c r="J370" i="49" s="1"/>
  <c r="G370" i="49"/>
  <c r="I371" i="49"/>
  <c r="H371" i="49"/>
  <c r="J371" i="49" s="1"/>
  <c r="G371" i="49"/>
  <c r="I372" i="49"/>
  <c r="H372" i="49"/>
  <c r="J372" i="49" s="1"/>
  <c r="G372" i="49"/>
  <c r="I373" i="49"/>
  <c r="H373" i="49"/>
  <c r="J373" i="49" s="1"/>
  <c r="G373" i="49"/>
  <c r="I374" i="49"/>
  <c r="H374" i="49"/>
  <c r="J374" i="49" s="1"/>
  <c r="G374" i="49"/>
  <c r="I375" i="49"/>
  <c r="H375" i="49"/>
  <c r="J375" i="49" s="1"/>
  <c r="G375" i="49"/>
  <c r="I376" i="49"/>
  <c r="H376" i="49"/>
  <c r="J376" i="49" s="1"/>
  <c r="G376" i="49"/>
  <c r="H379" i="49"/>
  <c r="J379" i="49" s="1"/>
  <c r="G379" i="49"/>
  <c r="I379" i="49" s="1"/>
  <c r="H380" i="49"/>
  <c r="J380" i="49" s="1"/>
  <c r="G380" i="49"/>
  <c r="I380" i="49" s="1"/>
  <c r="H381" i="49"/>
  <c r="J381" i="49" s="1"/>
  <c r="G381" i="49"/>
  <c r="I381" i="49" s="1"/>
  <c r="H382" i="49"/>
  <c r="J382" i="49" s="1"/>
  <c r="G382" i="49"/>
  <c r="I382" i="49" s="1"/>
  <c r="H383" i="49"/>
  <c r="J383" i="49" s="1"/>
  <c r="G383" i="49"/>
  <c r="I383" i="49" s="1"/>
  <c r="H384" i="49"/>
  <c r="J384" i="49" s="1"/>
  <c r="G384" i="49"/>
  <c r="I384" i="49" s="1"/>
  <c r="I385" i="49"/>
  <c r="H385" i="49"/>
  <c r="J385" i="49" s="1"/>
  <c r="G385" i="49"/>
  <c r="H386" i="49"/>
  <c r="J386" i="49" s="1"/>
  <c r="G386" i="49"/>
  <c r="I386" i="49" s="1"/>
  <c r="I389" i="49"/>
  <c r="H389" i="49"/>
  <c r="J389" i="49" s="1"/>
  <c r="G389" i="49"/>
  <c r="I390" i="49"/>
  <c r="H390" i="49"/>
  <c r="J390" i="49" s="1"/>
  <c r="G390" i="49"/>
  <c r="I391" i="49"/>
  <c r="H391" i="49"/>
  <c r="J391" i="49" s="1"/>
  <c r="G391" i="49"/>
  <c r="I392" i="49"/>
  <c r="H392" i="49"/>
  <c r="J392" i="49" s="1"/>
  <c r="G392" i="49"/>
  <c r="I395" i="49"/>
  <c r="H395" i="49"/>
  <c r="J395" i="49" s="1"/>
  <c r="G395" i="49"/>
  <c r="H396" i="49"/>
  <c r="J396" i="49" s="1"/>
  <c r="G396" i="49"/>
  <c r="I396" i="49" s="1"/>
  <c r="H397" i="49"/>
  <c r="J397" i="49" s="1"/>
  <c r="G397" i="49"/>
  <c r="I397" i="49" s="1"/>
  <c r="I398" i="49"/>
  <c r="H398" i="49"/>
  <c r="J398" i="49" s="1"/>
  <c r="G398" i="49"/>
  <c r="H399" i="49"/>
  <c r="J399" i="49" s="1"/>
  <c r="G399" i="49"/>
  <c r="I399" i="49" s="1"/>
  <c r="H400" i="49"/>
  <c r="J400" i="49" s="1"/>
  <c r="G400" i="49"/>
  <c r="I400" i="49" s="1"/>
  <c r="H401" i="49"/>
  <c r="J401" i="49" s="1"/>
  <c r="G401" i="49"/>
  <c r="I401" i="49" s="1"/>
  <c r="H402" i="49"/>
  <c r="J402" i="49" s="1"/>
  <c r="G402" i="49"/>
  <c r="I402" i="49" s="1"/>
  <c r="H405" i="49"/>
  <c r="J405" i="49" s="1"/>
  <c r="G405" i="49"/>
  <c r="I405" i="49" s="1"/>
  <c r="H406" i="49"/>
  <c r="J406" i="49" s="1"/>
  <c r="G406" i="49"/>
  <c r="I406" i="49" s="1"/>
  <c r="I407" i="49"/>
  <c r="H407" i="49"/>
  <c r="J407" i="49" s="1"/>
  <c r="G407" i="49"/>
  <c r="I408" i="49"/>
  <c r="H408" i="49"/>
  <c r="J408" i="49" s="1"/>
  <c r="G408" i="49"/>
  <c r="H409" i="49"/>
  <c r="J409" i="49" s="1"/>
  <c r="G409" i="49"/>
  <c r="I409" i="49" s="1"/>
  <c r="H410" i="49"/>
  <c r="J410" i="49" s="1"/>
  <c r="G410" i="49"/>
  <c r="I410" i="49" s="1"/>
  <c r="H411" i="49"/>
  <c r="J411" i="49" s="1"/>
  <c r="G411" i="49"/>
  <c r="I411" i="49" s="1"/>
  <c r="J414" i="49"/>
  <c r="I414" i="49"/>
  <c r="H414" i="49"/>
  <c r="G414" i="49"/>
  <c r="J415" i="49"/>
  <c r="I415" i="49"/>
  <c r="H415" i="49"/>
  <c r="G415" i="49"/>
  <c r="J416" i="49"/>
  <c r="I416" i="49"/>
  <c r="H416" i="49"/>
  <c r="G416" i="49"/>
  <c r="H419" i="49"/>
  <c r="J419" i="49" s="1"/>
  <c r="G419" i="49"/>
  <c r="I419" i="49" s="1"/>
  <c r="H420" i="49"/>
  <c r="J420" i="49" s="1"/>
  <c r="G420" i="49"/>
  <c r="I420" i="49" s="1"/>
  <c r="I421" i="49"/>
  <c r="H421" i="49"/>
  <c r="J421" i="49" s="1"/>
  <c r="G421" i="49"/>
  <c r="H422" i="49"/>
  <c r="J422" i="49" s="1"/>
  <c r="G422" i="49"/>
  <c r="I422" i="49" s="1"/>
  <c r="H423" i="49"/>
  <c r="J423" i="49" s="1"/>
  <c r="G423" i="49"/>
  <c r="I423" i="49" s="1"/>
  <c r="I424" i="49"/>
  <c r="H424" i="49"/>
  <c r="J424" i="49" s="1"/>
  <c r="G424" i="49"/>
  <c r="I425" i="49"/>
  <c r="H425" i="49"/>
  <c r="J425" i="49" s="1"/>
  <c r="G425" i="49"/>
  <c r="I426" i="49"/>
  <c r="H426" i="49"/>
  <c r="J426" i="49" s="1"/>
  <c r="G426" i="49"/>
  <c r="H427" i="49"/>
  <c r="J427" i="49" s="1"/>
  <c r="G427" i="49"/>
  <c r="I427" i="49" s="1"/>
  <c r="H428" i="49"/>
  <c r="J428" i="49" s="1"/>
  <c r="G428" i="49"/>
  <c r="I428" i="49" s="1"/>
  <c r="H429" i="49"/>
  <c r="J429" i="49" s="1"/>
  <c r="G429" i="49"/>
  <c r="I429" i="49" s="1"/>
  <c r="H430" i="49"/>
  <c r="J430" i="49" s="1"/>
  <c r="G430" i="49"/>
  <c r="I430" i="49" s="1"/>
  <c r="H431" i="49"/>
  <c r="J431" i="49" s="1"/>
  <c r="G431" i="49"/>
  <c r="I431" i="49" s="1"/>
  <c r="I432" i="49"/>
  <c r="H432" i="49"/>
  <c r="J432" i="49" s="1"/>
  <c r="G432" i="49"/>
  <c r="H433" i="49"/>
  <c r="J433" i="49" s="1"/>
  <c r="G433" i="49"/>
  <c r="I433" i="49" s="1"/>
  <c r="I434" i="49"/>
  <c r="H434" i="49"/>
  <c r="J434" i="49" s="1"/>
  <c r="G434" i="49"/>
  <c r="H435" i="49"/>
  <c r="J435" i="49" s="1"/>
  <c r="G435" i="49"/>
  <c r="I435" i="49" s="1"/>
  <c r="H436" i="49"/>
  <c r="J436" i="49" s="1"/>
  <c r="G436" i="49"/>
  <c r="I436" i="49" s="1"/>
  <c r="I437" i="49"/>
  <c r="H437" i="49"/>
  <c r="J437" i="49" s="1"/>
  <c r="G437" i="49"/>
  <c r="H438" i="49"/>
  <c r="J438" i="49" s="1"/>
  <c r="G438" i="49"/>
  <c r="I438" i="49" s="1"/>
  <c r="H439" i="49"/>
  <c r="J439" i="49" s="1"/>
  <c r="G439" i="49"/>
  <c r="I439" i="49" s="1"/>
  <c r="H440" i="49"/>
  <c r="J440" i="49" s="1"/>
  <c r="G440" i="49"/>
  <c r="I440" i="49" s="1"/>
  <c r="H443" i="49"/>
  <c r="J443" i="49" s="1"/>
  <c r="G443" i="49"/>
  <c r="I443" i="49" s="1"/>
  <c r="J444" i="49"/>
  <c r="I444" i="49"/>
  <c r="H444" i="49"/>
  <c r="G444" i="49"/>
  <c r="I445" i="49"/>
  <c r="H445" i="49"/>
  <c r="J445" i="49" s="1"/>
  <c r="G445" i="49"/>
  <c r="H446" i="49"/>
  <c r="J446" i="49" s="1"/>
  <c r="G446" i="49"/>
  <c r="I446" i="49" s="1"/>
  <c r="I447" i="49"/>
  <c r="H447" i="49"/>
  <c r="J447" i="49" s="1"/>
  <c r="G447" i="49"/>
  <c r="I448" i="49"/>
  <c r="H448" i="49"/>
  <c r="J448" i="49" s="1"/>
  <c r="G448" i="49"/>
  <c r="H449" i="49"/>
  <c r="J449" i="49" s="1"/>
  <c r="G449" i="49"/>
  <c r="I449" i="49" s="1"/>
  <c r="J450" i="49"/>
  <c r="I450" i="49"/>
  <c r="H450" i="49"/>
  <c r="G450" i="49"/>
  <c r="H451" i="49"/>
  <c r="J451" i="49" s="1"/>
  <c r="G451" i="49"/>
  <c r="I451" i="49" s="1"/>
  <c r="I452" i="49"/>
  <c r="H452" i="49"/>
  <c r="J452" i="49" s="1"/>
  <c r="G452" i="49"/>
  <c r="I453" i="49"/>
  <c r="H453" i="49"/>
  <c r="J453" i="49" s="1"/>
  <c r="G453" i="49"/>
  <c r="H454" i="49"/>
  <c r="J454" i="49" s="1"/>
  <c r="G454" i="49"/>
  <c r="I454" i="49" s="1"/>
  <c r="H455" i="49"/>
  <c r="J455" i="49" s="1"/>
  <c r="G455" i="49"/>
  <c r="I455" i="49" s="1"/>
  <c r="H456" i="49"/>
  <c r="J456" i="49" s="1"/>
  <c r="G456" i="49"/>
  <c r="I456" i="49" s="1"/>
  <c r="H457" i="49"/>
  <c r="J457" i="49" s="1"/>
  <c r="G457" i="49"/>
  <c r="I457" i="49" s="1"/>
  <c r="H458" i="49"/>
  <c r="J458" i="49" s="1"/>
  <c r="G458" i="49"/>
  <c r="I458" i="49" s="1"/>
  <c r="I459" i="49"/>
  <c r="H459" i="49"/>
  <c r="J459" i="49" s="1"/>
  <c r="G459" i="49"/>
  <c r="H460" i="49"/>
  <c r="J460" i="49" s="1"/>
  <c r="G460" i="49"/>
  <c r="I460" i="49" s="1"/>
  <c r="H461" i="49"/>
  <c r="J461" i="49" s="1"/>
  <c r="G461" i="49"/>
  <c r="I461" i="49" s="1"/>
  <c r="H462" i="49"/>
  <c r="J462" i="49" s="1"/>
  <c r="G462" i="49"/>
  <c r="I462" i="49" s="1"/>
  <c r="I465" i="49"/>
  <c r="H465" i="49"/>
  <c r="J465" i="49" s="1"/>
  <c r="G465" i="49"/>
  <c r="J466" i="49"/>
  <c r="I466" i="49"/>
  <c r="H466" i="49"/>
  <c r="G466" i="49"/>
  <c r="H467" i="49"/>
  <c r="J467" i="49" s="1"/>
  <c r="G467" i="49"/>
  <c r="I467" i="49" s="1"/>
  <c r="H468" i="49"/>
  <c r="J468" i="49" s="1"/>
  <c r="G468" i="49"/>
  <c r="I468" i="49" s="1"/>
  <c r="I469" i="49"/>
  <c r="H469" i="49"/>
  <c r="J469" i="49" s="1"/>
  <c r="G469" i="49"/>
  <c r="H470" i="49"/>
  <c r="J470" i="49" s="1"/>
  <c r="G470" i="49"/>
  <c r="I470" i="49" s="1"/>
  <c r="K8" i="56"/>
  <c r="J8" i="56"/>
  <c r="K9" i="56"/>
  <c r="J9" i="56"/>
  <c r="K10" i="56"/>
  <c r="J10" i="56"/>
  <c r="K11" i="56"/>
  <c r="J11" i="56"/>
  <c r="K12" i="56"/>
  <c r="J12" i="56"/>
  <c r="K13" i="56"/>
  <c r="J13" i="56"/>
  <c r="K14" i="56"/>
  <c r="J14" i="56"/>
  <c r="K15" i="56"/>
  <c r="J15" i="56"/>
  <c r="K16" i="56"/>
  <c r="J16" i="56"/>
  <c r="K17" i="56"/>
  <c r="J17" i="56"/>
  <c r="K18" i="56"/>
  <c r="J18" i="56"/>
  <c r="H20" i="56"/>
  <c r="I17" i="56" s="1"/>
  <c r="F20" i="56"/>
  <c r="G18" i="56" s="1"/>
  <c r="D20" i="56"/>
  <c r="E17" i="56" s="1"/>
  <c r="B20" i="56"/>
  <c r="C18" i="56" s="1"/>
  <c r="K7" i="56"/>
  <c r="J7" i="56"/>
  <c r="D5" i="56"/>
  <c r="H5" i="56" s="1"/>
  <c r="B5" i="56"/>
  <c r="F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H25" i="57"/>
  <c r="I22" i="57" s="1"/>
  <c r="F25" i="57"/>
  <c r="G23" i="57" s="1"/>
  <c r="D25" i="57"/>
  <c r="E22" i="57" s="1"/>
  <c r="B25" i="57"/>
  <c r="C23" i="57" s="1"/>
  <c r="K7" i="57"/>
  <c r="J7" i="57"/>
  <c r="B5" i="57"/>
  <c r="F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H45" i="58"/>
  <c r="I42" i="58" s="1"/>
  <c r="F45" i="58"/>
  <c r="G43" i="58" s="1"/>
  <c r="D45" i="58"/>
  <c r="E41" i="58" s="1"/>
  <c r="B45" i="58"/>
  <c r="C43" i="58" s="1"/>
  <c r="K7" i="58"/>
  <c r="J7" i="58"/>
  <c r="B5" i="58"/>
  <c r="F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H45" i="50"/>
  <c r="I42" i="50" s="1"/>
  <c r="F45" i="50"/>
  <c r="G43" i="50" s="1"/>
  <c r="D45" i="50"/>
  <c r="E41" i="50" s="1"/>
  <c r="B45" i="50"/>
  <c r="C43" i="50" s="1"/>
  <c r="K7" i="50"/>
  <c r="J7" i="50"/>
  <c r="B5" i="50"/>
  <c r="F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K19" i="53"/>
  <c r="J19" i="53"/>
  <c r="H21" i="53"/>
  <c r="I18" i="53" s="1"/>
  <c r="F21" i="53"/>
  <c r="G19" i="53" s="1"/>
  <c r="D21" i="53"/>
  <c r="E18" i="53" s="1"/>
  <c r="B21" i="53"/>
  <c r="C19" i="53" s="1"/>
  <c r="K7" i="53"/>
  <c r="J7" i="53"/>
  <c r="I23" i="53"/>
  <c r="G23" i="53"/>
  <c r="E23" i="53"/>
  <c r="C23" i="53"/>
  <c r="B5" i="54"/>
  <c r="F5" i="54" s="1"/>
  <c r="K8" i="54"/>
  <c r="J8" i="54"/>
  <c r="K9" i="54"/>
  <c r="J9" i="54"/>
  <c r="K10" i="54"/>
  <c r="J10" i="54"/>
  <c r="K11" i="54"/>
  <c r="J11" i="54"/>
  <c r="H13" i="54"/>
  <c r="I9" i="54" s="1"/>
  <c r="F13" i="54"/>
  <c r="G11" i="54" s="1"/>
  <c r="D13" i="54"/>
  <c r="J13" i="54" s="1"/>
  <c r="B13" i="54"/>
  <c r="C11" i="54" s="1"/>
  <c r="K7" i="54"/>
  <c r="J7" i="54"/>
  <c r="H18" i="54"/>
  <c r="F18" i="54"/>
  <c r="G18" i="54" s="1"/>
  <c r="D18" i="54"/>
  <c r="J18" i="54" s="1"/>
  <c r="B18" i="54"/>
  <c r="C18" i="54" s="1"/>
  <c r="K16" i="54"/>
  <c r="J16" i="54"/>
  <c r="K22" i="54"/>
  <c r="J22" i="54"/>
  <c r="K23" i="54"/>
  <c r="J23" i="54"/>
  <c r="H25" i="54"/>
  <c r="I22" i="54" s="1"/>
  <c r="F25" i="54"/>
  <c r="G23" i="54" s="1"/>
  <c r="D25" i="54"/>
  <c r="E22" i="54" s="1"/>
  <c r="B25" i="54"/>
  <c r="C23" i="54" s="1"/>
  <c r="K21" i="54"/>
  <c r="J21" i="54"/>
  <c r="K29" i="54"/>
  <c r="J29" i="54"/>
  <c r="K30" i="54"/>
  <c r="J30" i="54"/>
  <c r="K31" i="54"/>
  <c r="J31" i="54"/>
  <c r="K32" i="54"/>
  <c r="J32" i="54"/>
  <c r="K33" i="54"/>
  <c r="J33" i="54"/>
  <c r="K34" i="54"/>
  <c r="J34" i="54"/>
  <c r="K35" i="54"/>
  <c r="J35" i="54"/>
  <c r="K36" i="54"/>
  <c r="J36" i="54"/>
  <c r="K37" i="54"/>
  <c r="J37" i="54"/>
  <c r="K38" i="54"/>
  <c r="J38" i="54"/>
  <c r="H40" i="54"/>
  <c r="I37" i="54" s="1"/>
  <c r="F40" i="54"/>
  <c r="G38" i="54" s="1"/>
  <c r="D40" i="54"/>
  <c r="E37" i="54" s="1"/>
  <c r="B40" i="54"/>
  <c r="C38" i="54" s="1"/>
  <c r="K28" i="54"/>
  <c r="J28" i="54"/>
  <c r="K44" i="54"/>
  <c r="J44" i="54"/>
  <c r="K45" i="54"/>
  <c r="J45" i="54"/>
  <c r="K46" i="54"/>
  <c r="J46" i="54"/>
  <c r="K47" i="54"/>
  <c r="J47" i="54"/>
  <c r="K48" i="54"/>
  <c r="J48" i="54"/>
  <c r="K49" i="54"/>
  <c r="J49" i="54"/>
  <c r="K50" i="54"/>
  <c r="J50" i="54"/>
  <c r="H52" i="54"/>
  <c r="I49" i="54" s="1"/>
  <c r="F52" i="54"/>
  <c r="G50" i="54" s="1"/>
  <c r="D52" i="54"/>
  <c r="E49" i="54" s="1"/>
  <c r="B52" i="54"/>
  <c r="C50" i="54" s="1"/>
  <c r="K43" i="54"/>
  <c r="J43" i="54"/>
  <c r="K56" i="54"/>
  <c r="J56" i="54"/>
  <c r="K57" i="54"/>
  <c r="J57" i="54"/>
  <c r="K58" i="54"/>
  <c r="J58" i="54"/>
  <c r="K59" i="54"/>
  <c r="J59" i="54"/>
  <c r="K60" i="54"/>
  <c r="J60" i="54"/>
  <c r="K61" i="54"/>
  <c r="J61" i="54"/>
  <c r="K62" i="54"/>
  <c r="J62" i="54"/>
  <c r="K63" i="54"/>
  <c r="J63" i="54"/>
  <c r="K64" i="54"/>
  <c r="J64" i="54"/>
  <c r="K65" i="54"/>
  <c r="J65" i="54"/>
  <c r="K66" i="54"/>
  <c r="J66" i="54"/>
  <c r="K67" i="54"/>
  <c r="J67" i="54"/>
  <c r="K68" i="54"/>
  <c r="J68" i="54"/>
  <c r="K69" i="54"/>
  <c r="J69" i="54"/>
  <c r="K70" i="54"/>
  <c r="J70" i="54"/>
  <c r="K71" i="54"/>
  <c r="J71" i="54"/>
  <c r="K72" i="54"/>
  <c r="J72" i="54"/>
  <c r="H74" i="54"/>
  <c r="I71" i="54" s="1"/>
  <c r="F74" i="54"/>
  <c r="G72" i="54" s="1"/>
  <c r="D74" i="54"/>
  <c r="E71" i="54" s="1"/>
  <c r="B74" i="54"/>
  <c r="C72" i="54" s="1"/>
  <c r="K55" i="54"/>
  <c r="J55" i="54"/>
  <c r="I76" i="54"/>
  <c r="G76" i="54"/>
  <c r="E76" i="54"/>
  <c r="C76" i="54"/>
  <c r="B5" i="55"/>
  <c r="D5" i="55" s="1"/>
  <c r="H5" i="55" s="1"/>
  <c r="K8" i="55"/>
  <c r="J8" i="55"/>
  <c r="K9" i="55"/>
  <c r="J9" i="55"/>
  <c r="K10" i="55"/>
  <c r="J10" i="55"/>
  <c r="K11" i="55"/>
  <c r="J11" i="55"/>
  <c r="K12" i="55"/>
  <c r="J12" i="55"/>
  <c r="K13" i="55"/>
  <c r="J13" i="55"/>
  <c r="K14" i="55"/>
  <c r="J14" i="55"/>
  <c r="K15" i="55"/>
  <c r="J15" i="55"/>
  <c r="K16" i="55"/>
  <c r="J16" i="55"/>
  <c r="H18" i="55"/>
  <c r="I15" i="55" s="1"/>
  <c r="F18" i="55"/>
  <c r="G16" i="55" s="1"/>
  <c r="D18" i="55"/>
  <c r="E15" i="55" s="1"/>
  <c r="B18" i="55"/>
  <c r="C16" i="55" s="1"/>
  <c r="K7" i="55"/>
  <c r="J7" i="55"/>
  <c r="I20" i="55"/>
  <c r="G20" i="55"/>
  <c r="E20" i="55"/>
  <c r="C20" i="55"/>
  <c r="J20" i="55"/>
  <c r="K20" i="55"/>
  <c r="B23" i="55"/>
  <c r="F23" i="55" s="1"/>
  <c r="K26" i="55"/>
  <c r="J26" i="55"/>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H48" i="55"/>
  <c r="I45" i="55" s="1"/>
  <c r="F48" i="55"/>
  <c r="G46" i="55" s="1"/>
  <c r="D48" i="55"/>
  <c r="E44" i="55" s="1"/>
  <c r="B48" i="55"/>
  <c r="C46" i="55" s="1"/>
  <c r="K25" i="55"/>
  <c r="J25" i="55"/>
  <c r="K52" i="55"/>
  <c r="J52" i="55"/>
  <c r="K53" i="55"/>
  <c r="J53" i="55"/>
  <c r="K54" i="55"/>
  <c r="J54" i="55"/>
  <c r="K55" i="55"/>
  <c r="J55" i="55"/>
  <c r="K56" i="55"/>
  <c r="J56" i="55"/>
  <c r="K57" i="55"/>
  <c r="J57" i="55"/>
  <c r="K58" i="55"/>
  <c r="J58" i="55"/>
  <c r="K59" i="55"/>
  <c r="J59" i="55"/>
  <c r="K60" i="55"/>
  <c r="J60" i="55"/>
  <c r="H62" i="55"/>
  <c r="I59" i="55" s="1"/>
  <c r="F62" i="55"/>
  <c r="G60" i="55" s="1"/>
  <c r="D62" i="55"/>
  <c r="E55" i="55" s="1"/>
  <c r="B62" i="55"/>
  <c r="C60" i="55" s="1"/>
  <c r="K51" i="55"/>
  <c r="J51" i="55"/>
  <c r="I64" i="55"/>
  <c r="G64" i="55"/>
  <c r="E64" i="55"/>
  <c r="C64" i="55"/>
  <c r="J64" i="55"/>
  <c r="K64" i="55"/>
  <c r="B67" i="55"/>
  <c r="D67" i="55" s="1"/>
  <c r="H67" i="55" s="1"/>
  <c r="K70" i="55"/>
  <c r="J70" i="55"/>
  <c r="K71" i="55"/>
  <c r="J71" i="55"/>
  <c r="K72" i="55"/>
  <c r="J72" i="55"/>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H90" i="55"/>
  <c r="I87" i="55" s="1"/>
  <c r="F90" i="55"/>
  <c r="G88" i="55" s="1"/>
  <c r="D90" i="55"/>
  <c r="E87" i="55" s="1"/>
  <c r="B90" i="55"/>
  <c r="C88" i="55" s="1"/>
  <c r="K69" i="55"/>
  <c r="J69" i="55"/>
  <c r="K94" i="55"/>
  <c r="J94" i="55"/>
  <c r="K95" i="55"/>
  <c r="J95" i="55"/>
  <c r="K96" i="55"/>
  <c r="J96" i="55"/>
  <c r="K97" i="55"/>
  <c r="J97" i="55"/>
  <c r="K98" i="55"/>
  <c r="J98" i="55"/>
  <c r="K99" i="55"/>
  <c r="J99" i="55"/>
  <c r="K100" i="55"/>
  <c r="J100" i="55"/>
  <c r="K101" i="55"/>
  <c r="J101" i="55"/>
  <c r="K102" i="55"/>
  <c r="J102" i="55"/>
  <c r="K103" i="55"/>
  <c r="J103" i="55"/>
  <c r="K104" i="55"/>
  <c r="J104" i="55"/>
  <c r="K105" i="55"/>
  <c r="J105" i="55"/>
  <c r="K106" i="55"/>
  <c r="J106" i="55"/>
  <c r="K107" i="55"/>
  <c r="J107" i="55"/>
  <c r="K108" i="55"/>
  <c r="J108" i="55"/>
  <c r="K109" i="55"/>
  <c r="J109" i="55"/>
  <c r="K110" i="55"/>
  <c r="J110" i="55"/>
  <c r="K111" i="55"/>
  <c r="J111" i="55"/>
  <c r="H113" i="55"/>
  <c r="I110" i="55" s="1"/>
  <c r="F113" i="55"/>
  <c r="G111" i="55" s="1"/>
  <c r="D113" i="55"/>
  <c r="E110" i="55" s="1"/>
  <c r="B113" i="55"/>
  <c r="C111" i="55" s="1"/>
  <c r="K93" i="55"/>
  <c r="J93" i="55"/>
  <c r="I115" i="55"/>
  <c r="G115" i="55"/>
  <c r="E115" i="55"/>
  <c r="C115" i="55"/>
  <c r="J115" i="55"/>
  <c r="K115" i="55"/>
  <c r="B118" i="55"/>
  <c r="D118" i="55" s="1"/>
  <c r="H118" i="55" s="1"/>
  <c r="K121" i="55"/>
  <c r="J121" i="55"/>
  <c r="K122" i="55"/>
  <c r="J122" i="55"/>
  <c r="K123" i="55"/>
  <c r="J123" i="55"/>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H143" i="55"/>
  <c r="I140" i="55" s="1"/>
  <c r="F143" i="55"/>
  <c r="G141" i="55" s="1"/>
  <c r="D143" i="55"/>
  <c r="E140" i="55" s="1"/>
  <c r="B143" i="55"/>
  <c r="C141" i="55" s="1"/>
  <c r="K120" i="55"/>
  <c r="J120" i="55"/>
  <c r="K147" i="55"/>
  <c r="J147" i="55"/>
  <c r="K148" i="55"/>
  <c r="J148" i="55"/>
  <c r="K149" i="55"/>
  <c r="J149" i="55"/>
  <c r="K150" i="55"/>
  <c r="J150" i="55"/>
  <c r="K151" i="55"/>
  <c r="J151" i="55"/>
  <c r="K152" i="55"/>
  <c r="J152" i="55"/>
  <c r="K153" i="55"/>
  <c r="J153" i="55"/>
  <c r="K154" i="55"/>
  <c r="J154" i="55"/>
  <c r="K155" i="55"/>
  <c r="J155" i="55"/>
  <c r="K156" i="55"/>
  <c r="J156" i="55"/>
  <c r="K157" i="55"/>
  <c r="J157" i="55"/>
  <c r="K158" i="55"/>
  <c r="J158" i="55"/>
  <c r="K159" i="55"/>
  <c r="J159" i="55"/>
  <c r="K160" i="55"/>
  <c r="J160" i="55"/>
  <c r="K161" i="55"/>
  <c r="J161" i="55"/>
  <c r="K162" i="55"/>
  <c r="J162" i="55"/>
  <c r="K163" i="55"/>
  <c r="J163" i="55"/>
  <c r="K164" i="55"/>
  <c r="J164" i="55"/>
  <c r="K165" i="55"/>
  <c r="J165" i="55"/>
  <c r="H167" i="55"/>
  <c r="I164" i="55" s="1"/>
  <c r="F167" i="55"/>
  <c r="G165" i="55" s="1"/>
  <c r="D167" i="55"/>
  <c r="E162" i="55" s="1"/>
  <c r="B167" i="55"/>
  <c r="C165" i="55" s="1"/>
  <c r="K146" i="55"/>
  <c r="J146" i="55"/>
  <c r="I169" i="55"/>
  <c r="G169" i="55"/>
  <c r="E169" i="55"/>
  <c r="C169" i="55"/>
  <c r="K169" i="55"/>
  <c r="J169" i="55"/>
  <c r="B172" i="55"/>
  <c r="D172" i="55" s="1"/>
  <c r="H172" i="55" s="1"/>
  <c r="K175" i="55"/>
  <c r="J175" i="55"/>
  <c r="H177" i="55"/>
  <c r="I177" i="55" s="1"/>
  <c r="F177" i="55"/>
  <c r="G175" i="55" s="1"/>
  <c r="D177" i="55"/>
  <c r="B177" i="55"/>
  <c r="C175" i="55" s="1"/>
  <c r="K174" i="55"/>
  <c r="J174" i="55"/>
  <c r="K181" i="55"/>
  <c r="J181" i="55"/>
  <c r="K182" i="55"/>
  <c r="J182" i="55"/>
  <c r="K183" i="55"/>
  <c r="J183" i="55"/>
  <c r="K184" i="55"/>
  <c r="J184" i="55"/>
  <c r="K185" i="55"/>
  <c r="J185" i="55"/>
  <c r="K186" i="55"/>
  <c r="J186" i="55"/>
  <c r="K187" i="55"/>
  <c r="J187" i="55"/>
  <c r="K188" i="55"/>
  <c r="J188" i="55"/>
  <c r="H190" i="55"/>
  <c r="I187" i="55" s="1"/>
  <c r="F190" i="55"/>
  <c r="G188" i="55" s="1"/>
  <c r="D190" i="55"/>
  <c r="E187" i="55" s="1"/>
  <c r="B190" i="55"/>
  <c r="C188" i="55" s="1"/>
  <c r="K180" i="55"/>
  <c r="J180" i="55"/>
  <c r="I192" i="55"/>
  <c r="G192" i="55"/>
  <c r="E192" i="55"/>
  <c r="C192" i="55"/>
  <c r="J192" i="55"/>
  <c r="K192" i="55"/>
  <c r="I196" i="55"/>
  <c r="G196" i="55"/>
  <c r="E196" i="55"/>
  <c r="C196" i="55"/>
  <c r="H194" i="55"/>
  <c r="I194" i="55" s="1"/>
  <c r="F194" i="55"/>
  <c r="G194" i="55" s="1"/>
  <c r="D194" i="55"/>
  <c r="E194" i="55" s="1"/>
  <c r="B194" i="55"/>
  <c r="C194" i="55" s="1"/>
  <c r="K196" i="55"/>
  <c r="J196" i="55"/>
  <c r="K198" i="55"/>
  <c r="J198" i="55"/>
  <c r="I198" i="55"/>
  <c r="G198" i="55"/>
  <c r="E198" i="55"/>
  <c r="C198" i="55"/>
  <c r="B5" i="48"/>
  <c r="F5" i="48" s="1"/>
  <c r="K8" i="48"/>
  <c r="J8" i="48"/>
  <c r="K9" i="48"/>
  <c r="J9" i="48"/>
  <c r="H11" i="48"/>
  <c r="I8" i="48" s="1"/>
  <c r="F11" i="48"/>
  <c r="G9" i="48" s="1"/>
  <c r="D11" i="48"/>
  <c r="E11" i="48" s="1"/>
  <c r="B11" i="48"/>
  <c r="C9" i="48" s="1"/>
  <c r="K7" i="48"/>
  <c r="J7" i="48"/>
  <c r="I13" i="48"/>
  <c r="G13" i="48"/>
  <c r="E13" i="48"/>
  <c r="C13" i="48"/>
  <c r="K13" i="48"/>
  <c r="J13" i="48"/>
  <c r="B16" i="48"/>
  <c r="F16" i="48" s="1"/>
  <c r="K19" i="48"/>
  <c r="J19" i="48"/>
  <c r="K20" i="48"/>
  <c r="J20" i="48"/>
  <c r="K21" i="48"/>
  <c r="J21" i="48"/>
  <c r="K22" i="48"/>
  <c r="J22" i="48"/>
  <c r="K23" i="48"/>
  <c r="J23" i="48"/>
  <c r="K24" i="48"/>
  <c r="J24" i="48"/>
  <c r="K25" i="48"/>
  <c r="J25" i="48"/>
  <c r="K26" i="48"/>
  <c r="J26" i="48"/>
  <c r="K27" i="48"/>
  <c r="J27" i="48"/>
  <c r="K28" i="48"/>
  <c r="J28" i="48"/>
  <c r="H30" i="48"/>
  <c r="I27" i="48" s="1"/>
  <c r="F30" i="48"/>
  <c r="G28" i="48" s="1"/>
  <c r="D30" i="48"/>
  <c r="E26" i="48" s="1"/>
  <c r="B30" i="48"/>
  <c r="C28" i="48" s="1"/>
  <c r="K18" i="48"/>
  <c r="J18" i="48"/>
  <c r="K34" i="48"/>
  <c r="J34" i="48"/>
  <c r="K35" i="48"/>
  <c r="J35" i="48"/>
  <c r="H37" i="48"/>
  <c r="I34" i="48" s="1"/>
  <c r="F37" i="48"/>
  <c r="G35" i="48" s="1"/>
  <c r="D37" i="48"/>
  <c r="E34" i="48" s="1"/>
  <c r="B37" i="48"/>
  <c r="C35" i="48" s="1"/>
  <c r="K33" i="48"/>
  <c r="J33" i="48"/>
  <c r="I39" i="48"/>
  <c r="G39" i="48"/>
  <c r="E39" i="48"/>
  <c r="C39" i="48"/>
  <c r="K39" i="48"/>
  <c r="J39" i="48"/>
  <c r="B42" i="48"/>
  <c r="D42" i="48" s="1"/>
  <c r="H42" i="48" s="1"/>
  <c r="K45" i="48"/>
  <c r="J45" i="48"/>
  <c r="K46" i="48"/>
  <c r="J46" i="48"/>
  <c r="K47" i="48"/>
  <c r="J47" i="48"/>
  <c r="K48" i="48"/>
  <c r="J48" i="48"/>
  <c r="K49" i="48"/>
  <c r="J49" i="48"/>
  <c r="K50" i="48"/>
  <c r="J50" i="48"/>
  <c r="K51" i="48"/>
  <c r="J51" i="48"/>
  <c r="K52" i="48"/>
  <c r="J52" i="48"/>
  <c r="K53" i="48"/>
  <c r="J53" i="48"/>
  <c r="K54" i="48"/>
  <c r="J54" i="48"/>
  <c r="K55" i="48"/>
  <c r="J55" i="48"/>
  <c r="K56" i="48"/>
  <c r="J56" i="48"/>
  <c r="K57" i="48"/>
  <c r="J57" i="48"/>
  <c r="K58" i="48"/>
  <c r="J58" i="48"/>
  <c r="H60" i="48"/>
  <c r="I57" i="48" s="1"/>
  <c r="F60" i="48"/>
  <c r="G58" i="48" s="1"/>
  <c r="D60" i="48"/>
  <c r="E56" i="48" s="1"/>
  <c r="B60" i="48"/>
  <c r="C58" i="48" s="1"/>
  <c r="K44" i="48"/>
  <c r="J44" i="48"/>
  <c r="K64" i="48"/>
  <c r="J64" i="48"/>
  <c r="K65" i="48"/>
  <c r="J65" i="48"/>
  <c r="K66" i="48"/>
  <c r="J66" i="48"/>
  <c r="K67" i="48"/>
  <c r="J67" i="48"/>
  <c r="K68" i="48"/>
  <c r="J68" i="48"/>
  <c r="K69" i="48"/>
  <c r="J69" i="48"/>
  <c r="K70" i="48"/>
  <c r="J70" i="48"/>
  <c r="H72" i="48"/>
  <c r="I69" i="48" s="1"/>
  <c r="F72" i="48"/>
  <c r="G70" i="48" s="1"/>
  <c r="D72" i="48"/>
  <c r="E69" i="48" s="1"/>
  <c r="B72" i="48"/>
  <c r="C70" i="48" s="1"/>
  <c r="K63" i="48"/>
  <c r="J63" i="48"/>
  <c r="I74" i="48"/>
  <c r="G74" i="48"/>
  <c r="E74" i="48"/>
  <c r="C74" i="48"/>
  <c r="K74" i="48"/>
  <c r="J74" i="48"/>
  <c r="B77" i="48"/>
  <c r="F77" i="48" s="1"/>
  <c r="K80" i="48"/>
  <c r="J80" i="48"/>
  <c r="K81" i="48"/>
  <c r="J81" i="48"/>
  <c r="K82" i="48"/>
  <c r="J82" i="48"/>
  <c r="K83" i="48"/>
  <c r="J83" i="48"/>
  <c r="K84" i="48"/>
  <c r="J84" i="48"/>
  <c r="K85" i="48"/>
  <c r="J85" i="48"/>
  <c r="K86" i="48"/>
  <c r="J86" i="48"/>
  <c r="H88" i="48"/>
  <c r="I85" i="48" s="1"/>
  <c r="F88" i="48"/>
  <c r="G86" i="48" s="1"/>
  <c r="D88" i="48"/>
  <c r="E81" i="48" s="1"/>
  <c r="B88" i="48"/>
  <c r="C86" i="48" s="1"/>
  <c r="K79" i="48"/>
  <c r="J79" i="48"/>
  <c r="K92" i="48"/>
  <c r="J92" i="48"/>
  <c r="K93" i="48"/>
  <c r="J93" i="48"/>
  <c r="K94" i="48"/>
  <c r="J94" i="48"/>
  <c r="K95" i="48"/>
  <c r="J95" i="48"/>
  <c r="K96" i="48"/>
  <c r="J96" i="48"/>
  <c r="K97" i="48"/>
  <c r="J97" i="48"/>
  <c r="K98" i="48"/>
  <c r="J98" i="48"/>
  <c r="K99" i="48"/>
  <c r="J99" i="48"/>
  <c r="K100" i="48"/>
  <c r="J100" i="48"/>
  <c r="K101" i="48"/>
  <c r="J101" i="48"/>
  <c r="K102" i="48"/>
  <c r="J102" i="48"/>
  <c r="K103" i="48"/>
  <c r="J103" i="48"/>
  <c r="K104" i="48"/>
  <c r="J104" i="48"/>
  <c r="K105" i="48"/>
  <c r="J105" i="48"/>
  <c r="K106" i="48"/>
  <c r="J106" i="48"/>
  <c r="K107" i="48"/>
  <c r="J107" i="48"/>
  <c r="H109" i="48"/>
  <c r="I105" i="48" s="1"/>
  <c r="F109" i="48"/>
  <c r="G107" i="48" s="1"/>
  <c r="D109" i="48"/>
  <c r="E101" i="48" s="1"/>
  <c r="B109" i="48"/>
  <c r="C107" i="48" s="1"/>
  <c r="K91" i="48"/>
  <c r="J91" i="48"/>
  <c r="I111" i="48"/>
  <c r="G111" i="48"/>
  <c r="E111" i="48"/>
  <c r="C111" i="48"/>
  <c r="K111" i="48"/>
  <c r="J111" i="48"/>
  <c r="B114" i="48"/>
  <c r="D114" i="48" s="1"/>
  <c r="H114" i="48" s="1"/>
  <c r="K117" i="48"/>
  <c r="J117" i="48"/>
  <c r="H119" i="48"/>
  <c r="I119" i="48" s="1"/>
  <c r="F119" i="48"/>
  <c r="G117" i="48" s="1"/>
  <c r="D119" i="48"/>
  <c r="B119" i="48"/>
  <c r="C117" i="48" s="1"/>
  <c r="K116" i="48"/>
  <c r="J116" i="48"/>
  <c r="K123" i="48"/>
  <c r="J123" i="48"/>
  <c r="K124" i="48"/>
  <c r="J124" i="48"/>
  <c r="K125" i="48"/>
  <c r="J125" i="48"/>
  <c r="K126" i="48"/>
  <c r="J126" i="48"/>
  <c r="K127" i="48"/>
  <c r="J127" i="48"/>
  <c r="K128" i="48"/>
  <c r="J128" i="48"/>
  <c r="K129" i="48"/>
  <c r="J129" i="48"/>
  <c r="H131" i="48"/>
  <c r="I128" i="48" s="1"/>
  <c r="F131" i="48"/>
  <c r="G129" i="48" s="1"/>
  <c r="D131" i="48"/>
  <c r="E127" i="48" s="1"/>
  <c r="B131" i="48"/>
  <c r="C129" i="48" s="1"/>
  <c r="K122" i="48"/>
  <c r="J122" i="48"/>
  <c r="I133" i="48"/>
  <c r="G133" i="48"/>
  <c r="E133" i="48"/>
  <c r="C133" i="48"/>
  <c r="K133" i="48"/>
  <c r="J133" i="48"/>
  <c r="B136" i="48"/>
  <c r="D136" i="48" s="1"/>
  <c r="H136" i="48" s="1"/>
  <c r="H140" i="48"/>
  <c r="F140" i="48"/>
  <c r="G140" i="48" s="1"/>
  <c r="D140" i="48"/>
  <c r="J140" i="48" s="1"/>
  <c r="B140" i="48"/>
  <c r="C140" i="48" s="1"/>
  <c r="K138" i="48"/>
  <c r="J138" i="48"/>
  <c r="K144" i="48"/>
  <c r="J144" i="48"/>
  <c r="K145" i="48"/>
  <c r="J145" i="48"/>
  <c r="K146" i="48"/>
  <c r="J146" i="48"/>
  <c r="K147" i="48"/>
  <c r="J147" i="48"/>
  <c r="H149" i="48"/>
  <c r="I145" i="48" s="1"/>
  <c r="F149" i="48"/>
  <c r="G147" i="48" s="1"/>
  <c r="D149" i="48"/>
  <c r="E145" i="48" s="1"/>
  <c r="B149" i="48"/>
  <c r="C147" i="48" s="1"/>
  <c r="K143" i="48"/>
  <c r="J143" i="48"/>
  <c r="I151" i="48"/>
  <c r="G151" i="48"/>
  <c r="E151" i="48"/>
  <c r="C151" i="48"/>
  <c r="K151" i="48"/>
  <c r="J151" i="48"/>
  <c r="B154" i="48"/>
  <c r="F154" i="48" s="1"/>
  <c r="K157" i="48"/>
  <c r="J157" i="48"/>
  <c r="K158" i="48"/>
  <c r="J158" i="48"/>
  <c r="K159" i="48"/>
  <c r="J159" i="48"/>
  <c r="K160" i="48"/>
  <c r="J160" i="48"/>
  <c r="K161" i="48"/>
  <c r="J161" i="48"/>
  <c r="K162" i="48"/>
  <c r="J162" i="48"/>
  <c r="K163" i="48"/>
  <c r="J163" i="48"/>
  <c r="H165" i="48"/>
  <c r="I162" i="48" s="1"/>
  <c r="F165" i="48"/>
  <c r="G163" i="48" s="1"/>
  <c r="D165" i="48"/>
  <c r="E165" i="48" s="1"/>
  <c r="B165" i="48"/>
  <c r="C163" i="48" s="1"/>
  <c r="K156" i="48"/>
  <c r="J156" i="48"/>
  <c r="K169" i="48"/>
  <c r="J169" i="48"/>
  <c r="K170" i="48"/>
  <c r="J170" i="48"/>
  <c r="K171" i="48"/>
  <c r="J171" i="48"/>
  <c r="K172" i="48"/>
  <c r="J172" i="48"/>
  <c r="H174" i="48"/>
  <c r="I171" i="48" s="1"/>
  <c r="F174" i="48"/>
  <c r="G172" i="48" s="1"/>
  <c r="D174" i="48"/>
  <c r="J174" i="48" s="1"/>
  <c r="B174" i="48"/>
  <c r="C172" i="48" s="1"/>
  <c r="K168" i="48"/>
  <c r="J168" i="48"/>
  <c r="I176" i="48"/>
  <c r="G176" i="48"/>
  <c r="E176" i="48"/>
  <c r="C176" i="48"/>
  <c r="K176" i="48"/>
  <c r="J176" i="48"/>
  <c r="B179" i="48"/>
  <c r="F179" i="48" s="1"/>
  <c r="K182" i="48"/>
  <c r="J182" i="48"/>
  <c r="K183" i="48"/>
  <c r="J183" i="48"/>
  <c r="K184" i="48"/>
  <c r="J184" i="48"/>
  <c r="K185" i="48"/>
  <c r="J185" i="48"/>
  <c r="K186" i="48"/>
  <c r="J186" i="48"/>
  <c r="K187" i="48"/>
  <c r="J187" i="48"/>
  <c r="K188" i="48"/>
  <c r="J188" i="48"/>
  <c r="H190" i="48"/>
  <c r="I187" i="48" s="1"/>
  <c r="F190" i="48"/>
  <c r="G188" i="48" s="1"/>
  <c r="D190" i="48"/>
  <c r="E185" i="48" s="1"/>
  <c r="B190" i="48"/>
  <c r="C188" i="48" s="1"/>
  <c r="K181" i="48"/>
  <c r="J181" i="48"/>
  <c r="K194" i="48"/>
  <c r="J194" i="48"/>
  <c r="K195" i="48"/>
  <c r="J195" i="48"/>
  <c r="K196" i="48"/>
  <c r="J196" i="48"/>
  <c r="K197" i="48"/>
  <c r="J197" i="48"/>
  <c r="K198" i="48"/>
  <c r="J198" i="48"/>
  <c r="K199" i="48"/>
  <c r="J199" i="48"/>
  <c r="K200" i="48"/>
  <c r="J200" i="48"/>
  <c r="K201" i="48"/>
  <c r="J201" i="48"/>
  <c r="K202" i="48"/>
  <c r="J202" i="48"/>
  <c r="K203" i="48"/>
  <c r="J203" i="48"/>
  <c r="K204" i="48"/>
  <c r="J204" i="48"/>
  <c r="K205" i="48"/>
  <c r="J205" i="48"/>
  <c r="H207" i="48"/>
  <c r="I204" i="48" s="1"/>
  <c r="F207" i="48"/>
  <c r="G205" i="48" s="1"/>
  <c r="D207" i="48"/>
  <c r="E202" i="48" s="1"/>
  <c r="B207" i="48"/>
  <c r="C205" i="48" s="1"/>
  <c r="K193" i="48"/>
  <c r="J193" i="48"/>
  <c r="K211" i="48"/>
  <c r="J211" i="48"/>
  <c r="K212" i="48"/>
  <c r="J212" i="48"/>
  <c r="K213" i="48"/>
  <c r="J213" i="48"/>
  <c r="H215" i="48"/>
  <c r="I212" i="48" s="1"/>
  <c r="F215" i="48"/>
  <c r="G213" i="48" s="1"/>
  <c r="D215" i="48"/>
  <c r="J215" i="48" s="1"/>
  <c r="B215" i="48"/>
  <c r="C213" i="48" s="1"/>
  <c r="K210" i="48"/>
  <c r="J210" i="48"/>
  <c r="I217" i="48"/>
  <c r="G217" i="48"/>
  <c r="E217" i="48"/>
  <c r="C217" i="48"/>
  <c r="J217" i="48"/>
  <c r="K217" i="48"/>
  <c r="I221" i="48"/>
  <c r="G221" i="48"/>
  <c r="E221" i="48"/>
  <c r="C221" i="48"/>
  <c r="H219" i="48"/>
  <c r="I219" i="48" s="1"/>
  <c r="F219" i="48"/>
  <c r="G219" i="48" s="1"/>
  <c r="D219" i="48"/>
  <c r="E219" i="48" s="1"/>
  <c r="B219" i="48"/>
  <c r="C219" i="48" s="1"/>
  <c r="K221" i="48"/>
  <c r="J221" i="48"/>
  <c r="K223" i="48"/>
  <c r="J223" i="48"/>
  <c r="I223" i="48"/>
  <c r="G223" i="48"/>
  <c r="E223" i="48"/>
  <c r="C223" i="48"/>
  <c r="K76" i="54"/>
  <c r="J76" i="54"/>
  <c r="K23" i="53"/>
  <c r="J23" i="53"/>
  <c r="H16" i="44"/>
  <c r="J16" i="44" s="1"/>
  <c r="G16" i="44"/>
  <c r="I16" i="44" s="1"/>
  <c r="H17" i="44"/>
  <c r="J17" i="44" s="1"/>
  <c r="G17" i="44"/>
  <c r="I17" i="44" s="1"/>
  <c r="H18" i="44"/>
  <c r="J18" i="44" s="1"/>
  <c r="G18" i="44"/>
  <c r="I18" i="44" s="1"/>
  <c r="H19" i="44"/>
  <c r="J19" i="44" s="1"/>
  <c r="G19" i="44"/>
  <c r="I19" i="44" s="1"/>
  <c r="H20" i="44"/>
  <c r="J20" i="44" s="1"/>
  <c r="G20" i="44"/>
  <c r="I20" i="44" s="1"/>
  <c r="H21" i="44"/>
  <c r="J21" i="44" s="1"/>
  <c r="G21" i="44"/>
  <c r="I21" i="44" s="1"/>
  <c r="I22" i="44"/>
  <c r="H22" i="44"/>
  <c r="J22" i="44" s="1"/>
  <c r="G22" i="44"/>
  <c r="H23" i="44"/>
  <c r="J23" i="44" s="1"/>
  <c r="G23" i="44"/>
  <c r="I23" i="44" s="1"/>
  <c r="H24" i="44"/>
  <c r="J24" i="44" s="1"/>
  <c r="G24" i="44"/>
  <c r="I24" i="44" s="1"/>
  <c r="H25" i="44"/>
  <c r="J25" i="44" s="1"/>
  <c r="G25" i="44"/>
  <c r="I25" i="44" s="1"/>
  <c r="J26" i="44"/>
  <c r="I26" i="44"/>
  <c r="H26" i="44"/>
  <c r="G26" i="44"/>
  <c r="H27" i="44"/>
  <c r="J27" i="44" s="1"/>
  <c r="G27" i="44"/>
  <c r="I27" i="44" s="1"/>
  <c r="H28" i="44"/>
  <c r="J28" i="44" s="1"/>
  <c r="G28" i="44"/>
  <c r="I28" i="44" s="1"/>
  <c r="H29" i="44"/>
  <c r="J29" i="44" s="1"/>
  <c r="G29" i="44"/>
  <c r="I29" i="44" s="1"/>
  <c r="H30" i="44"/>
  <c r="J30" i="44" s="1"/>
  <c r="G30" i="44"/>
  <c r="I30" i="44" s="1"/>
  <c r="H41" i="44"/>
  <c r="J41" i="44" s="1"/>
  <c r="G41" i="44"/>
  <c r="I41" i="44" s="1"/>
  <c r="H31" i="44"/>
  <c r="J31" i="44" s="1"/>
  <c r="G31" i="44"/>
  <c r="I31" i="44" s="1"/>
  <c r="H32" i="44"/>
  <c r="J32" i="44" s="1"/>
  <c r="G32" i="44"/>
  <c r="I32" i="44" s="1"/>
  <c r="I33" i="44"/>
  <c r="H33" i="44"/>
  <c r="J33" i="44" s="1"/>
  <c r="G33" i="44"/>
  <c r="H34" i="44"/>
  <c r="J34" i="44" s="1"/>
  <c r="G34" i="44"/>
  <c r="I34" i="44" s="1"/>
  <c r="H35" i="44"/>
  <c r="J35" i="44" s="1"/>
  <c r="G35" i="44"/>
  <c r="I35" i="44" s="1"/>
  <c r="H36" i="44"/>
  <c r="J36" i="44" s="1"/>
  <c r="G36" i="44"/>
  <c r="I36" i="44" s="1"/>
  <c r="I37" i="44"/>
  <c r="H37" i="44"/>
  <c r="J37" i="44" s="1"/>
  <c r="G37" i="44"/>
  <c r="H38" i="44"/>
  <c r="J38" i="44" s="1"/>
  <c r="G38" i="44"/>
  <c r="I38" i="44" s="1"/>
  <c r="I39" i="44"/>
  <c r="H39" i="44"/>
  <c r="J39" i="44" s="1"/>
  <c r="G39" i="44"/>
  <c r="H40" i="44"/>
  <c r="J40" i="44" s="1"/>
  <c r="G40" i="44"/>
  <c r="I40" i="44" s="1"/>
  <c r="H8" i="47"/>
  <c r="J8" i="47" s="1"/>
  <c r="G8" i="47"/>
  <c r="I8" i="47" s="1"/>
  <c r="H9" i="47"/>
  <c r="J9" i="47" s="1"/>
  <c r="G9" i="47"/>
  <c r="I9" i="47" s="1"/>
  <c r="H10" i="47"/>
  <c r="J10" i="47" s="1"/>
  <c r="G10" i="47"/>
  <c r="I10" i="47" s="1"/>
  <c r="H11" i="47"/>
  <c r="J11" i="47" s="1"/>
  <c r="G11" i="47"/>
  <c r="I11" i="47" s="1"/>
  <c r="I12" i="47"/>
  <c r="H12" i="47"/>
  <c r="J12" i="47" s="1"/>
  <c r="G12" i="47"/>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H23" i="47"/>
  <c r="J23" i="47" s="1"/>
  <c r="G23" i="47"/>
  <c r="I23" i="47" s="1"/>
  <c r="H31" i="47"/>
  <c r="J31" i="47" s="1"/>
  <c r="G31" i="47"/>
  <c r="I31" i="47" s="1"/>
  <c r="H32" i="47"/>
  <c r="J32" i="47" s="1"/>
  <c r="G32" i="47"/>
  <c r="I32" i="47" s="1"/>
  <c r="H33" i="47"/>
  <c r="J33" i="47" s="1"/>
  <c r="G33" i="47"/>
  <c r="I33" i="47" s="1"/>
  <c r="H34" i="47"/>
  <c r="J34" i="47" s="1"/>
  <c r="G34" i="47"/>
  <c r="I34" i="47" s="1"/>
  <c r="H25" i="46"/>
  <c r="E25" i="46"/>
  <c r="J25" i="46" s="1"/>
  <c r="D25" i="46"/>
  <c r="C25" i="46"/>
  <c r="B25" i="46"/>
  <c r="G25" i="46" s="1"/>
  <c r="H19" i="46"/>
  <c r="E19" i="46"/>
  <c r="J19" i="46" s="1"/>
  <c r="D19" i="46"/>
  <c r="C19" i="46"/>
  <c r="I19" i="46" s="1"/>
  <c r="B19" i="46"/>
  <c r="G19" i="46" s="1"/>
  <c r="H13" i="46"/>
  <c r="E13" i="46"/>
  <c r="J13" i="46" s="1"/>
  <c r="D13" i="46"/>
  <c r="C13" i="46"/>
  <c r="I13" i="46" s="1"/>
  <c r="B13" i="46"/>
  <c r="G13" i="46" s="1"/>
  <c r="H7" i="46"/>
  <c r="E7" i="46"/>
  <c r="J7" i="46" s="1"/>
  <c r="D7" i="46"/>
  <c r="C7" i="46"/>
  <c r="B7" i="46"/>
  <c r="G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7" i="26"/>
  <c r="J7" i="26" s="1"/>
  <c r="G7" i="26"/>
  <c r="I7" i="26" s="1"/>
  <c r="J8" i="26"/>
  <c r="I8" i="26"/>
  <c r="H8" i="26"/>
  <c r="G8" i="26"/>
  <c r="H9" i="26"/>
  <c r="J9" i="26" s="1"/>
  <c r="G9" i="26"/>
  <c r="I9" i="26" s="1"/>
  <c r="H10" i="26"/>
  <c r="J10" i="26" s="1"/>
  <c r="G10" i="26"/>
  <c r="I10" i="26" s="1"/>
  <c r="I11" i="26"/>
  <c r="H11" i="26"/>
  <c r="J11" i="26" s="1"/>
  <c r="G11" i="26"/>
  <c r="I12" i="26"/>
  <c r="H12" i="26"/>
  <c r="J12" i="26" s="1"/>
  <c r="G12" i="26"/>
  <c r="J13" i="26"/>
  <c r="I13" i="26"/>
  <c r="H13" i="26"/>
  <c r="G13" i="26"/>
  <c r="I14" i="26"/>
  <c r="H14" i="26"/>
  <c r="J14" i="26" s="1"/>
  <c r="G14" i="26"/>
  <c r="I15" i="26"/>
  <c r="H15" i="26"/>
  <c r="J15" i="26" s="1"/>
  <c r="G15" i="26"/>
  <c r="I16" i="26"/>
  <c r="H16" i="26"/>
  <c r="J16" i="26" s="1"/>
  <c r="G16" i="26"/>
  <c r="H17" i="26"/>
  <c r="J17" i="26" s="1"/>
  <c r="G17" i="26"/>
  <c r="I17" i="26" s="1"/>
  <c r="I18" i="26"/>
  <c r="H18" i="26"/>
  <c r="J18" i="26" s="1"/>
  <c r="G18" i="26"/>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H25" i="26"/>
  <c r="J25" i="26" s="1"/>
  <c r="G25" i="26"/>
  <c r="I25" i="26" s="1"/>
  <c r="I26" i="26"/>
  <c r="H26" i="26"/>
  <c r="J26" i="26" s="1"/>
  <c r="G26" i="26"/>
  <c r="H27" i="26"/>
  <c r="J27" i="26" s="1"/>
  <c r="G27" i="26"/>
  <c r="I27" i="26" s="1"/>
  <c r="H28" i="26"/>
  <c r="J28" i="26" s="1"/>
  <c r="G28" i="26"/>
  <c r="I28" i="26" s="1"/>
  <c r="H29" i="26"/>
  <c r="J29" i="26" s="1"/>
  <c r="G29" i="26"/>
  <c r="I29" i="26" s="1"/>
  <c r="I30" i="26"/>
  <c r="H30" i="26"/>
  <c r="J30" i="26" s="1"/>
  <c r="G30" i="26"/>
  <c r="I31" i="26"/>
  <c r="H31" i="26"/>
  <c r="J31" i="26" s="1"/>
  <c r="G31" i="26"/>
  <c r="H32" i="26"/>
  <c r="J32" i="26" s="1"/>
  <c r="G32" i="26"/>
  <c r="I32" i="26" s="1"/>
  <c r="H33" i="26"/>
  <c r="J33" i="26" s="1"/>
  <c r="G33" i="26"/>
  <c r="I33" i="26" s="1"/>
  <c r="I34" i="26"/>
  <c r="H34" i="26"/>
  <c r="J34" i="26" s="1"/>
  <c r="G34" i="26"/>
  <c r="H35" i="26"/>
  <c r="J35" i="26" s="1"/>
  <c r="G35" i="26"/>
  <c r="I35" i="26" s="1"/>
  <c r="H36" i="26"/>
  <c r="J36" i="26" s="1"/>
  <c r="G36" i="26"/>
  <c r="I36" i="26" s="1"/>
  <c r="H37" i="26"/>
  <c r="J37" i="26" s="1"/>
  <c r="G37" i="26"/>
  <c r="I37" i="26" s="1"/>
  <c r="H38" i="26"/>
  <c r="J38" i="26" s="1"/>
  <c r="G38" i="26"/>
  <c r="I38" i="26" s="1"/>
  <c r="I39" i="26"/>
  <c r="H39" i="26"/>
  <c r="J39" i="26" s="1"/>
  <c r="G39" i="26"/>
  <c r="J40" i="26"/>
  <c r="I40" i="26"/>
  <c r="H40" i="26"/>
  <c r="G40" i="26"/>
  <c r="H41" i="26"/>
  <c r="J41" i="26" s="1"/>
  <c r="G41" i="26"/>
  <c r="I41" i="26" s="1"/>
  <c r="H42" i="26"/>
  <c r="J42" i="26" s="1"/>
  <c r="G42" i="26"/>
  <c r="I42" i="26" s="1"/>
  <c r="I43" i="26"/>
  <c r="H43" i="26"/>
  <c r="J43" i="26" s="1"/>
  <c r="G43" i="26"/>
  <c r="H44" i="26"/>
  <c r="J44" i="26" s="1"/>
  <c r="G44" i="26"/>
  <c r="I44" i="26" s="1"/>
  <c r="I45" i="26"/>
  <c r="H45" i="26"/>
  <c r="J45" i="26" s="1"/>
  <c r="G45" i="26"/>
  <c r="H46" i="26"/>
  <c r="J46" i="26" s="1"/>
  <c r="G46" i="26"/>
  <c r="I46" i="26" s="1"/>
  <c r="H47" i="26"/>
  <c r="J47" i="26" s="1"/>
  <c r="G47" i="26"/>
  <c r="I47" i="26" s="1"/>
  <c r="J48" i="26"/>
  <c r="I48" i="26"/>
  <c r="H48" i="26"/>
  <c r="G48" i="26"/>
  <c r="H49" i="26"/>
  <c r="J49" i="26" s="1"/>
  <c r="G49" i="26"/>
  <c r="I49" i="26" s="1"/>
  <c r="H50" i="26"/>
  <c r="J50" i="26" s="1"/>
  <c r="G50" i="26"/>
  <c r="I50" i="26" s="1"/>
  <c r="H51" i="26"/>
  <c r="J51" i="26" s="1"/>
  <c r="G51" i="26"/>
  <c r="I51" i="26" s="1"/>
  <c r="H52" i="26"/>
  <c r="J52" i="26" s="1"/>
  <c r="G52" i="26"/>
  <c r="I52" i="26" s="1"/>
  <c r="I53" i="26"/>
  <c r="H53" i="26"/>
  <c r="J53" i="26" s="1"/>
  <c r="G53" i="26"/>
  <c r="I54" i="26"/>
  <c r="H54" i="26"/>
  <c r="J54" i="26" s="1"/>
  <c r="G54" i="26"/>
  <c r="H55" i="26"/>
  <c r="J55" i="26" s="1"/>
  <c r="G55" i="26"/>
  <c r="I55" i="26" s="1"/>
  <c r="H56" i="26"/>
  <c r="J56" i="26" s="1"/>
  <c r="G56" i="26"/>
  <c r="I56" i="26" s="1"/>
  <c r="I28" i="45"/>
  <c r="H28" i="45"/>
  <c r="J28" i="45" s="1"/>
  <c r="G28" i="45"/>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I25" i="46" l="1"/>
  <c r="I7" i="46"/>
  <c r="J119" i="48"/>
  <c r="D23" i="55"/>
  <c r="H23" i="55" s="1"/>
  <c r="J194" i="55"/>
  <c r="C7" i="56"/>
  <c r="G7" i="56"/>
  <c r="E7" i="56"/>
  <c r="I7" i="56"/>
  <c r="E8" i="56"/>
  <c r="I8" i="56"/>
  <c r="C8" i="56"/>
  <c r="G8" i="56"/>
  <c r="C9" i="56"/>
  <c r="G9" i="56"/>
  <c r="E9" i="56"/>
  <c r="I9" i="56"/>
  <c r="E10" i="56"/>
  <c r="I10" i="56"/>
  <c r="C10" i="56"/>
  <c r="G10" i="56"/>
  <c r="C11" i="56"/>
  <c r="G11" i="56"/>
  <c r="E11" i="56"/>
  <c r="I11" i="56"/>
  <c r="E12" i="56"/>
  <c r="I12" i="56"/>
  <c r="C12" i="56"/>
  <c r="G12" i="56"/>
  <c r="C13" i="56"/>
  <c r="G13" i="56"/>
  <c r="E13" i="56"/>
  <c r="I13" i="56"/>
  <c r="E14" i="56"/>
  <c r="I14" i="56"/>
  <c r="C14" i="56"/>
  <c r="G14" i="56"/>
  <c r="C15" i="56"/>
  <c r="G15" i="56"/>
  <c r="E15" i="56"/>
  <c r="I15" i="56"/>
  <c r="E16" i="56"/>
  <c r="I16" i="56"/>
  <c r="C16" i="56"/>
  <c r="G16" i="56"/>
  <c r="C17" i="56"/>
  <c r="G17" i="56"/>
  <c r="J20" i="56"/>
  <c r="K20" i="56"/>
  <c r="E18" i="56"/>
  <c r="I18" i="56"/>
  <c r="D5" i="57"/>
  <c r="H5" i="57" s="1"/>
  <c r="C7" i="57"/>
  <c r="G7" i="57"/>
  <c r="E7" i="57"/>
  <c r="I7" i="57"/>
  <c r="E8" i="57"/>
  <c r="I8" i="57"/>
  <c r="C8" i="57"/>
  <c r="G8" i="57"/>
  <c r="C9" i="57"/>
  <c r="G9" i="57"/>
  <c r="E9" i="57"/>
  <c r="I9" i="57"/>
  <c r="E10" i="57"/>
  <c r="I10" i="57"/>
  <c r="C10" i="57"/>
  <c r="G10" i="57"/>
  <c r="C11" i="57"/>
  <c r="G11" i="57"/>
  <c r="E11" i="57"/>
  <c r="I11" i="57"/>
  <c r="E12" i="57"/>
  <c r="I12" i="57"/>
  <c r="C12" i="57"/>
  <c r="G12" i="57"/>
  <c r="C13" i="57"/>
  <c r="G13" i="57"/>
  <c r="E13" i="57"/>
  <c r="I13" i="57"/>
  <c r="C14" i="57"/>
  <c r="G14" i="57"/>
  <c r="E14" i="57"/>
  <c r="I14" i="57"/>
  <c r="E15" i="57"/>
  <c r="I15" i="57"/>
  <c r="C15" i="57"/>
  <c r="G15" i="57"/>
  <c r="E16" i="57"/>
  <c r="I16" i="57"/>
  <c r="C16" i="57"/>
  <c r="G16" i="57"/>
  <c r="C17" i="57"/>
  <c r="G17" i="57"/>
  <c r="E17" i="57"/>
  <c r="I17" i="57"/>
  <c r="C18" i="57"/>
  <c r="G18" i="57"/>
  <c r="E18" i="57"/>
  <c r="I18" i="57"/>
  <c r="E19" i="57"/>
  <c r="I19" i="57"/>
  <c r="C19" i="57"/>
  <c r="G19" i="57"/>
  <c r="C20" i="57"/>
  <c r="G20" i="57"/>
  <c r="E20" i="57"/>
  <c r="I20" i="57"/>
  <c r="C21" i="57"/>
  <c r="G21" i="57"/>
  <c r="E21" i="57"/>
  <c r="I21" i="57"/>
  <c r="C22" i="57"/>
  <c r="G22" i="57"/>
  <c r="J25" i="57"/>
  <c r="K25" i="57"/>
  <c r="E23" i="57"/>
  <c r="I23" i="57"/>
  <c r="C7" i="58"/>
  <c r="G7" i="58"/>
  <c r="D5" i="58"/>
  <c r="H5" i="58" s="1"/>
  <c r="E7" i="58"/>
  <c r="I7" i="58"/>
  <c r="C8" i="58"/>
  <c r="G8" i="58"/>
  <c r="E8" i="58"/>
  <c r="I8" i="58"/>
  <c r="E9" i="58"/>
  <c r="I9" i="58"/>
  <c r="C9" i="58"/>
  <c r="G9" i="58"/>
  <c r="C10" i="58"/>
  <c r="G10" i="58"/>
  <c r="E10" i="58"/>
  <c r="I10" i="58"/>
  <c r="C11" i="58"/>
  <c r="G11" i="58"/>
  <c r="E11" i="58"/>
  <c r="I11" i="58"/>
  <c r="C12" i="58"/>
  <c r="G12" i="58"/>
  <c r="E12" i="58"/>
  <c r="I12" i="58"/>
  <c r="E13" i="58"/>
  <c r="I13" i="58"/>
  <c r="C13" i="58"/>
  <c r="G13" i="58"/>
  <c r="E14" i="58"/>
  <c r="I14" i="58"/>
  <c r="C14" i="58"/>
  <c r="G14" i="58"/>
  <c r="C15" i="58"/>
  <c r="G15" i="58"/>
  <c r="E15" i="58"/>
  <c r="I15" i="58"/>
  <c r="E16" i="58"/>
  <c r="I16" i="58"/>
  <c r="C16" i="58"/>
  <c r="G16" i="58"/>
  <c r="E17" i="58"/>
  <c r="I17" i="58"/>
  <c r="C17" i="58"/>
  <c r="G17" i="58"/>
  <c r="E18" i="58"/>
  <c r="I18" i="58"/>
  <c r="C18" i="58"/>
  <c r="G18" i="58"/>
  <c r="C19" i="58"/>
  <c r="G19" i="58"/>
  <c r="E19" i="58"/>
  <c r="I19" i="58"/>
  <c r="E20" i="58"/>
  <c r="I20" i="58"/>
  <c r="C20" i="58"/>
  <c r="G20" i="58"/>
  <c r="E21" i="58"/>
  <c r="I21" i="58"/>
  <c r="C21" i="58"/>
  <c r="G21" i="58"/>
  <c r="E22" i="58"/>
  <c r="I22" i="58"/>
  <c r="C22" i="58"/>
  <c r="G22" i="58"/>
  <c r="C23" i="58"/>
  <c r="G23" i="58"/>
  <c r="E23" i="58"/>
  <c r="I23" i="58"/>
  <c r="E24" i="58"/>
  <c r="I24" i="58"/>
  <c r="C24" i="58"/>
  <c r="G24" i="58"/>
  <c r="C25" i="58"/>
  <c r="G25" i="58"/>
  <c r="E25" i="58"/>
  <c r="I25" i="58"/>
  <c r="C26" i="58"/>
  <c r="G26" i="58"/>
  <c r="E26" i="58"/>
  <c r="I26" i="58"/>
  <c r="C27" i="58"/>
  <c r="G27" i="58"/>
  <c r="E27" i="58"/>
  <c r="I27" i="58"/>
  <c r="C28" i="58"/>
  <c r="G28" i="58"/>
  <c r="E28" i="58"/>
  <c r="I28" i="58"/>
  <c r="E29" i="58"/>
  <c r="I29" i="58"/>
  <c r="C29" i="58"/>
  <c r="G29" i="58"/>
  <c r="C30" i="58"/>
  <c r="G30" i="58"/>
  <c r="E30" i="58"/>
  <c r="I30" i="58"/>
  <c r="E31" i="58"/>
  <c r="I31" i="58"/>
  <c r="C31" i="58"/>
  <c r="G31" i="58"/>
  <c r="C32" i="58"/>
  <c r="G32" i="58"/>
  <c r="E32" i="58"/>
  <c r="I32" i="58"/>
  <c r="C33" i="58"/>
  <c r="G33" i="58"/>
  <c r="E33" i="58"/>
  <c r="I33" i="58"/>
  <c r="E34" i="58"/>
  <c r="I34" i="58"/>
  <c r="C34" i="58"/>
  <c r="G34" i="58"/>
  <c r="C35" i="58"/>
  <c r="G35" i="58"/>
  <c r="E35" i="58"/>
  <c r="I35" i="58"/>
  <c r="E36" i="58"/>
  <c r="I36" i="58"/>
  <c r="C36" i="58"/>
  <c r="G36" i="58"/>
  <c r="E37" i="58"/>
  <c r="I37" i="58"/>
  <c r="C37" i="58"/>
  <c r="G37" i="58"/>
  <c r="C38" i="58"/>
  <c r="G38" i="58"/>
  <c r="E38" i="58"/>
  <c r="I38" i="58"/>
  <c r="E39" i="58"/>
  <c r="I39" i="58"/>
  <c r="C39" i="58"/>
  <c r="G39" i="58"/>
  <c r="C40" i="58"/>
  <c r="G40" i="58"/>
  <c r="E40" i="58"/>
  <c r="I40" i="58"/>
  <c r="I41" i="58"/>
  <c r="C41" i="58"/>
  <c r="G41" i="58"/>
  <c r="C42" i="58"/>
  <c r="G42" i="58"/>
  <c r="J45" i="58"/>
  <c r="E42" i="58"/>
  <c r="K45" i="58"/>
  <c r="E43" i="58"/>
  <c r="I43" i="58"/>
  <c r="C7" i="50"/>
  <c r="G7" i="50"/>
  <c r="D5" i="50"/>
  <c r="H5" i="50" s="1"/>
  <c r="E7" i="50"/>
  <c r="I7" i="50"/>
  <c r="E8" i="50"/>
  <c r="I8" i="50"/>
  <c r="C8" i="50"/>
  <c r="G8" i="50"/>
  <c r="E9" i="50"/>
  <c r="I9" i="50"/>
  <c r="C9" i="50"/>
  <c r="G9" i="50"/>
  <c r="E10" i="50"/>
  <c r="I10" i="50"/>
  <c r="C10" i="50"/>
  <c r="G10" i="50"/>
  <c r="E11" i="50"/>
  <c r="I11" i="50"/>
  <c r="C11" i="50"/>
  <c r="G11" i="50"/>
  <c r="E12" i="50"/>
  <c r="I12" i="50"/>
  <c r="C12" i="50"/>
  <c r="G12" i="50"/>
  <c r="E13" i="50"/>
  <c r="I13" i="50"/>
  <c r="C13" i="50"/>
  <c r="G13" i="50"/>
  <c r="C14" i="50"/>
  <c r="G14" i="50"/>
  <c r="E14" i="50"/>
  <c r="I14" i="50"/>
  <c r="C15" i="50"/>
  <c r="G15" i="50"/>
  <c r="E15" i="50"/>
  <c r="I15" i="50"/>
  <c r="C16" i="50"/>
  <c r="G16" i="50"/>
  <c r="E16" i="50"/>
  <c r="I16" i="50"/>
  <c r="C17" i="50"/>
  <c r="G17" i="50"/>
  <c r="E17" i="50"/>
  <c r="I17" i="50"/>
  <c r="E18" i="50"/>
  <c r="I18" i="50"/>
  <c r="C18" i="50"/>
  <c r="G18" i="50"/>
  <c r="E19" i="50"/>
  <c r="I19" i="50"/>
  <c r="C19" i="50"/>
  <c r="G19" i="50"/>
  <c r="C20" i="50"/>
  <c r="G20" i="50"/>
  <c r="E20" i="50"/>
  <c r="I20" i="50"/>
  <c r="E21" i="50"/>
  <c r="I21" i="50"/>
  <c r="C21" i="50"/>
  <c r="G21" i="50"/>
  <c r="E22" i="50"/>
  <c r="I22" i="50"/>
  <c r="C22" i="50"/>
  <c r="G22" i="50"/>
  <c r="E23" i="50"/>
  <c r="I23" i="50"/>
  <c r="C23" i="50"/>
  <c r="G23" i="50"/>
  <c r="E24" i="50"/>
  <c r="I24" i="50"/>
  <c r="C24" i="50"/>
  <c r="G24" i="50"/>
  <c r="C25" i="50"/>
  <c r="G25" i="50"/>
  <c r="E25" i="50"/>
  <c r="I25" i="50"/>
  <c r="E26" i="50"/>
  <c r="I26" i="50"/>
  <c r="C26" i="50"/>
  <c r="G26" i="50"/>
  <c r="C27" i="50"/>
  <c r="G27" i="50"/>
  <c r="E27" i="50"/>
  <c r="I27" i="50"/>
  <c r="E28" i="50"/>
  <c r="I28" i="50"/>
  <c r="C28" i="50"/>
  <c r="G28" i="50"/>
  <c r="E29" i="50"/>
  <c r="I29" i="50"/>
  <c r="C29" i="50"/>
  <c r="G29" i="50"/>
  <c r="C30" i="50"/>
  <c r="G30" i="50"/>
  <c r="E30" i="50"/>
  <c r="I30" i="50"/>
  <c r="C31" i="50"/>
  <c r="G31" i="50"/>
  <c r="E31" i="50"/>
  <c r="I31" i="50"/>
  <c r="E32" i="50"/>
  <c r="I32" i="50"/>
  <c r="C32" i="50"/>
  <c r="G32" i="50"/>
  <c r="E33" i="50"/>
  <c r="I33" i="50"/>
  <c r="C33" i="50"/>
  <c r="G33" i="50"/>
  <c r="C34" i="50"/>
  <c r="G34" i="50"/>
  <c r="E34" i="50"/>
  <c r="I34" i="50"/>
  <c r="C35" i="50"/>
  <c r="G35" i="50"/>
  <c r="E35" i="50"/>
  <c r="I35" i="50"/>
  <c r="C36" i="50"/>
  <c r="G36" i="50"/>
  <c r="E36" i="50"/>
  <c r="I36" i="50"/>
  <c r="C37" i="50"/>
  <c r="G37" i="50"/>
  <c r="E37" i="50"/>
  <c r="I37" i="50"/>
  <c r="E38" i="50"/>
  <c r="I38" i="50"/>
  <c r="C38" i="50"/>
  <c r="G38" i="50"/>
  <c r="C39" i="50"/>
  <c r="G39" i="50"/>
  <c r="E39" i="50"/>
  <c r="I39" i="50"/>
  <c r="C40" i="50"/>
  <c r="G40" i="50"/>
  <c r="E40" i="50"/>
  <c r="I40" i="50"/>
  <c r="I41" i="50"/>
  <c r="C41" i="50"/>
  <c r="G41" i="50"/>
  <c r="C42" i="50"/>
  <c r="G42" i="50"/>
  <c r="J45" i="50"/>
  <c r="E42" i="50"/>
  <c r="K45" i="50"/>
  <c r="E43" i="50"/>
  <c r="I43" i="50"/>
  <c r="E7" i="53"/>
  <c r="I7" i="53"/>
  <c r="E21" i="53"/>
  <c r="I21" i="53"/>
  <c r="C7" i="53"/>
  <c r="G7" i="53"/>
  <c r="C21" i="53"/>
  <c r="G21" i="53"/>
  <c r="F5" i="53"/>
  <c r="E8" i="53"/>
  <c r="I8" i="53"/>
  <c r="C8" i="53"/>
  <c r="G8" i="53"/>
  <c r="E9" i="53"/>
  <c r="I9" i="53"/>
  <c r="C9" i="53"/>
  <c r="G9" i="53"/>
  <c r="C10" i="53"/>
  <c r="G10" i="53"/>
  <c r="E10" i="53"/>
  <c r="I10" i="53"/>
  <c r="E11" i="53"/>
  <c r="I11" i="53"/>
  <c r="C11" i="53"/>
  <c r="G11" i="53"/>
  <c r="C12" i="53"/>
  <c r="G12" i="53"/>
  <c r="E12" i="53"/>
  <c r="I12" i="53"/>
  <c r="C13" i="53"/>
  <c r="G13" i="53"/>
  <c r="E13" i="53"/>
  <c r="I13" i="53"/>
  <c r="E14" i="53"/>
  <c r="I14" i="53"/>
  <c r="C14" i="53"/>
  <c r="G14" i="53"/>
  <c r="E15" i="53"/>
  <c r="I15" i="53"/>
  <c r="C15" i="53"/>
  <c r="G15" i="53"/>
  <c r="C16" i="53"/>
  <c r="G16" i="53"/>
  <c r="E16" i="53"/>
  <c r="I16" i="53"/>
  <c r="E17" i="53"/>
  <c r="I17" i="53"/>
  <c r="C17" i="53"/>
  <c r="G17" i="53"/>
  <c r="C18" i="53"/>
  <c r="G18" i="53"/>
  <c r="J21" i="53"/>
  <c r="K21" i="53"/>
  <c r="E19" i="53"/>
  <c r="I19" i="53"/>
  <c r="C55" i="54"/>
  <c r="G55" i="54"/>
  <c r="C74" i="54"/>
  <c r="G74" i="54"/>
  <c r="C43" i="54"/>
  <c r="G43" i="54"/>
  <c r="C52" i="54"/>
  <c r="G52" i="54"/>
  <c r="C28" i="54"/>
  <c r="G28" i="54"/>
  <c r="C40" i="54"/>
  <c r="G40" i="54"/>
  <c r="C21" i="54"/>
  <c r="G21" i="54"/>
  <c r="C25" i="54"/>
  <c r="G25" i="54"/>
  <c r="C16" i="54"/>
  <c r="G16" i="54"/>
  <c r="C7" i="54"/>
  <c r="G7" i="54"/>
  <c r="C13" i="54"/>
  <c r="G13" i="54"/>
  <c r="E55" i="54"/>
  <c r="I55" i="54"/>
  <c r="E74" i="54"/>
  <c r="I74" i="54"/>
  <c r="E43" i="54"/>
  <c r="I43" i="54"/>
  <c r="E52" i="54"/>
  <c r="I52" i="54"/>
  <c r="E28" i="54"/>
  <c r="I28" i="54"/>
  <c r="E40" i="54"/>
  <c r="I40" i="54"/>
  <c r="E21" i="54"/>
  <c r="I21" i="54"/>
  <c r="E25" i="54"/>
  <c r="I25" i="54"/>
  <c r="K18" i="54"/>
  <c r="E16" i="54"/>
  <c r="I16" i="54"/>
  <c r="E18" i="54"/>
  <c r="I18" i="54"/>
  <c r="E7" i="54"/>
  <c r="I7" i="54"/>
  <c r="E13" i="54"/>
  <c r="I13" i="54"/>
  <c r="D5" i="54"/>
  <c r="H5" i="54" s="1"/>
  <c r="C8" i="54"/>
  <c r="G8" i="54"/>
  <c r="E8" i="54"/>
  <c r="I8" i="54"/>
  <c r="C9" i="54"/>
  <c r="G9" i="54"/>
  <c r="E9" i="54"/>
  <c r="K13" i="54"/>
  <c r="C10" i="54"/>
  <c r="G10" i="54"/>
  <c r="E10" i="54"/>
  <c r="I10" i="54"/>
  <c r="E11" i="54"/>
  <c r="I11" i="54"/>
  <c r="C22" i="54"/>
  <c r="G22" i="54"/>
  <c r="K25" i="54"/>
  <c r="J25" i="54"/>
  <c r="E23" i="54"/>
  <c r="I23" i="54"/>
  <c r="C29" i="54"/>
  <c r="G29" i="54"/>
  <c r="E29" i="54"/>
  <c r="I29" i="54"/>
  <c r="C30" i="54"/>
  <c r="G30" i="54"/>
  <c r="E30" i="54"/>
  <c r="I30" i="54"/>
  <c r="C31" i="54"/>
  <c r="G31" i="54"/>
  <c r="E31" i="54"/>
  <c r="I31" i="54"/>
  <c r="C32" i="54"/>
  <c r="G32" i="54"/>
  <c r="E32" i="54"/>
  <c r="I32" i="54"/>
  <c r="C33" i="54"/>
  <c r="G33" i="54"/>
  <c r="E33" i="54"/>
  <c r="I33" i="54"/>
  <c r="C34" i="54"/>
  <c r="G34" i="54"/>
  <c r="E34" i="54"/>
  <c r="I34" i="54"/>
  <c r="C35" i="54"/>
  <c r="G35" i="54"/>
  <c r="E35" i="54"/>
  <c r="I35" i="54"/>
  <c r="E36" i="54"/>
  <c r="I36" i="54"/>
  <c r="C36" i="54"/>
  <c r="G36" i="54"/>
  <c r="C37" i="54"/>
  <c r="G37" i="54"/>
  <c r="K40" i="54"/>
  <c r="J40" i="54"/>
  <c r="E38" i="54"/>
  <c r="I38" i="54"/>
  <c r="C44" i="54"/>
  <c r="G44" i="54"/>
  <c r="E44" i="54"/>
  <c r="I44" i="54"/>
  <c r="C45" i="54"/>
  <c r="G45" i="54"/>
  <c r="E45" i="54"/>
  <c r="I45" i="54"/>
  <c r="C46" i="54"/>
  <c r="G46" i="54"/>
  <c r="E46" i="54"/>
  <c r="I46" i="54"/>
  <c r="C47" i="54"/>
  <c r="G47" i="54"/>
  <c r="E47" i="54"/>
  <c r="I47" i="54"/>
  <c r="C48" i="54"/>
  <c r="G48" i="54"/>
  <c r="E48" i="54"/>
  <c r="I48" i="54"/>
  <c r="C49" i="54"/>
  <c r="G49" i="54"/>
  <c r="K52" i="54"/>
  <c r="J52" i="54"/>
  <c r="E50" i="54"/>
  <c r="I50" i="54"/>
  <c r="E56" i="54"/>
  <c r="I56" i="54"/>
  <c r="C56" i="54"/>
  <c r="G56" i="54"/>
  <c r="C57" i="54"/>
  <c r="G57" i="54"/>
  <c r="E57" i="54"/>
  <c r="I57" i="54"/>
  <c r="C58" i="54"/>
  <c r="G58" i="54"/>
  <c r="E58" i="54"/>
  <c r="I58" i="54"/>
  <c r="C59" i="54"/>
  <c r="G59" i="54"/>
  <c r="E59" i="54"/>
  <c r="I59" i="54"/>
  <c r="C60" i="54"/>
  <c r="G60" i="54"/>
  <c r="E60" i="54"/>
  <c r="I60" i="54"/>
  <c r="I61" i="54"/>
  <c r="C61" i="54"/>
  <c r="G61" i="54"/>
  <c r="E61" i="54"/>
  <c r="E62" i="54"/>
  <c r="I62" i="54"/>
  <c r="C62" i="54"/>
  <c r="G62" i="54"/>
  <c r="E63" i="54"/>
  <c r="I63" i="54"/>
  <c r="C63" i="54"/>
  <c r="G63" i="54"/>
  <c r="C64" i="54"/>
  <c r="G64" i="54"/>
  <c r="E64" i="54"/>
  <c r="I64" i="54"/>
  <c r="C65" i="54"/>
  <c r="G65" i="54"/>
  <c r="E65" i="54"/>
  <c r="I65" i="54"/>
  <c r="E66" i="54"/>
  <c r="I66" i="54"/>
  <c r="C66" i="54"/>
  <c r="G66" i="54"/>
  <c r="E67" i="54"/>
  <c r="I67" i="54"/>
  <c r="C67" i="54"/>
  <c r="G67" i="54"/>
  <c r="E68" i="54"/>
  <c r="I68" i="54"/>
  <c r="C68" i="54"/>
  <c r="G68" i="54"/>
  <c r="C69" i="54"/>
  <c r="G69" i="54"/>
  <c r="E69" i="54"/>
  <c r="I69" i="54"/>
  <c r="E70" i="54"/>
  <c r="I70" i="54"/>
  <c r="C70" i="54"/>
  <c r="G70" i="54"/>
  <c r="C71" i="54"/>
  <c r="G71" i="54"/>
  <c r="K74" i="54"/>
  <c r="J74" i="54"/>
  <c r="E72" i="54"/>
  <c r="I72" i="54"/>
  <c r="G180" i="55"/>
  <c r="G190" i="55"/>
  <c r="G174" i="55"/>
  <c r="C177" i="55"/>
  <c r="G177" i="55"/>
  <c r="E146" i="55"/>
  <c r="I167" i="55"/>
  <c r="I120" i="55"/>
  <c r="E51" i="55"/>
  <c r="I51" i="55"/>
  <c r="E62" i="55"/>
  <c r="I62" i="55"/>
  <c r="E25" i="55"/>
  <c r="I25" i="55"/>
  <c r="E48" i="55"/>
  <c r="I48" i="55"/>
  <c r="E7" i="55"/>
  <c r="I7" i="55"/>
  <c r="E18" i="55"/>
  <c r="I18" i="55"/>
  <c r="C180" i="55"/>
  <c r="C190" i="55"/>
  <c r="C174" i="55"/>
  <c r="I146" i="55"/>
  <c r="E167" i="55"/>
  <c r="E120" i="55"/>
  <c r="E143" i="55"/>
  <c r="I143" i="55"/>
  <c r="C93" i="55"/>
  <c r="G93" i="55"/>
  <c r="C113" i="55"/>
  <c r="G113" i="55"/>
  <c r="C69" i="55"/>
  <c r="G69" i="55"/>
  <c r="C90" i="55"/>
  <c r="G90" i="55"/>
  <c r="K194" i="55"/>
  <c r="E180" i="55"/>
  <c r="I180" i="55"/>
  <c r="E190" i="55"/>
  <c r="I190" i="55"/>
  <c r="J177" i="55"/>
  <c r="E174" i="55"/>
  <c r="I174" i="55"/>
  <c r="E177" i="55"/>
  <c r="C146" i="55"/>
  <c r="G146" i="55"/>
  <c r="C167" i="55"/>
  <c r="G167" i="55"/>
  <c r="C120" i="55"/>
  <c r="G120" i="55"/>
  <c r="C143" i="55"/>
  <c r="G143" i="55"/>
  <c r="E93" i="55"/>
  <c r="I93" i="55"/>
  <c r="E113" i="55"/>
  <c r="I113" i="55"/>
  <c r="E69" i="55"/>
  <c r="I69" i="55"/>
  <c r="E90" i="55"/>
  <c r="I90" i="55"/>
  <c r="C51" i="55"/>
  <c r="G51" i="55"/>
  <c r="C62" i="55"/>
  <c r="G62" i="55"/>
  <c r="C25" i="55"/>
  <c r="G25" i="55"/>
  <c r="C48" i="55"/>
  <c r="G48" i="55"/>
  <c r="C7" i="55"/>
  <c r="G7" i="55"/>
  <c r="C18" i="55"/>
  <c r="G18" i="55"/>
  <c r="F5" i="55"/>
  <c r="C8" i="55"/>
  <c r="G8" i="55"/>
  <c r="E8" i="55"/>
  <c r="I8" i="55"/>
  <c r="C9" i="55"/>
  <c r="G9" i="55"/>
  <c r="E9" i="55"/>
  <c r="I9" i="55"/>
  <c r="C10" i="55"/>
  <c r="G10" i="55"/>
  <c r="E10" i="55"/>
  <c r="I10" i="55"/>
  <c r="E11" i="55"/>
  <c r="I11" i="55"/>
  <c r="C11" i="55"/>
  <c r="G11" i="55"/>
  <c r="C12" i="55"/>
  <c r="G12" i="55"/>
  <c r="E12" i="55"/>
  <c r="I12" i="55"/>
  <c r="C13" i="55"/>
  <c r="G13" i="55"/>
  <c r="E13" i="55"/>
  <c r="I13" i="55"/>
  <c r="C14" i="55"/>
  <c r="G14" i="55"/>
  <c r="E14" i="55"/>
  <c r="I14" i="55"/>
  <c r="C15" i="55"/>
  <c r="G15" i="55"/>
  <c r="K18" i="55"/>
  <c r="J18" i="55"/>
  <c r="E16" i="55"/>
  <c r="I16" i="55"/>
  <c r="C26" i="55"/>
  <c r="G26" i="55"/>
  <c r="E26" i="55"/>
  <c r="I26" i="55"/>
  <c r="C27" i="55"/>
  <c r="G27" i="55"/>
  <c r="E27" i="55"/>
  <c r="I27" i="55"/>
  <c r="C28" i="55"/>
  <c r="G28" i="55"/>
  <c r="E28" i="55"/>
  <c r="I28" i="55"/>
  <c r="E29" i="55"/>
  <c r="I29" i="55"/>
  <c r="C29" i="55"/>
  <c r="G29" i="55"/>
  <c r="E30" i="55"/>
  <c r="I30" i="55"/>
  <c r="C30" i="55"/>
  <c r="G30" i="55"/>
  <c r="C31" i="55"/>
  <c r="G31" i="55"/>
  <c r="E31" i="55"/>
  <c r="I31" i="55"/>
  <c r="E32" i="55"/>
  <c r="I32" i="55"/>
  <c r="C32" i="55"/>
  <c r="G32" i="55"/>
  <c r="C33" i="55"/>
  <c r="G33" i="55"/>
  <c r="E33" i="55"/>
  <c r="I33" i="55"/>
  <c r="E34" i="55"/>
  <c r="I34" i="55"/>
  <c r="C34" i="55"/>
  <c r="G34" i="55"/>
  <c r="E35" i="55"/>
  <c r="I35" i="55"/>
  <c r="C35" i="55"/>
  <c r="G35" i="55"/>
  <c r="E36" i="55"/>
  <c r="I36" i="55"/>
  <c r="C36" i="55"/>
  <c r="G36" i="55"/>
  <c r="E37" i="55"/>
  <c r="I37" i="55"/>
  <c r="C37" i="55"/>
  <c r="G37" i="55"/>
  <c r="C38" i="55"/>
  <c r="G38" i="55"/>
  <c r="E38" i="55"/>
  <c r="I38" i="55"/>
  <c r="E39" i="55"/>
  <c r="I39" i="55"/>
  <c r="C39" i="55"/>
  <c r="G39" i="55"/>
  <c r="E40" i="55"/>
  <c r="I40" i="55"/>
  <c r="C40" i="55"/>
  <c r="G40" i="55"/>
  <c r="E41" i="55"/>
  <c r="I41" i="55"/>
  <c r="C41" i="55"/>
  <c r="G41" i="55"/>
  <c r="E42" i="55"/>
  <c r="I42" i="55"/>
  <c r="C42" i="55"/>
  <c r="G42" i="55"/>
  <c r="E43" i="55"/>
  <c r="I43" i="55"/>
  <c r="C43" i="55"/>
  <c r="G43" i="55"/>
  <c r="I44" i="55"/>
  <c r="C44" i="55"/>
  <c r="G44" i="55"/>
  <c r="J48" i="55"/>
  <c r="E45" i="55"/>
  <c r="C45" i="55"/>
  <c r="G45" i="55"/>
  <c r="K48" i="55"/>
  <c r="E46" i="55"/>
  <c r="I46" i="55"/>
  <c r="C52" i="55"/>
  <c r="G52" i="55"/>
  <c r="E52" i="55"/>
  <c r="I52" i="55"/>
  <c r="C53" i="55"/>
  <c r="G53" i="55"/>
  <c r="E53" i="55"/>
  <c r="I53" i="55"/>
  <c r="C54" i="55"/>
  <c r="G54" i="55"/>
  <c r="E54" i="55"/>
  <c r="I54" i="55"/>
  <c r="C55" i="55"/>
  <c r="G55" i="55"/>
  <c r="I55" i="55"/>
  <c r="C56" i="55"/>
  <c r="G56" i="55"/>
  <c r="J62" i="55"/>
  <c r="E56" i="55"/>
  <c r="I56" i="55"/>
  <c r="E57" i="55"/>
  <c r="I57" i="55"/>
  <c r="C57" i="55"/>
  <c r="G57" i="55"/>
  <c r="E58" i="55"/>
  <c r="I58" i="55"/>
  <c r="C58" i="55"/>
  <c r="G58" i="55"/>
  <c r="E59" i="55"/>
  <c r="C59" i="55"/>
  <c r="G59" i="55"/>
  <c r="K62" i="55"/>
  <c r="E60" i="55"/>
  <c r="I60" i="55"/>
  <c r="F67" i="55"/>
  <c r="E70" i="55"/>
  <c r="I70" i="55"/>
  <c r="C70" i="55"/>
  <c r="G70" i="55"/>
  <c r="C71" i="55"/>
  <c r="G71" i="55"/>
  <c r="E71" i="55"/>
  <c r="I71" i="55"/>
  <c r="C72" i="55"/>
  <c r="G72" i="55"/>
  <c r="E72" i="55"/>
  <c r="I72" i="55"/>
  <c r="C73" i="55"/>
  <c r="G73" i="55"/>
  <c r="E73" i="55"/>
  <c r="I73" i="55"/>
  <c r="C74" i="55"/>
  <c r="G74" i="55"/>
  <c r="E74" i="55"/>
  <c r="I74" i="55"/>
  <c r="E75" i="55"/>
  <c r="I75" i="55"/>
  <c r="C75" i="55"/>
  <c r="G75" i="55"/>
  <c r="C76" i="55"/>
  <c r="G76" i="55"/>
  <c r="E76" i="55"/>
  <c r="I76" i="55"/>
  <c r="C77" i="55"/>
  <c r="G77" i="55"/>
  <c r="E77" i="55"/>
  <c r="I77" i="55"/>
  <c r="C78" i="55"/>
  <c r="G78" i="55"/>
  <c r="E78" i="55"/>
  <c r="I78" i="55"/>
  <c r="C79" i="55"/>
  <c r="G79" i="55"/>
  <c r="E79" i="55"/>
  <c r="I79" i="55"/>
  <c r="E80" i="55"/>
  <c r="I80" i="55"/>
  <c r="C80" i="55"/>
  <c r="G80" i="55"/>
  <c r="C81" i="55"/>
  <c r="G81" i="55"/>
  <c r="E81" i="55"/>
  <c r="I81" i="55"/>
  <c r="C82" i="55"/>
  <c r="G82" i="55"/>
  <c r="E82" i="55"/>
  <c r="I82" i="55"/>
  <c r="C83" i="55"/>
  <c r="G83" i="55"/>
  <c r="E83" i="55"/>
  <c r="I83" i="55"/>
  <c r="C84" i="55"/>
  <c r="G84" i="55"/>
  <c r="E84" i="55"/>
  <c r="I84" i="55"/>
  <c r="C85" i="55"/>
  <c r="G85" i="55"/>
  <c r="E85" i="55"/>
  <c r="I85" i="55"/>
  <c r="C86" i="55"/>
  <c r="G86" i="55"/>
  <c r="E86" i="55"/>
  <c r="I86" i="55"/>
  <c r="C87" i="55"/>
  <c r="G87" i="55"/>
  <c r="J90" i="55"/>
  <c r="K90" i="55"/>
  <c r="E88" i="55"/>
  <c r="I88" i="55"/>
  <c r="E94" i="55"/>
  <c r="I94" i="55"/>
  <c r="C94" i="55"/>
  <c r="G94" i="55"/>
  <c r="C95" i="55"/>
  <c r="G95" i="55"/>
  <c r="E95" i="55"/>
  <c r="I95" i="55"/>
  <c r="C96" i="55"/>
  <c r="G96" i="55"/>
  <c r="E96" i="55"/>
  <c r="I96" i="55"/>
  <c r="E97" i="55"/>
  <c r="I97" i="55"/>
  <c r="C97" i="55"/>
  <c r="G97" i="55"/>
  <c r="C98" i="55"/>
  <c r="G98" i="55"/>
  <c r="E98" i="55"/>
  <c r="I98" i="55"/>
  <c r="E99" i="55"/>
  <c r="I99" i="55"/>
  <c r="C99" i="55"/>
  <c r="G99" i="55"/>
  <c r="C100" i="55"/>
  <c r="G100" i="55"/>
  <c r="E100" i="55"/>
  <c r="I100" i="55"/>
  <c r="C101" i="55"/>
  <c r="G101" i="55"/>
  <c r="E101" i="55"/>
  <c r="I101" i="55"/>
  <c r="C102" i="55"/>
  <c r="G102" i="55"/>
  <c r="E102" i="55"/>
  <c r="I102" i="55"/>
  <c r="E103" i="55"/>
  <c r="I103" i="55"/>
  <c r="C103" i="55"/>
  <c r="G103" i="55"/>
  <c r="E104" i="55"/>
  <c r="I104" i="55"/>
  <c r="C104" i="55"/>
  <c r="G104" i="55"/>
  <c r="C105" i="55"/>
  <c r="G105" i="55"/>
  <c r="E105" i="55"/>
  <c r="I105" i="55"/>
  <c r="C106" i="55"/>
  <c r="G106" i="55"/>
  <c r="E106" i="55"/>
  <c r="I106" i="55"/>
  <c r="C107" i="55"/>
  <c r="G107" i="55"/>
  <c r="E107" i="55"/>
  <c r="I107" i="55"/>
  <c r="E108" i="55"/>
  <c r="I108" i="55"/>
  <c r="C108" i="55"/>
  <c r="G108" i="55"/>
  <c r="C109" i="55"/>
  <c r="G109" i="55"/>
  <c r="E109" i="55"/>
  <c r="I109" i="55"/>
  <c r="C110" i="55"/>
  <c r="G110" i="55"/>
  <c r="J113" i="55"/>
  <c r="K113" i="55"/>
  <c r="E111" i="55"/>
  <c r="I111" i="55"/>
  <c r="F118" i="55"/>
  <c r="E121" i="55"/>
  <c r="I121" i="55"/>
  <c r="C121" i="55"/>
  <c r="G121" i="55"/>
  <c r="C122" i="55"/>
  <c r="G122" i="55"/>
  <c r="E122" i="55"/>
  <c r="I122" i="55"/>
  <c r="C123" i="55"/>
  <c r="G123" i="55"/>
  <c r="E123" i="55"/>
  <c r="I123" i="55"/>
  <c r="C124" i="55"/>
  <c r="G124" i="55"/>
  <c r="E124" i="55"/>
  <c r="I124" i="55"/>
  <c r="E125" i="55"/>
  <c r="I125" i="55"/>
  <c r="C125" i="55"/>
  <c r="G125" i="55"/>
  <c r="C126" i="55"/>
  <c r="G126" i="55"/>
  <c r="E126" i="55"/>
  <c r="I126" i="55"/>
  <c r="E127" i="55"/>
  <c r="I127" i="55"/>
  <c r="C127" i="55"/>
  <c r="G127" i="55"/>
  <c r="C128" i="55"/>
  <c r="G128" i="55"/>
  <c r="E128" i="55"/>
  <c r="I128" i="55"/>
  <c r="C129" i="55"/>
  <c r="G129" i="55"/>
  <c r="E129" i="55"/>
  <c r="I129" i="55"/>
  <c r="C130" i="55"/>
  <c r="G130" i="55"/>
  <c r="E130" i="55"/>
  <c r="I130" i="55"/>
  <c r="C131" i="55"/>
  <c r="G131" i="55"/>
  <c r="E131" i="55"/>
  <c r="I131" i="55"/>
  <c r="C132" i="55"/>
  <c r="G132" i="55"/>
  <c r="E132" i="55"/>
  <c r="I132" i="55"/>
  <c r="E133" i="55"/>
  <c r="I133" i="55"/>
  <c r="C133" i="55"/>
  <c r="G133" i="55"/>
  <c r="E134" i="55"/>
  <c r="I134" i="55"/>
  <c r="C134" i="55"/>
  <c r="G134" i="55"/>
  <c r="C135" i="55"/>
  <c r="G135" i="55"/>
  <c r="E135" i="55"/>
  <c r="I135" i="55"/>
  <c r="C136" i="55"/>
  <c r="G136" i="55"/>
  <c r="E136" i="55"/>
  <c r="I136" i="55"/>
  <c r="E137" i="55"/>
  <c r="I137" i="55"/>
  <c r="C137" i="55"/>
  <c r="G137" i="55"/>
  <c r="C138" i="55"/>
  <c r="G138" i="55"/>
  <c r="E138" i="55"/>
  <c r="I138" i="55"/>
  <c r="C139" i="55"/>
  <c r="G139" i="55"/>
  <c r="E139" i="55"/>
  <c r="I139" i="55"/>
  <c r="C140" i="55"/>
  <c r="G140" i="55"/>
  <c r="J143" i="55"/>
  <c r="K143" i="55"/>
  <c r="E141" i="55"/>
  <c r="I141" i="55"/>
  <c r="C147" i="55"/>
  <c r="G147" i="55"/>
  <c r="E147" i="55"/>
  <c r="I147" i="55"/>
  <c r="E148" i="55"/>
  <c r="I148" i="55"/>
  <c r="C148" i="55"/>
  <c r="G148" i="55"/>
  <c r="C149" i="55"/>
  <c r="G149" i="55"/>
  <c r="E149" i="55"/>
  <c r="I149" i="55"/>
  <c r="E150" i="55"/>
  <c r="I150" i="55"/>
  <c r="C150" i="55"/>
  <c r="G150" i="55"/>
  <c r="C151" i="55"/>
  <c r="G151" i="55"/>
  <c r="E151" i="55"/>
  <c r="I151" i="55"/>
  <c r="C152" i="55"/>
  <c r="G152" i="55"/>
  <c r="E152" i="55"/>
  <c r="I152" i="55"/>
  <c r="E153" i="55"/>
  <c r="I153" i="55"/>
  <c r="C153" i="55"/>
  <c r="G153" i="55"/>
  <c r="E154" i="55"/>
  <c r="I154" i="55"/>
  <c r="C154" i="55"/>
  <c r="G154" i="55"/>
  <c r="C155" i="55"/>
  <c r="G155" i="55"/>
  <c r="E155" i="55"/>
  <c r="I155" i="55"/>
  <c r="E156" i="55"/>
  <c r="I156" i="55"/>
  <c r="C156" i="55"/>
  <c r="G156" i="55"/>
  <c r="E157" i="55"/>
  <c r="I157" i="55"/>
  <c r="C157" i="55"/>
  <c r="G157" i="55"/>
  <c r="C158" i="55"/>
  <c r="G158" i="55"/>
  <c r="E158" i="55"/>
  <c r="I158" i="55"/>
  <c r="C159" i="55"/>
  <c r="G159" i="55"/>
  <c r="E159" i="55"/>
  <c r="I159" i="55"/>
  <c r="E160" i="55"/>
  <c r="I160" i="55"/>
  <c r="C160" i="55"/>
  <c r="G160" i="55"/>
  <c r="C161" i="55"/>
  <c r="G161" i="55"/>
  <c r="E161" i="55"/>
  <c r="I161" i="55"/>
  <c r="I162" i="55"/>
  <c r="C162" i="55"/>
  <c r="G162" i="55"/>
  <c r="J167" i="55"/>
  <c r="E163" i="55"/>
  <c r="I163" i="55"/>
  <c r="C163" i="55"/>
  <c r="G163" i="55"/>
  <c r="C164" i="55"/>
  <c r="G164" i="55"/>
  <c r="E164" i="55"/>
  <c r="K167" i="55"/>
  <c r="E165" i="55"/>
  <c r="I165" i="55"/>
  <c r="F172" i="55"/>
  <c r="K177" i="55"/>
  <c r="E175" i="55"/>
  <c r="I175" i="55"/>
  <c r="C181" i="55"/>
  <c r="G181" i="55"/>
  <c r="E181" i="55"/>
  <c r="I181" i="55"/>
  <c r="E182" i="55"/>
  <c r="I182" i="55"/>
  <c r="C182" i="55"/>
  <c r="G182" i="55"/>
  <c r="E183" i="55"/>
  <c r="I183" i="55"/>
  <c r="C183" i="55"/>
  <c r="G183" i="55"/>
  <c r="E184" i="55"/>
  <c r="I184" i="55"/>
  <c r="C184" i="55"/>
  <c r="G184" i="55"/>
  <c r="E185" i="55"/>
  <c r="I185" i="55"/>
  <c r="C185" i="55"/>
  <c r="G185" i="55"/>
  <c r="C186" i="55"/>
  <c r="G186" i="55"/>
  <c r="E186" i="55"/>
  <c r="I186" i="55"/>
  <c r="C187" i="55"/>
  <c r="G187" i="55"/>
  <c r="J190" i="55"/>
  <c r="K190" i="55"/>
  <c r="E188" i="55"/>
  <c r="I188" i="55"/>
  <c r="E210" i="48"/>
  <c r="I210" i="48"/>
  <c r="E215" i="48"/>
  <c r="I215" i="48"/>
  <c r="E193" i="48"/>
  <c r="I193" i="48"/>
  <c r="E207" i="48"/>
  <c r="I207" i="48"/>
  <c r="E181" i="48"/>
  <c r="I181" i="48"/>
  <c r="E190" i="48"/>
  <c r="I190" i="48"/>
  <c r="D179" i="48"/>
  <c r="H179" i="48" s="1"/>
  <c r="E168" i="48"/>
  <c r="I168" i="48"/>
  <c r="E174" i="48"/>
  <c r="I174" i="48"/>
  <c r="E156" i="48"/>
  <c r="I156" i="48"/>
  <c r="I165" i="48"/>
  <c r="D154" i="48"/>
  <c r="H154" i="48" s="1"/>
  <c r="E143" i="48"/>
  <c r="I143" i="48"/>
  <c r="E149" i="48"/>
  <c r="I149" i="48"/>
  <c r="K140" i="48"/>
  <c r="E138" i="48"/>
  <c r="I138" i="48"/>
  <c r="E140" i="48"/>
  <c r="I140" i="48"/>
  <c r="C122" i="48"/>
  <c r="G122" i="48"/>
  <c r="C131" i="48"/>
  <c r="G131" i="48"/>
  <c r="C116" i="48"/>
  <c r="G116" i="48"/>
  <c r="C119" i="48"/>
  <c r="G119" i="48"/>
  <c r="E91" i="48"/>
  <c r="I91" i="48"/>
  <c r="E109" i="48"/>
  <c r="I109" i="48"/>
  <c r="E79" i="48"/>
  <c r="I79" i="48"/>
  <c r="E88" i="48"/>
  <c r="I88" i="48"/>
  <c r="D77" i="48"/>
  <c r="H77" i="48" s="1"/>
  <c r="E63" i="48"/>
  <c r="I63" i="48"/>
  <c r="E72" i="48"/>
  <c r="I72" i="48"/>
  <c r="E44" i="48"/>
  <c r="I44" i="48"/>
  <c r="E60" i="48"/>
  <c r="I60" i="48"/>
  <c r="C33" i="48"/>
  <c r="G33" i="48"/>
  <c r="C37" i="48"/>
  <c r="G37" i="48"/>
  <c r="C18" i="48"/>
  <c r="G18" i="48"/>
  <c r="C30" i="48"/>
  <c r="G30" i="48"/>
  <c r="C7" i="48"/>
  <c r="G7" i="48"/>
  <c r="C11" i="48"/>
  <c r="G11" i="48"/>
  <c r="C210" i="48"/>
  <c r="G210" i="48"/>
  <c r="C215" i="48"/>
  <c r="G215" i="48"/>
  <c r="C193" i="48"/>
  <c r="G193" i="48"/>
  <c r="C207" i="48"/>
  <c r="G207" i="48"/>
  <c r="C181" i="48"/>
  <c r="G181" i="48"/>
  <c r="C190" i="48"/>
  <c r="G190" i="48"/>
  <c r="C168" i="48"/>
  <c r="G168" i="48"/>
  <c r="C174" i="48"/>
  <c r="G174" i="48"/>
  <c r="C156" i="48"/>
  <c r="G156" i="48"/>
  <c r="C165" i="48"/>
  <c r="G165" i="48"/>
  <c r="C143" i="48"/>
  <c r="G143" i="48"/>
  <c r="C149" i="48"/>
  <c r="G149" i="48"/>
  <c r="C138" i="48"/>
  <c r="G138" i="48"/>
  <c r="E122" i="48"/>
  <c r="I122" i="48"/>
  <c r="E131" i="48"/>
  <c r="I131" i="48"/>
  <c r="E116" i="48"/>
  <c r="I116" i="48"/>
  <c r="E119" i="48"/>
  <c r="C91" i="48"/>
  <c r="G91" i="48"/>
  <c r="C109" i="48"/>
  <c r="G109" i="48"/>
  <c r="C79" i="48"/>
  <c r="G79" i="48"/>
  <c r="C88" i="48"/>
  <c r="G88" i="48"/>
  <c r="C63" i="48"/>
  <c r="G63" i="48"/>
  <c r="C72" i="48"/>
  <c r="G72" i="48"/>
  <c r="C44" i="48"/>
  <c r="G44" i="48"/>
  <c r="C60" i="48"/>
  <c r="G60" i="48"/>
  <c r="E33" i="48"/>
  <c r="I33" i="48"/>
  <c r="E37" i="48"/>
  <c r="I37" i="48"/>
  <c r="E18" i="48"/>
  <c r="I18" i="48"/>
  <c r="E30" i="48"/>
  <c r="I30" i="48"/>
  <c r="D16" i="48"/>
  <c r="H16" i="48" s="1"/>
  <c r="E7" i="48"/>
  <c r="I7" i="48"/>
  <c r="I11" i="48"/>
  <c r="D5" i="48"/>
  <c r="H5" i="48" s="1"/>
  <c r="J11" i="48"/>
  <c r="E8" i="48"/>
  <c r="C8" i="48"/>
  <c r="G8" i="48"/>
  <c r="K11" i="48"/>
  <c r="E9" i="48"/>
  <c r="I9" i="48"/>
  <c r="C19" i="48"/>
  <c r="G19" i="48"/>
  <c r="E19" i="48"/>
  <c r="I19" i="48"/>
  <c r="E20" i="48"/>
  <c r="I20" i="48"/>
  <c r="C20" i="48"/>
  <c r="G20" i="48"/>
  <c r="E21" i="48"/>
  <c r="I21" i="48"/>
  <c r="C21" i="48"/>
  <c r="G21" i="48"/>
  <c r="C22" i="48"/>
  <c r="G22" i="48"/>
  <c r="E22" i="48"/>
  <c r="I22" i="48"/>
  <c r="E23" i="48"/>
  <c r="I23" i="48"/>
  <c r="C23" i="48"/>
  <c r="G23" i="48"/>
  <c r="E24" i="48"/>
  <c r="I24" i="48"/>
  <c r="C24" i="48"/>
  <c r="G24" i="48"/>
  <c r="E25" i="48"/>
  <c r="I25" i="48"/>
  <c r="C25" i="48"/>
  <c r="G25" i="48"/>
  <c r="C26" i="48"/>
  <c r="G26" i="48"/>
  <c r="I26" i="48"/>
  <c r="J30" i="48"/>
  <c r="E27" i="48"/>
  <c r="C27" i="48"/>
  <c r="G27" i="48"/>
  <c r="K30" i="48"/>
  <c r="E28" i="48"/>
  <c r="I28" i="48"/>
  <c r="C34" i="48"/>
  <c r="G34" i="48"/>
  <c r="K37" i="48"/>
  <c r="J37" i="48"/>
  <c r="E35" i="48"/>
  <c r="I35" i="48"/>
  <c r="F42" i="48"/>
  <c r="E45" i="48"/>
  <c r="I45" i="48"/>
  <c r="C45" i="48"/>
  <c r="G45" i="48"/>
  <c r="E46" i="48"/>
  <c r="I46" i="48"/>
  <c r="C46" i="48"/>
  <c r="G46" i="48"/>
  <c r="C47" i="48"/>
  <c r="G47" i="48"/>
  <c r="E47" i="48"/>
  <c r="I47" i="48"/>
  <c r="E48" i="48"/>
  <c r="I48" i="48"/>
  <c r="C48" i="48"/>
  <c r="G48" i="48"/>
  <c r="E49" i="48"/>
  <c r="I49" i="48"/>
  <c r="C49" i="48"/>
  <c r="G49" i="48"/>
  <c r="E50" i="48"/>
  <c r="I50" i="48"/>
  <c r="C50" i="48"/>
  <c r="G50" i="48"/>
  <c r="E51" i="48"/>
  <c r="I51" i="48"/>
  <c r="C51" i="48"/>
  <c r="G51" i="48"/>
  <c r="E52" i="48"/>
  <c r="I52" i="48"/>
  <c r="C52" i="48"/>
  <c r="G52" i="48"/>
  <c r="E53" i="48"/>
  <c r="I53" i="48"/>
  <c r="C53" i="48"/>
  <c r="G53" i="48"/>
  <c r="C54" i="48"/>
  <c r="G54" i="48"/>
  <c r="E54" i="48"/>
  <c r="I54" i="48"/>
  <c r="E55" i="48"/>
  <c r="I55" i="48"/>
  <c r="C55" i="48"/>
  <c r="G55" i="48"/>
  <c r="I56" i="48"/>
  <c r="C56" i="48"/>
  <c r="G56" i="48"/>
  <c r="J60" i="48"/>
  <c r="E57" i="48"/>
  <c r="C57" i="48"/>
  <c r="G57" i="48"/>
  <c r="K60" i="48"/>
  <c r="E58" i="48"/>
  <c r="I58" i="48"/>
  <c r="E64" i="48"/>
  <c r="I64" i="48"/>
  <c r="C64" i="48"/>
  <c r="G64" i="48"/>
  <c r="E65" i="48"/>
  <c r="I65" i="48"/>
  <c r="C65" i="48"/>
  <c r="G65" i="48"/>
  <c r="E66" i="48"/>
  <c r="I66" i="48"/>
  <c r="C66" i="48"/>
  <c r="G66" i="48"/>
  <c r="E67" i="48"/>
  <c r="I67" i="48"/>
  <c r="C67" i="48"/>
  <c r="G67" i="48"/>
  <c r="E68" i="48"/>
  <c r="I68" i="48"/>
  <c r="C68" i="48"/>
  <c r="G68" i="48"/>
  <c r="C69" i="48"/>
  <c r="G69" i="48"/>
  <c r="J72" i="48"/>
  <c r="K72" i="48"/>
  <c r="E70" i="48"/>
  <c r="I70" i="48"/>
  <c r="E80" i="48"/>
  <c r="I80" i="48"/>
  <c r="C80" i="48"/>
  <c r="G80" i="48"/>
  <c r="I81" i="48"/>
  <c r="C81" i="48"/>
  <c r="G81" i="48"/>
  <c r="J88" i="48"/>
  <c r="E82" i="48"/>
  <c r="I82" i="48"/>
  <c r="C82" i="48"/>
  <c r="G82" i="48"/>
  <c r="E83" i="48"/>
  <c r="I83" i="48"/>
  <c r="C83" i="48"/>
  <c r="G83" i="48"/>
  <c r="E84" i="48"/>
  <c r="I84" i="48"/>
  <c r="C84" i="48"/>
  <c r="G84" i="48"/>
  <c r="E85" i="48"/>
  <c r="C85" i="48"/>
  <c r="G85" i="48"/>
  <c r="K88" i="48"/>
  <c r="E86" i="48"/>
  <c r="I86" i="48"/>
  <c r="C92" i="48"/>
  <c r="G92" i="48"/>
  <c r="E92" i="48"/>
  <c r="I92" i="48"/>
  <c r="C93" i="48"/>
  <c r="G93" i="48"/>
  <c r="E93" i="48"/>
  <c r="I93" i="48"/>
  <c r="E94" i="48"/>
  <c r="I94" i="48"/>
  <c r="C94" i="48"/>
  <c r="G94" i="48"/>
  <c r="C95" i="48"/>
  <c r="G95" i="48"/>
  <c r="E95" i="48"/>
  <c r="I95" i="48"/>
  <c r="E96" i="48"/>
  <c r="I96" i="48"/>
  <c r="C96" i="48"/>
  <c r="G96" i="48"/>
  <c r="E97" i="48"/>
  <c r="I97" i="48"/>
  <c r="C97" i="48"/>
  <c r="G97" i="48"/>
  <c r="E98" i="48"/>
  <c r="I98" i="48"/>
  <c r="C98" i="48"/>
  <c r="G98" i="48"/>
  <c r="C99" i="48"/>
  <c r="G99" i="48"/>
  <c r="E99" i="48"/>
  <c r="I99" i="48"/>
  <c r="E100" i="48"/>
  <c r="I100" i="48"/>
  <c r="C100" i="48"/>
  <c r="G100" i="48"/>
  <c r="I101" i="48"/>
  <c r="C101" i="48"/>
  <c r="G101" i="48"/>
  <c r="J109" i="48"/>
  <c r="E102" i="48"/>
  <c r="I102" i="48"/>
  <c r="C102" i="48"/>
  <c r="G102" i="48"/>
  <c r="E103" i="48"/>
  <c r="I103" i="48"/>
  <c r="C103" i="48"/>
  <c r="G103" i="48"/>
  <c r="E104" i="48"/>
  <c r="I104" i="48"/>
  <c r="C104" i="48"/>
  <c r="G104" i="48"/>
  <c r="E105" i="48"/>
  <c r="C105" i="48"/>
  <c r="G105" i="48"/>
  <c r="C106" i="48"/>
  <c r="G106" i="48"/>
  <c r="K109" i="48"/>
  <c r="E106" i="48"/>
  <c r="I106" i="48"/>
  <c r="E107" i="48"/>
  <c r="I107" i="48"/>
  <c r="F114" i="48"/>
  <c r="K119" i="48"/>
  <c r="E117" i="48"/>
  <c r="I117" i="48"/>
  <c r="C123" i="48"/>
  <c r="G123" i="48"/>
  <c r="E123" i="48"/>
  <c r="I123" i="48"/>
  <c r="E124" i="48"/>
  <c r="I124" i="48"/>
  <c r="C124" i="48"/>
  <c r="G124" i="48"/>
  <c r="E125" i="48"/>
  <c r="I125" i="48"/>
  <c r="C125" i="48"/>
  <c r="G125" i="48"/>
  <c r="C126" i="48"/>
  <c r="G126" i="48"/>
  <c r="E126" i="48"/>
  <c r="I126" i="48"/>
  <c r="I127" i="48"/>
  <c r="C127" i="48"/>
  <c r="G127" i="48"/>
  <c r="J131" i="48"/>
  <c r="C128" i="48"/>
  <c r="G128" i="48"/>
  <c r="E128" i="48"/>
  <c r="K131" i="48"/>
  <c r="E129" i="48"/>
  <c r="I129" i="48"/>
  <c r="F136" i="48"/>
  <c r="E144" i="48"/>
  <c r="I144" i="48"/>
  <c r="C144" i="48"/>
  <c r="G144" i="48"/>
  <c r="C145" i="48"/>
  <c r="G145" i="48"/>
  <c r="C146" i="48"/>
  <c r="G146" i="48"/>
  <c r="J149" i="48"/>
  <c r="K149" i="48"/>
  <c r="E146" i="48"/>
  <c r="I146" i="48"/>
  <c r="E147" i="48"/>
  <c r="I147" i="48"/>
  <c r="C157" i="48"/>
  <c r="G157" i="48"/>
  <c r="J165" i="48"/>
  <c r="E157" i="48"/>
  <c r="I157" i="48"/>
  <c r="E158" i="48"/>
  <c r="I158" i="48"/>
  <c r="C158" i="48"/>
  <c r="G158" i="48"/>
  <c r="E159" i="48"/>
  <c r="I159" i="48"/>
  <c r="C159" i="48"/>
  <c r="G159" i="48"/>
  <c r="E160" i="48"/>
  <c r="I160" i="48"/>
  <c r="C160" i="48"/>
  <c r="G160" i="48"/>
  <c r="E161" i="48"/>
  <c r="I161" i="48"/>
  <c r="C161" i="48"/>
  <c r="G161" i="48"/>
  <c r="E162" i="48"/>
  <c r="C162" i="48"/>
  <c r="G162" i="48"/>
  <c r="K165" i="48"/>
  <c r="E163" i="48"/>
  <c r="I163" i="48"/>
  <c r="E169" i="48"/>
  <c r="I169" i="48"/>
  <c r="C169" i="48"/>
  <c r="G169" i="48"/>
  <c r="E170" i="48"/>
  <c r="I170" i="48"/>
  <c r="C170" i="48"/>
  <c r="G170" i="48"/>
  <c r="E171" i="48"/>
  <c r="C171" i="48"/>
  <c r="G171" i="48"/>
  <c r="K174" i="48"/>
  <c r="E172" i="48"/>
  <c r="I172" i="48"/>
  <c r="E182" i="48"/>
  <c r="I182" i="48"/>
  <c r="C182" i="48"/>
  <c r="G182" i="48"/>
  <c r="E183" i="48"/>
  <c r="I183" i="48"/>
  <c r="C183" i="48"/>
  <c r="G183" i="48"/>
  <c r="E184" i="48"/>
  <c r="I184" i="48"/>
  <c r="C184" i="48"/>
  <c r="G184" i="48"/>
  <c r="I185" i="48"/>
  <c r="C185" i="48"/>
  <c r="G185" i="48"/>
  <c r="J190" i="48"/>
  <c r="E186" i="48"/>
  <c r="I186" i="48"/>
  <c r="C186" i="48"/>
  <c r="G186" i="48"/>
  <c r="E187" i="48"/>
  <c r="C187" i="48"/>
  <c r="G187" i="48"/>
  <c r="K190" i="48"/>
  <c r="E188" i="48"/>
  <c r="I188" i="48"/>
  <c r="E194" i="48"/>
  <c r="I194" i="48"/>
  <c r="C194" i="48"/>
  <c r="G194" i="48"/>
  <c r="E195" i="48"/>
  <c r="I195" i="48"/>
  <c r="C195" i="48"/>
  <c r="G195" i="48"/>
  <c r="E196" i="48"/>
  <c r="I196" i="48"/>
  <c r="C196" i="48"/>
  <c r="G196" i="48"/>
  <c r="E197" i="48"/>
  <c r="I197" i="48"/>
  <c r="C197" i="48"/>
  <c r="G197" i="48"/>
  <c r="C198" i="48"/>
  <c r="G198" i="48"/>
  <c r="E198" i="48"/>
  <c r="I198" i="48"/>
  <c r="E199" i="48"/>
  <c r="I199" i="48"/>
  <c r="C199" i="48"/>
  <c r="G199" i="48"/>
  <c r="E200" i="48"/>
  <c r="I200" i="48"/>
  <c r="C200" i="48"/>
  <c r="G200" i="48"/>
  <c r="C201" i="48"/>
  <c r="G201" i="48"/>
  <c r="E201" i="48"/>
  <c r="I201" i="48"/>
  <c r="I202" i="48"/>
  <c r="C202" i="48"/>
  <c r="G202" i="48"/>
  <c r="J207" i="48"/>
  <c r="E203" i="48"/>
  <c r="I203" i="48"/>
  <c r="C203" i="48"/>
  <c r="G203" i="48"/>
  <c r="E204" i="48"/>
  <c r="C204" i="48"/>
  <c r="G204" i="48"/>
  <c r="K207" i="48"/>
  <c r="E205" i="48"/>
  <c r="I205" i="48"/>
  <c r="C211" i="48"/>
  <c r="G211" i="48"/>
  <c r="E211" i="48"/>
  <c r="I211" i="48"/>
  <c r="E212" i="48"/>
  <c r="C212" i="48"/>
  <c r="G212" i="48"/>
  <c r="K215" i="48"/>
  <c r="E213" i="48"/>
  <c r="I213" i="48"/>
  <c r="E38" i="47"/>
  <c r="D38" i="47"/>
  <c r="C38" i="47"/>
  <c r="B38" i="47"/>
  <c r="H36" i="47"/>
  <c r="J36" i="47" s="1"/>
  <c r="G36" i="47"/>
  <c r="I36" i="47" s="1"/>
  <c r="H30" i="47"/>
  <c r="J30" i="47" s="1"/>
  <c r="G30" i="47"/>
  <c r="I30" i="47" s="1"/>
  <c r="E27" i="47"/>
  <c r="D27" i="47"/>
  <c r="C27" i="47"/>
  <c r="B27" i="47"/>
  <c r="H25" i="47"/>
  <c r="J25" i="47" s="1"/>
  <c r="G25" i="47"/>
  <c r="I25" i="47" s="1"/>
  <c r="C13" i="51"/>
  <c r="E13" i="51" s="1"/>
  <c r="F24" i="51"/>
  <c r="D24" i="51"/>
  <c r="I15" i="51"/>
  <c r="I24" i="51" s="1"/>
  <c r="H15" i="51"/>
  <c r="H24" i="51" s="1"/>
  <c r="E24" i="51"/>
  <c r="C24" i="51"/>
  <c r="B33" i="46"/>
  <c r="E33" i="46"/>
  <c r="D33" i="46"/>
  <c r="C33" i="46"/>
  <c r="K219" i="48"/>
  <c r="J219" i="48"/>
  <c r="C11" i="44"/>
  <c r="C43" i="44"/>
  <c r="D11" i="44"/>
  <c r="D43" i="44"/>
  <c r="E11" i="44"/>
  <c r="J11" i="44" s="1"/>
  <c r="E43" i="44"/>
  <c r="B11" i="44"/>
  <c r="B43" i="44"/>
  <c r="E11" i="45"/>
  <c r="D11" i="45"/>
  <c r="C11" i="45"/>
  <c r="B11" i="45"/>
  <c r="E472" i="49"/>
  <c r="D472" i="49"/>
  <c r="C472" i="49"/>
  <c r="B472" i="49"/>
  <c r="B5" i="49"/>
  <c r="C5" i="49"/>
  <c r="E5" i="49" s="1"/>
  <c r="B5" i="47"/>
  <c r="C5" i="47" s="1"/>
  <c r="E5" i="47" s="1"/>
  <c r="E58" i="26"/>
  <c r="C58" i="26"/>
  <c r="H6" i="26"/>
  <c r="H58" i="26" s="1"/>
  <c r="J58" i="26" s="1"/>
  <c r="G6" i="26"/>
  <c r="G58" i="26" s="1"/>
  <c r="D58" i="26"/>
  <c r="B58" i="26"/>
  <c r="B5" i="26"/>
  <c r="C5" i="26" s="1"/>
  <c r="E5" i="26" s="1"/>
  <c r="H26" i="46"/>
  <c r="G26" i="46"/>
  <c r="I26" i="46" s="1"/>
  <c r="J26" i="46"/>
  <c r="J31" i="46"/>
  <c r="H31" i="46"/>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9" i="44"/>
  <c r="I9" i="44"/>
  <c r="H15" i="44"/>
  <c r="J15" i="44" s="1"/>
  <c r="G15" i="44"/>
  <c r="I15" i="44" s="1"/>
  <c r="G9" i="44"/>
  <c r="H9" i="44"/>
  <c r="H6" i="33"/>
  <c r="H58" i="33" s="1"/>
  <c r="G6" i="33"/>
  <c r="G58" i="33" s="1"/>
  <c r="E58" i="33"/>
  <c r="D58" i="33"/>
  <c r="C58" i="33"/>
  <c r="B58" i="33"/>
  <c r="D5" i="49"/>
  <c r="D5" i="33"/>
  <c r="D13" i="51" l="1"/>
  <c r="F13" i="51" s="1"/>
  <c r="H472" i="49"/>
  <c r="J472" i="49" s="1"/>
  <c r="G472" i="49"/>
  <c r="I472" i="49" s="1"/>
  <c r="H11" i="44"/>
  <c r="C5" i="44"/>
  <c r="E5" i="44" s="1"/>
  <c r="D44" i="44"/>
  <c r="H43" i="44"/>
  <c r="J43" i="44" s="1"/>
  <c r="G43" i="44"/>
  <c r="I43" i="44" s="1"/>
  <c r="B44" i="44"/>
  <c r="E44" i="44"/>
  <c r="H44" i="44" s="1"/>
  <c r="C44" i="44"/>
  <c r="G44" i="44" s="1"/>
  <c r="G27" i="47"/>
  <c r="I27" i="47" s="1"/>
  <c r="H27" i="47"/>
  <c r="J27" i="47" s="1"/>
  <c r="G38" i="47"/>
  <c r="I38" i="47" s="1"/>
  <c r="H38" i="47"/>
  <c r="J38" i="47" s="1"/>
  <c r="D5" i="47"/>
  <c r="H33" i="46"/>
  <c r="J33" i="46" s="1"/>
  <c r="G33" i="46"/>
  <c r="I33" i="46" s="1"/>
  <c r="D5" i="46"/>
  <c r="I6" i="26"/>
  <c r="J6" i="26"/>
  <c r="I58" i="26"/>
  <c r="D5" i="26"/>
  <c r="C39" i="45"/>
  <c r="C40" i="45"/>
  <c r="C41" i="45"/>
  <c r="C42" i="45"/>
  <c r="E39" i="45"/>
  <c r="E40" i="45"/>
  <c r="E41" i="45"/>
  <c r="E42" i="45"/>
  <c r="D46" i="45"/>
  <c r="D47" i="45"/>
  <c r="D48" i="45"/>
  <c r="D49" i="45"/>
  <c r="D50" i="45"/>
  <c r="D51" i="45"/>
  <c r="D52" i="45"/>
  <c r="D53" i="45"/>
  <c r="D54" i="45"/>
  <c r="D55" i="45"/>
  <c r="D56" i="45"/>
  <c r="D57" i="45"/>
  <c r="D58" i="45"/>
  <c r="D59" i="45"/>
  <c r="D60" i="45"/>
  <c r="D61" i="45"/>
  <c r="D62" i="45"/>
  <c r="D63" i="45"/>
  <c r="D64" i="45"/>
  <c r="D65" i="45"/>
  <c r="E46" i="45"/>
  <c r="E47" i="45"/>
  <c r="H47" i="45" s="1"/>
  <c r="E48" i="45"/>
  <c r="H48" i="45" s="1"/>
  <c r="E49" i="45"/>
  <c r="H49" i="45" s="1"/>
  <c r="E50" i="45"/>
  <c r="H50" i="45" s="1"/>
  <c r="E51" i="45"/>
  <c r="H51" i="45" s="1"/>
  <c r="E52" i="45"/>
  <c r="H52" i="45" s="1"/>
  <c r="E53" i="45"/>
  <c r="E54" i="45"/>
  <c r="E55" i="45"/>
  <c r="H55" i="45" s="1"/>
  <c r="E56" i="45"/>
  <c r="H56" i="45" s="1"/>
  <c r="E57" i="45"/>
  <c r="H57" i="45" s="1"/>
  <c r="E58" i="45"/>
  <c r="H58" i="45" s="1"/>
  <c r="E59" i="45"/>
  <c r="H59" i="45" s="1"/>
  <c r="E60" i="45"/>
  <c r="H60" i="45" s="1"/>
  <c r="E61" i="45"/>
  <c r="H61" i="45" s="1"/>
  <c r="E62" i="45"/>
  <c r="H62" i="45" s="1"/>
  <c r="E63" i="45"/>
  <c r="H63" i="45" s="1"/>
  <c r="E64" i="45"/>
  <c r="H64" i="45" s="1"/>
  <c r="E65" i="45"/>
  <c r="H65" i="45" s="1"/>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G40" i="45" s="1"/>
  <c r="B41" i="45"/>
  <c r="G41" i="45" s="1"/>
  <c r="B42" i="45"/>
  <c r="G42" i="45" s="1"/>
  <c r="D39" i="45"/>
  <c r="D40" i="45"/>
  <c r="H40" i="45" s="1"/>
  <c r="D41" i="45"/>
  <c r="D42" i="45"/>
  <c r="G34" i="45"/>
  <c r="I34" i="45" s="1"/>
  <c r="H34" i="45"/>
  <c r="J34" i="45" s="1"/>
  <c r="G11" i="45"/>
  <c r="H11" i="45"/>
  <c r="J11" i="45" s="1"/>
  <c r="J15" i="51"/>
  <c r="J24" i="51"/>
  <c r="K24" i="51"/>
  <c r="K15" i="51"/>
  <c r="G11" i="44"/>
  <c r="C6" i="45"/>
  <c r="B38" i="45"/>
  <c r="I11" i="44"/>
  <c r="I11" i="45"/>
  <c r="I44" i="44" l="1"/>
  <c r="J44" i="44"/>
  <c r="G65" i="45"/>
  <c r="G63" i="45"/>
  <c r="G61" i="45"/>
  <c r="G59" i="45"/>
  <c r="G57" i="45"/>
  <c r="G55" i="45"/>
  <c r="G53" i="45"/>
  <c r="G51" i="45"/>
  <c r="G49" i="45"/>
  <c r="G47" i="45"/>
  <c r="H53" i="45"/>
  <c r="H42" i="45"/>
  <c r="D43" i="45"/>
  <c r="H39" i="45"/>
  <c r="G39" i="45"/>
  <c r="B43" i="45"/>
  <c r="C66" i="45"/>
  <c r="G64" i="45"/>
  <c r="G62" i="45"/>
  <c r="G60" i="45"/>
  <c r="G58" i="45"/>
  <c r="G56" i="45"/>
  <c r="G54" i="45"/>
  <c r="G52" i="45"/>
  <c r="G50" i="45"/>
  <c r="G48" i="45"/>
  <c r="G46" i="45"/>
  <c r="B66" i="45"/>
  <c r="E66" i="45"/>
  <c r="H54" i="45"/>
  <c r="D66" i="45"/>
  <c r="H46" i="45"/>
  <c r="H41" i="45"/>
  <c r="E43" i="45"/>
  <c r="C43" i="45"/>
  <c r="C38" i="45"/>
  <c r="E6" i="45"/>
  <c r="E38" i="45" s="1"/>
  <c r="G66" i="45" l="1"/>
  <c r="H66" i="45"/>
  <c r="G43" i="45"/>
  <c r="H43" i="45"/>
</calcChain>
</file>

<file path=xl/sharedStrings.xml><?xml version="1.0" encoding="utf-8"?>
<sst xmlns="http://schemas.openxmlformats.org/spreadsheetml/2006/main" count="1698" uniqueCount="596">
  <si>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</si>
  <si>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</si>
  <si>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</si>
  <si>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</si>
  <si>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</si>
  <si>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</si>
  <si>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</si>
  <si>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</si>
  <si>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</si>
  <si>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</si>
  <si>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</si>
  <si>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</si>
  <si>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</si>
  <si>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</si>
  <si>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</si>
  <si>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</si>
  <si>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</si>
  <si>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</si>
  <si>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</si>
  <si>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</si>
  <si>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</si>
  <si>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</si>
  <si>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</si>
  <si>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</si>
  <si>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</si>
  <si>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</si>
  <si>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</si>
  <si>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</si>
  <si>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</si>
  <si>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</si>
  <si>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</si>
  <si>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</si>
  <si>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Audi</t>
  </si>
  <si>
    <t>Bentley</t>
  </si>
  <si>
    <t>BMW</t>
  </si>
  <si>
    <t>Chevrolet</t>
  </si>
  <si>
    <t>Chrysler</t>
  </si>
  <si>
    <t>Citroen</t>
  </si>
  <si>
    <t>CUPRA</t>
  </si>
  <si>
    <t>Ferrari</t>
  </si>
  <si>
    <t>Fiat</t>
  </si>
  <si>
    <t>Fiat Professional</t>
  </si>
  <si>
    <t>Ford</t>
  </si>
  <si>
    <t>Fuso</t>
  </si>
  <si>
    <t>Genesis</t>
  </si>
  <si>
    <t>GWM</t>
  </si>
  <si>
    <t>Hino</t>
  </si>
  <si>
    <t>Honda</t>
  </si>
  <si>
    <t>Hyundai</t>
  </si>
  <si>
    <t>Hyundai Commercial Vehicles</t>
  </si>
  <si>
    <t>Isuzu</t>
  </si>
  <si>
    <t>Isuzu Ute</t>
  </si>
  <si>
    <t>Iveco Trucks</t>
  </si>
  <si>
    <t>Jaguar</t>
  </si>
  <si>
    <t>Jeep</t>
  </si>
  <si>
    <t>Kia</t>
  </si>
  <si>
    <t>Lamborghini</t>
  </si>
  <si>
    <t>Land Rover</t>
  </si>
  <si>
    <t>LDV</t>
  </si>
  <si>
    <t>Lexus</t>
  </si>
  <si>
    <t>Lotus</t>
  </si>
  <si>
    <t>Maserati</t>
  </si>
  <si>
    <t>Mazda</t>
  </si>
  <si>
    <t>Mercedes-Benz Cars</t>
  </si>
  <si>
    <t>Mercedes-Benz Vans</t>
  </si>
  <si>
    <t>MG</t>
  </si>
  <si>
    <t>MINI</t>
  </si>
  <si>
    <t>Mitsubishi</t>
  </si>
  <si>
    <t>Nissan</t>
  </si>
  <si>
    <t>Peugeot</t>
  </si>
  <si>
    <t>Polestar</t>
  </si>
  <si>
    <t>Porsche</t>
  </si>
  <si>
    <t>RAM</t>
  </si>
  <si>
    <t>Renault</t>
  </si>
  <si>
    <t>Skoda</t>
  </si>
  <si>
    <t>SsangYong</t>
  </si>
  <si>
    <t>Subaru</t>
  </si>
  <si>
    <t>Suzuki</t>
  </si>
  <si>
    <t>Tesla</t>
  </si>
  <si>
    <t>Toyota</t>
  </si>
  <si>
    <t>Volkswagen</t>
  </si>
  <si>
    <t>Volvo Car</t>
  </si>
  <si>
    <t>VFACTS ACT REPORT</t>
  </si>
  <si>
    <t>SEPTEMBER 2022</t>
  </si>
  <si>
    <t>AUSTRALIAN CAPITAL TERRITORY</t>
  </si>
  <si>
    <t>NEW SOUTH WALES</t>
  </si>
  <si>
    <t>NORTHERN TERRITORY</t>
  </si>
  <si>
    <t>QUEENSLAND</t>
  </si>
  <si>
    <t>SOUTH AUSTRALIA</t>
  </si>
  <si>
    <t>TASMANIA</t>
  </si>
  <si>
    <t>VICTORIA</t>
  </si>
  <si>
    <t>WESTERN AUSTRALIA</t>
  </si>
  <si>
    <t>ACT</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</si>
  <si>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</si>
  <si>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</si>
  <si>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</si>
  <si>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</si>
  <si>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</si>
  <si>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</si>
  <si>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</si>
  <si>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</si>
  <si>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</si>
  <si>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</si>
  <si>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</si>
  <si>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</si>
  <si>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</si>
  <si>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</si>
  <si>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</si>
  <si>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</si>
  <si>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</si>
  <si>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</si>
  <si>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</si>
  <si>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</si>
  <si>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</si>
  <si>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</si>
  <si>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</si>
  <si>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</si>
  <si>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</si>
  <si>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</si>
  <si>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</si>
  <si>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</si>
  <si>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</si>
  <si>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</si>
  <si>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</si>
  <si>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</si>
  <si>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</si>
  <si>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</si>
  <si>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</si>
  <si>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</si>
  <si>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</si>
  <si>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</si>
  <si>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</si>
  <si>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</si>
  <si>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</si>
  <si>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</si>
  <si>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</si>
  <si>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</si>
  <si>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</si>
  <si>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</si>
  <si>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</si>
  <si>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</si>
  <si>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</si>
  <si>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</si>
  <si>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</si>
  <si>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</si>
  <si>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</si>
  <si>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</si>
  <si>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</si>
  <si>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</si>
  <si>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</si>
  <si>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</si>
  <si>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</si>
  <si>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</si>
  <si>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</si>
  <si>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</si>
  <si>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</si>
  <si>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</si>
  <si>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</si>
  <si>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</si>
  <si>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</si>
  <si>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</si>
  <si>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</si>
  <si>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</si>
  <si>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</si>
  <si>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</si>
  <si>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Indonesia</t>
  </si>
  <si>
    <t>India</t>
  </si>
  <si>
    <t>Hungary</t>
  </si>
  <si>
    <t>Germany</t>
  </si>
  <si>
    <t>France</t>
  </si>
  <si>
    <t>Finland</t>
  </si>
  <si>
    <t>England</t>
  </si>
  <si>
    <t>Czech Republic</t>
  </si>
  <si>
    <t>China</t>
  </si>
  <si>
    <t>Belgium</t>
  </si>
  <si>
    <t>Austria</t>
  </si>
  <si>
    <t>Argentina</t>
  </si>
  <si>
    <t>Fiat 500/Abarth</t>
  </si>
  <si>
    <t>Kia Picanto</t>
  </si>
  <si>
    <t>Mitsubishi Mirage</t>
  </si>
  <si>
    <t>Ford Fiesta</t>
  </si>
  <si>
    <t>Honda Jazz</t>
  </si>
  <si>
    <t>Hyundai i20</t>
  </si>
  <si>
    <t>Kia Rio</t>
  </si>
  <si>
    <t>Mazda2</t>
  </si>
  <si>
    <t>MG MG3</t>
  </si>
  <si>
    <t>Skoda Fabia</t>
  </si>
  <si>
    <t>Suzuki Baleno</t>
  </si>
  <si>
    <t>Suzuki Swift</t>
  </si>
  <si>
    <t>Toyota Yaris</t>
  </si>
  <si>
    <t>Volkswagen Polo</t>
  </si>
  <si>
    <t>Audi A1</t>
  </si>
  <si>
    <t>Citroen C3</t>
  </si>
  <si>
    <t>MINI Hatch</t>
  </si>
  <si>
    <t>Alfa Romeo Giulietta</t>
  </si>
  <si>
    <t>Ford Focus</t>
  </si>
  <si>
    <t>Honda Civic</t>
  </si>
  <si>
    <t>Hyundai i30</t>
  </si>
  <si>
    <t>Hyundai Ioniq</t>
  </si>
  <si>
    <t>Kia Cerato</t>
  </si>
  <si>
    <t>Mazda3</t>
  </si>
  <si>
    <t>Renault Megane</t>
  </si>
  <si>
    <t>Skoda Scala</t>
  </si>
  <si>
    <t>Subaru Impreza</t>
  </si>
  <si>
    <t>Subaru WRX</t>
  </si>
  <si>
    <t>Toyota Corolla</t>
  </si>
  <si>
    <t>Toyota Prius</t>
  </si>
  <si>
    <t>Toyota Prius V</t>
  </si>
  <si>
    <t>Volkswagen Golf</t>
  </si>
  <si>
    <t>Audi A3</t>
  </si>
  <si>
    <t>BMW 1 Series</t>
  </si>
  <si>
    <t>BMW 2 Series Gran Coupe</t>
  </si>
  <si>
    <t>CUPRA Leon</t>
  </si>
  <si>
    <t>Lexus CT200H</t>
  </si>
  <si>
    <t>Mercedes-Benz A-Class</t>
  </si>
  <si>
    <t>MINI Clubman</t>
  </si>
  <si>
    <t>Nissan Leaf</t>
  </si>
  <si>
    <t>Honda Accord</t>
  </si>
  <si>
    <t>Hyundai Sonata</t>
  </si>
  <si>
    <t>Mazda6</t>
  </si>
  <si>
    <t>Peugeot 508</t>
  </si>
  <si>
    <t>Skoda Octavia</t>
  </si>
  <si>
    <t>Subaru Liberty</t>
  </si>
  <si>
    <t>Toyota Camry</t>
  </si>
  <si>
    <t>Volkswagen Passat</t>
  </si>
  <si>
    <t>Alfa Romeo Giulia</t>
  </si>
  <si>
    <t>Audi A4</t>
  </si>
  <si>
    <t>Audi A5 Sportback</t>
  </si>
  <si>
    <t>BMW 3 Series</t>
  </si>
  <si>
    <t>BMW 4 Series Gran Coupe</t>
  </si>
  <si>
    <t>BMW i4</t>
  </si>
  <si>
    <t>Genesis G70</t>
  </si>
  <si>
    <t>Jaguar XE</t>
  </si>
  <si>
    <t>Lexus ES</t>
  </si>
  <si>
    <t>Lexus IS</t>
  </si>
  <si>
    <t>Mercedes-Benz C-Class</t>
  </si>
  <si>
    <t>Mercedes-Benz CLA-Class</t>
  </si>
  <si>
    <t>Polestar 2</t>
  </si>
  <si>
    <t>Tesla Model 3</t>
  </si>
  <si>
    <t>Volkswagen Arteon</t>
  </si>
  <si>
    <t>Volvo S60</t>
  </si>
  <si>
    <t>Volvo V60 Cross Country</t>
  </si>
  <si>
    <t>Kia Stinger</t>
  </si>
  <si>
    <t>Skoda Superb</t>
  </si>
  <si>
    <t>Audi A6</t>
  </si>
  <si>
    <t>Audi A7</t>
  </si>
  <si>
    <t>BMW 5 Series</t>
  </si>
  <si>
    <t>Genesis G80</t>
  </si>
  <si>
    <t>Jaguar XF</t>
  </si>
  <si>
    <t>Maserati Ghibli</t>
  </si>
  <si>
    <t>Mercedes-Benz E-Class</t>
  </si>
  <si>
    <t>Porsche Taycan</t>
  </si>
  <si>
    <t>Chrysler 300</t>
  </si>
  <si>
    <t>Audi A8</t>
  </si>
  <si>
    <t>BMW 6 Series GT</t>
  </si>
  <si>
    <t>BMW 7 Series</t>
  </si>
  <si>
    <t>Lexus LS</t>
  </si>
  <si>
    <t>Mercedes-Benz EQS</t>
  </si>
  <si>
    <t>Honda Odyssey</t>
  </si>
  <si>
    <t>Hyundai iMAX</t>
  </si>
  <si>
    <t>Hyundai Staria</t>
  </si>
  <si>
    <t>Kia Carnival</t>
  </si>
  <si>
    <t>LDV G10 Wagon</t>
  </si>
  <si>
    <t>Volkswagen Caddy</t>
  </si>
  <si>
    <t>Volkswagen Caravelle</t>
  </si>
  <si>
    <t>Volkswagen Multivan</t>
  </si>
  <si>
    <t>Mercedes-Benz Marco Polo</t>
  </si>
  <si>
    <t>Mercedes-Benz Valente</t>
  </si>
  <si>
    <t>Mercedes-Benz V-Class</t>
  </si>
  <si>
    <t>Toyota Granvia</t>
  </si>
  <si>
    <t>Volkswagen California</t>
  </si>
  <si>
    <t>BMW 2 Series Coupe/Conv</t>
  </si>
  <si>
    <t>Ford Mustang</t>
  </si>
  <si>
    <t>Hyundai Veloster</t>
  </si>
  <si>
    <t>Mazda MX5</t>
  </si>
  <si>
    <t>MINI Cabrio</t>
  </si>
  <si>
    <t>Nissan 370Z</t>
  </si>
  <si>
    <t>Subaru BRZ</t>
  </si>
  <si>
    <t>Toyota GR86 / 86</t>
  </si>
  <si>
    <t>Audi A5</t>
  </si>
  <si>
    <t>Audi TT</t>
  </si>
  <si>
    <t>BMW 4 Series Coupe/Conv</t>
  </si>
  <si>
    <t>Chevrolet Corvette Stingray</t>
  </si>
  <si>
    <t>Jaguar F-Type</t>
  </si>
  <si>
    <t>Lexus LC</t>
  </si>
  <si>
    <t>Lexus RC</t>
  </si>
  <si>
    <t>Lotus Elise</t>
  </si>
  <si>
    <t>Mercedes-Benz C-Class Cpe/Conv</t>
  </si>
  <si>
    <t>Mercedes-Benz E-Class Cpe/Conv</t>
  </si>
  <si>
    <t>Porsche Boxster</t>
  </si>
  <si>
    <t>Porsche Cayman</t>
  </si>
  <si>
    <t>Toyota Supra</t>
  </si>
  <si>
    <t>Audi R8</t>
  </si>
  <si>
    <t>BMW 8 Series</t>
  </si>
  <si>
    <t>Ferrari Coupe/Conv</t>
  </si>
  <si>
    <t>Porsche 911</t>
  </si>
  <si>
    <t>Ford Puma</t>
  </si>
  <si>
    <t>Hyundai Venue</t>
  </si>
  <si>
    <t>Kia Stonic</t>
  </si>
  <si>
    <t>Mazda CX-3</t>
  </si>
  <si>
    <t>Nissan Juke</t>
  </si>
  <si>
    <t>Renault Captur</t>
  </si>
  <si>
    <t>Suzuki Ignis</t>
  </si>
  <si>
    <t>Suzuki Jimny</t>
  </si>
  <si>
    <t>Toyota Yaris Cross</t>
  </si>
  <si>
    <t>Volkswagen T-Cross</t>
  </si>
  <si>
    <t>Citroen C4</t>
  </si>
  <si>
    <t>GWM Haval H2</t>
  </si>
  <si>
    <t>GWM Haval Jolion</t>
  </si>
  <si>
    <t>Honda HR-V</t>
  </si>
  <si>
    <t>Hyundai Kona</t>
  </si>
  <si>
    <t>Jeep Compass</t>
  </si>
  <si>
    <t>Kia Niro</t>
  </si>
  <si>
    <t>Kia Seltos</t>
  </si>
  <si>
    <t>Mazda CX-30</t>
  </si>
  <si>
    <t>Mazda MX-30</t>
  </si>
  <si>
    <t>MG ZS</t>
  </si>
  <si>
    <t>Mitsubishi ASX</t>
  </si>
  <si>
    <t>Mitsubishi Eclipse Cross</t>
  </si>
  <si>
    <t>Nissan Qashqai</t>
  </si>
  <si>
    <t>Peugeot 2008</t>
  </si>
  <si>
    <t>Renault Arkana</t>
  </si>
  <si>
    <t>Skoda Kamiq</t>
  </si>
  <si>
    <t>Subaru XV</t>
  </si>
  <si>
    <t>Suzuki S-Cross</t>
  </si>
  <si>
    <t>Suzuki Vitara</t>
  </si>
  <si>
    <t>Toyota C-HR</t>
  </si>
  <si>
    <t>Volkswagen T-Roc</t>
  </si>
  <si>
    <t>Audi Q2</t>
  </si>
  <si>
    <t>Audi Q3</t>
  </si>
  <si>
    <t>BMW X1</t>
  </si>
  <si>
    <t>BMW X2</t>
  </si>
  <si>
    <t>Jaguar E-Pace</t>
  </si>
  <si>
    <t>Lexus UX</t>
  </si>
  <si>
    <t>Mercedes-Benz EQA</t>
  </si>
  <si>
    <t>Mercedes-Benz GLA-Class</t>
  </si>
  <si>
    <t>MINI Countryman</t>
  </si>
  <si>
    <t>Volvo XC40</t>
  </si>
  <si>
    <t>Citroen C5 Aircross</t>
  </si>
  <si>
    <t>CUPRA Formentor</t>
  </si>
  <si>
    <t>Ford Escape</t>
  </si>
  <si>
    <t>GWM Haval H6</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</si>
  <si>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</si>
  <si>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</si>
  <si>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</si>
  <si>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</si>
  <si>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</si>
  <si>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</si>
  <si>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</si>
  <si>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</si>
  <si>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</si>
  <si>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</si>
  <si>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</si>
  <si>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</si>
  <si>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</si>
  <si>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</si>
  <si>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</si>
  <si>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Tiguan</t>
  </si>
  <si>
    <t>Alfa Romeo Stelvio</t>
  </si>
  <si>
    <t>Audi Q5</t>
  </si>
  <si>
    <t>BMW X3</t>
  </si>
  <si>
    <t>BMW X4</t>
  </si>
  <si>
    <t>CUPRA Ateca</t>
  </si>
  <si>
    <t>Genesis GV60</t>
  </si>
  <si>
    <t>Genesis GV70</t>
  </si>
  <si>
    <t>Hyundai Ioniq 5</t>
  </si>
  <si>
    <t>Land Rover Discovery Sport</t>
  </si>
  <si>
    <t>Land Rover Range Rover Evoque</t>
  </si>
  <si>
    <t>Lexus NX</t>
  </si>
  <si>
    <t>Mercedes-Benz EQB</t>
  </si>
  <si>
    <t>Mercedes-Benz EQC</t>
  </si>
  <si>
    <t>Mercedes-Benz GLB-Class</t>
  </si>
  <si>
    <t>Mercedes-Benz GLC-Class Coupe</t>
  </si>
  <si>
    <t>Mercedes-Benz GLC-Class Wagon</t>
  </si>
  <si>
    <t>Porsche Macan</t>
  </si>
  <si>
    <t>Tesla Model Y</t>
  </si>
  <si>
    <t>Volvo XC60</t>
  </si>
  <si>
    <t>Ford Everest</t>
  </si>
  <si>
    <t>GWM Haval H9</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</si>
  <si>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</si>
  <si>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</si>
  <si>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</si>
  <si>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</si>
  <si>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</si>
  <si>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</si>
  <si>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</si>
  <si>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</si>
  <si>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</si>
  <si>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</si>
  <si>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</si>
  <si>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</si>
  <si>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</si>
  <si>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</si>
  <si>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</si>
  <si>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</si>
  <si>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</si>
  <si>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</si>
  <si>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</si>
  <si>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</si>
  <si>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</si>
  <si>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</si>
  <si>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BMW iX</t>
  </si>
  <si>
    <t>BMW X5</t>
  </si>
  <si>
    <t>BMW X6</t>
  </si>
  <si>
    <t>Genesis GV80</t>
  </si>
  <si>
    <t>Jaguar F-Pace</t>
  </si>
  <si>
    <t>Jaguar I-Pace</t>
  </si>
  <si>
    <t>Kia EV6</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</si>
  <si>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</si>
  <si>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</si>
  <si>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</si>
  <si>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</si>
  <si>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</si>
  <si>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</si>
  <si>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</si>
  <si>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</si>
  <si>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</si>
  <si>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</si>
  <si>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</si>
  <si>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</si>
  <si>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</si>
  <si>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Audi Q8</t>
  </si>
  <si>
    <t>Bentley Bentayga</t>
  </si>
  <si>
    <t>BMW X7</t>
  </si>
  <si>
    <t>Lamborghini Urus</t>
  </si>
  <si>
    <t>Land Rover Discovery</t>
  </si>
  <si>
    <t>Land Rover Range Rover</t>
  </si>
  <si>
    <t>Lexus LX</t>
  </si>
  <si>
    <t>Mercedes-Benz G-Class</t>
  </si>
  <si>
    <t>Mercedes-Benz GLS-Class</t>
  </si>
  <si>
    <t>Ford Transit Bus</t>
  </si>
  <si>
    <t>LDV Deliver 9 Bus</t>
  </si>
  <si>
    <t>Mercedes-Benz Sprinter Bus</t>
  </si>
  <si>
    <t>Toyota Hiace Bus</t>
  </si>
  <si>
    <t>Volkswagen Crafter Bus</t>
  </si>
  <si>
    <t>Toyota Coaster</t>
  </si>
  <si>
    <t>Peugeot Partner</t>
  </si>
  <si>
    <t>Renault Kangoo</t>
  </si>
  <si>
    <t>Volkswagen Caddy Van</t>
  </si>
  <si>
    <t>Ford Transit Custom</t>
  </si>
  <si>
    <t>Hyundai iLOAD</t>
  </si>
  <si>
    <t>Hyundai Staria Load</t>
  </si>
  <si>
    <t>LDV G10/G10+</t>
  </si>
  <si>
    <t>LDV V80</t>
  </si>
  <si>
    <t>Mercedes-Benz Vito/eVito Van</t>
  </si>
  <si>
    <t>Mitsubishi Express</t>
  </si>
  <si>
    <t>Peugeot Expert</t>
  </si>
  <si>
    <t>Renault Trafic</t>
  </si>
  <si>
    <t>Toyota Hiace Van</t>
  </si>
  <si>
    <t>Volkswagen Transporter</t>
  </si>
  <si>
    <t>Ford Ranger 4X2</t>
  </si>
  <si>
    <t>GWM Steed 4X2</t>
  </si>
  <si>
    <t>GWM Ute 4X2</t>
  </si>
  <si>
    <t>Isuzu Ute D-Max 4X2</t>
  </si>
  <si>
    <t>Mazda BT-50 4X2</t>
  </si>
  <si>
    <t>Mitsubishi Triton 4X2</t>
  </si>
  <si>
    <t>Nissan Navara 4X2</t>
  </si>
  <si>
    <t>Toyota Hilux 4X2</t>
  </si>
  <si>
    <t>Chevrolet Silverado</t>
  </si>
  <si>
    <t>Chevrolet Silverado HD</t>
  </si>
  <si>
    <t>Ford Ranger 4X4</t>
  </si>
  <si>
    <t>GWM Steed 4X4</t>
  </si>
  <si>
    <t>GWM Ute 4X4</t>
  </si>
  <si>
    <t>Isuzu Ute D-Max 4X4</t>
  </si>
  <si>
    <t>Jeep Gladiator</t>
  </si>
  <si>
    <t>LDV T60/T60 MAX 4X4</t>
  </si>
  <si>
    <t>Mazda BT-50 4X4</t>
  </si>
  <si>
    <t>Mercedes-Benz X-Class 4X4</t>
  </si>
  <si>
    <t>Mitsubishi Triton 4X4</t>
  </si>
  <si>
    <t>Nissan Navara 4X4</t>
  </si>
  <si>
    <t>RAM 1500</t>
  </si>
  <si>
    <t>RAM 2500</t>
  </si>
  <si>
    <t>Ssangyong Musso/Musso XLV 4X4</t>
  </si>
  <si>
    <t>Toyota Hilux 4X4</t>
  </si>
  <si>
    <t>Toyota Landcruiser PU/CC</t>
  </si>
  <si>
    <t>Volkswagen Amarok 4X4</t>
  </si>
  <si>
    <t>Fiat Ducato</t>
  </si>
  <si>
    <t>Ford Transit Heavy</t>
  </si>
  <si>
    <t>Fuso Canter (LD)</t>
  </si>
  <si>
    <t>Hino (LD)</t>
  </si>
  <si>
    <t>Hyundai EX4</t>
  </si>
  <si>
    <t>Isuzu N-Series (LD)</t>
  </si>
  <si>
    <t>Iveco C/C (LD)</t>
  </si>
  <si>
    <t>Iveco Van (LD)</t>
  </si>
  <si>
    <t>LDV Deliver 9</t>
  </si>
  <si>
    <t>Mercedes-Benz Sprinter</t>
  </si>
  <si>
    <t>Peugeot Boxer</t>
  </si>
  <si>
    <t>Renault Master</t>
  </si>
  <si>
    <t>Volkswagen Crafter</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</si>
  <si>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</si>
  <si>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</si>
  <si>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</si>
  <si>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</si>
  <si>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</si>
  <si>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</si>
  <si>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</si>
  <si>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</si>
  <si>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</si>
  <si>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</si>
  <si>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</si>
  <si>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</si>
  <si>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</si>
  <si>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</si>
  <si>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</si>
  <si>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</si>
  <si>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</si>
  <si>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</si>
  <si>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</si>
  <si>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</si>
  <si>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</si>
  <si>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</si>
  <si>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</si>
  <si>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</si>
  <si>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</si>
  <si>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</si>
  <si>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</si>
  <si>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</si>
  <si>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</si>
  <si>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</si>
  <si>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</si>
  <si>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</si>
  <si>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</si>
  <si>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</si>
  <si>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</si>
  <si>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</si>
  <si>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</si>
  <si>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</si>
  <si>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</si>
  <si>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</si>
  <si>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</si>
  <si>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</si>
  <si>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</si>
  <si>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</si>
  <si>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</si>
  <si>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</si>
  <si>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</si>
  <si>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</si>
  <si>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</si>
  <si>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</si>
  <si>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LD 3501-8000 kgs GVM</t>
  </si>
  <si>
    <t>NEW VEHICLE SALES BY MARQUE - PASSENGER</t>
  </si>
  <si>
    <t>NEW VEHICLE SALES BY MARQUE - SUV</t>
  </si>
  <si>
    <t>NEW VEHICLE SALES BY MARQUE - LIGHT COMMERCIAL</t>
  </si>
  <si>
    <t>NEW VEHICLE SALES BY MARQUE - HEAVY COMMERCIAL</t>
  </si>
  <si>
    <t>Alfa Romeo Total</t>
  </si>
  <si>
    <t>Audi Total</t>
  </si>
  <si>
    <t>Bentley Total</t>
  </si>
  <si>
    <t>BMW Total</t>
  </si>
  <si>
    <t>Chevrolet Total</t>
  </si>
  <si>
    <t>Chrysler Total</t>
  </si>
  <si>
    <t>Citroen Total</t>
  </si>
  <si>
    <t>CUPRA Total</t>
  </si>
  <si>
    <t>Ferrari Total</t>
  </si>
  <si>
    <t>Fiat Total</t>
  </si>
  <si>
    <t>Fiat Professional Total</t>
  </si>
  <si>
    <t>Ford Total</t>
  </si>
  <si>
    <t>Fuso Total</t>
  </si>
  <si>
    <t>Genesis Total</t>
  </si>
  <si>
    <t>GWM Total</t>
  </si>
  <si>
    <t>Hino Total</t>
  </si>
  <si>
    <t>Honda Total</t>
  </si>
  <si>
    <t>Hyundai Total</t>
  </si>
  <si>
    <t>Hyundai Commercial Vehicles Total</t>
  </si>
  <si>
    <t>Isuzu Total</t>
  </si>
  <si>
    <t>Isuzu Ute Total</t>
  </si>
  <si>
    <t>Iveco Trucks Total</t>
  </si>
  <si>
    <t>Jaguar Total</t>
  </si>
  <si>
    <t>Jeep Total</t>
  </si>
  <si>
    <t>Kia Total</t>
  </si>
  <si>
    <t>Lamborghini Total</t>
  </si>
  <si>
    <t>Land Rover Total</t>
  </si>
  <si>
    <t>LDV Total</t>
  </si>
  <si>
    <t>Lexus Total</t>
  </si>
  <si>
    <t>Lotus Total</t>
  </si>
  <si>
    <t>Maserati Total</t>
  </si>
  <si>
    <t>Mazda Total</t>
  </si>
  <si>
    <t>Mercedes-Benz Cars Total</t>
  </si>
  <si>
    <t>Mercedes-Benz Vans Total</t>
  </si>
  <si>
    <t>MG Total</t>
  </si>
  <si>
    <t>MINI Total</t>
  </si>
  <si>
    <t>Mitsubishi Total</t>
  </si>
  <si>
    <t>Nissan Total</t>
  </si>
  <si>
    <t>Peugeot Total</t>
  </si>
  <si>
    <t>Polestar Total</t>
  </si>
  <si>
    <t>Porsche Total</t>
  </si>
  <si>
    <t>RAM Total</t>
  </si>
  <si>
    <t>Renault Total</t>
  </si>
  <si>
    <t>Skoda Total</t>
  </si>
  <si>
    <t>SsangYong Total</t>
  </si>
  <si>
    <t>Subaru Total</t>
  </si>
  <si>
    <t>Suzuki Total</t>
  </si>
  <si>
    <t>Tesla Total</t>
  </si>
  <si>
    <t>Toyota Total</t>
  </si>
  <si>
    <t>Volkswagen Total</t>
  </si>
  <si>
    <t>Volvo Car Total</t>
  </si>
  <si>
    <t>Copyright © 2022 Federal Chamber of Automotive Industries (FCAI). No reproduction, distribution or transmission of the copyright materials contained in the VFACTS™ Reports in whole or in part is permitted without the prior permission of the FCAI.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</si>
</sst>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3.2" x14ac:dyDescent="0.25"/>
  <cols>
    <col min="1" max="1" width="2.6640625" customWidth="1"/>
    <col min="2" max="2" width="32.5546875" customWidth="1"/>
    <col min="3" max="4" width="9.5546875" bestFit="1" customWidth="1"/>
    <col min="5" max="6" width="10.109375" customWidth="1"/>
    <col min="7" max="7" width="1.6640625" customWidth="1"/>
    <col min="8" max="8" width="9" bestFit="1" customWidth="1"/>
    <col min="12" max="12" width="2.6640625" customWidth="1"/>
    <col min="15" max="17" width="8.5546875" customWidth="1"/>
  </cols>
  <sheetData>
    <row r="1" spans="1:12" ht="45.75" customHeight="1" x14ac:dyDescent="0.25">
      <c r="A1" s="182" t="s">
        <v>82</v>
      </c>
      <c r="B1" s="183"/>
      <c r="C1" s="183"/>
      <c r="D1" s="183"/>
      <c r="E1" s="183"/>
      <c r="F1" s="183"/>
      <c r="G1" s="183"/>
      <c r="H1" s="183"/>
      <c r="I1" s="183"/>
      <c r="J1" s="184"/>
      <c r="K1" s="184"/>
      <c r="L1" s="184"/>
    </row>
    <row r="2" spans="1:12" ht="244.5" customHeight="1" x14ac:dyDescent="0.25">
      <c r="A2" s="185"/>
      <c r="B2" s="185"/>
      <c r="C2" s="185"/>
      <c r="D2" s="185"/>
      <c r="E2" s="185"/>
      <c r="F2" s="185"/>
      <c r="G2" s="185"/>
      <c r="H2" s="185"/>
      <c r="I2" s="185"/>
      <c r="J2" s="184"/>
      <c r="K2" s="184"/>
      <c r="L2" s="184"/>
    </row>
    <row r="3" spans="1:12" ht="17.399999999999999" x14ac:dyDescent="0.3">
      <c r="A3" s="191" t="s">
        <v>24</v>
      </c>
      <c r="B3" s="192"/>
      <c r="C3" s="192"/>
      <c r="D3" s="192"/>
      <c r="E3" s="192"/>
      <c r="F3" s="192"/>
      <c r="G3" s="192"/>
      <c r="H3" s="192"/>
      <c r="I3" s="192"/>
      <c r="J3" s="192"/>
      <c r="K3" s="192"/>
      <c r="L3" s="192"/>
    </row>
    <row r="4" spans="1:12" ht="39.9" customHeight="1" x14ac:dyDescent="0.3">
      <c r="A4" s="128"/>
      <c r="B4" s="129"/>
      <c r="C4" s="129"/>
      <c r="D4" s="129"/>
      <c r="E4" s="129"/>
      <c r="F4" s="129"/>
      <c r="G4" s="129"/>
      <c r="H4" s="129"/>
      <c r="I4" s="129"/>
      <c r="J4" s="129"/>
      <c r="K4" s="129"/>
      <c r="L4" s="129"/>
    </row>
    <row r="5" spans="1:12" s="89" customFormat="1" ht="39.75" customHeight="1" x14ac:dyDescent="0.25">
      <c r="A5" s="186" t="s">
        <v>23</v>
      </c>
      <c r="B5" s="186"/>
      <c r="C5" s="186"/>
      <c r="D5" s="186"/>
      <c r="E5" s="186"/>
      <c r="F5" s="186"/>
      <c r="G5" s="186"/>
      <c r="H5" s="186"/>
      <c r="I5" s="186"/>
      <c r="J5" s="187"/>
      <c r="K5" s="187"/>
      <c r="L5" s="187"/>
    </row>
    <row r="6" spans="1:12" s="89" customFormat="1" ht="39.9" customHeight="1" x14ac:dyDescent="0.25">
      <c r="A6" s="93"/>
      <c r="B6" s="93"/>
      <c r="C6" s="93"/>
      <c r="D6" s="93"/>
      <c r="E6" s="93"/>
      <c r="F6" s="93"/>
      <c r="G6" s="93"/>
      <c r="H6" s="93"/>
      <c r="I6" s="93"/>
      <c r="J6" s="90"/>
      <c r="K6" s="90"/>
      <c r="L6" s="90"/>
    </row>
    <row r="7" spans="1:12" s="89" customFormat="1" ht="39.75" customHeight="1" x14ac:dyDescent="0.25">
      <c r="A7" s="188" t="s">
        <v>83</v>
      </c>
      <c r="B7" s="189"/>
      <c r="C7" s="189"/>
      <c r="D7" s="189"/>
      <c r="E7" s="189"/>
      <c r="F7" s="189"/>
      <c r="G7" s="189"/>
      <c r="H7" s="189"/>
      <c r="I7" s="189"/>
      <c r="J7" s="190"/>
      <c r="K7" s="190"/>
      <c r="L7" s="190"/>
    </row>
    <row r="8" spans="1:12" s="89" customFormat="1" ht="39.75" customHeight="1" x14ac:dyDescent="0.25">
      <c r="A8" s="91"/>
      <c r="B8" s="92"/>
      <c r="C8" s="92"/>
      <c r="D8" s="92"/>
      <c r="E8" s="92"/>
      <c r="F8" s="92"/>
      <c r="G8" s="92"/>
      <c r="H8" s="92"/>
      <c r="I8" s="92"/>
      <c r="J8" s="90"/>
      <c r="K8" s="90"/>
      <c r="L8" s="90"/>
    </row>
    <row r="9" spans="1:12" s="89" customFormat="1" ht="14.25" customHeight="1" x14ac:dyDescent="0.25">
      <c r="A9" s="91"/>
      <c r="B9" s="92"/>
      <c r="C9" s="92"/>
      <c r="D9" s="92"/>
      <c r="E9" s="92"/>
      <c r="F9" s="92"/>
      <c r="G9" s="92"/>
      <c r="H9" s="92"/>
      <c r="I9" s="92"/>
      <c r="J9" s="90"/>
      <c r="K9" s="90"/>
      <c r="L9" s="90"/>
    </row>
    <row r="10" spans="1:12" s="89" customFormat="1" ht="14.25" customHeight="1" x14ac:dyDescent="0.25">
      <c r="A10" s="91"/>
      <c r="B10" s="92"/>
      <c r="C10" s="92"/>
      <c r="D10" s="92"/>
      <c r="E10" s="92"/>
      <c r="F10" s="92"/>
      <c r="G10" s="92"/>
      <c r="H10" s="92"/>
      <c r="I10" s="92"/>
      <c r="J10" s="90"/>
      <c r="K10" s="90"/>
      <c r="L10" s="90"/>
    </row>
    <row r="11" spans="1:12" s="89" customFormat="1" ht="12.75" customHeight="1" x14ac:dyDescent="0.25">
      <c r="A11" s="91"/>
      <c r="B11" s="92"/>
      <c r="C11" s="92"/>
      <c r="D11" s="92"/>
      <c r="E11" s="92"/>
      <c r="F11" s="92"/>
      <c r="G11" s="92"/>
      <c r="H11" s="92"/>
      <c r="I11" s="92"/>
      <c r="J11" s="90"/>
      <c r="K11" s="90"/>
      <c r="L11" s="90"/>
    </row>
    <row r="12" spans="1:12" ht="15" x14ac:dyDescent="0.25">
      <c r="A12" s="99"/>
      <c r="B12" s="102"/>
      <c r="C12" s="193" t="s">
        <v>1</v>
      </c>
      <c r="D12" s="194"/>
      <c r="E12" s="193" t="s">
        <v>2</v>
      </c>
      <c r="F12" s="194"/>
      <c r="G12" s="103"/>
      <c r="H12" s="193" t="s">
        <v>3</v>
      </c>
      <c r="I12" s="195"/>
      <c r="J12" s="195"/>
      <c r="K12" s="194"/>
      <c r="L12" s="99"/>
    </row>
    <row r="13" spans="1:12" ht="15" x14ac:dyDescent="0.25">
      <c r="A13" s="99"/>
      <c r="B13" s="119" t="s">
        <v>0</v>
      </c>
      <c r="C13" s="130">
        <f>VALUE(RIGHT(A7, 4))</f>
        <v>2022</v>
      </c>
      <c r="D13" s="131">
        <f>C13-1</f>
        <v>2021</v>
      </c>
      <c r="E13" s="130">
        <f>C13</f>
        <v>2022</v>
      </c>
      <c r="F13" s="131">
        <f>D13</f>
        <v>2021</v>
      </c>
      <c r="G13" s="132"/>
      <c r="H13" s="130" t="s">
        <v>4</v>
      </c>
      <c r="I13" s="131" t="s">
        <v>2</v>
      </c>
      <c r="J13" s="130" t="s">
        <v>4</v>
      </c>
      <c r="K13" s="131" t="s">
        <v>2</v>
      </c>
      <c r="L13" s="99"/>
    </row>
    <row r="14" spans="1:12" ht="15" x14ac:dyDescent="0.25">
      <c r="A14" s="99"/>
      <c r="B14" s="104"/>
      <c r="C14" s="105"/>
      <c r="D14" s="106"/>
      <c r="E14" s="105"/>
      <c r="F14" s="106"/>
      <c r="G14" s="107"/>
      <c r="H14" s="105"/>
      <c r="I14" s="106"/>
      <c r="J14" s="105"/>
      <c r="K14" s="106"/>
      <c r="L14" s="99"/>
    </row>
    <row r="15" spans="1:12" ht="15" x14ac:dyDescent="0.25">
      <c r="A15" s="99"/>
      <c r="B15" s="108" t="s">
        <v>84</v>
      </c>
      <c r="C15" s="109">
        <v>1498</v>
      </c>
      <c r="D15" s="110">
        <v>893</v>
      </c>
      <c r="E15" s="109">
        <v>12228</v>
      </c>
      <c r="F15" s="110">
        <v>12224</v>
      </c>
      <c r="G15" s="111"/>
      <c r="H15" s="109">
        <f t="shared" ref="H15:H22" si="0">C15-D15</f>
        <v>605</v>
      </c>
      <c r="I15" s="110">
        <f t="shared" ref="I15:I22" si="1">E15-F15</f>
        <v>4</v>
      </c>
      <c r="J15" s="112">
        <f t="shared" ref="J15:J22" si="2">IF(D15=0, "-", IF(H15/D15&lt;10, H15/D15, "&gt;999%"))</f>
        <v>0.67749160134378494</v>
      </c>
      <c r="K15" s="113">
        <f t="shared" ref="K15:K22" si="3">IF(F15=0, "-", IF(I15/F15&lt;10, I15/F15, "&gt;999%"))</f>
        <v>3.2722513089005238E-4</v>
      </c>
      <c r="L15" s="99"/>
    </row>
    <row r="16" spans="1:12" ht="15" x14ac:dyDescent="0.25">
      <c r="A16" s="99"/>
      <c r="B16" s="108" t="s">
        <v>85</v>
      </c>
      <c r="C16" s="109">
        <v>28945</v>
      </c>
      <c r="D16" s="110">
        <v>23965</v>
      </c>
      <c r="E16" s="109">
        <v>255800</v>
      </c>
      <c r="F16" s="110">
        <v>251582</v>
      </c>
      <c r="G16" s="111"/>
      <c r="H16" s="109">
        <f t="shared" si="0"/>
        <v>4980</v>
      </c>
      <c r="I16" s="110">
        <f t="shared" si="1"/>
        <v>4218</v>
      </c>
      <c r="J16" s="112">
        <f t="shared" si="2"/>
        <v>0.20780304610890882</v>
      </c>
      <c r="K16" s="113">
        <f t="shared" si="3"/>
        <v>1.6765905350939258E-2</v>
      </c>
      <c r="L16" s="99"/>
    </row>
    <row r="17" spans="1:12" ht="15" x14ac:dyDescent="0.25">
      <c r="A17" s="99"/>
      <c r="B17" s="108" t="s">
        <v>86</v>
      </c>
      <c r="C17" s="109">
        <v>832</v>
      </c>
      <c r="D17" s="110">
        <v>922</v>
      </c>
      <c r="E17" s="109">
        <v>7601</v>
      </c>
      <c r="F17" s="110">
        <v>7808</v>
      </c>
      <c r="G17" s="111"/>
      <c r="H17" s="109">
        <f t="shared" si="0"/>
        <v>-90</v>
      </c>
      <c r="I17" s="110">
        <f t="shared" si="1"/>
        <v>-207</v>
      </c>
      <c r="J17" s="112">
        <f t="shared" si="2"/>
        <v>-9.7613882863340565E-2</v>
      </c>
      <c r="K17" s="113">
        <f t="shared" si="3"/>
        <v>-2.6511270491803279E-2</v>
      </c>
      <c r="L17" s="99"/>
    </row>
    <row r="18" spans="1:12" ht="15" x14ac:dyDescent="0.25">
      <c r="A18" s="99"/>
      <c r="B18" s="108" t="s">
        <v>87</v>
      </c>
      <c r="C18" s="109">
        <v>20634</v>
      </c>
      <c r="D18" s="110">
        <v>20062</v>
      </c>
      <c r="E18" s="109">
        <v>175916</v>
      </c>
      <c r="F18" s="110">
        <v>181157</v>
      </c>
      <c r="G18" s="111"/>
      <c r="H18" s="109">
        <f t="shared" si="0"/>
        <v>572</v>
      </c>
      <c r="I18" s="110">
        <f t="shared" si="1"/>
        <v>-5241</v>
      </c>
      <c r="J18" s="112">
        <f t="shared" si="2"/>
        <v>2.8511613996610508E-2</v>
      </c>
      <c r="K18" s="113">
        <f t="shared" si="3"/>
        <v>-2.893070651423903E-2</v>
      </c>
      <c r="L18" s="99"/>
    </row>
    <row r="19" spans="1:12" ht="15" x14ac:dyDescent="0.25">
      <c r="A19" s="99"/>
      <c r="B19" s="108" t="s">
        <v>88</v>
      </c>
      <c r="C19" s="109">
        <v>6005</v>
      </c>
      <c r="D19" s="110">
        <v>6139</v>
      </c>
      <c r="E19" s="109">
        <v>52487</v>
      </c>
      <c r="F19" s="110">
        <v>53716</v>
      </c>
      <c r="G19" s="111"/>
      <c r="H19" s="109">
        <f t="shared" si="0"/>
        <v>-134</v>
      </c>
      <c r="I19" s="110">
        <f t="shared" si="1"/>
        <v>-1229</v>
      </c>
      <c r="J19" s="112">
        <f t="shared" si="2"/>
        <v>-2.1827659227887278E-2</v>
      </c>
      <c r="K19" s="113">
        <f t="shared" si="3"/>
        <v>-2.2879588949288852E-2</v>
      </c>
      <c r="L19" s="99"/>
    </row>
    <row r="20" spans="1:12" ht="15" x14ac:dyDescent="0.25">
      <c r="A20" s="99"/>
      <c r="B20" s="108" t="s">
        <v>89</v>
      </c>
      <c r="C20" s="109">
        <v>1630</v>
      </c>
      <c r="D20" s="110">
        <v>1645</v>
      </c>
      <c r="E20" s="109">
        <v>14054</v>
      </c>
      <c r="F20" s="110">
        <v>14340</v>
      </c>
      <c r="G20" s="111"/>
      <c r="H20" s="109">
        <f t="shared" si="0"/>
        <v>-15</v>
      </c>
      <c r="I20" s="110">
        <f t="shared" si="1"/>
        <v>-286</v>
      </c>
      <c r="J20" s="112">
        <f t="shared" si="2"/>
        <v>-9.11854103343465E-3</v>
      </c>
      <c r="K20" s="113">
        <f t="shared" si="3"/>
        <v>-1.9944211994421198E-2</v>
      </c>
      <c r="L20" s="99"/>
    </row>
    <row r="21" spans="1:12" ht="15" x14ac:dyDescent="0.25">
      <c r="A21" s="99"/>
      <c r="B21" s="108" t="s">
        <v>90</v>
      </c>
      <c r="C21" s="109">
        <v>25367</v>
      </c>
      <c r="D21" s="110">
        <v>20495</v>
      </c>
      <c r="E21" s="109">
        <v>214492</v>
      </c>
      <c r="F21" s="110">
        <v>211338</v>
      </c>
      <c r="G21" s="111"/>
      <c r="H21" s="109">
        <f t="shared" si="0"/>
        <v>4872</v>
      </c>
      <c r="I21" s="110">
        <f t="shared" si="1"/>
        <v>3154</v>
      </c>
      <c r="J21" s="112">
        <f t="shared" si="2"/>
        <v>0.23771651622346915</v>
      </c>
      <c r="K21" s="113">
        <f t="shared" si="3"/>
        <v>1.4923960669638209E-2</v>
      </c>
      <c r="L21" s="99"/>
    </row>
    <row r="22" spans="1:12" ht="15" x14ac:dyDescent="0.25">
      <c r="A22" s="99"/>
      <c r="B22" s="108" t="s">
        <v>91</v>
      </c>
      <c r="C22" s="109">
        <v>8644</v>
      </c>
      <c r="D22" s="110">
        <v>9191</v>
      </c>
      <c r="E22" s="109">
        <v>78552</v>
      </c>
      <c r="F22" s="110">
        <v>83975</v>
      </c>
      <c r="G22" s="111"/>
      <c r="H22" s="109">
        <f t="shared" si="0"/>
        <v>-547</v>
      </c>
      <c r="I22" s="110">
        <f t="shared" si="1"/>
        <v>-5423</v>
      </c>
      <c r="J22" s="112">
        <f t="shared" si="2"/>
        <v>-5.9514742683059514E-2</v>
      </c>
      <c r="K22" s="113">
        <f t="shared" si="3"/>
        <v>-6.4578743673712413E-2</v>
      </c>
      <c r="L22" s="99"/>
    </row>
    <row r="23" spans="1:12" ht="15" x14ac:dyDescent="0.25">
      <c r="A23" s="99"/>
      <c r="B23" s="108"/>
      <c r="C23" s="114"/>
      <c r="D23" s="115"/>
      <c r="E23" s="114"/>
      <c r="F23" s="115"/>
      <c r="G23" s="116"/>
      <c r="H23" s="114"/>
      <c r="I23" s="115"/>
      <c r="J23" s="117"/>
      <c r="K23" s="118"/>
      <c r="L23" s="99"/>
    </row>
    <row r="24" spans="1:12" s="43" customFormat="1" ht="15.6" x14ac:dyDescent="0.3">
      <c r="A24" s="100"/>
      <c r="B24" s="119" t="s">
        <v>5</v>
      </c>
      <c r="C24" s="120">
        <f>SUM(C15:C23)</f>
        <v>93555</v>
      </c>
      <c r="D24" s="121">
        <f>SUM(D15:D23)</f>
        <v>83312</v>
      </c>
      <c r="E24" s="120">
        <f>SUM(E15:E23)</f>
        <v>811130</v>
      </c>
      <c r="F24" s="121">
        <f>SUM(F15:F23)</f>
        <v>816140</v>
      </c>
      <c r="G24" s="122"/>
      <c r="H24" s="120">
        <f>SUM(H15:H23)</f>
        <v>10243</v>
      </c>
      <c r="I24" s="121">
        <f>SUM(I15:I23)</f>
        <v>-5010</v>
      </c>
      <c r="J24" s="123">
        <f>IF(D24=0, 0, H24/D24)</f>
        <v>0.12294747455348569</v>
      </c>
      <c r="K24" s="124">
        <f>IF(F24=0, 0, I24/F24)</f>
        <v>-6.1386526821378684E-3</v>
      </c>
      <c r="L24" s="101"/>
    </row>
    <row r="25" spans="1:12" s="43" customFormat="1" x14ac:dyDescent="0.25">
      <c r="A25" s="94"/>
      <c r="B25" s="95"/>
      <c r="C25" s="96"/>
      <c r="D25" s="96"/>
      <c r="E25" s="96"/>
      <c r="F25" s="96"/>
      <c r="G25" s="96"/>
      <c r="H25" s="96"/>
      <c r="I25" s="96"/>
      <c r="J25" s="97"/>
      <c r="K25" s="97"/>
    </row>
    <row r="26" spans="1:12" s="43" customFormat="1" x14ac:dyDescent="0.25">
      <c r="A26" s="94"/>
      <c r="B26" s="94"/>
      <c r="C26" s="98"/>
      <c r="D26" s="98"/>
      <c r="E26" s="98"/>
      <c r="F26" s="98"/>
      <c r="G26" s="98"/>
      <c r="H26" s="98"/>
      <c r="I26" s="98"/>
      <c r="J26" s="97"/>
      <c r="K26" s="97"/>
    </row>
    <row r="27" spans="1:12" s="43" customFormat="1" ht="13.8" x14ac:dyDescent="0.25">
      <c r="A27" s="94"/>
      <c r="B27" s="125"/>
      <c r="C27" s="98"/>
      <c r="D27" s="98"/>
      <c r="E27" s="98"/>
      <c r="F27" s="98"/>
      <c r="G27" s="98"/>
      <c r="H27" s="98"/>
      <c r="I27" s="98"/>
      <c r="J27" s="97"/>
      <c r="K27" s="97"/>
    </row>
    <row r="28" spans="1:12" s="43" customFormat="1" ht="13.8" x14ac:dyDescent="0.25">
      <c r="A28" s="94"/>
      <c r="B28" s="125"/>
      <c r="C28" s="98"/>
      <c r="D28" s="98"/>
      <c r="E28" s="98"/>
      <c r="F28" s="98"/>
      <c r="G28" s="98"/>
      <c r="H28" s="98"/>
      <c r="I28" s="98"/>
      <c r="J28" s="97"/>
      <c r="K28" s="97"/>
    </row>
    <row r="29" spans="1:12" s="43" customFormat="1" ht="13.8" x14ac:dyDescent="0.25">
      <c r="A29" s="94"/>
      <c r="B29" s="125"/>
      <c r="C29" s="98"/>
      <c r="D29" s="98"/>
      <c r="E29" s="98"/>
      <c r="F29" s="98"/>
      <c r="G29" s="98"/>
      <c r="H29" s="98"/>
      <c r="I29" s="98"/>
      <c r="J29" s="97"/>
      <c r="K29" s="97"/>
    </row>
    <row r="30" spans="1:12" s="43" customFormat="1" ht="13.8" x14ac:dyDescent="0.25">
      <c r="A30" s="94"/>
      <c r="B30" s="125"/>
      <c r="C30" s="98"/>
      <c r="D30" s="98"/>
      <c r="E30" s="98"/>
      <c r="F30" s="98"/>
      <c r="G30" s="98"/>
      <c r="H30" s="98"/>
      <c r="I30" s="98"/>
      <c r="J30" s="97"/>
      <c r="K30" s="97"/>
    </row>
    <row r="31" spans="1:12" s="43" customFormat="1" x14ac:dyDescent="0.25">
      <c r="A31" s="94"/>
      <c r="C31" s="98"/>
      <c r="D31" s="98"/>
      <c r="E31" s="98"/>
      <c r="F31" s="98"/>
      <c r="G31" s="98"/>
      <c r="H31" s="98"/>
      <c r="I31" s="98"/>
      <c r="J31" s="97"/>
      <c r="K31" s="97"/>
    </row>
    <row r="32" spans="1:12" s="43" customFormat="1" x14ac:dyDescent="0.25">
      <c r="A32" s="94"/>
      <c r="C32" s="98"/>
      <c r="D32" s="98"/>
      <c r="E32" s="98"/>
      <c r="F32" s="98"/>
      <c r="G32" s="98"/>
      <c r="H32" s="98"/>
      <c r="I32" s="98"/>
      <c r="J32" s="97"/>
      <c r="K32" s="97"/>
    </row>
    <row r="33" spans="1:15" s="43" customFormat="1" x14ac:dyDescent="0.25">
      <c r="A33" s="94"/>
      <c r="B33" s="94"/>
      <c r="C33" s="98"/>
      <c r="D33" s="98"/>
      <c r="E33" s="98"/>
      <c r="F33" s="98"/>
      <c r="G33" s="98"/>
      <c r="H33" s="98"/>
      <c r="I33" s="98"/>
      <c r="J33" s="97"/>
      <c r="K33" s="97"/>
    </row>
    <row r="34" spans="1:15" s="43" customFormat="1" x14ac:dyDescent="0.25">
      <c r="A34" s="94"/>
      <c r="B34" s="94"/>
      <c r="C34" s="98"/>
      <c r="D34" s="98"/>
      <c r="E34" s="98"/>
      <c r="F34" s="98"/>
      <c r="G34" s="98"/>
      <c r="H34" s="98"/>
      <c r="I34" s="98"/>
      <c r="J34" s="97"/>
      <c r="K34" s="97"/>
    </row>
    <row r="35" spans="1:15" s="43" customFormat="1" x14ac:dyDescent="0.25">
      <c r="A35" s="94"/>
      <c r="B35" s="94"/>
      <c r="C35" s="98"/>
      <c r="D35" s="98"/>
      <c r="E35" s="98"/>
      <c r="F35" s="98"/>
      <c r="G35" s="98"/>
      <c r="H35" s="98"/>
      <c r="I35" s="98"/>
      <c r="J35" s="97"/>
      <c r="K35" s="97"/>
      <c r="O35" s="137"/>
    </row>
    <row r="36" spans="1:15" ht="12.75" customHeight="1" x14ac:dyDescent="0.25">
      <c r="A36" s="185"/>
      <c r="B36" s="185"/>
      <c r="C36" s="185"/>
      <c r="D36" s="185"/>
      <c r="E36" s="185"/>
      <c r="F36" s="185"/>
      <c r="G36" s="185"/>
      <c r="H36" s="185"/>
      <c r="I36" s="185"/>
    </row>
    <row r="37" spans="1:15" s="90" customFormat="1" ht="29.25" customHeight="1" x14ac:dyDescent="0.25">
      <c r="A37" s="127"/>
      <c r="B37" s="179" t="s">
        <v>595</v>
      </c>
      <c r="C37" s="180"/>
      <c r="D37" s="180"/>
      <c r="E37" s="180"/>
      <c r="F37" s="180"/>
      <c r="G37" s="180"/>
      <c r="H37" s="180"/>
      <c r="I37" s="180"/>
      <c r="J37" s="180"/>
      <c r="K37" s="180"/>
      <c r="L37" s="135"/>
    </row>
    <row r="38" spans="1:15" s="90" customFormat="1" ht="29.25" customHeight="1" x14ac:dyDescent="0.25">
      <c r="A38" s="126"/>
      <c r="B38" s="180"/>
      <c r="C38" s="180"/>
      <c r="D38" s="180"/>
      <c r="E38" s="180"/>
      <c r="F38" s="180"/>
      <c r="G38" s="180"/>
      <c r="H38" s="180"/>
      <c r="I38" s="180"/>
      <c r="J38" s="180"/>
      <c r="K38" s="180"/>
      <c r="L38" s="135"/>
    </row>
    <row r="39" spans="1:15" s="90" customFormat="1" ht="29.25" customHeight="1" x14ac:dyDescent="0.25">
      <c r="A39" s="126"/>
      <c r="B39" s="180"/>
      <c r="C39" s="180"/>
      <c r="D39" s="180"/>
      <c r="E39" s="180"/>
      <c r="F39" s="180"/>
      <c r="G39" s="180"/>
      <c r="H39" s="180"/>
      <c r="I39" s="180"/>
      <c r="J39" s="180"/>
      <c r="K39" s="180"/>
      <c r="L39" s="136"/>
    </row>
    <row r="40" spans="1:15" s="90" customFormat="1" ht="29.25" customHeight="1" x14ac:dyDescent="0.25">
      <c r="A40" s="134"/>
      <c r="B40" s="181"/>
      <c r="C40" s="181"/>
      <c r="D40" s="181"/>
      <c r="E40" s="181"/>
      <c r="F40" s="181"/>
      <c r="G40" s="181"/>
      <c r="H40" s="181"/>
      <c r="I40" s="181"/>
      <c r="J40" s="181"/>
      <c r="K40" s="181"/>
      <c r="L40" s="133"/>
    </row>
    <row r="44" spans="1:15" x14ac:dyDescent="0.25">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198"/>
  <sheetViews>
    <sheetView tabSelected="1" zoomScaleNormal="100" workbookViewId="0">
      <selection activeCell="M1" sqref="M1"/>
    </sheetView>
  </sheetViews>
  <sheetFormatPr defaultRowHeight="13.2" x14ac:dyDescent="0.25"/>
  <cols>
    <col min="1" max="1" width="30.109375" bestFit="1" customWidth="1"/>
    <col min="2" max="2" width="7.33203125" bestFit="1" customWidth="1"/>
    <col min="3" max="3" width="7.33203125" customWidth="1"/>
    <col min="4" max="4" width="7.33203125" bestFit="1" customWidth="1"/>
    <col min="5" max="5" width="7.33203125" customWidth="1"/>
    <col min="6" max="6" width="7.33203125" bestFit="1" customWidth="1"/>
    <col min="7" max="7" width="7.33203125" customWidth="1"/>
    <col min="8" max="8" width="7.33203125" bestFit="1" customWidth="1"/>
    <col min="9" max="9" width="7.33203125" customWidth="1"/>
    <col min="10" max="11" width="7.664062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92</v>
      </c>
      <c r="B2" s="202" t="s">
        <v>83</v>
      </c>
      <c r="C2" s="198"/>
      <c r="D2" s="198"/>
      <c r="E2" s="203"/>
      <c r="F2" s="203"/>
      <c r="G2" s="203"/>
      <c r="H2" s="203"/>
      <c r="I2" s="203"/>
      <c r="J2" s="203"/>
      <c r="K2" s="203"/>
    </row>
    <row r="4" spans="1:11" ht="15.6" x14ac:dyDescent="0.3">
      <c r="A4" s="164" t="s">
        <v>103</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103</v>
      </c>
      <c r="B6" s="61" t="s">
        <v>12</v>
      </c>
      <c r="C6" s="62" t="s">
        <v>13</v>
      </c>
      <c r="D6" s="61" t="s">
        <v>12</v>
      </c>
      <c r="E6" s="63" t="s">
        <v>13</v>
      </c>
      <c r="F6" s="62" t="s">
        <v>12</v>
      </c>
      <c r="G6" s="62" t="s">
        <v>13</v>
      </c>
      <c r="H6" s="61" t="s">
        <v>12</v>
      </c>
      <c r="I6" s="63" t="s">
        <v>13</v>
      </c>
      <c r="J6" s="61"/>
      <c r="K6" s="63"/>
    </row>
    <row r="7" spans="1:11" x14ac:dyDescent="0.25">
      <c r="A7" s="7" t="s">
        <v>296</v>
      </c>
      <c r="B7" s="65">
        <v>1</v>
      </c>
      <c r="C7" s="34">
        <f>IF(B18=0, "-", B7/B18)</f>
        <v>1.5384615384615385E-2</v>
      </c>
      <c r="D7" s="65">
        <v>0</v>
      </c>
      <c r="E7" s="9">
        <f>IF(D18=0, "-", D7/D18)</f>
        <v>0</v>
      </c>
      <c r="F7" s="81">
        <v>14</v>
      </c>
      <c r="G7" s="34">
        <f>IF(F18=0, "-", F7/F18)</f>
        <v>1.9971469329529243E-2</v>
      </c>
      <c r="H7" s="65">
        <v>32</v>
      </c>
      <c r="I7" s="9">
        <f>IF(H18=0, "-", H7/H18)</f>
        <v>4.9612403100775193E-2</v>
      </c>
      <c r="J7" s="8" t="str">
        <f t="shared" ref="J7:J16" si="0">IF(D7=0, "-", IF((B7-D7)/D7&lt;10, (B7-D7)/D7, "&gt;999%"))</f>
        <v>-</v>
      </c>
      <c r="K7" s="9">
        <f t="shared" ref="K7:K16" si="1">IF(H7=0, "-", IF((F7-H7)/H7&lt;10, (F7-H7)/H7, "&gt;999%"))</f>
        <v>-0.5625</v>
      </c>
    </row>
    <row r="8" spans="1:11" x14ac:dyDescent="0.25">
      <c r="A8" s="7" t="s">
        <v>297</v>
      </c>
      <c r="B8" s="65">
        <v>5</v>
      </c>
      <c r="C8" s="34">
        <f>IF(B18=0, "-", B8/B18)</f>
        <v>7.6923076923076927E-2</v>
      </c>
      <c r="D8" s="65">
        <v>6</v>
      </c>
      <c r="E8" s="9">
        <f>IF(D18=0, "-", D8/D18)</f>
        <v>0.1875</v>
      </c>
      <c r="F8" s="81">
        <v>64</v>
      </c>
      <c r="G8" s="34">
        <f>IF(F18=0, "-", F8/F18)</f>
        <v>9.1298145506419404E-2</v>
      </c>
      <c r="H8" s="65">
        <v>73</v>
      </c>
      <c r="I8" s="9">
        <f>IF(H18=0, "-", H8/H18)</f>
        <v>0.11317829457364341</v>
      </c>
      <c r="J8" s="8">
        <f t="shared" si="0"/>
        <v>-0.16666666666666666</v>
      </c>
      <c r="K8" s="9">
        <f t="shared" si="1"/>
        <v>-0.12328767123287671</v>
      </c>
    </row>
    <row r="9" spans="1:11" x14ac:dyDescent="0.25">
      <c r="A9" s="7" t="s">
        <v>298</v>
      </c>
      <c r="B9" s="65">
        <v>12</v>
      </c>
      <c r="C9" s="34">
        <f>IF(B18=0, "-", B9/B18)</f>
        <v>0.18461538461538463</v>
      </c>
      <c r="D9" s="65">
        <v>4</v>
      </c>
      <c r="E9" s="9">
        <f>IF(D18=0, "-", D9/D18)</f>
        <v>0.125</v>
      </c>
      <c r="F9" s="81">
        <v>114</v>
      </c>
      <c r="G9" s="34">
        <f>IF(F18=0, "-", F9/F18)</f>
        <v>0.16262482168330955</v>
      </c>
      <c r="H9" s="65">
        <v>69</v>
      </c>
      <c r="I9" s="9">
        <f>IF(H18=0, "-", H9/H18)</f>
        <v>0.10697674418604651</v>
      </c>
      <c r="J9" s="8">
        <f t="shared" si="0"/>
        <v>2</v>
      </c>
      <c r="K9" s="9">
        <f t="shared" si="1"/>
        <v>0.65217391304347827</v>
      </c>
    </row>
    <row r="10" spans="1:11" x14ac:dyDescent="0.25">
      <c r="A10" s="7" t="s">
        <v>299</v>
      </c>
      <c r="B10" s="65">
        <v>16</v>
      </c>
      <c r="C10" s="34">
        <f>IF(B18=0, "-", B10/B18)</f>
        <v>0.24615384615384617</v>
      </c>
      <c r="D10" s="65">
        <v>4</v>
      </c>
      <c r="E10" s="9">
        <f>IF(D18=0, "-", D10/D18)</f>
        <v>0.125</v>
      </c>
      <c r="F10" s="81">
        <v>123</v>
      </c>
      <c r="G10" s="34">
        <f>IF(F18=0, "-", F10/F18)</f>
        <v>0.17546362339514979</v>
      </c>
      <c r="H10" s="65">
        <v>175</v>
      </c>
      <c r="I10" s="9">
        <f>IF(H18=0, "-", H10/H18)</f>
        <v>0.27131782945736432</v>
      </c>
      <c r="J10" s="8">
        <f t="shared" si="0"/>
        <v>3</v>
      </c>
      <c r="K10" s="9">
        <f t="shared" si="1"/>
        <v>-0.29714285714285715</v>
      </c>
    </row>
    <row r="11" spans="1:11" x14ac:dyDescent="0.25">
      <c r="A11" s="7" t="s">
        <v>300</v>
      </c>
      <c r="B11" s="65">
        <v>2</v>
      </c>
      <c r="C11" s="34">
        <f>IF(B18=0, "-", B11/B18)</f>
        <v>3.0769230769230771E-2</v>
      </c>
      <c r="D11" s="65">
        <v>1</v>
      </c>
      <c r="E11" s="9">
        <f>IF(D18=0, "-", D11/D18)</f>
        <v>3.125E-2</v>
      </c>
      <c r="F11" s="81">
        <v>19</v>
      </c>
      <c r="G11" s="34">
        <f>IF(F18=0, "-", F11/F18)</f>
        <v>2.710413694721826E-2</v>
      </c>
      <c r="H11" s="65">
        <v>20</v>
      </c>
      <c r="I11" s="9">
        <f>IF(H18=0, "-", H11/H18)</f>
        <v>3.1007751937984496E-2</v>
      </c>
      <c r="J11" s="8">
        <f t="shared" si="0"/>
        <v>1</v>
      </c>
      <c r="K11" s="9">
        <f t="shared" si="1"/>
        <v>-0.05</v>
      </c>
    </row>
    <row r="12" spans="1:11" x14ac:dyDescent="0.25">
      <c r="A12" s="7" t="s">
        <v>301</v>
      </c>
      <c r="B12" s="65">
        <v>0</v>
      </c>
      <c r="C12" s="34">
        <f>IF(B18=0, "-", B12/B18)</f>
        <v>0</v>
      </c>
      <c r="D12" s="65">
        <v>0</v>
      </c>
      <c r="E12" s="9">
        <f>IF(D18=0, "-", D12/D18)</f>
        <v>0</v>
      </c>
      <c r="F12" s="81">
        <v>8</v>
      </c>
      <c r="G12" s="34">
        <f>IF(F18=0, "-", F12/F18)</f>
        <v>1.1412268188302425E-2</v>
      </c>
      <c r="H12" s="65">
        <v>4</v>
      </c>
      <c r="I12" s="9">
        <f>IF(H18=0, "-", H12/H18)</f>
        <v>6.2015503875968991E-3</v>
      </c>
      <c r="J12" s="8" t="str">
        <f t="shared" si="0"/>
        <v>-</v>
      </c>
      <c r="K12" s="9">
        <f t="shared" si="1"/>
        <v>1</v>
      </c>
    </row>
    <row r="13" spans="1:11" x14ac:dyDescent="0.25">
      <c r="A13" s="7" t="s">
        <v>302</v>
      </c>
      <c r="B13" s="65">
        <v>6</v>
      </c>
      <c r="C13" s="34">
        <f>IF(B18=0, "-", B13/B18)</f>
        <v>9.2307692307692313E-2</v>
      </c>
      <c r="D13" s="65">
        <v>1</v>
      </c>
      <c r="E13" s="9">
        <f>IF(D18=0, "-", D13/D18)</f>
        <v>3.125E-2</v>
      </c>
      <c r="F13" s="81">
        <v>33</v>
      </c>
      <c r="G13" s="34">
        <f>IF(F18=0, "-", F13/F18)</f>
        <v>4.7075606276747506E-2</v>
      </c>
      <c r="H13" s="65">
        <v>23</v>
      </c>
      <c r="I13" s="9">
        <f>IF(H18=0, "-", H13/H18)</f>
        <v>3.565891472868217E-2</v>
      </c>
      <c r="J13" s="8">
        <f t="shared" si="0"/>
        <v>5</v>
      </c>
      <c r="K13" s="9">
        <f t="shared" si="1"/>
        <v>0.43478260869565216</v>
      </c>
    </row>
    <row r="14" spans="1:11" x14ac:dyDescent="0.25">
      <c r="A14" s="7" t="s">
        <v>303</v>
      </c>
      <c r="B14" s="65">
        <v>9</v>
      </c>
      <c r="C14" s="34">
        <f>IF(B18=0, "-", B14/B18)</f>
        <v>0.13846153846153847</v>
      </c>
      <c r="D14" s="65">
        <v>0</v>
      </c>
      <c r="E14" s="9">
        <f>IF(D18=0, "-", D14/D18)</f>
        <v>0</v>
      </c>
      <c r="F14" s="81">
        <v>70</v>
      </c>
      <c r="G14" s="34">
        <f>IF(F18=0, "-", F14/F18)</f>
        <v>9.9857346647646214E-2</v>
      </c>
      <c r="H14" s="65">
        <v>35</v>
      </c>
      <c r="I14" s="9">
        <f>IF(H18=0, "-", H14/H18)</f>
        <v>5.4263565891472867E-2</v>
      </c>
      <c r="J14" s="8" t="str">
        <f t="shared" si="0"/>
        <v>-</v>
      </c>
      <c r="K14" s="9">
        <f t="shared" si="1"/>
        <v>1</v>
      </c>
    </row>
    <row r="15" spans="1:11" x14ac:dyDescent="0.25">
      <c r="A15" s="7" t="s">
        <v>304</v>
      </c>
      <c r="B15" s="65">
        <v>2</v>
      </c>
      <c r="C15" s="34">
        <f>IF(B18=0, "-", B15/B18)</f>
        <v>3.0769230769230771E-2</v>
      </c>
      <c r="D15" s="65">
        <v>12</v>
      </c>
      <c r="E15" s="9">
        <f>IF(D18=0, "-", D15/D18)</f>
        <v>0.375</v>
      </c>
      <c r="F15" s="81">
        <v>112</v>
      </c>
      <c r="G15" s="34">
        <f>IF(F18=0, "-", F15/F18)</f>
        <v>0.15977175463623394</v>
      </c>
      <c r="H15" s="65">
        <v>104</v>
      </c>
      <c r="I15" s="9">
        <f>IF(H18=0, "-", H15/H18)</f>
        <v>0.16124031007751938</v>
      </c>
      <c r="J15" s="8">
        <f t="shared" si="0"/>
        <v>-0.83333333333333337</v>
      </c>
      <c r="K15" s="9">
        <f t="shared" si="1"/>
        <v>7.6923076923076927E-2</v>
      </c>
    </row>
    <row r="16" spans="1:11" x14ac:dyDescent="0.25">
      <c r="A16" s="7" t="s">
        <v>305</v>
      </c>
      <c r="B16" s="65">
        <v>12</v>
      </c>
      <c r="C16" s="34">
        <f>IF(B18=0, "-", B16/B18)</f>
        <v>0.18461538461538463</v>
      </c>
      <c r="D16" s="65">
        <v>4</v>
      </c>
      <c r="E16" s="9">
        <f>IF(D18=0, "-", D16/D18)</f>
        <v>0.125</v>
      </c>
      <c r="F16" s="81">
        <v>144</v>
      </c>
      <c r="G16" s="34">
        <f>IF(F18=0, "-", F16/F18)</f>
        <v>0.20542082738944364</v>
      </c>
      <c r="H16" s="65">
        <v>110</v>
      </c>
      <c r="I16" s="9">
        <f>IF(H18=0, "-", H16/H18)</f>
        <v>0.17054263565891473</v>
      </c>
      <c r="J16" s="8">
        <f t="shared" si="0"/>
        <v>2</v>
      </c>
      <c r="K16" s="9">
        <f t="shared" si="1"/>
        <v>0.30909090909090908</v>
      </c>
    </row>
    <row r="17" spans="1:11" x14ac:dyDescent="0.25">
      <c r="A17" s="2"/>
      <c r="B17" s="68"/>
      <c r="C17" s="33"/>
      <c r="D17" s="68"/>
      <c r="E17" s="6"/>
      <c r="F17" s="82"/>
      <c r="G17" s="33"/>
      <c r="H17" s="68"/>
      <c r="I17" s="6"/>
      <c r="J17" s="5"/>
      <c r="K17" s="6"/>
    </row>
    <row r="18" spans="1:11" s="43" customFormat="1" x14ac:dyDescent="0.25">
      <c r="A18" s="162" t="s">
        <v>530</v>
      </c>
      <c r="B18" s="71">
        <f>SUM(B7:B17)</f>
        <v>65</v>
      </c>
      <c r="C18" s="40">
        <f>B18/1498</f>
        <v>4.3391188251001335E-2</v>
      </c>
      <c r="D18" s="71">
        <f>SUM(D7:D17)</f>
        <v>32</v>
      </c>
      <c r="E18" s="41">
        <f>D18/893</f>
        <v>3.5834266517357223E-2</v>
      </c>
      <c r="F18" s="77">
        <f>SUM(F7:F17)</f>
        <v>701</v>
      </c>
      <c r="G18" s="42">
        <f>F18/12228</f>
        <v>5.7327445207719985E-2</v>
      </c>
      <c r="H18" s="71">
        <f>SUM(H7:H17)</f>
        <v>645</v>
      </c>
      <c r="I18" s="41">
        <f>H18/12224</f>
        <v>5.2765052356020942E-2</v>
      </c>
      <c r="J18" s="37">
        <f>IF(D18=0, "-", IF((B18-D18)/D18&lt;10, (B18-D18)/D18, "&gt;999%"))</f>
        <v>1.03125</v>
      </c>
      <c r="K18" s="38">
        <f>IF(H18=0, "-", IF((F18-H18)/H18&lt;10, (F18-H18)/H18, "&gt;999%"))</f>
        <v>8.6821705426356588E-2</v>
      </c>
    </row>
    <row r="19" spans="1:11" x14ac:dyDescent="0.25">
      <c r="B19" s="83"/>
      <c r="D19" s="83"/>
      <c r="F19" s="83"/>
      <c r="H19" s="83"/>
    </row>
    <row r="20" spans="1:11" s="43" customFormat="1" x14ac:dyDescent="0.25">
      <c r="A20" s="162" t="s">
        <v>530</v>
      </c>
      <c r="B20" s="71">
        <v>65</v>
      </c>
      <c r="C20" s="40">
        <f>B20/1498</f>
        <v>4.3391188251001335E-2</v>
      </c>
      <c r="D20" s="71">
        <v>32</v>
      </c>
      <c r="E20" s="41">
        <f>D20/893</f>
        <v>3.5834266517357223E-2</v>
      </c>
      <c r="F20" s="77">
        <v>701</v>
      </c>
      <c r="G20" s="42">
        <f>F20/12228</f>
        <v>5.7327445207719985E-2</v>
      </c>
      <c r="H20" s="71">
        <v>645</v>
      </c>
      <c r="I20" s="41">
        <f>H20/12224</f>
        <v>5.2765052356020942E-2</v>
      </c>
      <c r="J20" s="37">
        <f>IF(D20=0, "-", IF((B20-D20)/D20&lt;10, (B20-D20)/D20, "&gt;999%"))</f>
        <v>1.03125</v>
      </c>
      <c r="K20" s="38">
        <f>IF(H20=0, "-", IF((F20-H20)/H20&lt;10, (F20-H20)/H20, "&gt;999%"))</f>
        <v>8.6821705426356588E-2</v>
      </c>
    </row>
    <row r="21" spans="1:11" x14ac:dyDescent="0.25">
      <c r="B21" s="83"/>
      <c r="D21" s="83"/>
      <c r="F21" s="83"/>
      <c r="H21" s="83"/>
    </row>
    <row r="22" spans="1:11" ht="15.6" x14ac:dyDescent="0.3">
      <c r="A22" s="164" t="s">
        <v>104</v>
      </c>
      <c r="B22" s="196" t="s">
        <v>1</v>
      </c>
      <c r="C22" s="200"/>
      <c r="D22" s="200"/>
      <c r="E22" s="197"/>
      <c r="F22" s="196" t="s">
        <v>14</v>
      </c>
      <c r="G22" s="200"/>
      <c r="H22" s="200"/>
      <c r="I22" s="197"/>
      <c r="J22" s="196" t="s">
        <v>15</v>
      </c>
      <c r="K22" s="197"/>
    </row>
    <row r="23" spans="1:11" x14ac:dyDescent="0.25">
      <c r="A23" s="22"/>
      <c r="B23" s="196">
        <f>VALUE(RIGHT($B$2, 4))</f>
        <v>2022</v>
      </c>
      <c r="C23" s="197"/>
      <c r="D23" s="196">
        <f>B23-1</f>
        <v>2021</v>
      </c>
      <c r="E23" s="204"/>
      <c r="F23" s="196">
        <f>B23</f>
        <v>2022</v>
      </c>
      <c r="G23" s="204"/>
      <c r="H23" s="196">
        <f>D23</f>
        <v>2021</v>
      </c>
      <c r="I23" s="204"/>
      <c r="J23" s="140" t="s">
        <v>4</v>
      </c>
      <c r="K23" s="141" t="s">
        <v>2</v>
      </c>
    </row>
    <row r="24" spans="1:11" x14ac:dyDescent="0.25">
      <c r="A24" s="163" t="s">
        <v>132</v>
      </c>
      <c r="B24" s="61" t="s">
        <v>12</v>
      </c>
      <c r="C24" s="62" t="s">
        <v>13</v>
      </c>
      <c r="D24" s="61" t="s">
        <v>12</v>
      </c>
      <c r="E24" s="63" t="s">
        <v>13</v>
      </c>
      <c r="F24" s="62" t="s">
        <v>12</v>
      </c>
      <c r="G24" s="62" t="s">
        <v>13</v>
      </c>
      <c r="H24" s="61" t="s">
        <v>12</v>
      </c>
      <c r="I24" s="63" t="s">
        <v>13</v>
      </c>
      <c r="J24" s="61"/>
      <c r="K24" s="63"/>
    </row>
    <row r="25" spans="1:11" x14ac:dyDescent="0.25">
      <c r="A25" s="7" t="s">
        <v>306</v>
      </c>
      <c r="B25" s="65">
        <v>0</v>
      </c>
      <c r="C25" s="34">
        <f>IF(B48=0, "-", B25/B48)</f>
        <v>0</v>
      </c>
      <c r="D25" s="65">
        <v>0</v>
      </c>
      <c r="E25" s="9">
        <f>IF(D48=0, "-", D25/D48)</f>
        <v>0</v>
      </c>
      <c r="F25" s="81">
        <v>8</v>
      </c>
      <c r="G25" s="34">
        <f>IF(F48=0, "-", F25/F48)</f>
        <v>5.3015241882041087E-3</v>
      </c>
      <c r="H25" s="65">
        <v>0</v>
      </c>
      <c r="I25" s="9">
        <f>IF(H48=0, "-", H25/H48)</f>
        <v>0</v>
      </c>
      <c r="J25" s="8" t="str">
        <f t="shared" ref="J25:J46" si="2">IF(D25=0, "-", IF((B25-D25)/D25&lt;10, (B25-D25)/D25, "&gt;999%"))</f>
        <v>-</v>
      </c>
      <c r="K25" s="9" t="str">
        <f t="shared" ref="K25:K46" si="3">IF(H25=0, "-", IF((F25-H25)/H25&lt;10, (F25-H25)/H25, "&gt;999%"))</f>
        <v>-</v>
      </c>
    </row>
    <row r="26" spans="1:11" x14ac:dyDescent="0.25">
      <c r="A26" s="7" t="s">
        <v>307</v>
      </c>
      <c r="B26" s="65">
        <v>0</v>
      </c>
      <c r="C26" s="34">
        <f>IF(B48=0, "-", B26/B48)</f>
        <v>0</v>
      </c>
      <c r="D26" s="65">
        <v>0</v>
      </c>
      <c r="E26" s="9">
        <f>IF(D48=0, "-", D26/D48)</f>
        <v>0</v>
      </c>
      <c r="F26" s="81">
        <v>0</v>
      </c>
      <c r="G26" s="34">
        <f>IF(F48=0, "-", F26/F48)</f>
        <v>0</v>
      </c>
      <c r="H26" s="65">
        <v>27</v>
      </c>
      <c r="I26" s="9">
        <f>IF(H48=0, "-", H26/H48)</f>
        <v>1.6413373860182372E-2</v>
      </c>
      <c r="J26" s="8" t="str">
        <f t="shared" si="2"/>
        <v>-</v>
      </c>
      <c r="K26" s="9">
        <f t="shared" si="3"/>
        <v>-1</v>
      </c>
    </row>
    <row r="27" spans="1:11" x14ac:dyDescent="0.25">
      <c r="A27" s="7" t="s">
        <v>308</v>
      </c>
      <c r="B27" s="65">
        <v>24</v>
      </c>
      <c r="C27" s="34">
        <f>IF(B48=0, "-", B27/B48)</f>
        <v>0.13636363636363635</v>
      </c>
      <c r="D27" s="65">
        <v>1</v>
      </c>
      <c r="E27" s="9">
        <f>IF(D48=0, "-", D27/D48)</f>
        <v>1.0869565217391304E-2</v>
      </c>
      <c r="F27" s="81">
        <v>70</v>
      </c>
      <c r="G27" s="34">
        <f>IF(F48=0, "-", F27/F48)</f>
        <v>4.6388336646785953E-2</v>
      </c>
      <c r="H27" s="65">
        <v>35</v>
      </c>
      <c r="I27" s="9">
        <f>IF(H48=0, "-", H27/H48)</f>
        <v>2.1276595744680851E-2</v>
      </c>
      <c r="J27" s="8" t="str">
        <f t="shared" si="2"/>
        <v>&gt;999%</v>
      </c>
      <c r="K27" s="9">
        <f t="shared" si="3"/>
        <v>1</v>
      </c>
    </row>
    <row r="28" spans="1:11" x14ac:dyDescent="0.25">
      <c r="A28" s="7" t="s">
        <v>309</v>
      </c>
      <c r="B28" s="65">
        <v>4</v>
      </c>
      <c r="C28" s="34">
        <f>IF(B48=0, "-", B28/B48)</f>
        <v>2.2727272727272728E-2</v>
      </c>
      <c r="D28" s="65">
        <v>1</v>
      </c>
      <c r="E28" s="9">
        <f>IF(D48=0, "-", D28/D48)</f>
        <v>1.0869565217391304E-2</v>
      </c>
      <c r="F28" s="81">
        <v>41</v>
      </c>
      <c r="G28" s="34">
        <f>IF(F48=0, "-", F28/F48)</f>
        <v>2.7170311464546057E-2</v>
      </c>
      <c r="H28" s="65">
        <v>113</v>
      </c>
      <c r="I28" s="9">
        <f>IF(H48=0, "-", H28/H48)</f>
        <v>6.8693009118541037E-2</v>
      </c>
      <c r="J28" s="8">
        <f t="shared" si="2"/>
        <v>3</v>
      </c>
      <c r="K28" s="9">
        <f t="shared" si="3"/>
        <v>-0.63716814159292035</v>
      </c>
    </row>
    <row r="29" spans="1:11" x14ac:dyDescent="0.25">
      <c r="A29" s="7" t="s">
        <v>310</v>
      </c>
      <c r="B29" s="65">
        <v>21</v>
      </c>
      <c r="C29" s="34">
        <f>IF(B48=0, "-", B29/B48)</f>
        <v>0.11931818181818182</v>
      </c>
      <c r="D29" s="65">
        <v>14</v>
      </c>
      <c r="E29" s="9">
        <f>IF(D48=0, "-", D29/D48)</f>
        <v>0.15217391304347827</v>
      </c>
      <c r="F29" s="81">
        <v>174</v>
      </c>
      <c r="G29" s="34">
        <f>IF(F48=0, "-", F29/F48)</f>
        <v>0.11530815109343936</v>
      </c>
      <c r="H29" s="65">
        <v>210</v>
      </c>
      <c r="I29" s="9">
        <f>IF(H48=0, "-", H29/H48)</f>
        <v>0.1276595744680851</v>
      </c>
      <c r="J29" s="8">
        <f t="shared" si="2"/>
        <v>0.5</v>
      </c>
      <c r="K29" s="9">
        <f t="shared" si="3"/>
        <v>-0.17142857142857143</v>
      </c>
    </row>
    <row r="30" spans="1:11" x14ac:dyDescent="0.25">
      <c r="A30" s="7" t="s">
        <v>311</v>
      </c>
      <c r="B30" s="65">
        <v>2</v>
      </c>
      <c r="C30" s="34">
        <f>IF(B48=0, "-", B30/B48)</f>
        <v>1.1363636363636364E-2</v>
      </c>
      <c r="D30" s="65">
        <v>3</v>
      </c>
      <c r="E30" s="9">
        <f>IF(D48=0, "-", D30/D48)</f>
        <v>3.2608695652173912E-2</v>
      </c>
      <c r="F30" s="81">
        <v>20</v>
      </c>
      <c r="G30" s="34">
        <f>IF(F48=0, "-", F30/F48)</f>
        <v>1.3253810470510271E-2</v>
      </c>
      <c r="H30" s="65">
        <v>11</v>
      </c>
      <c r="I30" s="9">
        <f>IF(H48=0, "-", H30/H48)</f>
        <v>6.6869300911854106E-3</v>
      </c>
      <c r="J30" s="8">
        <f t="shared" si="2"/>
        <v>-0.33333333333333331</v>
      </c>
      <c r="K30" s="9">
        <f t="shared" si="3"/>
        <v>0.81818181818181823</v>
      </c>
    </row>
    <row r="31" spans="1:11" x14ac:dyDescent="0.25">
      <c r="A31" s="7" t="s">
        <v>312</v>
      </c>
      <c r="B31" s="65">
        <v>1</v>
      </c>
      <c r="C31" s="34">
        <f>IF(B48=0, "-", B31/B48)</f>
        <v>5.681818181818182E-3</v>
      </c>
      <c r="D31" s="65">
        <v>0</v>
      </c>
      <c r="E31" s="9">
        <f>IF(D48=0, "-", D31/D48)</f>
        <v>0</v>
      </c>
      <c r="F31" s="81">
        <v>14</v>
      </c>
      <c r="G31" s="34">
        <f>IF(F48=0, "-", F31/F48)</f>
        <v>9.2776673293571907E-3</v>
      </c>
      <c r="H31" s="65">
        <v>6</v>
      </c>
      <c r="I31" s="9">
        <f>IF(H48=0, "-", H31/H48)</f>
        <v>3.64741641337386E-3</v>
      </c>
      <c r="J31" s="8" t="str">
        <f t="shared" si="2"/>
        <v>-</v>
      </c>
      <c r="K31" s="9">
        <f t="shared" si="3"/>
        <v>1.3333333333333333</v>
      </c>
    </row>
    <row r="32" spans="1:11" x14ac:dyDescent="0.25">
      <c r="A32" s="7" t="s">
        <v>313</v>
      </c>
      <c r="B32" s="65">
        <v>18</v>
      </c>
      <c r="C32" s="34">
        <f>IF(B48=0, "-", B32/B48)</f>
        <v>0.10227272727272728</v>
      </c>
      <c r="D32" s="65">
        <v>7</v>
      </c>
      <c r="E32" s="9">
        <f>IF(D48=0, "-", D32/D48)</f>
        <v>7.6086956521739135E-2</v>
      </c>
      <c r="F32" s="81">
        <v>131</v>
      </c>
      <c r="G32" s="34">
        <f>IF(F48=0, "-", F32/F48)</f>
        <v>8.6812458581842278E-2</v>
      </c>
      <c r="H32" s="65">
        <v>112</v>
      </c>
      <c r="I32" s="9">
        <f>IF(H48=0, "-", H32/H48)</f>
        <v>6.8085106382978725E-2</v>
      </c>
      <c r="J32" s="8">
        <f t="shared" si="2"/>
        <v>1.5714285714285714</v>
      </c>
      <c r="K32" s="9">
        <f t="shared" si="3"/>
        <v>0.16964285714285715</v>
      </c>
    </row>
    <row r="33" spans="1:11" x14ac:dyDescent="0.25">
      <c r="A33" s="7" t="s">
        <v>314</v>
      </c>
      <c r="B33" s="65">
        <v>22</v>
      </c>
      <c r="C33" s="34">
        <f>IF(B48=0, "-", B33/B48)</f>
        <v>0.125</v>
      </c>
      <c r="D33" s="65">
        <v>12</v>
      </c>
      <c r="E33" s="9">
        <f>IF(D48=0, "-", D33/D48)</f>
        <v>0.13043478260869565</v>
      </c>
      <c r="F33" s="81">
        <v>312</v>
      </c>
      <c r="G33" s="34">
        <f>IF(F48=0, "-", F33/F48)</f>
        <v>0.20675944333996024</v>
      </c>
      <c r="H33" s="65">
        <v>255</v>
      </c>
      <c r="I33" s="9">
        <f>IF(H48=0, "-", H33/H48)</f>
        <v>0.15501519756838905</v>
      </c>
      <c r="J33" s="8">
        <f t="shared" si="2"/>
        <v>0.83333333333333337</v>
      </c>
      <c r="K33" s="9">
        <f t="shared" si="3"/>
        <v>0.22352941176470589</v>
      </c>
    </row>
    <row r="34" spans="1:11" x14ac:dyDescent="0.25">
      <c r="A34" s="7" t="s">
        <v>315</v>
      </c>
      <c r="B34" s="65">
        <v>1</v>
      </c>
      <c r="C34" s="34">
        <f>IF(B48=0, "-", B34/B48)</f>
        <v>5.681818181818182E-3</v>
      </c>
      <c r="D34" s="65">
        <v>0</v>
      </c>
      <c r="E34" s="9">
        <f>IF(D48=0, "-", D34/D48)</f>
        <v>0</v>
      </c>
      <c r="F34" s="81">
        <v>22</v>
      </c>
      <c r="G34" s="34">
        <f>IF(F48=0, "-", F34/F48)</f>
        <v>1.4579191517561299E-2</v>
      </c>
      <c r="H34" s="65">
        <v>9</v>
      </c>
      <c r="I34" s="9">
        <f>IF(H48=0, "-", H34/H48)</f>
        <v>5.47112462006079E-3</v>
      </c>
      <c r="J34" s="8" t="str">
        <f t="shared" si="2"/>
        <v>-</v>
      </c>
      <c r="K34" s="9">
        <f t="shared" si="3"/>
        <v>1.4444444444444444</v>
      </c>
    </row>
    <row r="35" spans="1:11" x14ac:dyDescent="0.25">
      <c r="A35" s="7" t="s">
        <v>316</v>
      </c>
      <c r="B35" s="65">
        <v>5</v>
      </c>
      <c r="C35" s="34">
        <f>IF(B48=0, "-", B35/B48)</f>
        <v>2.8409090909090908E-2</v>
      </c>
      <c r="D35" s="65">
        <v>8</v>
      </c>
      <c r="E35" s="9">
        <f>IF(D48=0, "-", D35/D48)</f>
        <v>8.6956521739130432E-2</v>
      </c>
      <c r="F35" s="81">
        <v>125</v>
      </c>
      <c r="G35" s="34">
        <f>IF(F48=0, "-", F35/F48)</f>
        <v>8.2836315440689201E-2</v>
      </c>
      <c r="H35" s="65">
        <v>166</v>
      </c>
      <c r="I35" s="9">
        <f>IF(H48=0, "-", H35/H48)</f>
        <v>0.10091185410334347</v>
      </c>
      <c r="J35" s="8">
        <f t="shared" si="2"/>
        <v>-0.375</v>
      </c>
      <c r="K35" s="9">
        <f t="shared" si="3"/>
        <v>-0.24698795180722891</v>
      </c>
    </row>
    <row r="36" spans="1:11" x14ac:dyDescent="0.25">
      <c r="A36" s="7" t="s">
        <v>317</v>
      </c>
      <c r="B36" s="65">
        <v>15</v>
      </c>
      <c r="C36" s="34">
        <f>IF(B48=0, "-", B36/B48)</f>
        <v>8.5227272727272721E-2</v>
      </c>
      <c r="D36" s="65">
        <v>4</v>
      </c>
      <c r="E36" s="9">
        <f>IF(D48=0, "-", D36/D48)</f>
        <v>4.3478260869565216E-2</v>
      </c>
      <c r="F36" s="81">
        <v>120</v>
      </c>
      <c r="G36" s="34">
        <f>IF(F48=0, "-", F36/F48)</f>
        <v>7.9522862823061632E-2</v>
      </c>
      <c r="H36" s="65">
        <v>71</v>
      </c>
      <c r="I36" s="9">
        <f>IF(H48=0, "-", H36/H48)</f>
        <v>4.3161094224924014E-2</v>
      </c>
      <c r="J36" s="8">
        <f t="shared" si="2"/>
        <v>2.75</v>
      </c>
      <c r="K36" s="9">
        <f t="shared" si="3"/>
        <v>0.6901408450704225</v>
      </c>
    </row>
    <row r="37" spans="1:11" x14ac:dyDescent="0.25">
      <c r="A37" s="7" t="s">
        <v>318</v>
      </c>
      <c r="B37" s="65">
        <v>4</v>
      </c>
      <c r="C37" s="34">
        <f>IF(B48=0, "-", B37/B48)</f>
        <v>2.2727272727272728E-2</v>
      </c>
      <c r="D37" s="65">
        <v>5</v>
      </c>
      <c r="E37" s="9">
        <f>IF(D48=0, "-", D37/D48)</f>
        <v>5.434782608695652E-2</v>
      </c>
      <c r="F37" s="81">
        <v>88</v>
      </c>
      <c r="G37" s="34">
        <f>IF(F48=0, "-", F37/F48)</f>
        <v>5.8316766070245198E-2</v>
      </c>
      <c r="H37" s="65">
        <v>37</v>
      </c>
      <c r="I37" s="9">
        <f>IF(H48=0, "-", H37/H48)</f>
        <v>2.2492401215805473E-2</v>
      </c>
      <c r="J37" s="8">
        <f t="shared" si="2"/>
        <v>-0.2</v>
      </c>
      <c r="K37" s="9">
        <f t="shared" si="3"/>
        <v>1.3783783783783783</v>
      </c>
    </row>
    <row r="38" spans="1:11" x14ac:dyDescent="0.25">
      <c r="A38" s="7" t="s">
        <v>319</v>
      </c>
      <c r="B38" s="65">
        <v>0</v>
      </c>
      <c r="C38" s="34">
        <f>IF(B48=0, "-", B38/B48)</f>
        <v>0</v>
      </c>
      <c r="D38" s="65">
        <v>3</v>
      </c>
      <c r="E38" s="9">
        <f>IF(D48=0, "-", D38/D48)</f>
        <v>3.2608695652173912E-2</v>
      </c>
      <c r="F38" s="81">
        <v>1</v>
      </c>
      <c r="G38" s="34">
        <f>IF(F48=0, "-", F38/F48)</f>
        <v>6.6269052352551359E-4</v>
      </c>
      <c r="H38" s="65">
        <v>88</v>
      </c>
      <c r="I38" s="9">
        <f>IF(H48=0, "-", H38/H48)</f>
        <v>5.3495440729483285E-2</v>
      </c>
      <c r="J38" s="8">
        <f t="shared" si="2"/>
        <v>-1</v>
      </c>
      <c r="K38" s="9">
        <f t="shared" si="3"/>
        <v>-0.98863636363636365</v>
      </c>
    </row>
    <row r="39" spans="1:11" x14ac:dyDescent="0.25">
      <c r="A39" s="7" t="s">
        <v>320</v>
      </c>
      <c r="B39" s="65">
        <v>0</v>
      </c>
      <c r="C39" s="34">
        <f>IF(B48=0, "-", B39/B48)</f>
        <v>0</v>
      </c>
      <c r="D39" s="65">
        <v>0</v>
      </c>
      <c r="E39" s="9">
        <f>IF(D48=0, "-", D39/D48)</f>
        <v>0</v>
      </c>
      <c r="F39" s="81">
        <v>6</v>
      </c>
      <c r="G39" s="34">
        <f>IF(F48=0, "-", F39/F48)</f>
        <v>3.9761431411530811E-3</v>
      </c>
      <c r="H39" s="65">
        <v>9</v>
      </c>
      <c r="I39" s="9">
        <f>IF(H48=0, "-", H39/H48)</f>
        <v>5.47112462006079E-3</v>
      </c>
      <c r="J39" s="8" t="str">
        <f t="shared" si="2"/>
        <v>-</v>
      </c>
      <c r="K39" s="9">
        <f t="shared" si="3"/>
        <v>-0.33333333333333331</v>
      </c>
    </row>
    <row r="40" spans="1:11" x14ac:dyDescent="0.25">
      <c r="A40" s="7" t="s">
        <v>321</v>
      </c>
      <c r="B40" s="65">
        <v>0</v>
      </c>
      <c r="C40" s="34">
        <f>IF(B48=0, "-", B40/B48)</f>
        <v>0</v>
      </c>
      <c r="D40" s="65">
        <v>0</v>
      </c>
      <c r="E40" s="9">
        <f>IF(D48=0, "-", D40/D48)</f>
        <v>0</v>
      </c>
      <c r="F40" s="81">
        <v>6</v>
      </c>
      <c r="G40" s="34">
        <f>IF(F48=0, "-", F40/F48)</f>
        <v>3.9761431411530811E-3</v>
      </c>
      <c r="H40" s="65">
        <v>0</v>
      </c>
      <c r="I40" s="9">
        <f>IF(H48=0, "-", H40/H48)</f>
        <v>0</v>
      </c>
      <c r="J40" s="8" t="str">
        <f t="shared" si="2"/>
        <v>-</v>
      </c>
      <c r="K40" s="9" t="str">
        <f t="shared" si="3"/>
        <v>-</v>
      </c>
    </row>
    <row r="41" spans="1:11" x14ac:dyDescent="0.25">
      <c r="A41" s="7" t="s">
        <v>322</v>
      </c>
      <c r="B41" s="65">
        <v>6</v>
      </c>
      <c r="C41" s="34">
        <f>IF(B48=0, "-", B41/B48)</f>
        <v>3.4090909090909088E-2</v>
      </c>
      <c r="D41" s="65">
        <v>4</v>
      </c>
      <c r="E41" s="9">
        <f>IF(D48=0, "-", D41/D48)</f>
        <v>4.3478260869565216E-2</v>
      </c>
      <c r="F41" s="81">
        <v>56</v>
      </c>
      <c r="G41" s="34">
        <f>IF(F48=0, "-", F41/F48)</f>
        <v>3.7110669317428763E-2</v>
      </c>
      <c r="H41" s="65">
        <v>80</v>
      </c>
      <c r="I41" s="9">
        <f>IF(H48=0, "-", H41/H48)</f>
        <v>4.8632218844984802E-2</v>
      </c>
      <c r="J41" s="8">
        <f t="shared" si="2"/>
        <v>0.5</v>
      </c>
      <c r="K41" s="9">
        <f t="shared" si="3"/>
        <v>-0.3</v>
      </c>
    </row>
    <row r="42" spans="1:11" x14ac:dyDescent="0.25">
      <c r="A42" s="7" t="s">
        <v>323</v>
      </c>
      <c r="B42" s="65">
        <v>15</v>
      </c>
      <c r="C42" s="34">
        <f>IF(B48=0, "-", B42/B48)</f>
        <v>8.5227272727272721E-2</v>
      </c>
      <c r="D42" s="65">
        <v>12</v>
      </c>
      <c r="E42" s="9">
        <f>IF(D48=0, "-", D42/D48)</f>
        <v>0.13043478260869565</v>
      </c>
      <c r="F42" s="81">
        <v>119</v>
      </c>
      <c r="G42" s="34">
        <f>IF(F48=0, "-", F42/F48)</f>
        <v>7.886017229953611E-2</v>
      </c>
      <c r="H42" s="65">
        <v>180</v>
      </c>
      <c r="I42" s="9">
        <f>IF(H48=0, "-", H42/H48)</f>
        <v>0.10942249240121581</v>
      </c>
      <c r="J42" s="8">
        <f t="shared" si="2"/>
        <v>0.25</v>
      </c>
      <c r="K42" s="9">
        <f t="shared" si="3"/>
        <v>-0.33888888888888891</v>
      </c>
    </row>
    <row r="43" spans="1:11" x14ac:dyDescent="0.25">
      <c r="A43" s="7" t="s">
        <v>324</v>
      </c>
      <c r="B43" s="65">
        <v>2</v>
      </c>
      <c r="C43" s="34">
        <f>IF(B48=0, "-", B43/B48)</f>
        <v>1.1363636363636364E-2</v>
      </c>
      <c r="D43" s="65">
        <v>0</v>
      </c>
      <c r="E43" s="9">
        <f>IF(D48=0, "-", D43/D48)</f>
        <v>0</v>
      </c>
      <c r="F43" s="81">
        <v>4</v>
      </c>
      <c r="G43" s="34">
        <f>IF(F48=0, "-", F43/F48)</f>
        <v>2.6507620941020544E-3</v>
      </c>
      <c r="H43" s="65">
        <v>1</v>
      </c>
      <c r="I43" s="9">
        <f>IF(H48=0, "-", H43/H48)</f>
        <v>6.0790273556231007E-4</v>
      </c>
      <c r="J43" s="8" t="str">
        <f t="shared" si="2"/>
        <v>-</v>
      </c>
      <c r="K43" s="9">
        <f t="shared" si="3"/>
        <v>3</v>
      </c>
    </row>
    <row r="44" spans="1:11" x14ac:dyDescent="0.25">
      <c r="A44" s="7" t="s">
        <v>325</v>
      </c>
      <c r="B44" s="65">
        <v>1</v>
      </c>
      <c r="C44" s="34">
        <f>IF(B48=0, "-", B44/B48)</f>
        <v>5.681818181818182E-3</v>
      </c>
      <c r="D44" s="65">
        <v>2</v>
      </c>
      <c r="E44" s="9">
        <f>IF(D48=0, "-", D44/D48)</f>
        <v>2.1739130434782608E-2</v>
      </c>
      <c r="F44" s="81">
        <v>27</v>
      </c>
      <c r="G44" s="34">
        <f>IF(F48=0, "-", F44/F48)</f>
        <v>1.7892644135188866E-2</v>
      </c>
      <c r="H44" s="65">
        <v>24</v>
      </c>
      <c r="I44" s="9">
        <f>IF(H48=0, "-", H44/H48)</f>
        <v>1.458966565349544E-2</v>
      </c>
      <c r="J44" s="8">
        <f t="shared" si="2"/>
        <v>-0.5</v>
      </c>
      <c r="K44" s="9">
        <f t="shared" si="3"/>
        <v>0.125</v>
      </c>
    </row>
    <row r="45" spans="1:11" x14ac:dyDescent="0.25">
      <c r="A45" s="7" t="s">
        <v>326</v>
      </c>
      <c r="B45" s="65">
        <v>9</v>
      </c>
      <c r="C45" s="34">
        <f>IF(B48=0, "-", B45/B48)</f>
        <v>5.113636363636364E-2</v>
      </c>
      <c r="D45" s="65">
        <v>5</v>
      </c>
      <c r="E45" s="9">
        <f>IF(D48=0, "-", D45/D48)</f>
        <v>5.434782608695652E-2</v>
      </c>
      <c r="F45" s="81">
        <v>97</v>
      </c>
      <c r="G45" s="34">
        <f>IF(F48=0, "-", F45/F48)</f>
        <v>6.428098078197482E-2</v>
      </c>
      <c r="H45" s="65">
        <v>100</v>
      </c>
      <c r="I45" s="9">
        <f>IF(H48=0, "-", H45/H48)</f>
        <v>6.0790273556231005E-2</v>
      </c>
      <c r="J45" s="8">
        <f t="shared" si="2"/>
        <v>0.8</v>
      </c>
      <c r="K45" s="9">
        <f t="shared" si="3"/>
        <v>-0.03</v>
      </c>
    </row>
    <row r="46" spans="1:11" x14ac:dyDescent="0.25">
      <c r="A46" s="7" t="s">
        <v>327</v>
      </c>
      <c r="B46" s="65">
        <v>26</v>
      </c>
      <c r="C46" s="34">
        <f>IF(B48=0, "-", B46/B48)</f>
        <v>0.14772727272727273</v>
      </c>
      <c r="D46" s="65">
        <v>11</v>
      </c>
      <c r="E46" s="9">
        <f>IF(D48=0, "-", D46/D48)</f>
        <v>0.11956521739130435</v>
      </c>
      <c r="F46" s="81">
        <v>68</v>
      </c>
      <c r="G46" s="34">
        <f>IF(F48=0, "-", F46/F48)</f>
        <v>4.5062955599734923E-2</v>
      </c>
      <c r="H46" s="65">
        <v>111</v>
      </c>
      <c r="I46" s="9">
        <f>IF(H48=0, "-", H46/H48)</f>
        <v>6.7477203647416412E-2</v>
      </c>
      <c r="J46" s="8">
        <f t="shared" si="2"/>
        <v>1.3636363636363635</v>
      </c>
      <c r="K46" s="9">
        <f t="shared" si="3"/>
        <v>-0.38738738738738737</v>
      </c>
    </row>
    <row r="47" spans="1:11" x14ac:dyDescent="0.25">
      <c r="A47" s="2"/>
      <c r="B47" s="68"/>
      <c r="C47" s="33"/>
      <c r="D47" s="68"/>
      <c r="E47" s="6"/>
      <c r="F47" s="82"/>
      <c r="G47" s="33"/>
      <c r="H47" s="68"/>
      <c r="I47" s="6"/>
      <c r="J47" s="5"/>
      <c r="K47" s="6"/>
    </row>
    <row r="48" spans="1:11" s="43" customFormat="1" x14ac:dyDescent="0.25">
      <c r="A48" s="162" t="s">
        <v>529</v>
      </c>
      <c r="B48" s="71">
        <f>SUM(B25:B47)</f>
        <v>176</v>
      </c>
      <c r="C48" s="40">
        <f>B48/1498</f>
        <v>0.11748998664886515</v>
      </c>
      <c r="D48" s="71">
        <f>SUM(D25:D47)</f>
        <v>92</v>
      </c>
      <c r="E48" s="41">
        <f>D48/893</f>
        <v>0.10302351623740201</v>
      </c>
      <c r="F48" s="77">
        <f>SUM(F25:F47)</f>
        <v>1509</v>
      </c>
      <c r="G48" s="42">
        <f>F48/12228</f>
        <v>0.12340529931305201</v>
      </c>
      <c r="H48" s="71">
        <f>SUM(H25:H47)</f>
        <v>1645</v>
      </c>
      <c r="I48" s="41">
        <f>H48/12224</f>
        <v>0.13457133507853403</v>
      </c>
      <c r="J48" s="37">
        <f>IF(D48=0, "-", IF((B48-D48)/D48&lt;10, (B48-D48)/D48, "&gt;999%"))</f>
        <v>0.91304347826086951</v>
      </c>
      <c r="K48" s="38">
        <f>IF(H48=0, "-", IF((F48-H48)/H48&lt;10, (F48-H48)/H48, "&gt;999%"))</f>
        <v>-8.2674772036474165E-2</v>
      </c>
    </row>
    <row r="49" spans="1:11" x14ac:dyDescent="0.25">
      <c r="B49" s="83"/>
      <c r="D49" s="83"/>
      <c r="F49" s="83"/>
      <c r="H49" s="83"/>
    </row>
    <row r="50" spans="1:11" x14ac:dyDescent="0.25">
      <c r="A50" s="163" t="s">
        <v>133</v>
      </c>
      <c r="B50" s="61" t="s">
        <v>12</v>
      </c>
      <c r="C50" s="62" t="s">
        <v>13</v>
      </c>
      <c r="D50" s="61" t="s">
        <v>12</v>
      </c>
      <c r="E50" s="63" t="s">
        <v>13</v>
      </c>
      <c r="F50" s="62" t="s">
        <v>12</v>
      </c>
      <c r="G50" s="62" t="s">
        <v>13</v>
      </c>
      <c r="H50" s="61" t="s">
        <v>12</v>
      </c>
      <c r="I50" s="63" t="s">
        <v>13</v>
      </c>
      <c r="J50" s="61"/>
      <c r="K50" s="63"/>
    </row>
    <row r="51" spans="1:11" x14ac:dyDescent="0.25">
      <c r="A51" s="7" t="s">
        <v>328</v>
      </c>
      <c r="B51" s="65">
        <v>2</v>
      </c>
      <c r="C51" s="34">
        <f>IF(B62=0, "-", B51/B62)</f>
        <v>6.25E-2</v>
      </c>
      <c r="D51" s="65">
        <v>6</v>
      </c>
      <c r="E51" s="9">
        <f>IF(D62=0, "-", D51/D62)</f>
        <v>0.2</v>
      </c>
      <c r="F51" s="81">
        <v>13</v>
      </c>
      <c r="G51" s="34">
        <f>IF(F62=0, "-", F51/F62)</f>
        <v>4.3624161073825503E-2</v>
      </c>
      <c r="H51" s="65">
        <v>26</v>
      </c>
      <c r="I51" s="9">
        <f>IF(H62=0, "-", H51/H62)</f>
        <v>8.3067092651757185E-2</v>
      </c>
      <c r="J51" s="8">
        <f t="shared" ref="J51:J60" si="4">IF(D51=0, "-", IF((B51-D51)/D51&lt;10, (B51-D51)/D51, "&gt;999%"))</f>
        <v>-0.66666666666666663</v>
      </c>
      <c r="K51" s="9">
        <f t="shared" ref="K51:K60" si="5">IF(H51=0, "-", IF((F51-H51)/H51&lt;10, (F51-H51)/H51, "&gt;999%"))</f>
        <v>-0.5</v>
      </c>
    </row>
    <row r="52" spans="1:11" x14ac:dyDescent="0.25">
      <c r="A52" s="7" t="s">
        <v>329</v>
      </c>
      <c r="B52" s="65">
        <v>12</v>
      </c>
      <c r="C52" s="34">
        <f>IF(B62=0, "-", B52/B62)</f>
        <v>0.375</v>
      </c>
      <c r="D52" s="65">
        <v>5</v>
      </c>
      <c r="E52" s="9">
        <f>IF(D62=0, "-", D52/D62)</f>
        <v>0.16666666666666666</v>
      </c>
      <c r="F52" s="81">
        <v>56</v>
      </c>
      <c r="G52" s="34">
        <f>IF(F62=0, "-", F52/F62)</f>
        <v>0.18791946308724833</v>
      </c>
      <c r="H52" s="65">
        <v>62</v>
      </c>
      <c r="I52" s="9">
        <f>IF(H62=0, "-", H52/H62)</f>
        <v>0.19808306709265175</v>
      </c>
      <c r="J52" s="8">
        <f t="shared" si="4"/>
        <v>1.4</v>
      </c>
      <c r="K52" s="9">
        <f t="shared" si="5"/>
        <v>-9.6774193548387094E-2</v>
      </c>
    </row>
    <row r="53" spans="1:11" x14ac:dyDescent="0.25">
      <c r="A53" s="7" t="s">
        <v>330</v>
      </c>
      <c r="B53" s="65">
        <v>0</v>
      </c>
      <c r="C53" s="34">
        <f>IF(B62=0, "-", B53/B62)</f>
        <v>0</v>
      </c>
      <c r="D53" s="65">
        <v>2</v>
      </c>
      <c r="E53" s="9">
        <f>IF(D62=0, "-", D53/D62)</f>
        <v>6.6666666666666666E-2</v>
      </c>
      <c r="F53" s="81">
        <v>32</v>
      </c>
      <c r="G53" s="34">
        <f>IF(F62=0, "-", F53/F62)</f>
        <v>0.10738255033557047</v>
      </c>
      <c r="H53" s="65">
        <v>39</v>
      </c>
      <c r="I53" s="9">
        <f>IF(H62=0, "-", H53/H62)</f>
        <v>0.12460063897763578</v>
      </c>
      <c r="J53" s="8">
        <f t="shared" si="4"/>
        <v>-1</v>
      </c>
      <c r="K53" s="9">
        <f t="shared" si="5"/>
        <v>-0.17948717948717949</v>
      </c>
    </row>
    <row r="54" spans="1:11" x14ac:dyDescent="0.25">
      <c r="A54" s="7" t="s">
        <v>331</v>
      </c>
      <c r="B54" s="65">
        <v>3</v>
      </c>
      <c r="C54" s="34">
        <f>IF(B62=0, "-", B54/B62)</f>
        <v>9.375E-2</v>
      </c>
      <c r="D54" s="65">
        <v>0</v>
      </c>
      <c r="E54" s="9">
        <f>IF(D62=0, "-", D54/D62)</f>
        <v>0</v>
      </c>
      <c r="F54" s="81">
        <v>11</v>
      </c>
      <c r="G54" s="34">
        <f>IF(F62=0, "-", F54/F62)</f>
        <v>3.6912751677852351E-2</v>
      </c>
      <c r="H54" s="65">
        <v>11</v>
      </c>
      <c r="I54" s="9">
        <f>IF(H62=0, "-", H54/H62)</f>
        <v>3.5143769968051117E-2</v>
      </c>
      <c r="J54" s="8" t="str">
        <f t="shared" si="4"/>
        <v>-</v>
      </c>
      <c r="K54" s="9">
        <f t="shared" si="5"/>
        <v>0</v>
      </c>
    </row>
    <row r="55" spans="1:11" x14ac:dyDescent="0.25">
      <c r="A55" s="7" t="s">
        <v>332</v>
      </c>
      <c r="B55" s="65">
        <v>0</v>
      </c>
      <c r="C55" s="34">
        <f>IF(B62=0, "-", B55/B62)</f>
        <v>0</v>
      </c>
      <c r="D55" s="65">
        <v>1</v>
      </c>
      <c r="E55" s="9">
        <f>IF(D62=0, "-", D55/D62)</f>
        <v>3.3333333333333333E-2</v>
      </c>
      <c r="F55" s="81">
        <v>8</v>
      </c>
      <c r="G55" s="34">
        <f>IF(F62=0, "-", F55/F62)</f>
        <v>2.6845637583892617E-2</v>
      </c>
      <c r="H55" s="65">
        <v>28</v>
      </c>
      <c r="I55" s="9">
        <f>IF(H62=0, "-", H55/H62)</f>
        <v>8.9456869009584661E-2</v>
      </c>
      <c r="J55" s="8">
        <f t="shared" si="4"/>
        <v>-1</v>
      </c>
      <c r="K55" s="9">
        <f t="shared" si="5"/>
        <v>-0.7142857142857143</v>
      </c>
    </row>
    <row r="56" spans="1:11" x14ac:dyDescent="0.25">
      <c r="A56" s="7" t="s">
        <v>333</v>
      </c>
      <c r="B56" s="65">
        <v>2</v>
      </c>
      <c r="C56" s="34">
        <f>IF(B62=0, "-", B56/B62)</f>
        <v>6.25E-2</v>
      </c>
      <c r="D56" s="65">
        <v>1</v>
      </c>
      <c r="E56" s="9">
        <f>IF(D62=0, "-", D56/D62)</f>
        <v>3.3333333333333333E-2</v>
      </c>
      <c r="F56" s="81">
        <v>23</v>
      </c>
      <c r="G56" s="34">
        <f>IF(F62=0, "-", F56/F62)</f>
        <v>7.7181208053691275E-2</v>
      </c>
      <c r="H56" s="65">
        <v>23</v>
      </c>
      <c r="I56" s="9">
        <f>IF(H62=0, "-", H56/H62)</f>
        <v>7.3482428115015971E-2</v>
      </c>
      <c r="J56" s="8">
        <f t="shared" si="4"/>
        <v>1</v>
      </c>
      <c r="K56" s="9">
        <f t="shared" si="5"/>
        <v>0</v>
      </c>
    </row>
    <row r="57" spans="1:11" x14ac:dyDescent="0.25">
      <c r="A57" s="7" t="s">
        <v>334</v>
      </c>
      <c r="B57" s="65">
        <v>1</v>
      </c>
      <c r="C57" s="34">
        <f>IF(B62=0, "-", B57/B62)</f>
        <v>3.125E-2</v>
      </c>
      <c r="D57" s="65">
        <v>0</v>
      </c>
      <c r="E57" s="9">
        <f>IF(D62=0, "-", D57/D62)</f>
        <v>0</v>
      </c>
      <c r="F57" s="81">
        <v>12</v>
      </c>
      <c r="G57" s="34">
        <f>IF(F62=0, "-", F57/F62)</f>
        <v>4.0268456375838924E-2</v>
      </c>
      <c r="H57" s="65">
        <v>2</v>
      </c>
      <c r="I57" s="9">
        <f>IF(H62=0, "-", H57/H62)</f>
        <v>6.3897763578274758E-3</v>
      </c>
      <c r="J57" s="8" t="str">
        <f t="shared" si="4"/>
        <v>-</v>
      </c>
      <c r="K57" s="9">
        <f t="shared" si="5"/>
        <v>5</v>
      </c>
    </row>
    <row r="58" spans="1:11" x14ac:dyDescent="0.25">
      <c r="A58" s="7" t="s">
        <v>335</v>
      </c>
      <c r="B58" s="65">
        <v>1</v>
      </c>
      <c r="C58" s="34">
        <f>IF(B62=0, "-", B58/B62)</f>
        <v>3.125E-2</v>
      </c>
      <c r="D58" s="65">
        <v>2</v>
      </c>
      <c r="E58" s="9">
        <f>IF(D62=0, "-", D58/D62)</f>
        <v>6.6666666666666666E-2</v>
      </c>
      <c r="F58" s="81">
        <v>26</v>
      </c>
      <c r="G58" s="34">
        <f>IF(F62=0, "-", F58/F62)</f>
        <v>8.7248322147651006E-2</v>
      </c>
      <c r="H58" s="65">
        <v>24</v>
      </c>
      <c r="I58" s="9">
        <f>IF(H62=0, "-", H58/H62)</f>
        <v>7.6677316293929709E-2</v>
      </c>
      <c r="J58" s="8">
        <f t="shared" si="4"/>
        <v>-0.5</v>
      </c>
      <c r="K58" s="9">
        <f t="shared" si="5"/>
        <v>8.3333333333333329E-2</v>
      </c>
    </row>
    <row r="59" spans="1:11" x14ac:dyDescent="0.25">
      <c r="A59" s="7" t="s">
        <v>336</v>
      </c>
      <c r="B59" s="65">
        <v>1</v>
      </c>
      <c r="C59" s="34">
        <f>IF(B62=0, "-", B59/B62)</f>
        <v>3.125E-2</v>
      </c>
      <c r="D59" s="65">
        <v>1</v>
      </c>
      <c r="E59" s="9">
        <f>IF(D62=0, "-", D59/D62)</f>
        <v>3.3333333333333333E-2</v>
      </c>
      <c r="F59" s="81">
        <v>12</v>
      </c>
      <c r="G59" s="34">
        <f>IF(F62=0, "-", F59/F62)</f>
        <v>4.0268456375838924E-2</v>
      </c>
      <c r="H59" s="65">
        <v>14</v>
      </c>
      <c r="I59" s="9">
        <f>IF(H62=0, "-", H59/H62)</f>
        <v>4.472843450479233E-2</v>
      </c>
      <c r="J59" s="8">
        <f t="shared" si="4"/>
        <v>0</v>
      </c>
      <c r="K59" s="9">
        <f t="shared" si="5"/>
        <v>-0.14285714285714285</v>
      </c>
    </row>
    <row r="60" spans="1:11" x14ac:dyDescent="0.25">
      <c r="A60" s="7" t="s">
        <v>337</v>
      </c>
      <c r="B60" s="65">
        <v>10</v>
      </c>
      <c r="C60" s="34">
        <f>IF(B62=0, "-", B60/B62)</f>
        <v>0.3125</v>
      </c>
      <c r="D60" s="65">
        <v>12</v>
      </c>
      <c r="E60" s="9">
        <f>IF(D62=0, "-", D60/D62)</f>
        <v>0.4</v>
      </c>
      <c r="F60" s="81">
        <v>105</v>
      </c>
      <c r="G60" s="34">
        <f>IF(F62=0, "-", F60/F62)</f>
        <v>0.3523489932885906</v>
      </c>
      <c r="H60" s="65">
        <v>84</v>
      </c>
      <c r="I60" s="9">
        <f>IF(H62=0, "-", H60/H62)</f>
        <v>0.26837060702875398</v>
      </c>
      <c r="J60" s="8">
        <f t="shared" si="4"/>
        <v>-0.16666666666666666</v>
      </c>
      <c r="K60" s="9">
        <f t="shared" si="5"/>
        <v>0.25</v>
      </c>
    </row>
    <row r="61" spans="1:11" x14ac:dyDescent="0.25">
      <c r="A61" s="2"/>
      <c r="B61" s="68"/>
      <c r="C61" s="33"/>
      <c r="D61" s="68"/>
      <c r="E61" s="6"/>
      <c r="F61" s="82"/>
      <c r="G61" s="33"/>
      <c r="H61" s="68"/>
      <c r="I61" s="6"/>
      <c r="J61" s="5"/>
      <c r="K61" s="6"/>
    </row>
    <row r="62" spans="1:11" s="43" customFormat="1" x14ac:dyDescent="0.25">
      <c r="A62" s="162" t="s">
        <v>528</v>
      </c>
      <c r="B62" s="71">
        <f>SUM(B51:B61)</f>
        <v>32</v>
      </c>
      <c r="C62" s="40">
        <f>B62/1498</f>
        <v>2.1361815754339118E-2</v>
      </c>
      <c r="D62" s="71">
        <f>SUM(D51:D61)</f>
        <v>30</v>
      </c>
      <c r="E62" s="41">
        <f>D62/893</f>
        <v>3.3594624860022397E-2</v>
      </c>
      <c r="F62" s="77">
        <f>SUM(F51:F61)</f>
        <v>298</v>
      </c>
      <c r="G62" s="42">
        <f>F62/12228</f>
        <v>2.4370297677461565E-2</v>
      </c>
      <c r="H62" s="71">
        <f>SUM(H51:H61)</f>
        <v>313</v>
      </c>
      <c r="I62" s="41">
        <f>H62/12224</f>
        <v>2.5605366492146595E-2</v>
      </c>
      <c r="J62" s="37">
        <f>IF(D62=0, "-", IF((B62-D62)/D62&lt;10, (B62-D62)/D62, "&gt;999%"))</f>
        <v>6.6666666666666666E-2</v>
      </c>
      <c r="K62" s="38">
        <f>IF(H62=0, "-", IF((F62-H62)/H62&lt;10, (F62-H62)/H62, "&gt;999%"))</f>
        <v>-4.7923322683706068E-2</v>
      </c>
    </row>
    <row r="63" spans="1:11" x14ac:dyDescent="0.25">
      <c r="B63" s="83"/>
      <c r="D63" s="83"/>
      <c r="F63" s="83"/>
      <c r="H63" s="83"/>
    </row>
    <row r="64" spans="1:11" s="43" customFormat="1" x14ac:dyDescent="0.25">
      <c r="A64" s="162" t="s">
        <v>527</v>
      </c>
      <c r="B64" s="71">
        <v>208</v>
      </c>
      <c r="C64" s="40">
        <f>B64/1498</f>
        <v>0.13885180240320427</v>
      </c>
      <c r="D64" s="71">
        <v>122</v>
      </c>
      <c r="E64" s="41">
        <f>D64/893</f>
        <v>0.1366181410974244</v>
      </c>
      <c r="F64" s="77">
        <v>1807</v>
      </c>
      <c r="G64" s="42">
        <f>F64/12228</f>
        <v>0.14777559699051357</v>
      </c>
      <c r="H64" s="71">
        <v>1958</v>
      </c>
      <c r="I64" s="41">
        <f>H64/12224</f>
        <v>0.16017670157068062</v>
      </c>
      <c r="J64" s="37">
        <f>IF(D64=0, "-", IF((B64-D64)/D64&lt;10, (B64-D64)/D64, "&gt;999%"))</f>
        <v>0.70491803278688525</v>
      </c>
      <c r="K64" s="38">
        <f>IF(H64=0, "-", IF((F64-H64)/H64&lt;10, (F64-H64)/H64, "&gt;999%"))</f>
        <v>-7.7119509703779371E-2</v>
      </c>
    </row>
    <row r="65" spans="1:11" x14ac:dyDescent="0.25">
      <c r="B65" s="83"/>
      <c r="D65" s="83"/>
      <c r="F65" s="83"/>
      <c r="H65" s="83"/>
    </row>
    <row r="66" spans="1:11" ht="15.6" x14ac:dyDescent="0.3">
      <c r="A66" s="164" t="s">
        <v>105</v>
      </c>
      <c r="B66" s="196" t="s">
        <v>1</v>
      </c>
      <c r="C66" s="200"/>
      <c r="D66" s="200"/>
      <c r="E66" s="197"/>
      <c r="F66" s="196" t="s">
        <v>14</v>
      </c>
      <c r="G66" s="200"/>
      <c r="H66" s="200"/>
      <c r="I66" s="197"/>
      <c r="J66" s="196" t="s">
        <v>15</v>
      </c>
      <c r="K66" s="197"/>
    </row>
    <row r="67" spans="1:11" x14ac:dyDescent="0.25">
      <c r="A67" s="22"/>
      <c r="B67" s="196">
        <f>VALUE(RIGHT($B$2, 4))</f>
        <v>2022</v>
      </c>
      <c r="C67" s="197"/>
      <c r="D67" s="196">
        <f>B67-1</f>
        <v>2021</v>
      </c>
      <c r="E67" s="204"/>
      <c r="F67" s="196">
        <f>B67</f>
        <v>2022</v>
      </c>
      <c r="G67" s="204"/>
      <c r="H67" s="196">
        <f>D67</f>
        <v>2021</v>
      </c>
      <c r="I67" s="204"/>
      <c r="J67" s="140" t="s">
        <v>4</v>
      </c>
      <c r="K67" s="141" t="s">
        <v>2</v>
      </c>
    </row>
    <row r="68" spans="1:11" x14ac:dyDescent="0.25">
      <c r="A68" s="163" t="s">
        <v>134</v>
      </c>
      <c r="B68" s="61" t="s">
        <v>12</v>
      </c>
      <c r="C68" s="62" t="s">
        <v>13</v>
      </c>
      <c r="D68" s="61" t="s">
        <v>12</v>
      </c>
      <c r="E68" s="63" t="s">
        <v>13</v>
      </c>
      <c r="F68" s="62" t="s">
        <v>12</v>
      </c>
      <c r="G68" s="62" t="s">
        <v>13</v>
      </c>
      <c r="H68" s="61" t="s">
        <v>12</v>
      </c>
      <c r="I68" s="63" t="s">
        <v>13</v>
      </c>
      <c r="J68" s="61"/>
      <c r="K68" s="63"/>
    </row>
    <row r="69" spans="1:11" x14ac:dyDescent="0.25">
      <c r="A69" s="7" t="s">
        <v>338</v>
      </c>
      <c r="B69" s="65">
        <v>0</v>
      </c>
      <c r="C69" s="34">
        <f>IF(B90=0, "-", B69/B90)</f>
        <v>0</v>
      </c>
      <c r="D69" s="65">
        <v>0</v>
      </c>
      <c r="E69" s="9">
        <f>IF(D90=0, "-", D69/D90)</f>
        <v>0</v>
      </c>
      <c r="F69" s="81">
        <v>2</v>
      </c>
      <c r="G69" s="34">
        <f>IF(F90=0, "-", F69/F90)</f>
        <v>1.021972406745018E-3</v>
      </c>
      <c r="H69" s="65">
        <v>0</v>
      </c>
      <c r="I69" s="9">
        <f>IF(H90=0, "-", H69/H90)</f>
        <v>0</v>
      </c>
      <c r="J69" s="8" t="str">
        <f t="shared" ref="J69:J88" si="6">IF(D69=0, "-", IF((B69-D69)/D69&lt;10, (B69-D69)/D69, "&gt;999%"))</f>
        <v>-</v>
      </c>
      <c r="K69" s="9" t="str">
        <f t="shared" ref="K69:K88" si="7">IF(H69=0, "-", IF((F69-H69)/H69&lt;10, (F69-H69)/H69, "&gt;999%"))</f>
        <v>-</v>
      </c>
    </row>
    <row r="70" spans="1:11" x14ac:dyDescent="0.25">
      <c r="A70" s="7" t="s">
        <v>339</v>
      </c>
      <c r="B70" s="65">
        <v>5</v>
      </c>
      <c r="C70" s="34">
        <f>IF(B90=0, "-", B70/B90)</f>
        <v>2.336448598130841E-2</v>
      </c>
      <c r="D70" s="65">
        <v>0</v>
      </c>
      <c r="E70" s="9">
        <f>IF(D90=0, "-", D70/D90)</f>
        <v>0</v>
      </c>
      <c r="F70" s="81">
        <v>10</v>
      </c>
      <c r="G70" s="34">
        <f>IF(F90=0, "-", F70/F90)</f>
        <v>5.1098620337250893E-3</v>
      </c>
      <c r="H70" s="65">
        <v>0</v>
      </c>
      <c r="I70" s="9">
        <f>IF(H90=0, "-", H70/H90)</f>
        <v>0</v>
      </c>
      <c r="J70" s="8" t="str">
        <f t="shared" si="6"/>
        <v>-</v>
      </c>
      <c r="K70" s="9" t="str">
        <f t="shared" si="7"/>
        <v>-</v>
      </c>
    </row>
    <row r="71" spans="1:11" x14ac:dyDescent="0.25">
      <c r="A71" s="7" t="s">
        <v>340</v>
      </c>
      <c r="B71" s="65">
        <v>1</v>
      </c>
      <c r="C71" s="34">
        <f>IF(B90=0, "-", B71/B90)</f>
        <v>4.6728971962616819E-3</v>
      </c>
      <c r="D71" s="65">
        <v>0</v>
      </c>
      <c r="E71" s="9">
        <f>IF(D90=0, "-", D71/D90)</f>
        <v>0</v>
      </c>
      <c r="F71" s="81">
        <v>16</v>
      </c>
      <c r="G71" s="34">
        <f>IF(F90=0, "-", F71/F90)</f>
        <v>8.1757792539601439E-3</v>
      </c>
      <c r="H71" s="65">
        <v>26</v>
      </c>
      <c r="I71" s="9">
        <f>IF(H90=0, "-", H71/H90)</f>
        <v>1.3333333333333334E-2</v>
      </c>
      <c r="J71" s="8" t="str">
        <f t="shared" si="6"/>
        <v>-</v>
      </c>
      <c r="K71" s="9">
        <f t="shared" si="7"/>
        <v>-0.38461538461538464</v>
      </c>
    </row>
    <row r="72" spans="1:11" x14ac:dyDescent="0.25">
      <c r="A72" s="7" t="s">
        <v>341</v>
      </c>
      <c r="B72" s="65">
        <v>36</v>
      </c>
      <c r="C72" s="34">
        <f>IF(B90=0, "-", B72/B90)</f>
        <v>0.16822429906542055</v>
      </c>
      <c r="D72" s="65">
        <v>1</v>
      </c>
      <c r="E72" s="9">
        <f>IF(D90=0, "-", D72/D90)</f>
        <v>6.41025641025641E-3</v>
      </c>
      <c r="F72" s="81">
        <v>76</v>
      </c>
      <c r="G72" s="34">
        <f>IF(F90=0, "-", F72/F90)</f>
        <v>3.8834951456310676E-2</v>
      </c>
      <c r="H72" s="65">
        <v>42</v>
      </c>
      <c r="I72" s="9">
        <f>IF(H90=0, "-", H72/H90)</f>
        <v>2.1538461538461538E-2</v>
      </c>
      <c r="J72" s="8" t="str">
        <f t="shared" si="6"/>
        <v>&gt;999%</v>
      </c>
      <c r="K72" s="9">
        <f t="shared" si="7"/>
        <v>0.80952380952380953</v>
      </c>
    </row>
    <row r="73" spans="1:11" x14ac:dyDescent="0.25">
      <c r="A73" s="7" t="s">
        <v>342</v>
      </c>
      <c r="B73" s="65">
        <v>10</v>
      </c>
      <c r="C73" s="34">
        <f>IF(B90=0, "-", B73/B90)</f>
        <v>4.6728971962616821E-2</v>
      </c>
      <c r="D73" s="65">
        <v>7</v>
      </c>
      <c r="E73" s="9">
        <f>IF(D90=0, "-", D73/D90)</f>
        <v>4.4871794871794872E-2</v>
      </c>
      <c r="F73" s="81">
        <v>78</v>
      </c>
      <c r="G73" s="34">
        <f>IF(F90=0, "-", F73/F90)</f>
        <v>3.9856923863055699E-2</v>
      </c>
      <c r="H73" s="65">
        <v>132</v>
      </c>
      <c r="I73" s="9">
        <f>IF(H90=0, "-", H73/H90)</f>
        <v>6.7692307692307691E-2</v>
      </c>
      <c r="J73" s="8">
        <f t="shared" si="6"/>
        <v>0.42857142857142855</v>
      </c>
      <c r="K73" s="9">
        <f t="shared" si="7"/>
        <v>-0.40909090909090912</v>
      </c>
    </row>
    <row r="74" spans="1:11" x14ac:dyDescent="0.25">
      <c r="A74" s="7" t="s">
        <v>343</v>
      </c>
      <c r="B74" s="65">
        <v>19</v>
      </c>
      <c r="C74" s="34">
        <f>IF(B90=0, "-", B74/B90)</f>
        <v>8.8785046728971959E-2</v>
      </c>
      <c r="D74" s="65">
        <v>21</v>
      </c>
      <c r="E74" s="9">
        <f>IF(D90=0, "-", D74/D90)</f>
        <v>0.13461538461538461</v>
      </c>
      <c r="F74" s="81">
        <v>187</v>
      </c>
      <c r="G74" s="34">
        <f>IF(F90=0, "-", F74/F90)</f>
        <v>9.5554420030659171E-2</v>
      </c>
      <c r="H74" s="65">
        <v>107</v>
      </c>
      <c r="I74" s="9">
        <f>IF(H90=0, "-", H74/H90)</f>
        <v>5.4871794871794874E-2</v>
      </c>
      <c r="J74" s="8">
        <f t="shared" si="6"/>
        <v>-9.5238095238095233E-2</v>
      </c>
      <c r="K74" s="9">
        <f t="shared" si="7"/>
        <v>0.74766355140186913</v>
      </c>
    </row>
    <row r="75" spans="1:11" x14ac:dyDescent="0.25">
      <c r="A75" s="7" t="s">
        <v>344</v>
      </c>
      <c r="B75" s="65">
        <v>1</v>
      </c>
      <c r="C75" s="34">
        <f>IF(B90=0, "-", B75/B90)</f>
        <v>4.6728971962616819E-3</v>
      </c>
      <c r="D75" s="65">
        <v>0</v>
      </c>
      <c r="E75" s="9">
        <f>IF(D90=0, "-", D75/D90)</f>
        <v>0</v>
      </c>
      <c r="F75" s="81">
        <v>9</v>
      </c>
      <c r="G75" s="34">
        <f>IF(F90=0, "-", F75/F90)</f>
        <v>4.5988758303525806E-3</v>
      </c>
      <c r="H75" s="65">
        <v>10</v>
      </c>
      <c r="I75" s="9">
        <f>IF(H90=0, "-", H75/H90)</f>
        <v>5.1282051282051282E-3</v>
      </c>
      <c r="J75" s="8" t="str">
        <f t="shared" si="6"/>
        <v>-</v>
      </c>
      <c r="K75" s="9">
        <f t="shared" si="7"/>
        <v>-0.1</v>
      </c>
    </row>
    <row r="76" spans="1:11" x14ac:dyDescent="0.25">
      <c r="A76" s="7" t="s">
        <v>345</v>
      </c>
      <c r="B76" s="65">
        <v>16</v>
      </c>
      <c r="C76" s="34">
        <f>IF(B90=0, "-", B76/B90)</f>
        <v>7.476635514018691E-2</v>
      </c>
      <c r="D76" s="65">
        <v>2</v>
      </c>
      <c r="E76" s="9">
        <f>IF(D90=0, "-", D76/D90)</f>
        <v>1.282051282051282E-2</v>
      </c>
      <c r="F76" s="81">
        <v>177</v>
      </c>
      <c r="G76" s="34">
        <f>IF(F90=0, "-", F76/F90)</f>
        <v>9.0444557996934086E-2</v>
      </c>
      <c r="H76" s="65">
        <v>37</v>
      </c>
      <c r="I76" s="9">
        <f>IF(H90=0, "-", H76/H90)</f>
        <v>1.8974358974358976E-2</v>
      </c>
      <c r="J76" s="8">
        <f t="shared" si="6"/>
        <v>7</v>
      </c>
      <c r="K76" s="9">
        <f t="shared" si="7"/>
        <v>3.7837837837837838</v>
      </c>
    </row>
    <row r="77" spans="1:11" x14ac:dyDescent="0.25">
      <c r="A77" s="7" t="s">
        <v>346</v>
      </c>
      <c r="B77" s="65">
        <v>44</v>
      </c>
      <c r="C77" s="34">
        <f>IF(B90=0, "-", B77/B90)</f>
        <v>0.20560747663551401</v>
      </c>
      <c r="D77" s="65">
        <v>20</v>
      </c>
      <c r="E77" s="9">
        <f>IF(D90=0, "-", D77/D90)</f>
        <v>0.12820512820512819</v>
      </c>
      <c r="F77" s="81">
        <v>358</v>
      </c>
      <c r="G77" s="34">
        <f>IF(F90=0, "-", F77/F90)</f>
        <v>0.18293306080735819</v>
      </c>
      <c r="H77" s="65">
        <v>377</v>
      </c>
      <c r="I77" s="9">
        <f>IF(H90=0, "-", H77/H90)</f>
        <v>0.19333333333333333</v>
      </c>
      <c r="J77" s="8">
        <f t="shared" si="6"/>
        <v>1.2</v>
      </c>
      <c r="K77" s="9">
        <f t="shared" si="7"/>
        <v>-5.0397877984084884E-2</v>
      </c>
    </row>
    <row r="78" spans="1:11" x14ac:dyDescent="0.25">
      <c r="A78" s="7" t="s">
        <v>347</v>
      </c>
      <c r="B78" s="65">
        <v>18</v>
      </c>
      <c r="C78" s="34">
        <f>IF(B90=0, "-", B78/B90)</f>
        <v>8.4112149532710276E-2</v>
      </c>
      <c r="D78" s="65">
        <v>4</v>
      </c>
      <c r="E78" s="9">
        <f>IF(D90=0, "-", D78/D90)</f>
        <v>2.564102564102564E-2</v>
      </c>
      <c r="F78" s="81">
        <v>93</v>
      </c>
      <c r="G78" s="34">
        <f>IF(F90=0, "-", F78/F90)</f>
        <v>4.7521716913643333E-2</v>
      </c>
      <c r="H78" s="65">
        <v>48</v>
      </c>
      <c r="I78" s="9">
        <f>IF(H90=0, "-", H78/H90)</f>
        <v>2.4615384615384615E-2</v>
      </c>
      <c r="J78" s="8">
        <f t="shared" si="6"/>
        <v>3.5</v>
      </c>
      <c r="K78" s="9">
        <f t="shared" si="7"/>
        <v>0.9375</v>
      </c>
    </row>
    <row r="79" spans="1:11" x14ac:dyDescent="0.25">
      <c r="A79" s="7" t="s">
        <v>348</v>
      </c>
      <c r="B79" s="65">
        <v>12</v>
      </c>
      <c r="C79" s="34">
        <f>IF(B90=0, "-", B79/B90)</f>
        <v>5.6074766355140186E-2</v>
      </c>
      <c r="D79" s="65">
        <v>12</v>
      </c>
      <c r="E79" s="9">
        <f>IF(D90=0, "-", D79/D90)</f>
        <v>7.6923076923076927E-2</v>
      </c>
      <c r="F79" s="81">
        <v>164</v>
      </c>
      <c r="G79" s="34">
        <f>IF(F90=0, "-", F79/F90)</f>
        <v>8.380173735309146E-2</v>
      </c>
      <c r="H79" s="65">
        <v>161</v>
      </c>
      <c r="I79" s="9">
        <f>IF(H90=0, "-", H79/H90)</f>
        <v>8.2564102564102571E-2</v>
      </c>
      <c r="J79" s="8">
        <f t="shared" si="6"/>
        <v>0</v>
      </c>
      <c r="K79" s="9">
        <f t="shared" si="7"/>
        <v>1.8633540372670808E-2</v>
      </c>
    </row>
    <row r="80" spans="1:11" x14ac:dyDescent="0.25">
      <c r="A80" s="7" t="s">
        <v>349</v>
      </c>
      <c r="B80" s="65">
        <v>3</v>
      </c>
      <c r="C80" s="34">
        <f>IF(B90=0, "-", B80/B90)</f>
        <v>1.4018691588785047E-2</v>
      </c>
      <c r="D80" s="65">
        <v>10</v>
      </c>
      <c r="E80" s="9">
        <f>IF(D90=0, "-", D80/D90)</f>
        <v>6.4102564102564097E-2</v>
      </c>
      <c r="F80" s="81">
        <v>75</v>
      </c>
      <c r="G80" s="34">
        <f>IF(F90=0, "-", F80/F90)</f>
        <v>3.8323965252938172E-2</v>
      </c>
      <c r="H80" s="65">
        <v>124</v>
      </c>
      <c r="I80" s="9">
        <f>IF(H90=0, "-", H80/H90)</f>
        <v>6.3589743589743591E-2</v>
      </c>
      <c r="J80" s="8">
        <f t="shared" si="6"/>
        <v>-0.7</v>
      </c>
      <c r="K80" s="9">
        <f t="shared" si="7"/>
        <v>-0.39516129032258063</v>
      </c>
    </row>
    <row r="81" spans="1:11" x14ac:dyDescent="0.25">
      <c r="A81" s="7" t="s">
        <v>350</v>
      </c>
      <c r="B81" s="65">
        <v>1</v>
      </c>
      <c r="C81" s="34">
        <f>IF(B90=0, "-", B81/B90)</f>
        <v>4.6728971962616819E-3</v>
      </c>
      <c r="D81" s="65">
        <v>0</v>
      </c>
      <c r="E81" s="9">
        <f>IF(D90=0, "-", D81/D90)</f>
        <v>0</v>
      </c>
      <c r="F81" s="81">
        <v>13</v>
      </c>
      <c r="G81" s="34">
        <f>IF(F90=0, "-", F81/F90)</f>
        <v>6.6428206438426162E-3</v>
      </c>
      <c r="H81" s="65">
        <v>5</v>
      </c>
      <c r="I81" s="9">
        <f>IF(H90=0, "-", H81/H90)</f>
        <v>2.5641025641025641E-3</v>
      </c>
      <c r="J81" s="8" t="str">
        <f t="shared" si="6"/>
        <v>-</v>
      </c>
      <c r="K81" s="9">
        <f t="shared" si="7"/>
        <v>1.6</v>
      </c>
    </row>
    <row r="82" spans="1:11" x14ac:dyDescent="0.25">
      <c r="A82" s="7" t="s">
        <v>351</v>
      </c>
      <c r="B82" s="65">
        <v>0</v>
      </c>
      <c r="C82" s="34">
        <f>IF(B90=0, "-", B82/B90)</f>
        <v>0</v>
      </c>
      <c r="D82" s="65">
        <v>0</v>
      </c>
      <c r="E82" s="9">
        <f>IF(D90=0, "-", D82/D90)</f>
        <v>0</v>
      </c>
      <c r="F82" s="81">
        <v>2</v>
      </c>
      <c r="G82" s="34">
        <f>IF(F90=0, "-", F82/F90)</f>
        <v>1.021972406745018E-3</v>
      </c>
      <c r="H82" s="65">
        <v>2</v>
      </c>
      <c r="I82" s="9">
        <f>IF(H90=0, "-", H82/H90)</f>
        <v>1.0256410256410256E-3</v>
      </c>
      <c r="J82" s="8" t="str">
        <f t="shared" si="6"/>
        <v>-</v>
      </c>
      <c r="K82" s="9">
        <f t="shared" si="7"/>
        <v>0</v>
      </c>
    </row>
    <row r="83" spans="1:11" x14ac:dyDescent="0.25">
      <c r="A83" s="7" t="s">
        <v>352</v>
      </c>
      <c r="B83" s="65">
        <v>0</v>
      </c>
      <c r="C83" s="34">
        <f>IF(B90=0, "-", B83/B90)</f>
        <v>0</v>
      </c>
      <c r="D83" s="65">
        <v>0</v>
      </c>
      <c r="E83" s="9">
        <f>IF(D90=0, "-", D83/D90)</f>
        <v>0</v>
      </c>
      <c r="F83" s="81">
        <v>7</v>
      </c>
      <c r="G83" s="34">
        <f>IF(F90=0, "-", F83/F90)</f>
        <v>3.5769034236075624E-3</v>
      </c>
      <c r="H83" s="65">
        <v>6</v>
      </c>
      <c r="I83" s="9">
        <f>IF(H90=0, "-", H83/H90)</f>
        <v>3.0769230769230769E-3</v>
      </c>
      <c r="J83" s="8" t="str">
        <f t="shared" si="6"/>
        <v>-</v>
      </c>
      <c r="K83" s="9">
        <f t="shared" si="7"/>
        <v>0.16666666666666666</v>
      </c>
    </row>
    <row r="84" spans="1:11" x14ac:dyDescent="0.25">
      <c r="A84" s="7" t="s">
        <v>353</v>
      </c>
      <c r="B84" s="65">
        <v>8</v>
      </c>
      <c r="C84" s="34">
        <f>IF(B90=0, "-", B84/B90)</f>
        <v>3.7383177570093455E-2</v>
      </c>
      <c r="D84" s="65">
        <v>8</v>
      </c>
      <c r="E84" s="9">
        <f>IF(D90=0, "-", D84/D90)</f>
        <v>5.128205128205128E-2</v>
      </c>
      <c r="F84" s="81">
        <v>24</v>
      </c>
      <c r="G84" s="34">
        <f>IF(F90=0, "-", F84/F90)</f>
        <v>1.2263668880940215E-2</v>
      </c>
      <c r="H84" s="65">
        <v>77</v>
      </c>
      <c r="I84" s="9">
        <f>IF(H90=0, "-", H84/H90)</f>
        <v>3.9487179487179488E-2</v>
      </c>
      <c r="J84" s="8">
        <f t="shared" si="6"/>
        <v>0</v>
      </c>
      <c r="K84" s="9">
        <f t="shared" si="7"/>
        <v>-0.68831168831168832</v>
      </c>
    </row>
    <row r="85" spans="1:11" x14ac:dyDescent="0.25">
      <c r="A85" s="7" t="s">
        <v>354</v>
      </c>
      <c r="B85" s="65">
        <v>0</v>
      </c>
      <c r="C85" s="34">
        <f>IF(B90=0, "-", B85/B90)</f>
        <v>0</v>
      </c>
      <c r="D85" s="65">
        <v>0</v>
      </c>
      <c r="E85" s="9">
        <f>IF(D90=0, "-", D85/D90)</f>
        <v>0</v>
      </c>
      <c r="F85" s="81">
        <v>0</v>
      </c>
      <c r="G85" s="34">
        <f>IF(F90=0, "-", F85/F90)</f>
        <v>0</v>
      </c>
      <c r="H85" s="65">
        <v>1</v>
      </c>
      <c r="I85" s="9">
        <f>IF(H90=0, "-", H85/H90)</f>
        <v>5.1282051282051282E-4</v>
      </c>
      <c r="J85" s="8" t="str">
        <f t="shared" si="6"/>
        <v>-</v>
      </c>
      <c r="K85" s="9">
        <f t="shared" si="7"/>
        <v>-1</v>
      </c>
    </row>
    <row r="86" spans="1:11" x14ac:dyDescent="0.25">
      <c r="A86" s="7" t="s">
        <v>355</v>
      </c>
      <c r="B86" s="65">
        <v>10</v>
      </c>
      <c r="C86" s="34">
        <f>IF(B90=0, "-", B86/B90)</f>
        <v>4.6728971962616821E-2</v>
      </c>
      <c r="D86" s="65">
        <v>13</v>
      </c>
      <c r="E86" s="9">
        <f>IF(D90=0, "-", D86/D90)</f>
        <v>8.3333333333333329E-2</v>
      </c>
      <c r="F86" s="81">
        <v>181</v>
      </c>
      <c r="G86" s="34">
        <f>IF(F90=0, "-", F86/F90)</f>
        <v>9.2488502810424117E-2</v>
      </c>
      <c r="H86" s="65">
        <v>243</v>
      </c>
      <c r="I86" s="9">
        <f>IF(H90=0, "-", H86/H90)</f>
        <v>0.12461538461538461</v>
      </c>
      <c r="J86" s="8">
        <f t="shared" si="6"/>
        <v>-0.23076923076923078</v>
      </c>
      <c r="K86" s="9">
        <f t="shared" si="7"/>
        <v>-0.2551440329218107</v>
      </c>
    </row>
    <row r="87" spans="1:11" x14ac:dyDescent="0.25">
      <c r="A87" s="7" t="s">
        <v>356</v>
      </c>
      <c r="B87" s="65">
        <v>21</v>
      </c>
      <c r="C87" s="34">
        <f>IF(B90=0, "-", B87/B90)</f>
        <v>9.8130841121495324E-2</v>
      </c>
      <c r="D87" s="65">
        <v>44</v>
      </c>
      <c r="E87" s="9">
        <f>IF(D90=0, "-", D87/D90)</f>
        <v>0.28205128205128205</v>
      </c>
      <c r="F87" s="81">
        <v>433</v>
      </c>
      <c r="G87" s="34">
        <f>IF(F90=0, "-", F87/F90)</f>
        <v>0.22125702606029637</v>
      </c>
      <c r="H87" s="65">
        <v>484</v>
      </c>
      <c r="I87" s="9">
        <f>IF(H90=0, "-", H87/H90)</f>
        <v>0.24820512820512822</v>
      </c>
      <c r="J87" s="8">
        <f t="shared" si="6"/>
        <v>-0.52272727272727271</v>
      </c>
      <c r="K87" s="9">
        <f t="shared" si="7"/>
        <v>-0.10537190082644628</v>
      </c>
    </row>
    <row r="88" spans="1:11" x14ac:dyDescent="0.25">
      <c r="A88" s="7" t="s">
        <v>357</v>
      </c>
      <c r="B88" s="65">
        <v>9</v>
      </c>
      <c r="C88" s="34">
        <f>IF(B90=0, "-", B88/B90)</f>
        <v>4.2056074766355138E-2</v>
      </c>
      <c r="D88" s="65">
        <v>14</v>
      </c>
      <c r="E88" s="9">
        <f>IF(D90=0, "-", D88/D90)</f>
        <v>8.9743589743589744E-2</v>
      </c>
      <c r="F88" s="81">
        <v>52</v>
      </c>
      <c r="G88" s="34">
        <f>IF(F90=0, "-", F88/F90)</f>
        <v>2.6571282575370465E-2</v>
      </c>
      <c r="H88" s="65">
        <v>68</v>
      </c>
      <c r="I88" s="9">
        <f>IF(H90=0, "-", H88/H90)</f>
        <v>3.487179487179487E-2</v>
      </c>
      <c r="J88" s="8">
        <f t="shared" si="6"/>
        <v>-0.35714285714285715</v>
      </c>
      <c r="K88" s="9">
        <f t="shared" si="7"/>
        <v>-0.23529411764705882</v>
      </c>
    </row>
    <row r="89" spans="1:11" x14ac:dyDescent="0.25">
      <c r="A89" s="2"/>
      <c r="B89" s="68"/>
      <c r="C89" s="33"/>
      <c r="D89" s="68"/>
      <c r="E89" s="6"/>
      <c r="F89" s="82"/>
      <c r="G89" s="33"/>
      <c r="H89" s="68"/>
      <c r="I89" s="6"/>
      <c r="J89" s="5"/>
      <c r="K89" s="6"/>
    </row>
    <row r="90" spans="1:11" s="43" customFormat="1" x14ac:dyDescent="0.25">
      <c r="A90" s="162" t="s">
        <v>526</v>
      </c>
      <c r="B90" s="71">
        <f>SUM(B69:B89)</f>
        <v>214</v>
      </c>
      <c r="C90" s="40">
        <f>B90/1498</f>
        <v>0.14285714285714285</v>
      </c>
      <c r="D90" s="71">
        <f>SUM(D69:D89)</f>
        <v>156</v>
      </c>
      <c r="E90" s="41">
        <f>D90/893</f>
        <v>0.17469204927211646</v>
      </c>
      <c r="F90" s="77">
        <f>SUM(F69:F89)</f>
        <v>1957</v>
      </c>
      <c r="G90" s="42">
        <f>F90/12228</f>
        <v>0.16004252535165195</v>
      </c>
      <c r="H90" s="71">
        <f>SUM(H69:H89)</f>
        <v>1950</v>
      </c>
      <c r="I90" s="41">
        <f>H90/12224</f>
        <v>0.15952225130890052</v>
      </c>
      <c r="J90" s="37">
        <f>IF(D90=0, "-", IF((B90-D90)/D90&lt;10, (B90-D90)/D90, "&gt;999%"))</f>
        <v>0.37179487179487181</v>
      </c>
      <c r="K90" s="38">
        <f>IF(H90=0, "-", IF((F90-H90)/H90&lt;10, (F90-H90)/H90, "&gt;999%"))</f>
        <v>3.5897435897435897E-3</v>
      </c>
    </row>
    <row r="91" spans="1:11" x14ac:dyDescent="0.25">
      <c r="B91" s="83"/>
      <c r="D91" s="83"/>
      <c r="F91" s="83"/>
      <c r="H91" s="83"/>
    </row>
    <row r="92" spans="1:11" x14ac:dyDescent="0.25">
      <c r="A92" s="163" t="s">
        <v>135</v>
      </c>
      <c r="B92" s="61" t="s">
        <v>12</v>
      </c>
      <c r="C92" s="62" t="s">
        <v>13</v>
      </c>
      <c r="D92" s="61" t="s">
        <v>12</v>
      </c>
      <c r="E92" s="63" t="s">
        <v>13</v>
      </c>
      <c r="F92" s="62" t="s">
        <v>12</v>
      </c>
      <c r="G92" s="62" t="s">
        <v>13</v>
      </c>
      <c r="H92" s="61" t="s">
        <v>12</v>
      </c>
      <c r="I92" s="63" t="s">
        <v>13</v>
      </c>
      <c r="J92" s="61"/>
      <c r="K92" s="63"/>
    </row>
    <row r="93" spans="1:11" x14ac:dyDescent="0.25">
      <c r="A93" s="7" t="s">
        <v>358</v>
      </c>
      <c r="B93" s="65">
        <v>1</v>
      </c>
      <c r="C93" s="34">
        <f>IF(B113=0, "-", B93/B113)</f>
        <v>4.3859649122807015E-3</v>
      </c>
      <c r="D93" s="65">
        <v>0</v>
      </c>
      <c r="E93" s="9">
        <f>IF(D113=0, "-", D93/D113)</f>
        <v>0</v>
      </c>
      <c r="F93" s="81">
        <v>11</v>
      </c>
      <c r="G93" s="34">
        <f>IF(F113=0, "-", F93/F113)</f>
        <v>1.6742770167427701E-2</v>
      </c>
      <c r="H93" s="65">
        <v>5</v>
      </c>
      <c r="I93" s="9">
        <f>IF(H113=0, "-", H93/H113)</f>
        <v>1.2406947890818859E-2</v>
      </c>
      <c r="J93" s="8" t="str">
        <f t="shared" ref="J93:J111" si="8">IF(D93=0, "-", IF((B93-D93)/D93&lt;10, (B93-D93)/D93, "&gt;999%"))</f>
        <v>-</v>
      </c>
      <c r="K93" s="9">
        <f t="shared" ref="K93:K111" si="9">IF(H93=0, "-", IF((F93-H93)/H93&lt;10, (F93-H93)/H93, "&gt;999%"))</f>
        <v>1.2</v>
      </c>
    </row>
    <row r="94" spans="1:11" x14ac:dyDescent="0.25">
      <c r="A94" s="7" t="s">
        <v>359</v>
      </c>
      <c r="B94" s="65">
        <v>2</v>
      </c>
      <c r="C94" s="34">
        <f>IF(B113=0, "-", B94/B113)</f>
        <v>8.771929824561403E-3</v>
      </c>
      <c r="D94" s="65">
        <v>2</v>
      </c>
      <c r="E94" s="9">
        <f>IF(D113=0, "-", D94/D113)</f>
        <v>0.11764705882352941</v>
      </c>
      <c r="F94" s="81">
        <v>44</v>
      </c>
      <c r="G94" s="34">
        <f>IF(F113=0, "-", F94/F113)</f>
        <v>6.6971080669710803E-2</v>
      </c>
      <c r="H94" s="65">
        <v>45</v>
      </c>
      <c r="I94" s="9">
        <f>IF(H113=0, "-", H94/H113)</f>
        <v>0.11166253101736973</v>
      </c>
      <c r="J94" s="8">
        <f t="shared" si="8"/>
        <v>0</v>
      </c>
      <c r="K94" s="9">
        <f t="shared" si="9"/>
        <v>-2.2222222222222223E-2</v>
      </c>
    </row>
    <row r="95" spans="1:11" x14ac:dyDescent="0.25">
      <c r="A95" s="7" t="s">
        <v>360</v>
      </c>
      <c r="B95" s="65">
        <v>10</v>
      </c>
      <c r="C95" s="34">
        <f>IF(B113=0, "-", B95/B113)</f>
        <v>4.3859649122807015E-2</v>
      </c>
      <c r="D95" s="65">
        <v>0</v>
      </c>
      <c r="E95" s="9">
        <f>IF(D113=0, "-", D95/D113)</f>
        <v>0</v>
      </c>
      <c r="F95" s="81">
        <v>70</v>
      </c>
      <c r="G95" s="34">
        <f>IF(F113=0, "-", F95/F113)</f>
        <v>0.106544901065449</v>
      </c>
      <c r="H95" s="65">
        <v>66</v>
      </c>
      <c r="I95" s="9">
        <f>IF(H113=0, "-", H95/H113)</f>
        <v>0.16377171215880892</v>
      </c>
      <c r="J95" s="8" t="str">
        <f t="shared" si="8"/>
        <v>-</v>
      </c>
      <c r="K95" s="9">
        <f t="shared" si="9"/>
        <v>6.0606060606060608E-2</v>
      </c>
    </row>
    <row r="96" spans="1:11" x14ac:dyDescent="0.25">
      <c r="A96" s="7" t="s">
        <v>361</v>
      </c>
      <c r="B96" s="65">
        <v>0</v>
      </c>
      <c r="C96" s="34">
        <f>IF(B113=0, "-", B96/B113)</f>
        <v>0</v>
      </c>
      <c r="D96" s="65">
        <v>0</v>
      </c>
      <c r="E96" s="9">
        <f>IF(D113=0, "-", D96/D113)</f>
        <v>0</v>
      </c>
      <c r="F96" s="81">
        <v>6</v>
      </c>
      <c r="G96" s="34">
        <f>IF(F113=0, "-", F96/F113)</f>
        <v>9.1324200913242004E-3</v>
      </c>
      <c r="H96" s="65">
        <v>7</v>
      </c>
      <c r="I96" s="9">
        <f>IF(H113=0, "-", H96/H113)</f>
        <v>1.7369727047146403E-2</v>
      </c>
      <c r="J96" s="8" t="str">
        <f t="shared" si="8"/>
        <v>-</v>
      </c>
      <c r="K96" s="9">
        <f t="shared" si="9"/>
        <v>-0.14285714285714285</v>
      </c>
    </row>
    <row r="97" spans="1:11" x14ac:dyDescent="0.25">
      <c r="A97" s="7" t="s">
        <v>362</v>
      </c>
      <c r="B97" s="65">
        <v>1</v>
      </c>
      <c r="C97" s="34">
        <f>IF(B113=0, "-", B97/B113)</f>
        <v>4.3859649122807015E-3</v>
      </c>
      <c r="D97" s="65">
        <v>0</v>
      </c>
      <c r="E97" s="9">
        <f>IF(D113=0, "-", D97/D113)</f>
        <v>0</v>
      </c>
      <c r="F97" s="81">
        <v>2</v>
      </c>
      <c r="G97" s="34">
        <f>IF(F113=0, "-", F97/F113)</f>
        <v>3.0441400304414001E-3</v>
      </c>
      <c r="H97" s="65">
        <v>0</v>
      </c>
      <c r="I97" s="9">
        <f>IF(H113=0, "-", H97/H113)</f>
        <v>0</v>
      </c>
      <c r="J97" s="8" t="str">
        <f t="shared" si="8"/>
        <v>-</v>
      </c>
      <c r="K97" s="9" t="str">
        <f t="shared" si="9"/>
        <v>-</v>
      </c>
    </row>
    <row r="98" spans="1:11" x14ac:dyDescent="0.25">
      <c r="A98" s="7" t="s">
        <v>363</v>
      </c>
      <c r="B98" s="65">
        <v>1</v>
      </c>
      <c r="C98" s="34">
        <f>IF(B113=0, "-", B98/B113)</f>
        <v>4.3859649122807015E-3</v>
      </c>
      <c r="D98" s="65">
        <v>0</v>
      </c>
      <c r="E98" s="9">
        <f>IF(D113=0, "-", D98/D113)</f>
        <v>0</v>
      </c>
      <c r="F98" s="81">
        <v>1</v>
      </c>
      <c r="G98" s="34">
        <f>IF(F113=0, "-", F98/F113)</f>
        <v>1.5220700152207001E-3</v>
      </c>
      <c r="H98" s="65">
        <v>0</v>
      </c>
      <c r="I98" s="9">
        <f>IF(H113=0, "-", H98/H113)</f>
        <v>0</v>
      </c>
      <c r="J98" s="8" t="str">
        <f t="shared" si="8"/>
        <v>-</v>
      </c>
      <c r="K98" s="9" t="str">
        <f t="shared" si="9"/>
        <v>-</v>
      </c>
    </row>
    <row r="99" spans="1:11" x14ac:dyDescent="0.25">
      <c r="A99" s="7" t="s">
        <v>364</v>
      </c>
      <c r="B99" s="65">
        <v>0</v>
      </c>
      <c r="C99" s="34">
        <f>IF(B113=0, "-", B99/B113)</f>
        <v>0</v>
      </c>
      <c r="D99" s="65">
        <v>0</v>
      </c>
      <c r="E99" s="9">
        <f>IF(D113=0, "-", D99/D113)</f>
        <v>0</v>
      </c>
      <c r="F99" s="81">
        <v>2</v>
      </c>
      <c r="G99" s="34">
        <f>IF(F113=0, "-", F99/F113)</f>
        <v>3.0441400304414001E-3</v>
      </c>
      <c r="H99" s="65">
        <v>0</v>
      </c>
      <c r="I99" s="9">
        <f>IF(H113=0, "-", H99/H113)</f>
        <v>0</v>
      </c>
      <c r="J99" s="8" t="str">
        <f t="shared" si="8"/>
        <v>-</v>
      </c>
      <c r="K99" s="9" t="str">
        <f t="shared" si="9"/>
        <v>-</v>
      </c>
    </row>
    <row r="100" spans="1:11" x14ac:dyDescent="0.25">
      <c r="A100" s="7" t="s">
        <v>365</v>
      </c>
      <c r="B100" s="65">
        <v>10</v>
      </c>
      <c r="C100" s="34">
        <f>IF(B113=0, "-", B100/B113)</f>
        <v>4.3859649122807015E-2</v>
      </c>
      <c r="D100" s="65">
        <v>0</v>
      </c>
      <c r="E100" s="9">
        <f>IF(D113=0, "-", D100/D113)</f>
        <v>0</v>
      </c>
      <c r="F100" s="81">
        <v>40</v>
      </c>
      <c r="G100" s="34">
        <f>IF(F113=0, "-", F100/F113)</f>
        <v>6.0882800608828003E-2</v>
      </c>
      <c r="H100" s="65">
        <v>0</v>
      </c>
      <c r="I100" s="9">
        <f>IF(H113=0, "-", H100/H113)</f>
        <v>0</v>
      </c>
      <c r="J100" s="8" t="str">
        <f t="shared" si="8"/>
        <v>-</v>
      </c>
      <c r="K100" s="9" t="str">
        <f t="shared" si="9"/>
        <v>-</v>
      </c>
    </row>
    <row r="101" spans="1:11" x14ac:dyDescent="0.25">
      <c r="A101" s="7" t="s">
        <v>366</v>
      </c>
      <c r="B101" s="65">
        <v>1</v>
      </c>
      <c r="C101" s="34">
        <f>IF(B113=0, "-", B101/B113)</f>
        <v>4.3859649122807015E-3</v>
      </c>
      <c r="D101" s="65">
        <v>2</v>
      </c>
      <c r="E101" s="9">
        <f>IF(D113=0, "-", D101/D113)</f>
        <v>0.11764705882352941</v>
      </c>
      <c r="F101" s="81">
        <v>14</v>
      </c>
      <c r="G101" s="34">
        <f>IF(F113=0, "-", F101/F113)</f>
        <v>2.1308980213089801E-2</v>
      </c>
      <c r="H101" s="65">
        <v>27</v>
      </c>
      <c r="I101" s="9">
        <f>IF(H113=0, "-", H101/H113)</f>
        <v>6.699751861042183E-2</v>
      </c>
      <c r="J101" s="8">
        <f t="shared" si="8"/>
        <v>-0.5</v>
      </c>
      <c r="K101" s="9">
        <f t="shared" si="9"/>
        <v>-0.48148148148148145</v>
      </c>
    </row>
    <row r="102" spans="1:11" x14ac:dyDescent="0.25">
      <c r="A102" s="7" t="s">
        <v>367</v>
      </c>
      <c r="B102" s="65">
        <v>2</v>
      </c>
      <c r="C102" s="34">
        <f>IF(B113=0, "-", B102/B113)</f>
        <v>8.771929824561403E-3</v>
      </c>
      <c r="D102" s="65">
        <v>0</v>
      </c>
      <c r="E102" s="9">
        <f>IF(D113=0, "-", D102/D113)</f>
        <v>0</v>
      </c>
      <c r="F102" s="81">
        <v>18</v>
      </c>
      <c r="G102" s="34">
        <f>IF(F113=0, "-", F102/F113)</f>
        <v>2.7397260273972601E-2</v>
      </c>
      <c r="H102" s="65">
        <v>27</v>
      </c>
      <c r="I102" s="9">
        <f>IF(H113=0, "-", H102/H113)</f>
        <v>6.699751861042183E-2</v>
      </c>
      <c r="J102" s="8" t="str">
        <f t="shared" si="8"/>
        <v>-</v>
      </c>
      <c r="K102" s="9">
        <f t="shared" si="9"/>
        <v>-0.33333333333333331</v>
      </c>
    </row>
    <row r="103" spans="1:11" x14ac:dyDescent="0.25">
      <c r="A103" s="7" t="s">
        <v>368</v>
      </c>
      <c r="B103" s="65">
        <v>3</v>
      </c>
      <c r="C103" s="34">
        <f>IF(B113=0, "-", B103/B113)</f>
        <v>1.3157894736842105E-2</v>
      </c>
      <c r="D103" s="65">
        <v>3</v>
      </c>
      <c r="E103" s="9">
        <f>IF(D113=0, "-", D103/D113)</f>
        <v>0.17647058823529413</v>
      </c>
      <c r="F103" s="81">
        <v>51</v>
      </c>
      <c r="G103" s="34">
        <f>IF(F113=0, "-", F103/F113)</f>
        <v>7.7625570776255703E-2</v>
      </c>
      <c r="H103" s="65">
        <v>43</v>
      </c>
      <c r="I103" s="9">
        <f>IF(H113=0, "-", H103/H113)</f>
        <v>0.10669975186104218</v>
      </c>
      <c r="J103" s="8">
        <f t="shared" si="8"/>
        <v>0</v>
      </c>
      <c r="K103" s="9">
        <f t="shared" si="9"/>
        <v>0.18604651162790697</v>
      </c>
    </row>
    <row r="104" spans="1:11" x14ac:dyDescent="0.25">
      <c r="A104" s="7" t="s">
        <v>369</v>
      </c>
      <c r="B104" s="65">
        <v>0</v>
      </c>
      <c r="C104" s="34">
        <f>IF(B113=0, "-", B104/B113)</f>
        <v>0</v>
      </c>
      <c r="D104" s="65">
        <v>0</v>
      </c>
      <c r="E104" s="9">
        <f>IF(D113=0, "-", D104/D113)</f>
        <v>0</v>
      </c>
      <c r="F104" s="81">
        <v>1</v>
      </c>
      <c r="G104" s="34">
        <f>IF(F113=0, "-", F104/F113)</f>
        <v>1.5220700152207001E-3</v>
      </c>
      <c r="H104" s="65">
        <v>0</v>
      </c>
      <c r="I104" s="9">
        <f>IF(H113=0, "-", H104/H113)</f>
        <v>0</v>
      </c>
      <c r="J104" s="8" t="str">
        <f t="shared" si="8"/>
        <v>-</v>
      </c>
      <c r="K104" s="9" t="str">
        <f t="shared" si="9"/>
        <v>-</v>
      </c>
    </row>
    <row r="105" spans="1:11" x14ac:dyDescent="0.25">
      <c r="A105" s="7" t="s">
        <v>370</v>
      </c>
      <c r="B105" s="65">
        <v>0</v>
      </c>
      <c r="C105" s="34">
        <f>IF(B113=0, "-", B105/B113)</f>
        <v>0</v>
      </c>
      <c r="D105" s="65">
        <v>0</v>
      </c>
      <c r="E105" s="9">
        <f>IF(D113=0, "-", D105/D113)</f>
        <v>0</v>
      </c>
      <c r="F105" s="81">
        <v>4</v>
      </c>
      <c r="G105" s="34">
        <f>IF(F113=0, "-", F105/F113)</f>
        <v>6.0882800608828003E-3</v>
      </c>
      <c r="H105" s="65">
        <v>5</v>
      </c>
      <c r="I105" s="9">
        <f>IF(H113=0, "-", H105/H113)</f>
        <v>1.2406947890818859E-2</v>
      </c>
      <c r="J105" s="8" t="str">
        <f t="shared" si="8"/>
        <v>-</v>
      </c>
      <c r="K105" s="9">
        <f t="shared" si="9"/>
        <v>-0.2</v>
      </c>
    </row>
    <row r="106" spans="1:11" x14ac:dyDescent="0.25">
      <c r="A106" s="7" t="s">
        <v>371</v>
      </c>
      <c r="B106" s="65">
        <v>3</v>
      </c>
      <c r="C106" s="34">
        <f>IF(B113=0, "-", B106/B113)</f>
        <v>1.3157894736842105E-2</v>
      </c>
      <c r="D106" s="65">
        <v>5</v>
      </c>
      <c r="E106" s="9">
        <f>IF(D113=0, "-", D106/D113)</f>
        <v>0.29411764705882354</v>
      </c>
      <c r="F106" s="81">
        <v>19</v>
      </c>
      <c r="G106" s="34">
        <f>IF(F113=0, "-", F106/F113)</f>
        <v>2.8919330289193301E-2</v>
      </c>
      <c r="H106" s="65">
        <v>37</v>
      </c>
      <c r="I106" s="9">
        <f>IF(H113=0, "-", H106/H113)</f>
        <v>9.1811414392059559E-2</v>
      </c>
      <c r="J106" s="8">
        <f t="shared" si="8"/>
        <v>-0.4</v>
      </c>
      <c r="K106" s="9">
        <f t="shared" si="9"/>
        <v>-0.48648648648648651</v>
      </c>
    </row>
    <row r="107" spans="1:11" x14ac:dyDescent="0.25">
      <c r="A107" s="7" t="s">
        <v>372</v>
      </c>
      <c r="B107" s="65">
        <v>0</v>
      </c>
      <c r="C107" s="34">
        <f>IF(B113=0, "-", B107/B113)</f>
        <v>0</v>
      </c>
      <c r="D107" s="65">
        <v>0</v>
      </c>
      <c r="E107" s="9">
        <f>IF(D113=0, "-", D107/D113)</f>
        <v>0</v>
      </c>
      <c r="F107" s="81">
        <v>15</v>
      </c>
      <c r="G107" s="34">
        <f>IF(F113=0, "-", F107/F113)</f>
        <v>2.2831050228310501E-2</v>
      </c>
      <c r="H107" s="65">
        <v>3</v>
      </c>
      <c r="I107" s="9">
        <f>IF(H113=0, "-", H107/H113)</f>
        <v>7.4441687344913151E-3</v>
      </c>
      <c r="J107" s="8" t="str">
        <f t="shared" si="8"/>
        <v>-</v>
      </c>
      <c r="K107" s="9">
        <f t="shared" si="9"/>
        <v>4</v>
      </c>
    </row>
    <row r="108" spans="1:11" x14ac:dyDescent="0.25">
      <c r="A108" s="7" t="s">
        <v>373</v>
      </c>
      <c r="B108" s="65">
        <v>3</v>
      </c>
      <c r="C108" s="34">
        <f>IF(B113=0, "-", B108/B113)</f>
        <v>1.3157894736842105E-2</v>
      </c>
      <c r="D108" s="65">
        <v>3</v>
      </c>
      <c r="E108" s="9">
        <f>IF(D113=0, "-", D108/D113)</f>
        <v>0.17647058823529413</v>
      </c>
      <c r="F108" s="81">
        <v>53</v>
      </c>
      <c r="G108" s="34">
        <f>IF(F113=0, "-", F108/F113)</f>
        <v>8.0669710806697104E-2</v>
      </c>
      <c r="H108" s="65">
        <v>24</v>
      </c>
      <c r="I108" s="9">
        <f>IF(H113=0, "-", H108/H113)</f>
        <v>5.9553349875930521E-2</v>
      </c>
      <c r="J108" s="8">
        <f t="shared" si="8"/>
        <v>0</v>
      </c>
      <c r="K108" s="9">
        <f t="shared" si="9"/>
        <v>1.2083333333333333</v>
      </c>
    </row>
    <row r="109" spans="1:11" x14ac:dyDescent="0.25">
      <c r="A109" s="7" t="s">
        <v>374</v>
      </c>
      <c r="B109" s="65">
        <v>5</v>
      </c>
      <c r="C109" s="34">
        <f>IF(B113=0, "-", B109/B113)</f>
        <v>2.1929824561403508E-2</v>
      </c>
      <c r="D109" s="65">
        <v>1</v>
      </c>
      <c r="E109" s="9">
        <f>IF(D113=0, "-", D109/D113)</f>
        <v>5.8823529411764705E-2</v>
      </c>
      <c r="F109" s="81">
        <v>40</v>
      </c>
      <c r="G109" s="34">
        <f>IF(F113=0, "-", F109/F113)</f>
        <v>6.0882800608828003E-2</v>
      </c>
      <c r="H109" s="65">
        <v>39</v>
      </c>
      <c r="I109" s="9">
        <f>IF(H113=0, "-", H109/H113)</f>
        <v>9.6774193548387094E-2</v>
      </c>
      <c r="J109" s="8">
        <f t="shared" si="8"/>
        <v>4</v>
      </c>
      <c r="K109" s="9">
        <f t="shared" si="9"/>
        <v>2.564102564102564E-2</v>
      </c>
    </row>
    <row r="110" spans="1:11" x14ac:dyDescent="0.25">
      <c r="A110" s="7" t="s">
        <v>375</v>
      </c>
      <c r="B110" s="65">
        <v>177</v>
      </c>
      <c r="C110" s="34">
        <f>IF(B113=0, "-", B110/B113)</f>
        <v>0.77631578947368418</v>
      </c>
      <c r="D110" s="65">
        <v>0</v>
      </c>
      <c r="E110" s="9">
        <f>IF(D113=0, "-", D110/D113)</f>
        <v>0</v>
      </c>
      <c r="F110" s="81">
        <v>203</v>
      </c>
      <c r="G110" s="34">
        <f>IF(F113=0, "-", F110/F113)</f>
        <v>0.30898021308980211</v>
      </c>
      <c r="H110" s="65">
        <v>0</v>
      </c>
      <c r="I110" s="9">
        <f>IF(H113=0, "-", H110/H113)</f>
        <v>0</v>
      </c>
      <c r="J110" s="8" t="str">
        <f t="shared" si="8"/>
        <v>-</v>
      </c>
      <c r="K110" s="9" t="str">
        <f t="shared" si="9"/>
        <v>-</v>
      </c>
    </row>
    <row r="111" spans="1:11" x14ac:dyDescent="0.25">
      <c r="A111" s="7" t="s">
        <v>376</v>
      </c>
      <c r="B111" s="65">
        <v>9</v>
      </c>
      <c r="C111" s="34">
        <f>IF(B113=0, "-", B111/B113)</f>
        <v>3.9473684210526314E-2</v>
      </c>
      <c r="D111" s="65">
        <v>1</v>
      </c>
      <c r="E111" s="9">
        <f>IF(D113=0, "-", D111/D113)</f>
        <v>5.8823529411764705E-2</v>
      </c>
      <c r="F111" s="81">
        <v>63</v>
      </c>
      <c r="G111" s="34">
        <f>IF(F113=0, "-", F111/F113)</f>
        <v>9.5890410958904104E-2</v>
      </c>
      <c r="H111" s="65">
        <v>75</v>
      </c>
      <c r="I111" s="9">
        <f>IF(H113=0, "-", H111/H113)</f>
        <v>0.18610421836228289</v>
      </c>
      <c r="J111" s="8">
        <f t="shared" si="8"/>
        <v>8</v>
      </c>
      <c r="K111" s="9">
        <f t="shared" si="9"/>
        <v>-0.16</v>
      </c>
    </row>
    <row r="112" spans="1:11" x14ac:dyDescent="0.25">
      <c r="A112" s="2"/>
      <c r="B112" s="68"/>
      <c r="C112" s="33"/>
      <c r="D112" s="68"/>
      <c r="E112" s="6"/>
      <c r="F112" s="82"/>
      <c r="G112" s="33"/>
      <c r="H112" s="68"/>
      <c r="I112" s="6"/>
      <c r="J112" s="5"/>
      <c r="K112" s="6"/>
    </row>
    <row r="113" spans="1:11" s="43" customFormat="1" x14ac:dyDescent="0.25">
      <c r="A113" s="162" t="s">
        <v>525</v>
      </c>
      <c r="B113" s="71">
        <f>SUM(B93:B112)</f>
        <v>228</v>
      </c>
      <c r="C113" s="40">
        <f>B113/1498</f>
        <v>0.15220293724966621</v>
      </c>
      <c r="D113" s="71">
        <f>SUM(D93:D112)</f>
        <v>17</v>
      </c>
      <c r="E113" s="41">
        <f>D113/893</f>
        <v>1.9036954087346025E-2</v>
      </c>
      <c r="F113" s="77">
        <f>SUM(F93:F112)</f>
        <v>657</v>
      </c>
      <c r="G113" s="42">
        <f>F113/12228</f>
        <v>5.3729146221786067E-2</v>
      </c>
      <c r="H113" s="71">
        <f>SUM(H93:H112)</f>
        <v>403</v>
      </c>
      <c r="I113" s="41">
        <f>H113/12224</f>
        <v>3.2967931937172776E-2</v>
      </c>
      <c r="J113" s="37" t="str">
        <f>IF(D113=0, "-", IF((B113-D113)/D113&lt;10, (B113-D113)/D113, "&gt;999%"))</f>
        <v>&gt;999%</v>
      </c>
      <c r="K113" s="38">
        <f>IF(H113=0, "-", IF((F113-H113)/H113&lt;10, (F113-H113)/H113, "&gt;999%"))</f>
        <v>0.63027295285359797</v>
      </c>
    </row>
    <row r="114" spans="1:11" x14ac:dyDescent="0.25">
      <c r="B114" s="83"/>
      <c r="D114" s="83"/>
      <c r="F114" s="83"/>
      <c r="H114" s="83"/>
    </row>
    <row r="115" spans="1:11" s="43" customFormat="1" x14ac:dyDescent="0.25">
      <c r="A115" s="162" t="s">
        <v>524</v>
      </c>
      <c r="B115" s="71">
        <v>442</v>
      </c>
      <c r="C115" s="40">
        <f>B115/1498</f>
        <v>0.29506008010680906</v>
      </c>
      <c r="D115" s="71">
        <v>173</v>
      </c>
      <c r="E115" s="41">
        <f>D115/893</f>
        <v>0.1937290033594625</v>
      </c>
      <c r="F115" s="77">
        <v>2614</v>
      </c>
      <c r="G115" s="42">
        <f>F115/12228</f>
        <v>0.21377167157343802</v>
      </c>
      <c r="H115" s="71">
        <v>2353</v>
      </c>
      <c r="I115" s="41">
        <f>H115/12224</f>
        <v>0.19249018324607331</v>
      </c>
      <c r="J115" s="37">
        <f>IF(D115=0, "-", IF((B115-D115)/D115&lt;10, (B115-D115)/D115, "&gt;999%"))</f>
        <v>1.5549132947976878</v>
      </c>
      <c r="K115" s="38">
        <f>IF(H115=0, "-", IF((F115-H115)/H115&lt;10, (F115-H115)/H115, "&gt;999%"))</f>
        <v>0.11092222694432639</v>
      </c>
    </row>
    <row r="116" spans="1:11" x14ac:dyDescent="0.25">
      <c r="B116" s="83"/>
      <c r="D116" s="83"/>
      <c r="F116" s="83"/>
      <c r="H116" s="83"/>
    </row>
    <row r="117" spans="1:11" ht="15.6" x14ac:dyDescent="0.3">
      <c r="A117" s="164" t="s">
        <v>106</v>
      </c>
      <c r="B117" s="196" t="s">
        <v>1</v>
      </c>
      <c r="C117" s="200"/>
      <c r="D117" s="200"/>
      <c r="E117" s="197"/>
      <c r="F117" s="196" t="s">
        <v>14</v>
      </c>
      <c r="G117" s="200"/>
      <c r="H117" s="200"/>
      <c r="I117" s="197"/>
      <c r="J117" s="196" t="s">
        <v>15</v>
      </c>
      <c r="K117" s="197"/>
    </row>
    <row r="118" spans="1:11" x14ac:dyDescent="0.25">
      <c r="A118" s="22"/>
      <c r="B118" s="196">
        <f>VALUE(RIGHT($B$2, 4))</f>
        <v>2022</v>
      </c>
      <c r="C118" s="197"/>
      <c r="D118" s="196">
        <f>B118-1</f>
        <v>2021</v>
      </c>
      <c r="E118" s="204"/>
      <c r="F118" s="196">
        <f>B118</f>
        <v>2022</v>
      </c>
      <c r="G118" s="204"/>
      <c r="H118" s="196">
        <f>D118</f>
        <v>2021</v>
      </c>
      <c r="I118" s="204"/>
      <c r="J118" s="140" t="s">
        <v>4</v>
      </c>
      <c r="K118" s="141" t="s">
        <v>2</v>
      </c>
    </row>
    <row r="119" spans="1:11" x14ac:dyDescent="0.25">
      <c r="A119" s="163" t="s">
        <v>136</v>
      </c>
      <c r="B119" s="61" t="s">
        <v>12</v>
      </c>
      <c r="C119" s="62" t="s">
        <v>13</v>
      </c>
      <c r="D119" s="61" t="s">
        <v>12</v>
      </c>
      <c r="E119" s="63" t="s">
        <v>13</v>
      </c>
      <c r="F119" s="62" t="s">
        <v>12</v>
      </c>
      <c r="G119" s="62" t="s">
        <v>13</v>
      </c>
      <c r="H119" s="61" t="s">
        <v>12</v>
      </c>
      <c r="I119" s="63" t="s">
        <v>13</v>
      </c>
      <c r="J119" s="61"/>
      <c r="K119" s="63"/>
    </row>
    <row r="120" spans="1:11" x14ac:dyDescent="0.25">
      <c r="A120" s="7" t="s">
        <v>377</v>
      </c>
      <c r="B120" s="65">
        <v>7</v>
      </c>
      <c r="C120" s="34">
        <f>IF(B143=0, "-", B120/B143)</f>
        <v>5.2631578947368418E-2</v>
      </c>
      <c r="D120" s="65">
        <v>11</v>
      </c>
      <c r="E120" s="9">
        <f>IF(D143=0, "-", D120/D143)</f>
        <v>7.6923076923076927E-2</v>
      </c>
      <c r="F120" s="81">
        <v>82</v>
      </c>
      <c r="G120" s="34">
        <f>IF(F143=0, "-", F120/F143)</f>
        <v>6.1239731142643763E-2</v>
      </c>
      <c r="H120" s="65">
        <v>75</v>
      </c>
      <c r="I120" s="9">
        <f>IF(H143=0, "-", H120/H143)</f>
        <v>5.8411214953271028E-2</v>
      </c>
      <c r="J120" s="8">
        <f t="shared" ref="J120:J141" si="10">IF(D120=0, "-", IF((B120-D120)/D120&lt;10, (B120-D120)/D120, "&gt;999%"))</f>
        <v>-0.36363636363636365</v>
      </c>
      <c r="K120" s="9">
        <f t="shared" ref="K120:K141" si="11">IF(H120=0, "-", IF((F120-H120)/H120&lt;10, (F120-H120)/H120, "&gt;999%"))</f>
        <v>9.3333333333333338E-2</v>
      </c>
    </row>
    <row r="121" spans="1:11" x14ac:dyDescent="0.25">
      <c r="A121" s="7" t="s">
        <v>378</v>
      </c>
      <c r="B121" s="65">
        <v>0</v>
      </c>
      <c r="C121" s="34">
        <f>IF(B143=0, "-", B121/B143)</f>
        <v>0</v>
      </c>
      <c r="D121" s="65">
        <v>1</v>
      </c>
      <c r="E121" s="9">
        <f>IF(D143=0, "-", D121/D143)</f>
        <v>6.993006993006993E-3</v>
      </c>
      <c r="F121" s="81">
        <v>0</v>
      </c>
      <c r="G121" s="34">
        <f>IF(F143=0, "-", F121/F143)</f>
        <v>0</v>
      </c>
      <c r="H121" s="65">
        <v>4</v>
      </c>
      <c r="I121" s="9">
        <f>IF(H143=0, "-", H121/H143)</f>
        <v>3.1152647975077881E-3</v>
      </c>
      <c r="J121" s="8">
        <f t="shared" si="10"/>
        <v>-1</v>
      </c>
      <c r="K121" s="9">
        <f t="shared" si="11"/>
        <v>-1</v>
      </c>
    </row>
    <row r="122" spans="1:11" x14ac:dyDescent="0.25">
      <c r="A122" s="7" t="s">
        <v>379</v>
      </c>
      <c r="B122" s="65">
        <v>5</v>
      </c>
      <c r="C122" s="34">
        <f>IF(B143=0, "-", B122/B143)</f>
        <v>3.7593984962406013E-2</v>
      </c>
      <c r="D122" s="65">
        <v>2</v>
      </c>
      <c r="E122" s="9">
        <f>IF(D143=0, "-", D122/D143)</f>
        <v>1.3986013986013986E-2</v>
      </c>
      <c r="F122" s="81">
        <v>69</v>
      </c>
      <c r="G122" s="34">
        <f>IF(F143=0, "-", F122/F143)</f>
        <v>5.1530993278566091E-2</v>
      </c>
      <c r="H122" s="65">
        <v>45</v>
      </c>
      <c r="I122" s="9">
        <f>IF(H143=0, "-", H122/H143)</f>
        <v>3.5046728971962614E-2</v>
      </c>
      <c r="J122" s="8">
        <f t="shared" si="10"/>
        <v>1.5</v>
      </c>
      <c r="K122" s="9">
        <f t="shared" si="11"/>
        <v>0.53333333333333333</v>
      </c>
    </row>
    <row r="123" spans="1:11" x14ac:dyDescent="0.25">
      <c r="A123" s="7" t="s">
        <v>380</v>
      </c>
      <c r="B123" s="65">
        <v>9</v>
      </c>
      <c r="C123" s="34">
        <f>IF(B143=0, "-", B123/B143)</f>
        <v>6.7669172932330823E-2</v>
      </c>
      <c r="D123" s="65">
        <v>8</v>
      </c>
      <c r="E123" s="9">
        <f>IF(D143=0, "-", D123/D143)</f>
        <v>5.5944055944055944E-2</v>
      </c>
      <c r="F123" s="81">
        <v>76</v>
      </c>
      <c r="G123" s="34">
        <f>IF(F143=0, "-", F123/F143)</f>
        <v>5.675877520537715E-2</v>
      </c>
      <c r="H123" s="65">
        <v>136</v>
      </c>
      <c r="I123" s="9">
        <f>IF(H143=0, "-", H123/H143)</f>
        <v>0.1059190031152648</v>
      </c>
      <c r="J123" s="8">
        <f t="shared" si="10"/>
        <v>0.125</v>
      </c>
      <c r="K123" s="9">
        <f t="shared" si="11"/>
        <v>-0.44117647058823528</v>
      </c>
    </row>
    <row r="124" spans="1:11" x14ac:dyDescent="0.25">
      <c r="A124" s="7" t="s">
        <v>381</v>
      </c>
      <c r="B124" s="65">
        <v>8</v>
      </c>
      <c r="C124" s="34">
        <f>IF(B143=0, "-", B124/B143)</f>
        <v>6.0150375939849621E-2</v>
      </c>
      <c r="D124" s="65">
        <v>6</v>
      </c>
      <c r="E124" s="9">
        <f>IF(D143=0, "-", D124/D143)</f>
        <v>4.195804195804196E-2</v>
      </c>
      <c r="F124" s="81">
        <v>101</v>
      </c>
      <c r="G124" s="34">
        <f>IF(F143=0, "-", F124/F143)</f>
        <v>7.5429424943988049E-2</v>
      </c>
      <c r="H124" s="65">
        <v>57</v>
      </c>
      <c r="I124" s="9">
        <f>IF(H143=0, "-", H124/H143)</f>
        <v>4.4392523364485979E-2</v>
      </c>
      <c r="J124" s="8">
        <f t="shared" si="10"/>
        <v>0.33333333333333331</v>
      </c>
      <c r="K124" s="9">
        <f t="shared" si="11"/>
        <v>0.77192982456140347</v>
      </c>
    </row>
    <row r="125" spans="1:11" x14ac:dyDescent="0.25">
      <c r="A125" s="7" t="s">
        <v>382</v>
      </c>
      <c r="B125" s="65">
        <v>0</v>
      </c>
      <c r="C125" s="34">
        <f>IF(B143=0, "-", B125/B143)</f>
        <v>0</v>
      </c>
      <c r="D125" s="65">
        <v>5</v>
      </c>
      <c r="E125" s="9">
        <f>IF(D143=0, "-", D125/D143)</f>
        <v>3.4965034965034968E-2</v>
      </c>
      <c r="F125" s="81">
        <v>27</v>
      </c>
      <c r="G125" s="34">
        <f>IF(F143=0, "-", F125/F143)</f>
        <v>2.0164301717699777E-2</v>
      </c>
      <c r="H125" s="65">
        <v>32</v>
      </c>
      <c r="I125" s="9">
        <f>IF(H143=0, "-", H125/H143)</f>
        <v>2.4922118380062305E-2</v>
      </c>
      <c r="J125" s="8">
        <f t="shared" si="10"/>
        <v>-1</v>
      </c>
      <c r="K125" s="9">
        <f t="shared" si="11"/>
        <v>-0.15625</v>
      </c>
    </row>
    <row r="126" spans="1:11" x14ac:dyDescent="0.25">
      <c r="A126" s="7" t="s">
        <v>383</v>
      </c>
      <c r="B126" s="65">
        <v>4</v>
      </c>
      <c r="C126" s="34">
        <f>IF(B143=0, "-", B126/B143)</f>
        <v>3.007518796992481E-2</v>
      </c>
      <c r="D126" s="65">
        <v>3</v>
      </c>
      <c r="E126" s="9">
        <f>IF(D143=0, "-", D126/D143)</f>
        <v>2.097902097902098E-2</v>
      </c>
      <c r="F126" s="81">
        <v>20</v>
      </c>
      <c r="G126" s="34">
        <f>IF(F143=0, "-", F126/F143)</f>
        <v>1.4936519790888723E-2</v>
      </c>
      <c r="H126" s="65">
        <v>24</v>
      </c>
      <c r="I126" s="9">
        <f>IF(H143=0, "-", H126/H143)</f>
        <v>1.8691588785046728E-2</v>
      </c>
      <c r="J126" s="8">
        <f t="shared" si="10"/>
        <v>0.33333333333333331</v>
      </c>
      <c r="K126" s="9">
        <f t="shared" si="11"/>
        <v>-0.16666666666666666</v>
      </c>
    </row>
    <row r="127" spans="1:11" x14ac:dyDescent="0.25">
      <c r="A127" s="7" t="s">
        <v>384</v>
      </c>
      <c r="B127" s="65">
        <v>11</v>
      </c>
      <c r="C127" s="34">
        <f>IF(B143=0, "-", B127/B143)</f>
        <v>8.2706766917293228E-2</v>
      </c>
      <c r="D127" s="65">
        <v>12</v>
      </c>
      <c r="E127" s="9">
        <f>IF(D143=0, "-", D127/D143)</f>
        <v>8.3916083916083919E-2</v>
      </c>
      <c r="F127" s="81">
        <v>85</v>
      </c>
      <c r="G127" s="34">
        <f>IF(F143=0, "-", F127/F143)</f>
        <v>6.3480209111277067E-2</v>
      </c>
      <c r="H127" s="65">
        <v>61</v>
      </c>
      <c r="I127" s="9">
        <f>IF(H143=0, "-", H127/H143)</f>
        <v>4.7507788161993768E-2</v>
      </c>
      <c r="J127" s="8">
        <f t="shared" si="10"/>
        <v>-8.3333333333333329E-2</v>
      </c>
      <c r="K127" s="9">
        <f t="shared" si="11"/>
        <v>0.39344262295081966</v>
      </c>
    </row>
    <row r="128" spans="1:11" x14ac:dyDescent="0.25">
      <c r="A128" s="7" t="s">
        <v>385</v>
      </c>
      <c r="B128" s="65">
        <v>0</v>
      </c>
      <c r="C128" s="34">
        <f>IF(B143=0, "-", B128/B143)</f>
        <v>0</v>
      </c>
      <c r="D128" s="65">
        <v>0</v>
      </c>
      <c r="E128" s="9">
        <f>IF(D143=0, "-", D128/D143)</f>
        <v>0</v>
      </c>
      <c r="F128" s="81">
        <v>25</v>
      </c>
      <c r="G128" s="34">
        <f>IF(F143=0, "-", F128/F143)</f>
        <v>1.8670649738610903E-2</v>
      </c>
      <c r="H128" s="65">
        <v>8</v>
      </c>
      <c r="I128" s="9">
        <f>IF(H143=0, "-", H128/H143)</f>
        <v>6.2305295950155761E-3</v>
      </c>
      <c r="J128" s="8" t="str">
        <f t="shared" si="10"/>
        <v>-</v>
      </c>
      <c r="K128" s="9">
        <f t="shared" si="11"/>
        <v>2.125</v>
      </c>
    </row>
    <row r="129" spans="1:11" x14ac:dyDescent="0.25">
      <c r="A129" s="7" t="s">
        <v>386</v>
      </c>
      <c r="B129" s="65">
        <v>6</v>
      </c>
      <c r="C129" s="34">
        <f>IF(B143=0, "-", B129/B143)</f>
        <v>4.5112781954887216E-2</v>
      </c>
      <c r="D129" s="65">
        <v>2</v>
      </c>
      <c r="E129" s="9">
        <f>IF(D143=0, "-", D129/D143)</f>
        <v>1.3986013986013986E-2</v>
      </c>
      <c r="F129" s="81">
        <v>56</v>
      </c>
      <c r="G129" s="34">
        <f>IF(F143=0, "-", F129/F143)</f>
        <v>4.1822255414488425E-2</v>
      </c>
      <c r="H129" s="65">
        <v>60</v>
      </c>
      <c r="I129" s="9">
        <f>IF(H143=0, "-", H129/H143)</f>
        <v>4.6728971962616821E-2</v>
      </c>
      <c r="J129" s="8">
        <f t="shared" si="10"/>
        <v>2</v>
      </c>
      <c r="K129" s="9">
        <f t="shared" si="11"/>
        <v>-6.6666666666666666E-2</v>
      </c>
    </row>
    <row r="130" spans="1:11" x14ac:dyDescent="0.25">
      <c r="A130" s="7" t="s">
        <v>387</v>
      </c>
      <c r="B130" s="65">
        <v>8</v>
      </c>
      <c r="C130" s="34">
        <f>IF(B143=0, "-", B130/B143)</f>
        <v>6.0150375939849621E-2</v>
      </c>
      <c r="D130" s="65">
        <v>7</v>
      </c>
      <c r="E130" s="9">
        <f>IF(D143=0, "-", D130/D143)</f>
        <v>4.8951048951048952E-2</v>
      </c>
      <c r="F130" s="81">
        <v>103</v>
      </c>
      <c r="G130" s="34">
        <f>IF(F143=0, "-", F130/F143)</f>
        <v>7.6923076923076927E-2</v>
      </c>
      <c r="H130" s="65">
        <v>103</v>
      </c>
      <c r="I130" s="9">
        <f>IF(H143=0, "-", H130/H143)</f>
        <v>8.021806853582554E-2</v>
      </c>
      <c r="J130" s="8">
        <f t="shared" si="10"/>
        <v>0.14285714285714285</v>
      </c>
      <c r="K130" s="9">
        <f t="shared" si="11"/>
        <v>0</v>
      </c>
    </row>
    <row r="131" spans="1:11" x14ac:dyDescent="0.25">
      <c r="A131" s="7" t="s">
        <v>388</v>
      </c>
      <c r="B131" s="65">
        <v>0</v>
      </c>
      <c r="C131" s="34">
        <f>IF(B143=0, "-", B131/B143)</f>
        <v>0</v>
      </c>
      <c r="D131" s="65">
        <v>1</v>
      </c>
      <c r="E131" s="9">
        <f>IF(D143=0, "-", D131/D143)</f>
        <v>6.993006993006993E-3</v>
      </c>
      <c r="F131" s="81">
        <v>0</v>
      </c>
      <c r="G131" s="34">
        <f>IF(F143=0, "-", F131/F143)</f>
        <v>0</v>
      </c>
      <c r="H131" s="65">
        <v>15</v>
      </c>
      <c r="I131" s="9">
        <f>IF(H143=0, "-", H131/H143)</f>
        <v>1.1682242990654205E-2</v>
      </c>
      <c r="J131" s="8">
        <f t="shared" si="10"/>
        <v>-1</v>
      </c>
      <c r="K131" s="9">
        <f t="shared" si="11"/>
        <v>-1</v>
      </c>
    </row>
    <row r="132" spans="1:11" x14ac:dyDescent="0.25">
      <c r="A132" s="7" t="s">
        <v>389</v>
      </c>
      <c r="B132" s="65">
        <v>8</v>
      </c>
      <c r="C132" s="34">
        <f>IF(B143=0, "-", B132/B143)</f>
        <v>6.0150375939849621E-2</v>
      </c>
      <c r="D132" s="65">
        <v>4</v>
      </c>
      <c r="E132" s="9">
        <f>IF(D143=0, "-", D132/D143)</f>
        <v>2.7972027972027972E-2</v>
      </c>
      <c r="F132" s="81">
        <v>76</v>
      </c>
      <c r="G132" s="34">
        <f>IF(F143=0, "-", F132/F143)</f>
        <v>5.675877520537715E-2</v>
      </c>
      <c r="H132" s="65">
        <v>69</v>
      </c>
      <c r="I132" s="9">
        <f>IF(H143=0, "-", H132/H143)</f>
        <v>5.3738317757009345E-2</v>
      </c>
      <c r="J132" s="8">
        <f t="shared" si="10"/>
        <v>1</v>
      </c>
      <c r="K132" s="9">
        <f t="shared" si="11"/>
        <v>0.10144927536231885</v>
      </c>
    </row>
    <row r="133" spans="1:11" x14ac:dyDescent="0.25">
      <c r="A133" s="7" t="s">
        <v>390</v>
      </c>
      <c r="B133" s="65">
        <v>0</v>
      </c>
      <c r="C133" s="34">
        <f>IF(B143=0, "-", B133/B143)</f>
        <v>0</v>
      </c>
      <c r="D133" s="65">
        <v>1</v>
      </c>
      <c r="E133" s="9">
        <f>IF(D143=0, "-", D133/D143)</f>
        <v>6.993006993006993E-3</v>
      </c>
      <c r="F133" s="81">
        <v>0</v>
      </c>
      <c r="G133" s="34">
        <f>IF(F143=0, "-", F133/F143)</f>
        <v>0</v>
      </c>
      <c r="H133" s="65">
        <v>2</v>
      </c>
      <c r="I133" s="9">
        <f>IF(H143=0, "-", H133/H143)</f>
        <v>1.557632398753894E-3</v>
      </c>
      <c r="J133" s="8">
        <f t="shared" si="10"/>
        <v>-1</v>
      </c>
      <c r="K133" s="9">
        <f t="shared" si="11"/>
        <v>-1</v>
      </c>
    </row>
    <row r="134" spans="1:11" x14ac:dyDescent="0.25">
      <c r="A134" s="7" t="s">
        <v>391</v>
      </c>
      <c r="B134" s="65">
        <v>7</v>
      </c>
      <c r="C134" s="34">
        <f>IF(B143=0, "-", B134/B143)</f>
        <v>5.2631578947368418E-2</v>
      </c>
      <c r="D134" s="65">
        <v>3</v>
      </c>
      <c r="E134" s="9">
        <f>IF(D143=0, "-", D134/D143)</f>
        <v>2.097902097902098E-2</v>
      </c>
      <c r="F134" s="81">
        <v>51</v>
      </c>
      <c r="G134" s="34">
        <f>IF(F143=0, "-", F134/F143)</f>
        <v>3.8088125466766244E-2</v>
      </c>
      <c r="H134" s="65">
        <v>62</v>
      </c>
      <c r="I134" s="9">
        <f>IF(H143=0, "-", H134/H143)</f>
        <v>4.8286604361370715E-2</v>
      </c>
      <c r="J134" s="8">
        <f t="shared" si="10"/>
        <v>1.3333333333333333</v>
      </c>
      <c r="K134" s="9">
        <f t="shared" si="11"/>
        <v>-0.17741935483870969</v>
      </c>
    </row>
    <row r="135" spans="1:11" x14ac:dyDescent="0.25">
      <c r="A135" s="7" t="s">
        <v>392</v>
      </c>
      <c r="B135" s="65">
        <v>3</v>
      </c>
      <c r="C135" s="34">
        <f>IF(B143=0, "-", B135/B143)</f>
        <v>2.2556390977443608E-2</v>
      </c>
      <c r="D135" s="65">
        <v>0</v>
      </c>
      <c r="E135" s="9">
        <f>IF(D143=0, "-", D135/D143)</f>
        <v>0</v>
      </c>
      <c r="F135" s="81">
        <v>7</v>
      </c>
      <c r="G135" s="34">
        <f>IF(F143=0, "-", F135/F143)</f>
        <v>5.2277819268110532E-3</v>
      </c>
      <c r="H135" s="65">
        <v>1</v>
      </c>
      <c r="I135" s="9">
        <f>IF(H143=0, "-", H135/H143)</f>
        <v>7.7881619937694702E-4</v>
      </c>
      <c r="J135" s="8" t="str">
        <f t="shared" si="10"/>
        <v>-</v>
      </c>
      <c r="K135" s="9">
        <f t="shared" si="11"/>
        <v>6</v>
      </c>
    </row>
    <row r="136" spans="1:11" x14ac:dyDescent="0.25">
      <c r="A136" s="7" t="s">
        <v>393</v>
      </c>
      <c r="B136" s="65">
        <v>18</v>
      </c>
      <c r="C136" s="34">
        <f>IF(B143=0, "-", B136/B143)</f>
        <v>0.13533834586466165</v>
      </c>
      <c r="D136" s="65">
        <v>41</v>
      </c>
      <c r="E136" s="9">
        <f>IF(D143=0, "-", D136/D143)</f>
        <v>0.28671328671328672</v>
      </c>
      <c r="F136" s="81">
        <v>165</v>
      </c>
      <c r="G136" s="34">
        <f>IF(F143=0, "-", F136/F143)</f>
        <v>0.12322628827483197</v>
      </c>
      <c r="H136" s="65">
        <v>196</v>
      </c>
      <c r="I136" s="9">
        <f>IF(H143=0, "-", H136/H143)</f>
        <v>0.15264797507788161</v>
      </c>
      <c r="J136" s="8">
        <f t="shared" si="10"/>
        <v>-0.56097560975609762</v>
      </c>
      <c r="K136" s="9">
        <f t="shared" si="11"/>
        <v>-0.15816326530612246</v>
      </c>
    </row>
    <row r="137" spans="1:11" x14ac:dyDescent="0.25">
      <c r="A137" s="7" t="s">
        <v>394</v>
      </c>
      <c r="B137" s="65">
        <v>2</v>
      </c>
      <c r="C137" s="34">
        <f>IF(B143=0, "-", B137/B143)</f>
        <v>1.5037593984962405E-2</v>
      </c>
      <c r="D137" s="65">
        <v>2</v>
      </c>
      <c r="E137" s="9">
        <f>IF(D143=0, "-", D137/D143)</f>
        <v>1.3986013986013986E-2</v>
      </c>
      <c r="F137" s="81">
        <v>30</v>
      </c>
      <c r="G137" s="34">
        <f>IF(F143=0, "-", F137/F143)</f>
        <v>2.2404779686333084E-2</v>
      </c>
      <c r="H137" s="65">
        <v>24</v>
      </c>
      <c r="I137" s="9">
        <f>IF(H143=0, "-", H137/H143)</f>
        <v>1.8691588785046728E-2</v>
      </c>
      <c r="J137" s="8">
        <f t="shared" si="10"/>
        <v>0</v>
      </c>
      <c r="K137" s="9">
        <f t="shared" si="11"/>
        <v>0.25</v>
      </c>
    </row>
    <row r="138" spans="1:11" x14ac:dyDescent="0.25">
      <c r="A138" s="7" t="s">
        <v>395</v>
      </c>
      <c r="B138" s="65">
        <v>7</v>
      </c>
      <c r="C138" s="34">
        <f>IF(B143=0, "-", B138/B143)</f>
        <v>5.2631578947368418E-2</v>
      </c>
      <c r="D138" s="65">
        <v>17</v>
      </c>
      <c r="E138" s="9">
        <f>IF(D143=0, "-", D138/D143)</f>
        <v>0.11888111888111888</v>
      </c>
      <c r="F138" s="81">
        <v>172</v>
      </c>
      <c r="G138" s="34">
        <f>IF(F143=0, "-", F138/F143)</f>
        <v>0.12845407020164301</v>
      </c>
      <c r="H138" s="65">
        <v>93</v>
      </c>
      <c r="I138" s="9">
        <f>IF(H143=0, "-", H138/H143)</f>
        <v>7.2429906542056069E-2</v>
      </c>
      <c r="J138" s="8">
        <f t="shared" si="10"/>
        <v>-0.58823529411764708</v>
      </c>
      <c r="K138" s="9">
        <f t="shared" si="11"/>
        <v>0.84946236559139787</v>
      </c>
    </row>
    <row r="139" spans="1:11" x14ac:dyDescent="0.25">
      <c r="A139" s="7" t="s">
        <v>396</v>
      </c>
      <c r="B139" s="65">
        <v>15</v>
      </c>
      <c r="C139" s="34">
        <f>IF(B143=0, "-", B139/B143)</f>
        <v>0.11278195488721804</v>
      </c>
      <c r="D139" s="65">
        <v>9</v>
      </c>
      <c r="E139" s="9">
        <f>IF(D143=0, "-", D139/D143)</f>
        <v>6.2937062937062943E-2</v>
      </c>
      <c r="F139" s="81">
        <v>137</v>
      </c>
      <c r="G139" s="34">
        <f>IF(F143=0, "-", F139/F143)</f>
        <v>0.10231516056758776</v>
      </c>
      <c r="H139" s="65">
        <v>127</v>
      </c>
      <c r="I139" s="9">
        <f>IF(H143=0, "-", H139/H143)</f>
        <v>9.8909657320872271E-2</v>
      </c>
      <c r="J139" s="8">
        <f t="shared" si="10"/>
        <v>0.66666666666666663</v>
      </c>
      <c r="K139" s="9">
        <f t="shared" si="11"/>
        <v>7.874015748031496E-2</v>
      </c>
    </row>
    <row r="140" spans="1:11" x14ac:dyDescent="0.25">
      <c r="A140" s="7" t="s">
        <v>397</v>
      </c>
      <c r="B140" s="65">
        <v>1</v>
      </c>
      <c r="C140" s="34">
        <f>IF(B143=0, "-", B140/B143)</f>
        <v>7.5187969924812026E-3</v>
      </c>
      <c r="D140" s="65">
        <v>1</v>
      </c>
      <c r="E140" s="9">
        <f>IF(D143=0, "-", D140/D143)</f>
        <v>6.993006993006993E-3</v>
      </c>
      <c r="F140" s="81">
        <v>3</v>
      </c>
      <c r="G140" s="34">
        <f>IF(F143=0, "-", F140/F143)</f>
        <v>2.2404779686333084E-3</v>
      </c>
      <c r="H140" s="65">
        <v>2</v>
      </c>
      <c r="I140" s="9">
        <f>IF(H143=0, "-", H140/H143)</f>
        <v>1.557632398753894E-3</v>
      </c>
      <c r="J140" s="8">
        <f t="shared" si="10"/>
        <v>0</v>
      </c>
      <c r="K140" s="9">
        <f t="shared" si="11"/>
        <v>0.5</v>
      </c>
    </row>
    <row r="141" spans="1:11" x14ac:dyDescent="0.25">
      <c r="A141" s="7" t="s">
        <v>398</v>
      </c>
      <c r="B141" s="65">
        <v>14</v>
      </c>
      <c r="C141" s="34">
        <f>IF(B143=0, "-", B141/B143)</f>
        <v>0.10526315789473684</v>
      </c>
      <c r="D141" s="65">
        <v>7</v>
      </c>
      <c r="E141" s="9">
        <f>IF(D143=0, "-", D141/D143)</f>
        <v>4.8951048951048952E-2</v>
      </c>
      <c r="F141" s="81">
        <v>54</v>
      </c>
      <c r="G141" s="34">
        <f>IF(F143=0, "-", F141/F143)</f>
        <v>4.0328603435399554E-2</v>
      </c>
      <c r="H141" s="65">
        <v>88</v>
      </c>
      <c r="I141" s="9">
        <f>IF(H143=0, "-", H141/H143)</f>
        <v>6.8535825545171333E-2</v>
      </c>
      <c r="J141" s="8">
        <f t="shared" si="10"/>
        <v>1</v>
      </c>
      <c r="K141" s="9">
        <f t="shared" si="11"/>
        <v>-0.38636363636363635</v>
      </c>
    </row>
    <row r="142" spans="1:11" x14ac:dyDescent="0.25">
      <c r="A142" s="2"/>
      <c r="B142" s="68"/>
      <c r="C142" s="33"/>
      <c r="D142" s="68"/>
      <c r="E142" s="6"/>
      <c r="F142" s="82"/>
      <c r="G142" s="33"/>
      <c r="H142" s="68"/>
      <c r="I142" s="6"/>
      <c r="J142" s="5"/>
      <c r="K142" s="6"/>
    </row>
    <row r="143" spans="1:11" s="43" customFormat="1" x14ac:dyDescent="0.25">
      <c r="A143" s="162" t="s">
        <v>523</v>
      </c>
      <c r="B143" s="71">
        <f>SUM(B120:B142)</f>
        <v>133</v>
      </c>
      <c r="C143" s="40">
        <f>B143/1498</f>
        <v>8.8785046728971959E-2</v>
      </c>
      <c r="D143" s="71">
        <f>SUM(D120:D142)</f>
        <v>143</v>
      </c>
      <c r="E143" s="41">
        <f>D143/893</f>
        <v>0.16013437849944009</v>
      </c>
      <c r="F143" s="77">
        <f>SUM(F120:F142)</f>
        <v>1339</v>
      </c>
      <c r="G143" s="42">
        <f>F143/12228</f>
        <v>0.10950278050376186</v>
      </c>
      <c r="H143" s="71">
        <f>SUM(H120:H142)</f>
        <v>1284</v>
      </c>
      <c r="I143" s="41">
        <f>H143/12224</f>
        <v>0.1050392670157068</v>
      </c>
      <c r="J143" s="37">
        <f>IF(D143=0, "-", IF((B143-D143)/D143&lt;10, (B143-D143)/D143, "&gt;999%"))</f>
        <v>-6.9930069930069935E-2</v>
      </c>
      <c r="K143" s="38">
        <f>IF(H143=0, "-", IF((F143-H143)/H143&lt;10, (F143-H143)/H143, "&gt;999%"))</f>
        <v>4.2834890965732085E-2</v>
      </c>
    </row>
    <row r="144" spans="1:11" x14ac:dyDescent="0.25">
      <c r="B144" s="83"/>
      <c r="D144" s="83"/>
      <c r="F144" s="83"/>
      <c r="H144" s="83"/>
    </row>
    <row r="145" spans="1:11" x14ac:dyDescent="0.25">
      <c r="A145" s="163" t="s">
        <v>137</v>
      </c>
      <c r="B145" s="61" t="s">
        <v>12</v>
      </c>
      <c r="C145" s="62" t="s">
        <v>13</v>
      </c>
      <c r="D145" s="61" t="s">
        <v>12</v>
      </c>
      <c r="E145" s="63" t="s">
        <v>13</v>
      </c>
      <c r="F145" s="62" t="s">
        <v>12</v>
      </c>
      <c r="G145" s="62" t="s">
        <v>13</v>
      </c>
      <c r="H145" s="61" t="s">
        <v>12</v>
      </c>
      <c r="I145" s="63" t="s">
        <v>13</v>
      </c>
      <c r="J145" s="61"/>
      <c r="K145" s="63"/>
    </row>
    <row r="146" spans="1:11" x14ac:dyDescent="0.25">
      <c r="A146" s="7" t="s">
        <v>399</v>
      </c>
      <c r="B146" s="65">
        <v>0</v>
      </c>
      <c r="C146" s="34">
        <f>IF(B167=0, "-", B146/B167)</f>
        <v>0</v>
      </c>
      <c r="D146" s="65">
        <v>0</v>
      </c>
      <c r="E146" s="9">
        <f>IF(D167=0, "-", D146/D167)</f>
        <v>0</v>
      </c>
      <c r="F146" s="81">
        <v>1</v>
      </c>
      <c r="G146" s="34">
        <f>IF(F167=0, "-", F146/F167)</f>
        <v>3.8167938931297708E-3</v>
      </c>
      <c r="H146" s="65">
        <v>0</v>
      </c>
      <c r="I146" s="9">
        <f>IF(H167=0, "-", H146/H167)</f>
        <v>0</v>
      </c>
      <c r="J146" s="8" t="str">
        <f t="shared" ref="J146:J165" si="12">IF(D146=0, "-", IF((B146-D146)/D146&lt;10, (B146-D146)/D146, "&gt;999%"))</f>
        <v>-</v>
      </c>
      <c r="K146" s="9" t="str">
        <f t="shared" ref="K146:K165" si="13">IF(H146=0, "-", IF((F146-H146)/H146&lt;10, (F146-H146)/H146, "&gt;999%"))</f>
        <v>-</v>
      </c>
    </row>
    <row r="147" spans="1:11" x14ac:dyDescent="0.25">
      <c r="A147" s="7" t="s">
        <v>400</v>
      </c>
      <c r="B147" s="65">
        <v>0</v>
      </c>
      <c r="C147" s="34">
        <f>IF(B167=0, "-", B147/B167)</f>
        <v>0</v>
      </c>
      <c r="D147" s="65">
        <v>0</v>
      </c>
      <c r="E147" s="9">
        <f>IF(D167=0, "-", D147/D167)</f>
        <v>0</v>
      </c>
      <c r="F147" s="81">
        <v>7</v>
      </c>
      <c r="G147" s="34">
        <f>IF(F167=0, "-", F147/F167)</f>
        <v>2.6717557251908396E-2</v>
      </c>
      <c r="H147" s="65">
        <v>11</v>
      </c>
      <c r="I147" s="9">
        <f>IF(H167=0, "-", H147/H167)</f>
        <v>3.9426523297491037E-2</v>
      </c>
      <c r="J147" s="8" t="str">
        <f t="shared" si="12"/>
        <v>-</v>
      </c>
      <c r="K147" s="9">
        <f t="shared" si="13"/>
        <v>-0.36363636363636365</v>
      </c>
    </row>
    <row r="148" spans="1:11" x14ac:dyDescent="0.25">
      <c r="A148" s="7" t="s">
        <v>401</v>
      </c>
      <c r="B148" s="65">
        <v>0</v>
      </c>
      <c r="C148" s="34">
        <f>IF(B167=0, "-", B148/B167)</f>
        <v>0</v>
      </c>
      <c r="D148" s="65">
        <v>0</v>
      </c>
      <c r="E148" s="9">
        <f>IF(D167=0, "-", D148/D167)</f>
        <v>0</v>
      </c>
      <c r="F148" s="81">
        <v>8</v>
      </c>
      <c r="G148" s="34">
        <f>IF(F167=0, "-", F148/F167)</f>
        <v>3.0534351145038167E-2</v>
      </c>
      <c r="H148" s="65">
        <v>0</v>
      </c>
      <c r="I148" s="9">
        <f>IF(H167=0, "-", H148/H167)</f>
        <v>0</v>
      </c>
      <c r="J148" s="8" t="str">
        <f t="shared" si="12"/>
        <v>-</v>
      </c>
      <c r="K148" s="9" t="str">
        <f t="shared" si="13"/>
        <v>-</v>
      </c>
    </row>
    <row r="149" spans="1:11" x14ac:dyDescent="0.25">
      <c r="A149" s="7" t="s">
        <v>402</v>
      </c>
      <c r="B149" s="65">
        <v>3</v>
      </c>
      <c r="C149" s="34">
        <f>IF(B167=0, "-", B149/B167)</f>
        <v>0.125</v>
      </c>
      <c r="D149" s="65">
        <v>1</v>
      </c>
      <c r="E149" s="9">
        <f>IF(D167=0, "-", D149/D167)</f>
        <v>8.3333333333333329E-2</v>
      </c>
      <c r="F149" s="81">
        <v>42</v>
      </c>
      <c r="G149" s="34">
        <f>IF(F167=0, "-", F149/F167)</f>
        <v>0.16030534351145037</v>
      </c>
      <c r="H149" s="65">
        <v>43</v>
      </c>
      <c r="I149" s="9">
        <f>IF(H167=0, "-", H149/H167)</f>
        <v>0.15412186379928317</v>
      </c>
      <c r="J149" s="8">
        <f t="shared" si="12"/>
        <v>2</v>
      </c>
      <c r="K149" s="9">
        <f t="shared" si="13"/>
        <v>-2.3255813953488372E-2</v>
      </c>
    </row>
    <row r="150" spans="1:11" x14ac:dyDescent="0.25">
      <c r="A150" s="7" t="s">
        <v>403</v>
      </c>
      <c r="B150" s="65">
        <v>1</v>
      </c>
      <c r="C150" s="34">
        <f>IF(B167=0, "-", B150/B167)</f>
        <v>4.1666666666666664E-2</v>
      </c>
      <c r="D150" s="65">
        <v>0</v>
      </c>
      <c r="E150" s="9">
        <f>IF(D167=0, "-", D150/D167)</f>
        <v>0</v>
      </c>
      <c r="F150" s="81">
        <v>5</v>
      </c>
      <c r="G150" s="34">
        <f>IF(F167=0, "-", F150/F167)</f>
        <v>1.9083969465648856E-2</v>
      </c>
      <c r="H150" s="65">
        <v>3</v>
      </c>
      <c r="I150" s="9">
        <f>IF(H167=0, "-", H150/H167)</f>
        <v>1.0752688172043012E-2</v>
      </c>
      <c r="J150" s="8" t="str">
        <f t="shared" si="12"/>
        <v>-</v>
      </c>
      <c r="K150" s="9">
        <f t="shared" si="13"/>
        <v>0.66666666666666663</v>
      </c>
    </row>
    <row r="151" spans="1:11" x14ac:dyDescent="0.25">
      <c r="A151" s="7" t="s">
        <v>404</v>
      </c>
      <c r="B151" s="65">
        <v>0</v>
      </c>
      <c r="C151" s="34">
        <f>IF(B167=0, "-", B151/B167)</f>
        <v>0</v>
      </c>
      <c r="D151" s="65">
        <v>0</v>
      </c>
      <c r="E151" s="9">
        <f>IF(D167=0, "-", D151/D167)</f>
        <v>0</v>
      </c>
      <c r="F151" s="81">
        <v>1</v>
      </c>
      <c r="G151" s="34">
        <f>IF(F167=0, "-", F151/F167)</f>
        <v>3.8167938931297708E-3</v>
      </c>
      <c r="H151" s="65">
        <v>2</v>
      </c>
      <c r="I151" s="9">
        <f>IF(H167=0, "-", H151/H167)</f>
        <v>7.1684587813620072E-3</v>
      </c>
      <c r="J151" s="8" t="str">
        <f t="shared" si="12"/>
        <v>-</v>
      </c>
      <c r="K151" s="9">
        <f t="shared" si="13"/>
        <v>-0.5</v>
      </c>
    </row>
    <row r="152" spans="1:11" x14ac:dyDescent="0.25">
      <c r="A152" s="7" t="s">
        <v>405</v>
      </c>
      <c r="B152" s="65">
        <v>3</v>
      </c>
      <c r="C152" s="34">
        <f>IF(B167=0, "-", B152/B167)</f>
        <v>0.125</v>
      </c>
      <c r="D152" s="65">
        <v>2</v>
      </c>
      <c r="E152" s="9">
        <f>IF(D167=0, "-", D152/D167)</f>
        <v>0.16666666666666666</v>
      </c>
      <c r="F152" s="81">
        <v>11</v>
      </c>
      <c r="G152" s="34">
        <f>IF(F167=0, "-", F152/F167)</f>
        <v>4.1984732824427481E-2</v>
      </c>
      <c r="H152" s="65">
        <v>9</v>
      </c>
      <c r="I152" s="9">
        <f>IF(H167=0, "-", H152/H167)</f>
        <v>3.2258064516129031E-2</v>
      </c>
      <c r="J152" s="8">
        <f t="shared" si="12"/>
        <v>0.5</v>
      </c>
      <c r="K152" s="9">
        <f t="shared" si="13"/>
        <v>0.22222222222222221</v>
      </c>
    </row>
    <row r="153" spans="1:11" x14ac:dyDescent="0.25">
      <c r="A153" s="7" t="s">
        <v>406</v>
      </c>
      <c r="B153" s="65">
        <v>0</v>
      </c>
      <c r="C153" s="34">
        <f>IF(B167=0, "-", B153/B167)</f>
        <v>0</v>
      </c>
      <c r="D153" s="65">
        <v>0</v>
      </c>
      <c r="E153" s="9">
        <f>IF(D167=0, "-", D153/D167)</f>
        <v>0</v>
      </c>
      <c r="F153" s="81">
        <v>0</v>
      </c>
      <c r="G153" s="34">
        <f>IF(F167=0, "-", F153/F167)</f>
        <v>0</v>
      </c>
      <c r="H153" s="65">
        <v>1</v>
      </c>
      <c r="I153" s="9">
        <f>IF(H167=0, "-", H153/H167)</f>
        <v>3.5842293906810036E-3</v>
      </c>
      <c r="J153" s="8" t="str">
        <f t="shared" si="12"/>
        <v>-</v>
      </c>
      <c r="K153" s="9">
        <f t="shared" si="13"/>
        <v>-1</v>
      </c>
    </row>
    <row r="154" spans="1:11" x14ac:dyDescent="0.25">
      <c r="A154" s="7" t="s">
        <v>407</v>
      </c>
      <c r="B154" s="65">
        <v>2</v>
      </c>
      <c r="C154" s="34">
        <f>IF(B167=0, "-", B154/B167)</f>
        <v>8.3333333333333329E-2</v>
      </c>
      <c r="D154" s="65">
        <v>0</v>
      </c>
      <c r="E154" s="9">
        <f>IF(D167=0, "-", D154/D167)</f>
        <v>0</v>
      </c>
      <c r="F154" s="81">
        <v>10</v>
      </c>
      <c r="G154" s="34">
        <f>IF(F167=0, "-", F154/F167)</f>
        <v>3.8167938931297711E-2</v>
      </c>
      <c r="H154" s="65">
        <v>0</v>
      </c>
      <c r="I154" s="9">
        <f>IF(H167=0, "-", H154/H167)</f>
        <v>0</v>
      </c>
      <c r="J154" s="8" t="str">
        <f t="shared" si="12"/>
        <v>-</v>
      </c>
      <c r="K154" s="9" t="str">
        <f t="shared" si="13"/>
        <v>-</v>
      </c>
    </row>
    <row r="155" spans="1:11" x14ac:dyDescent="0.25">
      <c r="A155" s="7" t="s">
        <v>408</v>
      </c>
      <c r="B155" s="65">
        <v>0</v>
      </c>
      <c r="C155" s="34">
        <f>IF(B167=0, "-", B155/B167)</f>
        <v>0</v>
      </c>
      <c r="D155" s="65">
        <v>2</v>
      </c>
      <c r="E155" s="9">
        <f>IF(D167=0, "-", D155/D167)</f>
        <v>0.16666666666666666</v>
      </c>
      <c r="F155" s="81">
        <v>25</v>
      </c>
      <c r="G155" s="34">
        <f>IF(F167=0, "-", F155/F167)</f>
        <v>9.5419847328244281E-2</v>
      </c>
      <c r="H155" s="65">
        <v>23</v>
      </c>
      <c r="I155" s="9">
        <f>IF(H167=0, "-", H155/H167)</f>
        <v>8.2437275985663083E-2</v>
      </c>
      <c r="J155" s="8">
        <f t="shared" si="12"/>
        <v>-1</v>
      </c>
      <c r="K155" s="9">
        <f t="shared" si="13"/>
        <v>8.6956521739130432E-2</v>
      </c>
    </row>
    <row r="156" spans="1:11" x14ac:dyDescent="0.25">
      <c r="A156" s="7" t="s">
        <v>409</v>
      </c>
      <c r="B156" s="65">
        <v>0</v>
      </c>
      <c r="C156" s="34">
        <f>IF(B167=0, "-", B156/B167)</f>
        <v>0</v>
      </c>
      <c r="D156" s="65">
        <v>0</v>
      </c>
      <c r="E156" s="9">
        <f>IF(D167=0, "-", D156/D167)</f>
        <v>0</v>
      </c>
      <c r="F156" s="81">
        <v>22</v>
      </c>
      <c r="G156" s="34">
        <f>IF(F167=0, "-", F156/F167)</f>
        <v>8.3969465648854963E-2</v>
      </c>
      <c r="H156" s="65">
        <v>37</v>
      </c>
      <c r="I156" s="9">
        <f>IF(H167=0, "-", H156/H167)</f>
        <v>0.13261648745519714</v>
      </c>
      <c r="J156" s="8" t="str">
        <f t="shared" si="12"/>
        <v>-</v>
      </c>
      <c r="K156" s="9">
        <f t="shared" si="13"/>
        <v>-0.40540540540540543</v>
      </c>
    </row>
    <row r="157" spans="1:11" x14ac:dyDescent="0.25">
      <c r="A157" s="7" t="s">
        <v>410</v>
      </c>
      <c r="B157" s="65">
        <v>0</v>
      </c>
      <c r="C157" s="34">
        <f>IF(B167=0, "-", B157/B167)</f>
        <v>0</v>
      </c>
      <c r="D157" s="65">
        <v>2</v>
      </c>
      <c r="E157" s="9">
        <f>IF(D167=0, "-", D157/D167)</f>
        <v>0.16666666666666666</v>
      </c>
      <c r="F157" s="81">
        <v>5</v>
      </c>
      <c r="G157" s="34">
        <f>IF(F167=0, "-", F157/F167)</f>
        <v>1.9083969465648856E-2</v>
      </c>
      <c r="H157" s="65">
        <v>15</v>
      </c>
      <c r="I157" s="9">
        <f>IF(H167=0, "-", H157/H167)</f>
        <v>5.3763440860215055E-2</v>
      </c>
      <c r="J157" s="8">
        <f t="shared" si="12"/>
        <v>-1</v>
      </c>
      <c r="K157" s="9">
        <f t="shared" si="13"/>
        <v>-0.66666666666666663</v>
      </c>
    </row>
    <row r="158" spans="1:11" x14ac:dyDescent="0.25">
      <c r="A158" s="7" t="s">
        <v>411</v>
      </c>
      <c r="B158" s="65">
        <v>2</v>
      </c>
      <c r="C158" s="34">
        <f>IF(B167=0, "-", B158/B167)</f>
        <v>8.3333333333333329E-2</v>
      </c>
      <c r="D158" s="65">
        <v>0</v>
      </c>
      <c r="E158" s="9">
        <f>IF(D167=0, "-", D158/D167)</f>
        <v>0</v>
      </c>
      <c r="F158" s="81">
        <v>22</v>
      </c>
      <c r="G158" s="34">
        <f>IF(F167=0, "-", F158/F167)</f>
        <v>8.3969465648854963E-2</v>
      </c>
      <c r="H158" s="65">
        <v>25</v>
      </c>
      <c r="I158" s="9">
        <f>IF(H167=0, "-", H158/H167)</f>
        <v>8.9605734767025089E-2</v>
      </c>
      <c r="J158" s="8" t="str">
        <f t="shared" si="12"/>
        <v>-</v>
      </c>
      <c r="K158" s="9">
        <f t="shared" si="13"/>
        <v>-0.12</v>
      </c>
    </row>
    <row r="159" spans="1:11" x14ac:dyDescent="0.25">
      <c r="A159" s="7" t="s">
        <v>412</v>
      </c>
      <c r="B159" s="65">
        <v>0</v>
      </c>
      <c r="C159" s="34">
        <f>IF(B167=0, "-", B159/B167)</f>
        <v>0</v>
      </c>
      <c r="D159" s="65">
        <v>0</v>
      </c>
      <c r="E159" s="9">
        <f>IF(D167=0, "-", D159/D167)</f>
        <v>0</v>
      </c>
      <c r="F159" s="81">
        <v>4</v>
      </c>
      <c r="G159" s="34">
        <f>IF(F167=0, "-", F159/F167)</f>
        <v>1.5267175572519083E-2</v>
      </c>
      <c r="H159" s="65">
        <v>6</v>
      </c>
      <c r="I159" s="9">
        <f>IF(H167=0, "-", H159/H167)</f>
        <v>2.1505376344086023E-2</v>
      </c>
      <c r="J159" s="8" t="str">
        <f t="shared" si="12"/>
        <v>-</v>
      </c>
      <c r="K159" s="9">
        <f t="shared" si="13"/>
        <v>-0.33333333333333331</v>
      </c>
    </row>
    <row r="160" spans="1:11" x14ac:dyDescent="0.25">
      <c r="A160" s="7" t="s">
        <v>413</v>
      </c>
      <c r="B160" s="65">
        <v>0</v>
      </c>
      <c r="C160" s="34">
        <f>IF(B167=0, "-", B160/B167)</f>
        <v>0</v>
      </c>
      <c r="D160" s="65">
        <v>1</v>
      </c>
      <c r="E160" s="9">
        <f>IF(D167=0, "-", D160/D167)</f>
        <v>8.3333333333333329E-2</v>
      </c>
      <c r="F160" s="81">
        <v>4</v>
      </c>
      <c r="G160" s="34">
        <f>IF(F167=0, "-", F160/F167)</f>
        <v>1.5267175572519083E-2</v>
      </c>
      <c r="H160" s="65">
        <v>11</v>
      </c>
      <c r="I160" s="9">
        <f>IF(H167=0, "-", H160/H167)</f>
        <v>3.9426523297491037E-2</v>
      </c>
      <c r="J160" s="8">
        <f t="shared" si="12"/>
        <v>-1</v>
      </c>
      <c r="K160" s="9">
        <f t="shared" si="13"/>
        <v>-0.63636363636363635</v>
      </c>
    </row>
    <row r="161" spans="1:11" x14ac:dyDescent="0.25">
      <c r="A161" s="7" t="s">
        <v>414</v>
      </c>
      <c r="B161" s="65">
        <v>6</v>
      </c>
      <c r="C161" s="34">
        <f>IF(B167=0, "-", B161/B167)</f>
        <v>0.25</v>
      </c>
      <c r="D161" s="65">
        <v>2</v>
      </c>
      <c r="E161" s="9">
        <f>IF(D167=0, "-", D161/D167)</f>
        <v>0.16666666666666666</v>
      </c>
      <c r="F161" s="81">
        <v>29</v>
      </c>
      <c r="G161" s="34">
        <f>IF(F167=0, "-", F161/F167)</f>
        <v>0.11068702290076336</v>
      </c>
      <c r="H161" s="65">
        <v>29</v>
      </c>
      <c r="I161" s="9">
        <f>IF(H167=0, "-", H161/H167)</f>
        <v>0.1039426523297491</v>
      </c>
      <c r="J161" s="8">
        <f t="shared" si="12"/>
        <v>2</v>
      </c>
      <c r="K161" s="9">
        <f t="shared" si="13"/>
        <v>0</v>
      </c>
    </row>
    <row r="162" spans="1:11" x14ac:dyDescent="0.25">
      <c r="A162" s="7" t="s">
        <v>415</v>
      </c>
      <c r="B162" s="65">
        <v>2</v>
      </c>
      <c r="C162" s="34">
        <f>IF(B167=0, "-", B162/B167)</f>
        <v>8.3333333333333329E-2</v>
      </c>
      <c r="D162" s="65">
        <v>1</v>
      </c>
      <c r="E162" s="9">
        <f>IF(D167=0, "-", D162/D167)</f>
        <v>8.3333333333333329E-2</v>
      </c>
      <c r="F162" s="81">
        <v>13</v>
      </c>
      <c r="G162" s="34">
        <f>IF(F167=0, "-", F162/F167)</f>
        <v>4.9618320610687022E-2</v>
      </c>
      <c r="H162" s="65">
        <v>7</v>
      </c>
      <c r="I162" s="9">
        <f>IF(H167=0, "-", H162/H167)</f>
        <v>2.5089605734767026E-2</v>
      </c>
      <c r="J162" s="8">
        <f t="shared" si="12"/>
        <v>1</v>
      </c>
      <c r="K162" s="9">
        <f t="shared" si="13"/>
        <v>0.8571428571428571</v>
      </c>
    </row>
    <row r="163" spans="1:11" x14ac:dyDescent="0.25">
      <c r="A163" s="7" t="s">
        <v>416</v>
      </c>
      <c r="B163" s="65">
        <v>1</v>
      </c>
      <c r="C163" s="34">
        <f>IF(B167=0, "-", B163/B167)</f>
        <v>4.1666666666666664E-2</v>
      </c>
      <c r="D163" s="65">
        <v>1</v>
      </c>
      <c r="E163" s="9">
        <f>IF(D167=0, "-", D163/D167)</f>
        <v>8.3333333333333329E-2</v>
      </c>
      <c r="F163" s="81">
        <v>13</v>
      </c>
      <c r="G163" s="34">
        <f>IF(F167=0, "-", F163/F167)</f>
        <v>4.9618320610687022E-2</v>
      </c>
      <c r="H163" s="65">
        <v>6</v>
      </c>
      <c r="I163" s="9">
        <f>IF(H167=0, "-", H163/H167)</f>
        <v>2.1505376344086023E-2</v>
      </c>
      <c r="J163" s="8">
        <f t="shared" si="12"/>
        <v>0</v>
      </c>
      <c r="K163" s="9">
        <f t="shared" si="13"/>
        <v>1.1666666666666667</v>
      </c>
    </row>
    <row r="164" spans="1:11" x14ac:dyDescent="0.25">
      <c r="A164" s="7" t="s">
        <v>417</v>
      </c>
      <c r="B164" s="65">
        <v>0</v>
      </c>
      <c r="C164" s="34">
        <f>IF(B167=0, "-", B164/B167)</f>
        <v>0</v>
      </c>
      <c r="D164" s="65">
        <v>0</v>
      </c>
      <c r="E164" s="9">
        <f>IF(D167=0, "-", D164/D167)</f>
        <v>0</v>
      </c>
      <c r="F164" s="81">
        <v>16</v>
      </c>
      <c r="G164" s="34">
        <f>IF(F167=0, "-", F164/F167)</f>
        <v>6.1068702290076333E-2</v>
      </c>
      <c r="H164" s="65">
        <v>26</v>
      </c>
      <c r="I164" s="9">
        <f>IF(H167=0, "-", H164/H167)</f>
        <v>9.3189964157706098E-2</v>
      </c>
      <c r="J164" s="8" t="str">
        <f t="shared" si="12"/>
        <v>-</v>
      </c>
      <c r="K164" s="9">
        <f t="shared" si="13"/>
        <v>-0.38461538461538464</v>
      </c>
    </row>
    <row r="165" spans="1:11" x14ac:dyDescent="0.25">
      <c r="A165" s="7" t="s">
        <v>418</v>
      </c>
      <c r="B165" s="65">
        <v>4</v>
      </c>
      <c r="C165" s="34">
        <f>IF(B167=0, "-", B165/B167)</f>
        <v>0.16666666666666666</v>
      </c>
      <c r="D165" s="65">
        <v>0</v>
      </c>
      <c r="E165" s="9">
        <f>IF(D167=0, "-", D165/D167)</f>
        <v>0</v>
      </c>
      <c r="F165" s="81">
        <v>24</v>
      </c>
      <c r="G165" s="34">
        <f>IF(F167=0, "-", F165/F167)</f>
        <v>9.1603053435114504E-2</v>
      </c>
      <c r="H165" s="65">
        <v>25</v>
      </c>
      <c r="I165" s="9">
        <f>IF(H167=0, "-", H165/H167)</f>
        <v>8.9605734767025089E-2</v>
      </c>
      <c r="J165" s="8" t="str">
        <f t="shared" si="12"/>
        <v>-</v>
      </c>
      <c r="K165" s="9">
        <f t="shared" si="13"/>
        <v>-0.04</v>
      </c>
    </row>
    <row r="166" spans="1:11" x14ac:dyDescent="0.25">
      <c r="A166" s="2"/>
      <c r="B166" s="68"/>
      <c r="C166" s="33"/>
      <c r="D166" s="68"/>
      <c r="E166" s="6"/>
      <c r="F166" s="82"/>
      <c r="G166" s="33"/>
      <c r="H166" s="68"/>
      <c r="I166" s="6"/>
      <c r="J166" s="5"/>
      <c r="K166" s="6"/>
    </row>
    <row r="167" spans="1:11" s="43" customFormat="1" x14ac:dyDescent="0.25">
      <c r="A167" s="162" t="s">
        <v>522</v>
      </c>
      <c r="B167" s="71">
        <f>SUM(B146:B166)</f>
        <v>24</v>
      </c>
      <c r="C167" s="40">
        <f>B167/1498</f>
        <v>1.602136181575434E-2</v>
      </c>
      <c r="D167" s="71">
        <f>SUM(D146:D166)</f>
        <v>12</v>
      </c>
      <c r="E167" s="41">
        <f>D167/893</f>
        <v>1.3437849944008958E-2</v>
      </c>
      <c r="F167" s="77">
        <f>SUM(F146:F166)</f>
        <v>262</v>
      </c>
      <c r="G167" s="42">
        <f>F167/12228</f>
        <v>2.1426234870788353E-2</v>
      </c>
      <c r="H167" s="71">
        <f>SUM(H146:H166)</f>
        <v>279</v>
      </c>
      <c r="I167" s="41">
        <f>H167/12224</f>
        <v>2.2823952879581152E-2</v>
      </c>
      <c r="J167" s="37">
        <f>IF(D167=0, "-", IF((B167-D167)/D167&lt;10, (B167-D167)/D167, "&gt;999%"))</f>
        <v>1</v>
      </c>
      <c r="K167" s="38">
        <f>IF(H167=0, "-", IF((F167-H167)/H167&lt;10, (F167-H167)/H167, "&gt;999%"))</f>
        <v>-6.093189964157706E-2</v>
      </c>
    </row>
    <row r="168" spans="1:11" x14ac:dyDescent="0.25">
      <c r="B168" s="83"/>
      <c r="D168" s="83"/>
      <c r="F168" s="83"/>
      <c r="H168" s="83"/>
    </row>
    <row r="169" spans="1:11" s="43" customFormat="1" x14ac:dyDescent="0.25">
      <c r="A169" s="162" t="s">
        <v>521</v>
      </c>
      <c r="B169" s="71">
        <v>157</v>
      </c>
      <c r="C169" s="40">
        <f>B169/1498</f>
        <v>0.1048064085447263</v>
      </c>
      <c r="D169" s="71">
        <v>155</v>
      </c>
      <c r="E169" s="41">
        <f>D169/893</f>
        <v>0.17357222844344905</v>
      </c>
      <c r="F169" s="77">
        <v>1601</v>
      </c>
      <c r="G169" s="42">
        <f>F169/12228</f>
        <v>0.13092901537455021</v>
      </c>
      <c r="H169" s="71">
        <v>1563</v>
      </c>
      <c r="I169" s="41">
        <f>H169/12224</f>
        <v>0.12786321989528796</v>
      </c>
      <c r="J169" s="37">
        <f>IF(D169=0, "-", IF((B169-D169)/D169&lt;10, (B169-D169)/D169, "&gt;999%"))</f>
        <v>1.2903225806451613E-2</v>
      </c>
      <c r="K169" s="38">
        <f>IF(H169=0, "-", IF((F169-H169)/H169&lt;10, (F169-H169)/H169, "&gt;999%"))</f>
        <v>2.4312220089571339E-2</v>
      </c>
    </row>
    <row r="170" spans="1:11" x14ac:dyDescent="0.25">
      <c r="B170" s="83"/>
      <c r="D170" s="83"/>
      <c r="F170" s="83"/>
      <c r="H170" s="83"/>
    </row>
    <row r="171" spans="1:11" ht="15.6" x14ac:dyDescent="0.3">
      <c r="A171" s="164" t="s">
        <v>107</v>
      </c>
      <c r="B171" s="196" t="s">
        <v>1</v>
      </c>
      <c r="C171" s="200"/>
      <c r="D171" s="200"/>
      <c r="E171" s="197"/>
      <c r="F171" s="196" t="s">
        <v>14</v>
      </c>
      <c r="G171" s="200"/>
      <c r="H171" s="200"/>
      <c r="I171" s="197"/>
      <c r="J171" s="196" t="s">
        <v>15</v>
      </c>
      <c r="K171" s="197"/>
    </row>
    <row r="172" spans="1:11" x14ac:dyDescent="0.25">
      <c r="A172" s="22"/>
      <c r="B172" s="196">
        <f>VALUE(RIGHT($B$2, 4))</f>
        <v>2022</v>
      </c>
      <c r="C172" s="197"/>
      <c r="D172" s="196">
        <f>B172-1</f>
        <v>2021</v>
      </c>
      <c r="E172" s="204"/>
      <c r="F172" s="196">
        <f>B172</f>
        <v>2022</v>
      </c>
      <c r="G172" s="204"/>
      <c r="H172" s="196">
        <f>D172</f>
        <v>2021</v>
      </c>
      <c r="I172" s="204"/>
      <c r="J172" s="140" t="s">
        <v>4</v>
      </c>
      <c r="K172" s="141" t="s">
        <v>2</v>
      </c>
    </row>
    <row r="173" spans="1:11" x14ac:dyDescent="0.25">
      <c r="A173" s="163" t="s">
        <v>138</v>
      </c>
      <c r="B173" s="61" t="s">
        <v>12</v>
      </c>
      <c r="C173" s="62" t="s">
        <v>13</v>
      </c>
      <c r="D173" s="61" t="s">
        <v>12</v>
      </c>
      <c r="E173" s="63" t="s">
        <v>13</v>
      </c>
      <c r="F173" s="62" t="s">
        <v>12</v>
      </c>
      <c r="G173" s="62" t="s">
        <v>13</v>
      </c>
      <c r="H173" s="61" t="s">
        <v>12</v>
      </c>
      <c r="I173" s="63" t="s">
        <v>13</v>
      </c>
      <c r="J173" s="61"/>
      <c r="K173" s="63"/>
    </row>
    <row r="174" spans="1:11" x14ac:dyDescent="0.25">
      <c r="A174" s="7" t="s">
        <v>419</v>
      </c>
      <c r="B174" s="65">
        <v>4</v>
      </c>
      <c r="C174" s="34">
        <f>IF(B177=0, "-", B174/B177)</f>
        <v>0.4</v>
      </c>
      <c r="D174" s="65">
        <v>4</v>
      </c>
      <c r="E174" s="9">
        <f>IF(D177=0, "-", D174/D177)</f>
        <v>1</v>
      </c>
      <c r="F174" s="81">
        <v>36</v>
      </c>
      <c r="G174" s="34">
        <f>IF(F177=0, "-", F174/F177)</f>
        <v>0.33027522935779818</v>
      </c>
      <c r="H174" s="65">
        <v>20</v>
      </c>
      <c r="I174" s="9">
        <f>IF(H177=0, "-", H174/H177)</f>
        <v>0.19607843137254902</v>
      </c>
      <c r="J174" s="8">
        <f>IF(D174=0, "-", IF((B174-D174)/D174&lt;10, (B174-D174)/D174, "&gt;999%"))</f>
        <v>0</v>
      </c>
      <c r="K174" s="9">
        <f>IF(H174=0, "-", IF((F174-H174)/H174&lt;10, (F174-H174)/H174, "&gt;999%"))</f>
        <v>0.8</v>
      </c>
    </row>
    <row r="175" spans="1:11" x14ac:dyDescent="0.25">
      <c r="A175" s="7" t="s">
        <v>420</v>
      </c>
      <c r="B175" s="65">
        <v>6</v>
      </c>
      <c r="C175" s="34">
        <f>IF(B177=0, "-", B175/B177)</f>
        <v>0.6</v>
      </c>
      <c r="D175" s="65">
        <v>0</v>
      </c>
      <c r="E175" s="9">
        <f>IF(D177=0, "-", D175/D177)</f>
        <v>0</v>
      </c>
      <c r="F175" s="81">
        <v>73</v>
      </c>
      <c r="G175" s="34">
        <f>IF(F177=0, "-", F175/F177)</f>
        <v>0.66972477064220182</v>
      </c>
      <c r="H175" s="65">
        <v>82</v>
      </c>
      <c r="I175" s="9">
        <f>IF(H177=0, "-", H175/H177)</f>
        <v>0.80392156862745101</v>
      </c>
      <c r="J175" s="8" t="str">
        <f>IF(D175=0, "-", IF((B175-D175)/D175&lt;10, (B175-D175)/D175, "&gt;999%"))</f>
        <v>-</v>
      </c>
      <c r="K175" s="9">
        <f>IF(H175=0, "-", IF((F175-H175)/H175&lt;10, (F175-H175)/H175, "&gt;999%"))</f>
        <v>-0.10975609756097561</v>
      </c>
    </row>
    <row r="176" spans="1:11" x14ac:dyDescent="0.25">
      <c r="A176" s="2"/>
      <c r="B176" s="68"/>
      <c r="C176" s="33"/>
      <c r="D176" s="68"/>
      <c r="E176" s="6"/>
      <c r="F176" s="82"/>
      <c r="G176" s="33"/>
      <c r="H176" s="68"/>
      <c r="I176" s="6"/>
      <c r="J176" s="5"/>
      <c r="K176" s="6"/>
    </row>
    <row r="177" spans="1:11" s="43" customFormat="1" x14ac:dyDescent="0.25">
      <c r="A177" s="162" t="s">
        <v>520</v>
      </c>
      <c r="B177" s="71">
        <f>SUM(B174:B176)</f>
        <v>10</v>
      </c>
      <c r="C177" s="40">
        <f>B177/1498</f>
        <v>6.6755674232309749E-3</v>
      </c>
      <c r="D177" s="71">
        <f>SUM(D174:D176)</f>
        <v>4</v>
      </c>
      <c r="E177" s="41">
        <f>D177/893</f>
        <v>4.4792833146696529E-3</v>
      </c>
      <c r="F177" s="77">
        <f>SUM(F174:F176)</f>
        <v>109</v>
      </c>
      <c r="G177" s="42">
        <f>F177/12228</f>
        <v>8.9139679424272162E-3</v>
      </c>
      <c r="H177" s="71">
        <f>SUM(H174:H176)</f>
        <v>102</v>
      </c>
      <c r="I177" s="41">
        <f>H177/12224</f>
        <v>8.3442408376963352E-3</v>
      </c>
      <c r="J177" s="37">
        <f>IF(D177=0, "-", IF((B177-D177)/D177&lt;10, (B177-D177)/D177, "&gt;999%"))</f>
        <v>1.5</v>
      </c>
      <c r="K177" s="38">
        <f>IF(H177=0, "-", IF((F177-H177)/H177&lt;10, (F177-H177)/H177, "&gt;999%"))</f>
        <v>6.8627450980392163E-2</v>
      </c>
    </row>
    <row r="178" spans="1:11" x14ac:dyDescent="0.25">
      <c r="B178" s="83"/>
      <c r="D178" s="83"/>
      <c r="F178" s="83"/>
      <c r="H178" s="83"/>
    </row>
    <row r="179" spans="1:11" x14ac:dyDescent="0.25">
      <c r="A179" s="163" t="s">
        <v>139</v>
      </c>
      <c r="B179" s="61" t="s">
        <v>12</v>
      </c>
      <c r="C179" s="62" t="s">
        <v>13</v>
      </c>
      <c r="D179" s="61" t="s">
        <v>12</v>
      </c>
      <c r="E179" s="63" t="s">
        <v>13</v>
      </c>
      <c r="F179" s="62" t="s">
        <v>12</v>
      </c>
      <c r="G179" s="62" t="s">
        <v>13</v>
      </c>
      <c r="H179" s="61" t="s">
        <v>12</v>
      </c>
      <c r="I179" s="63" t="s">
        <v>13</v>
      </c>
      <c r="J179" s="61"/>
      <c r="K179" s="63"/>
    </row>
    <row r="180" spans="1:11" x14ac:dyDescent="0.25">
      <c r="A180" s="7" t="s">
        <v>421</v>
      </c>
      <c r="B180" s="65">
        <v>1</v>
      </c>
      <c r="C180" s="34">
        <f>IF(B190=0, "-", B180/B190)</f>
        <v>0.16666666666666666</v>
      </c>
      <c r="D180" s="65">
        <v>0</v>
      </c>
      <c r="E180" s="9">
        <f>IF(D190=0, "-", D180/D190)</f>
        <v>0</v>
      </c>
      <c r="F180" s="81">
        <v>4</v>
      </c>
      <c r="G180" s="34">
        <f>IF(F190=0, "-", F180/F190)</f>
        <v>0.125</v>
      </c>
      <c r="H180" s="65">
        <v>3</v>
      </c>
      <c r="I180" s="9">
        <f>IF(H190=0, "-", H180/H190)</f>
        <v>9.0909090909090912E-2</v>
      </c>
      <c r="J180" s="8" t="str">
        <f t="shared" ref="J180:J188" si="14">IF(D180=0, "-", IF((B180-D180)/D180&lt;10, (B180-D180)/D180, "&gt;999%"))</f>
        <v>-</v>
      </c>
      <c r="K180" s="9">
        <f t="shared" ref="K180:K188" si="15">IF(H180=0, "-", IF((F180-H180)/H180&lt;10, (F180-H180)/H180, "&gt;999%"))</f>
        <v>0.33333333333333331</v>
      </c>
    </row>
    <row r="181" spans="1:11" x14ac:dyDescent="0.25">
      <c r="A181" s="7" t="s">
        <v>422</v>
      </c>
      <c r="B181" s="65">
        <v>0</v>
      </c>
      <c r="C181" s="34">
        <f>IF(B190=0, "-", B181/B190)</f>
        <v>0</v>
      </c>
      <c r="D181" s="65">
        <v>0</v>
      </c>
      <c r="E181" s="9">
        <f>IF(D190=0, "-", D181/D190)</f>
        <v>0</v>
      </c>
      <c r="F181" s="81">
        <v>1</v>
      </c>
      <c r="G181" s="34">
        <f>IF(F190=0, "-", F181/F190)</f>
        <v>3.125E-2</v>
      </c>
      <c r="H181" s="65">
        <v>0</v>
      </c>
      <c r="I181" s="9">
        <f>IF(H190=0, "-", H181/H190)</f>
        <v>0</v>
      </c>
      <c r="J181" s="8" t="str">
        <f t="shared" si="14"/>
        <v>-</v>
      </c>
      <c r="K181" s="9" t="str">
        <f t="shared" si="15"/>
        <v>-</v>
      </c>
    </row>
    <row r="182" spans="1:11" x14ac:dyDescent="0.25">
      <c r="A182" s="7" t="s">
        <v>423</v>
      </c>
      <c r="B182" s="65">
        <v>2</v>
      </c>
      <c r="C182" s="34">
        <f>IF(B190=0, "-", B182/B190)</f>
        <v>0.33333333333333331</v>
      </c>
      <c r="D182" s="65">
        <v>1</v>
      </c>
      <c r="E182" s="9">
        <f>IF(D190=0, "-", D182/D190)</f>
        <v>0.16666666666666666</v>
      </c>
      <c r="F182" s="81">
        <v>15</v>
      </c>
      <c r="G182" s="34">
        <f>IF(F190=0, "-", F182/F190)</f>
        <v>0.46875</v>
      </c>
      <c r="H182" s="65">
        <v>10</v>
      </c>
      <c r="I182" s="9">
        <f>IF(H190=0, "-", H182/H190)</f>
        <v>0.30303030303030304</v>
      </c>
      <c r="J182" s="8">
        <f t="shared" si="14"/>
        <v>1</v>
      </c>
      <c r="K182" s="9">
        <f t="shared" si="15"/>
        <v>0.5</v>
      </c>
    </row>
    <row r="183" spans="1:11" x14ac:dyDescent="0.25">
      <c r="A183" s="7" t="s">
        <v>424</v>
      </c>
      <c r="B183" s="65">
        <v>0</v>
      </c>
      <c r="C183" s="34">
        <f>IF(B190=0, "-", B183/B190)</f>
        <v>0</v>
      </c>
      <c r="D183" s="65">
        <v>0</v>
      </c>
      <c r="E183" s="9">
        <f>IF(D190=0, "-", D183/D190)</f>
        <v>0</v>
      </c>
      <c r="F183" s="81">
        <v>0</v>
      </c>
      <c r="G183" s="34">
        <f>IF(F190=0, "-", F183/F190)</f>
        <v>0</v>
      </c>
      <c r="H183" s="65">
        <v>2</v>
      </c>
      <c r="I183" s="9">
        <f>IF(H190=0, "-", H183/H190)</f>
        <v>6.0606060606060608E-2</v>
      </c>
      <c r="J183" s="8" t="str">
        <f t="shared" si="14"/>
        <v>-</v>
      </c>
      <c r="K183" s="9">
        <f t="shared" si="15"/>
        <v>-1</v>
      </c>
    </row>
    <row r="184" spans="1:11" x14ac:dyDescent="0.25">
      <c r="A184" s="7" t="s">
        <v>425</v>
      </c>
      <c r="B184" s="65">
        <v>0</v>
      </c>
      <c r="C184" s="34">
        <f>IF(B190=0, "-", B184/B190)</f>
        <v>0</v>
      </c>
      <c r="D184" s="65">
        <v>1</v>
      </c>
      <c r="E184" s="9">
        <f>IF(D190=0, "-", D184/D190)</f>
        <v>0.16666666666666666</v>
      </c>
      <c r="F184" s="81">
        <v>0</v>
      </c>
      <c r="G184" s="34">
        <f>IF(F190=0, "-", F184/F190)</f>
        <v>0</v>
      </c>
      <c r="H184" s="65">
        <v>6</v>
      </c>
      <c r="I184" s="9">
        <f>IF(H190=0, "-", H184/H190)</f>
        <v>0.18181818181818182</v>
      </c>
      <c r="J184" s="8">
        <f t="shared" si="14"/>
        <v>-1</v>
      </c>
      <c r="K184" s="9">
        <f t="shared" si="15"/>
        <v>-1</v>
      </c>
    </row>
    <row r="185" spans="1:11" x14ac:dyDescent="0.25">
      <c r="A185" s="7" t="s">
        <v>426</v>
      </c>
      <c r="B185" s="65">
        <v>1</v>
      </c>
      <c r="C185" s="34">
        <f>IF(B190=0, "-", B185/B190)</f>
        <v>0.16666666666666666</v>
      </c>
      <c r="D185" s="65">
        <v>0</v>
      </c>
      <c r="E185" s="9">
        <f>IF(D190=0, "-", D185/D190)</f>
        <v>0</v>
      </c>
      <c r="F185" s="81">
        <v>1</v>
      </c>
      <c r="G185" s="34">
        <f>IF(F190=0, "-", F185/F190)</f>
        <v>3.125E-2</v>
      </c>
      <c r="H185" s="65">
        <v>0</v>
      </c>
      <c r="I185" s="9">
        <f>IF(H190=0, "-", H185/H190)</f>
        <v>0</v>
      </c>
      <c r="J185" s="8" t="str">
        <f t="shared" si="14"/>
        <v>-</v>
      </c>
      <c r="K185" s="9" t="str">
        <f t="shared" si="15"/>
        <v>-</v>
      </c>
    </row>
    <row r="186" spans="1:11" x14ac:dyDescent="0.25">
      <c r="A186" s="7" t="s">
        <v>427</v>
      </c>
      <c r="B186" s="65">
        <v>0</v>
      </c>
      <c r="C186" s="34">
        <f>IF(B190=0, "-", B186/B190)</f>
        <v>0</v>
      </c>
      <c r="D186" s="65">
        <v>1</v>
      </c>
      <c r="E186" s="9">
        <f>IF(D190=0, "-", D186/D190)</f>
        <v>0.16666666666666666</v>
      </c>
      <c r="F186" s="81">
        <v>3</v>
      </c>
      <c r="G186" s="34">
        <f>IF(F190=0, "-", F186/F190)</f>
        <v>9.375E-2</v>
      </c>
      <c r="H186" s="65">
        <v>1</v>
      </c>
      <c r="I186" s="9">
        <f>IF(H190=0, "-", H186/H190)</f>
        <v>3.0303030303030304E-2</v>
      </c>
      <c r="J186" s="8">
        <f t="shared" si="14"/>
        <v>-1</v>
      </c>
      <c r="K186" s="9">
        <f t="shared" si="15"/>
        <v>2</v>
      </c>
    </row>
    <row r="187" spans="1:11" x14ac:dyDescent="0.25">
      <c r="A187" s="7" t="s">
        <v>428</v>
      </c>
      <c r="B187" s="65">
        <v>0</v>
      </c>
      <c r="C187" s="34">
        <f>IF(B190=0, "-", B187/B190)</f>
        <v>0</v>
      </c>
      <c r="D187" s="65">
        <v>1</v>
      </c>
      <c r="E187" s="9">
        <f>IF(D190=0, "-", D187/D190)</f>
        <v>0.16666666666666666</v>
      </c>
      <c r="F187" s="81">
        <v>3</v>
      </c>
      <c r="G187" s="34">
        <f>IF(F190=0, "-", F187/F190)</f>
        <v>9.375E-2</v>
      </c>
      <c r="H187" s="65">
        <v>5</v>
      </c>
      <c r="I187" s="9">
        <f>IF(H190=0, "-", H187/H190)</f>
        <v>0.15151515151515152</v>
      </c>
      <c r="J187" s="8">
        <f t="shared" si="14"/>
        <v>-1</v>
      </c>
      <c r="K187" s="9">
        <f t="shared" si="15"/>
        <v>-0.4</v>
      </c>
    </row>
    <row r="188" spans="1:11" x14ac:dyDescent="0.25">
      <c r="A188" s="7" t="s">
        <v>429</v>
      </c>
      <c r="B188" s="65">
        <v>2</v>
      </c>
      <c r="C188" s="34">
        <f>IF(B190=0, "-", B188/B190)</f>
        <v>0.33333333333333331</v>
      </c>
      <c r="D188" s="65">
        <v>2</v>
      </c>
      <c r="E188" s="9">
        <f>IF(D190=0, "-", D188/D190)</f>
        <v>0.33333333333333331</v>
      </c>
      <c r="F188" s="81">
        <v>5</v>
      </c>
      <c r="G188" s="34">
        <f>IF(F190=0, "-", F188/F190)</f>
        <v>0.15625</v>
      </c>
      <c r="H188" s="65">
        <v>6</v>
      </c>
      <c r="I188" s="9">
        <f>IF(H190=0, "-", H188/H190)</f>
        <v>0.18181818181818182</v>
      </c>
      <c r="J188" s="8">
        <f t="shared" si="14"/>
        <v>0</v>
      </c>
      <c r="K188" s="9">
        <f t="shared" si="15"/>
        <v>-0.16666666666666666</v>
      </c>
    </row>
    <row r="189" spans="1:11" x14ac:dyDescent="0.25">
      <c r="A189" s="2"/>
      <c r="B189" s="68"/>
      <c r="C189" s="33"/>
      <c r="D189" s="68"/>
      <c r="E189" s="6"/>
      <c r="F189" s="82"/>
      <c r="G189" s="33"/>
      <c r="H189" s="68"/>
      <c r="I189" s="6"/>
      <c r="J189" s="5"/>
      <c r="K189" s="6"/>
    </row>
    <row r="190" spans="1:11" s="43" customFormat="1" x14ac:dyDescent="0.25">
      <c r="A190" s="162" t="s">
        <v>519</v>
      </c>
      <c r="B190" s="71">
        <f>SUM(B180:B189)</f>
        <v>6</v>
      </c>
      <c r="C190" s="40">
        <f>B190/1498</f>
        <v>4.0053404539385851E-3</v>
      </c>
      <c r="D190" s="71">
        <f>SUM(D180:D189)</f>
        <v>6</v>
      </c>
      <c r="E190" s="41">
        <f>D190/893</f>
        <v>6.7189249720044789E-3</v>
      </c>
      <c r="F190" s="77">
        <f>SUM(F180:F189)</f>
        <v>32</v>
      </c>
      <c r="G190" s="42">
        <f>F190/12228</f>
        <v>2.6169447170428526E-3</v>
      </c>
      <c r="H190" s="71">
        <f>SUM(H180:H189)</f>
        <v>33</v>
      </c>
      <c r="I190" s="41">
        <f>H190/12224</f>
        <v>2.6996073298429317E-3</v>
      </c>
      <c r="J190" s="37">
        <f>IF(D190=0, "-", IF((B190-D190)/D190&lt;10, (B190-D190)/D190, "&gt;999%"))</f>
        <v>0</v>
      </c>
      <c r="K190" s="38">
        <f>IF(H190=0, "-", IF((F190-H190)/H190&lt;10, (F190-H190)/H190, "&gt;999%"))</f>
        <v>-3.0303030303030304E-2</v>
      </c>
    </row>
    <row r="191" spans="1:11" x14ac:dyDescent="0.25">
      <c r="B191" s="83"/>
      <c r="D191" s="83"/>
      <c r="F191" s="83"/>
      <c r="H191" s="83"/>
    </row>
    <row r="192" spans="1:11" s="43" customFormat="1" x14ac:dyDescent="0.25">
      <c r="A192" s="162" t="s">
        <v>518</v>
      </c>
      <c r="B192" s="71">
        <v>16</v>
      </c>
      <c r="C192" s="40">
        <f>B192/1498</f>
        <v>1.0680907877169559E-2</v>
      </c>
      <c r="D192" s="71">
        <v>10</v>
      </c>
      <c r="E192" s="41">
        <f>D192/893</f>
        <v>1.1198208286674132E-2</v>
      </c>
      <c r="F192" s="77">
        <v>141</v>
      </c>
      <c r="G192" s="42">
        <f>F192/12228</f>
        <v>1.1530912659470068E-2</v>
      </c>
      <c r="H192" s="71">
        <v>135</v>
      </c>
      <c r="I192" s="41">
        <f>H192/12224</f>
        <v>1.1043848167539267E-2</v>
      </c>
      <c r="J192" s="37">
        <f>IF(D192=0, "-", IF((B192-D192)/D192&lt;10, (B192-D192)/D192, "&gt;999%"))</f>
        <v>0.6</v>
      </c>
      <c r="K192" s="38">
        <f>IF(H192=0, "-", IF((F192-H192)/H192&lt;10, (F192-H192)/H192, "&gt;999%"))</f>
        <v>4.4444444444444446E-2</v>
      </c>
    </row>
    <row r="193" spans="1:11" x14ac:dyDescent="0.25">
      <c r="B193" s="83"/>
      <c r="D193" s="83"/>
      <c r="F193" s="83"/>
      <c r="H193" s="83"/>
    </row>
    <row r="194" spans="1:11" x14ac:dyDescent="0.25">
      <c r="A194" s="27" t="s">
        <v>516</v>
      </c>
      <c r="B194" s="71">
        <f>B198-B196</f>
        <v>598</v>
      </c>
      <c r="C194" s="40">
        <f>B194/1498</f>
        <v>0.3991989319092123</v>
      </c>
      <c r="D194" s="71">
        <f>D198-D196</f>
        <v>427</v>
      </c>
      <c r="E194" s="41">
        <f>D194/893</f>
        <v>0.47816349384098544</v>
      </c>
      <c r="F194" s="77">
        <f>F198-F196</f>
        <v>5615</v>
      </c>
      <c r="G194" s="42">
        <f>F194/12228</f>
        <v>0.459192018318613</v>
      </c>
      <c r="H194" s="71">
        <f>H198-H196</f>
        <v>5626</v>
      </c>
      <c r="I194" s="41">
        <f>H194/12224</f>
        <v>0.46024214659685864</v>
      </c>
      <c r="J194" s="37">
        <f>IF(D194=0, "-", IF((B194-D194)/D194&lt;10, (B194-D194)/D194, "&gt;999%"))</f>
        <v>0.40046838407494145</v>
      </c>
      <c r="K194" s="38">
        <f>IF(H194=0, "-", IF((F194-H194)/H194&lt;10, (F194-H194)/H194, "&gt;999%"))</f>
        <v>-1.9552079630287948E-3</v>
      </c>
    </row>
    <row r="195" spans="1:11" x14ac:dyDescent="0.25">
      <c r="A195" s="27"/>
      <c r="B195" s="71"/>
      <c r="C195" s="40"/>
      <c r="D195" s="71"/>
      <c r="E195" s="41"/>
      <c r="F195" s="77"/>
      <c r="G195" s="42"/>
      <c r="H195" s="71"/>
      <c r="I195" s="41"/>
      <c r="J195" s="37"/>
      <c r="K195" s="38"/>
    </row>
    <row r="196" spans="1:11" x14ac:dyDescent="0.25">
      <c r="A196" s="27" t="s">
        <v>517</v>
      </c>
      <c r="B196" s="71">
        <v>290</v>
      </c>
      <c r="C196" s="40">
        <f>B196/1498</f>
        <v>0.19359145527369825</v>
      </c>
      <c r="D196" s="71">
        <v>65</v>
      </c>
      <c r="E196" s="41">
        <f>D196/893</f>
        <v>7.2788353863381852E-2</v>
      </c>
      <c r="F196" s="77">
        <v>1249</v>
      </c>
      <c r="G196" s="42">
        <f>F196/12228</f>
        <v>0.10214262348707884</v>
      </c>
      <c r="H196" s="71">
        <v>1028</v>
      </c>
      <c r="I196" s="41">
        <f>H196/12224</f>
        <v>8.4096858638743457E-2</v>
      </c>
      <c r="J196" s="37">
        <f>IF(D196=0, "-", IF((B196-D196)/D196&lt;10, (B196-D196)/D196, "&gt;999%"))</f>
        <v>3.4615384615384617</v>
      </c>
      <c r="K196" s="38">
        <f>IF(H196=0, "-", IF((F196-H196)/H196&lt;10, (F196-H196)/H196, "&gt;999%"))</f>
        <v>0.21498054474708173</v>
      </c>
    </row>
    <row r="197" spans="1:11" x14ac:dyDescent="0.25">
      <c r="A197" s="27"/>
      <c r="B197" s="71"/>
      <c r="C197" s="40"/>
      <c r="D197" s="71"/>
      <c r="E197" s="41"/>
      <c r="F197" s="77"/>
      <c r="G197" s="42"/>
      <c r="H197" s="71"/>
      <c r="I197" s="41"/>
      <c r="J197" s="37"/>
      <c r="K197" s="38"/>
    </row>
    <row r="198" spans="1:11" x14ac:dyDescent="0.25">
      <c r="A198" s="27" t="s">
        <v>515</v>
      </c>
      <c r="B198" s="71">
        <v>888</v>
      </c>
      <c r="C198" s="40">
        <f>B198/1498</f>
        <v>0.59279038718291055</v>
      </c>
      <c r="D198" s="71">
        <v>492</v>
      </c>
      <c r="E198" s="41">
        <f>D198/893</f>
        <v>0.55095184770436734</v>
      </c>
      <c r="F198" s="77">
        <v>6864</v>
      </c>
      <c r="G198" s="42">
        <f>F198/12228</f>
        <v>0.56133464180569181</v>
      </c>
      <c r="H198" s="71">
        <v>6654</v>
      </c>
      <c r="I198" s="41">
        <f>H198/12224</f>
        <v>0.54433900523560208</v>
      </c>
      <c r="J198" s="37">
        <f>IF(D198=0, "-", IF((B198-D198)/D198&lt;10, (B198-D198)/D198, "&gt;999%"))</f>
        <v>0.80487804878048785</v>
      </c>
      <c r="K198" s="38">
        <f>IF(H198=0, "-", IF((F198-H198)/H198&lt;10, (F198-H198)/H198, "&gt;999%"))</f>
        <v>3.1559963931469794E-2</v>
      </c>
    </row>
  </sheetData>
  <mergeCells count="37">
    <mergeCell ref="B1:K1"/>
    <mergeCell ref="B2:K2"/>
    <mergeCell ref="B171:E171"/>
    <mergeCell ref="F171:I171"/>
    <mergeCell ref="J171:K171"/>
    <mergeCell ref="B172:C172"/>
    <mergeCell ref="D172:E172"/>
    <mergeCell ref="F172:G172"/>
    <mergeCell ref="H172:I172"/>
    <mergeCell ref="B117:E117"/>
    <mergeCell ref="F117:I117"/>
    <mergeCell ref="J117:K117"/>
    <mergeCell ref="B118:C118"/>
    <mergeCell ref="D118:E118"/>
    <mergeCell ref="F118:G118"/>
    <mergeCell ref="H118:I118"/>
    <mergeCell ref="B66:E66"/>
    <mergeCell ref="F66:I66"/>
    <mergeCell ref="J66:K66"/>
    <mergeCell ref="B67:C67"/>
    <mergeCell ref="D67:E67"/>
    <mergeCell ref="F67:G67"/>
    <mergeCell ref="H67:I67"/>
    <mergeCell ref="B22:E22"/>
    <mergeCell ref="F22:I22"/>
    <mergeCell ref="J22:K22"/>
    <mergeCell ref="B23:C23"/>
    <mergeCell ref="D23:E23"/>
    <mergeCell ref="F23:G23"/>
    <mergeCell ref="H23:I23"/>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64" max="16383" man="1"/>
    <brk id="115" max="16383" man="1"/>
    <brk id="170" max="16383" man="1"/>
    <brk id="198"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5"/>
  <sheetViews>
    <sheetView tabSelected="1" workbookViewId="0">
      <selection activeCell="M1" sqref="M1"/>
    </sheetView>
  </sheetViews>
  <sheetFormatPr defaultRowHeight="13.2" x14ac:dyDescent="0.25"/>
  <cols>
    <col min="1" max="1" width="18.44140625" bestFit="1" customWidth="1"/>
    <col min="2" max="11" width="8.44140625" customWidth="1"/>
  </cols>
  <sheetData>
    <row r="1" spans="1:11" s="52" customFormat="1" ht="20.399999999999999" x14ac:dyDescent="0.35">
      <c r="A1" s="4" t="s">
        <v>10</v>
      </c>
      <c r="B1" s="198" t="s">
        <v>541</v>
      </c>
      <c r="C1" s="198"/>
      <c r="D1" s="198"/>
      <c r="E1" s="199"/>
      <c r="F1" s="199"/>
      <c r="G1" s="199"/>
      <c r="H1" s="199"/>
      <c r="I1" s="199"/>
      <c r="J1" s="199"/>
      <c r="K1" s="199"/>
    </row>
    <row r="2" spans="1:11" s="52" customFormat="1" ht="20.399999999999999" x14ac:dyDescent="0.35">
      <c r="A2" s="4" t="s">
        <v>92</v>
      </c>
      <c r="B2" s="202" t="s">
        <v>83</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31</v>
      </c>
      <c r="B7" s="65">
        <v>1</v>
      </c>
      <c r="C7" s="39">
        <f>IF(B45=0, "-", B7/B45)</f>
        <v>1.1261261261261261E-3</v>
      </c>
      <c r="D7" s="65">
        <v>0</v>
      </c>
      <c r="E7" s="21">
        <f>IF(D45=0, "-", D7/D45)</f>
        <v>0</v>
      </c>
      <c r="F7" s="81">
        <v>11</v>
      </c>
      <c r="G7" s="39">
        <f>IF(F45=0, "-", F7/F45)</f>
        <v>1.6025641025641025E-3</v>
      </c>
      <c r="H7" s="65">
        <v>5</v>
      </c>
      <c r="I7" s="21">
        <f>IF(H45=0, "-", H7/H45)</f>
        <v>7.514277126540427E-4</v>
      </c>
      <c r="J7" s="20" t="str">
        <f t="shared" ref="J7:J43" si="0">IF(D7=0, "-", IF((B7-D7)/D7&lt;10, (B7-D7)/D7, "&gt;999%"))</f>
        <v>-</v>
      </c>
      <c r="K7" s="21">
        <f t="shared" ref="K7:K43" si="1">IF(H7=0, "-", IF((F7-H7)/H7&lt;10, (F7-H7)/H7, "&gt;999%"))</f>
        <v>1.2</v>
      </c>
    </row>
    <row r="8" spans="1:11" x14ac:dyDescent="0.25">
      <c r="A8" s="7" t="s">
        <v>32</v>
      </c>
      <c r="B8" s="65">
        <v>17</v>
      </c>
      <c r="C8" s="39">
        <f>IF(B45=0, "-", B8/B45)</f>
        <v>1.9144144144144143E-2</v>
      </c>
      <c r="D8" s="65">
        <v>13</v>
      </c>
      <c r="E8" s="21">
        <f>IF(D45=0, "-", D8/D45)</f>
        <v>2.6422764227642278E-2</v>
      </c>
      <c r="F8" s="81">
        <v>125</v>
      </c>
      <c r="G8" s="39">
        <f>IF(F45=0, "-", F8/F45)</f>
        <v>1.8210955710955712E-2</v>
      </c>
      <c r="H8" s="65">
        <v>147</v>
      </c>
      <c r="I8" s="21">
        <f>IF(H45=0, "-", H8/H45)</f>
        <v>2.2091974752028856E-2</v>
      </c>
      <c r="J8" s="20">
        <f t="shared" si="0"/>
        <v>0.30769230769230771</v>
      </c>
      <c r="K8" s="21">
        <f t="shared" si="1"/>
        <v>-0.14965986394557823</v>
      </c>
    </row>
    <row r="9" spans="1:11" x14ac:dyDescent="0.25">
      <c r="A9" s="7" t="s">
        <v>33</v>
      </c>
      <c r="B9" s="65">
        <v>0</v>
      </c>
      <c r="C9" s="39">
        <f>IF(B45=0, "-", B9/B45)</f>
        <v>0</v>
      </c>
      <c r="D9" s="65">
        <v>0</v>
      </c>
      <c r="E9" s="21">
        <f>IF(D45=0, "-", D9/D45)</f>
        <v>0</v>
      </c>
      <c r="F9" s="81">
        <v>1</v>
      </c>
      <c r="G9" s="39">
        <f>IF(F45=0, "-", F9/F45)</f>
        <v>1.4568764568764569E-4</v>
      </c>
      <c r="H9" s="65">
        <v>0</v>
      </c>
      <c r="I9" s="21">
        <f>IF(H45=0, "-", H9/H45)</f>
        <v>0</v>
      </c>
      <c r="J9" s="20" t="str">
        <f t="shared" si="0"/>
        <v>-</v>
      </c>
      <c r="K9" s="21" t="str">
        <f t="shared" si="1"/>
        <v>-</v>
      </c>
    </row>
    <row r="10" spans="1:11" x14ac:dyDescent="0.25">
      <c r="A10" s="7" t="s">
        <v>34</v>
      </c>
      <c r="B10" s="65">
        <v>19</v>
      </c>
      <c r="C10" s="39">
        <f>IF(B45=0, "-", B10/B45)</f>
        <v>2.1396396396396396E-2</v>
      </c>
      <c r="D10" s="65">
        <v>4</v>
      </c>
      <c r="E10" s="21">
        <f>IF(D45=0, "-", D10/D45)</f>
        <v>8.130081300813009E-3</v>
      </c>
      <c r="F10" s="81">
        <v>189</v>
      </c>
      <c r="G10" s="39">
        <f>IF(F45=0, "-", F10/F45)</f>
        <v>2.7534965034965036E-2</v>
      </c>
      <c r="H10" s="65">
        <v>179</v>
      </c>
      <c r="I10" s="21">
        <f>IF(H45=0, "-", H10/H45)</f>
        <v>2.6901112113014727E-2</v>
      </c>
      <c r="J10" s="20">
        <f t="shared" si="0"/>
        <v>3.75</v>
      </c>
      <c r="K10" s="21">
        <f t="shared" si="1"/>
        <v>5.5865921787709494E-2</v>
      </c>
    </row>
    <row r="11" spans="1:11" x14ac:dyDescent="0.25">
      <c r="A11" s="7" t="s">
        <v>37</v>
      </c>
      <c r="B11" s="65">
        <v>0</v>
      </c>
      <c r="C11" s="39">
        <f>IF(B45=0, "-", B11/B45)</f>
        <v>0</v>
      </c>
      <c r="D11" s="65">
        <v>0</v>
      </c>
      <c r="E11" s="21">
        <f>IF(D45=0, "-", D11/D45)</f>
        <v>0</v>
      </c>
      <c r="F11" s="81">
        <v>10</v>
      </c>
      <c r="G11" s="39">
        <f>IF(F45=0, "-", F11/F45)</f>
        <v>1.456876456876457E-3</v>
      </c>
      <c r="H11" s="65">
        <v>0</v>
      </c>
      <c r="I11" s="21">
        <f>IF(H45=0, "-", H11/H45)</f>
        <v>0</v>
      </c>
      <c r="J11" s="20" t="str">
        <f t="shared" si="0"/>
        <v>-</v>
      </c>
      <c r="K11" s="21" t="str">
        <f t="shared" si="1"/>
        <v>-</v>
      </c>
    </row>
    <row r="12" spans="1:11" x14ac:dyDescent="0.25">
      <c r="A12" s="7" t="s">
        <v>38</v>
      </c>
      <c r="B12" s="65">
        <v>6</v>
      </c>
      <c r="C12" s="39">
        <f>IF(B45=0, "-", B12/B45)</f>
        <v>6.7567567567567571E-3</v>
      </c>
      <c r="D12" s="65">
        <v>0</v>
      </c>
      <c r="E12" s="21">
        <f>IF(D45=0, "-", D12/D45)</f>
        <v>0</v>
      </c>
      <c r="F12" s="81">
        <v>12</v>
      </c>
      <c r="G12" s="39">
        <f>IF(F45=0, "-", F12/F45)</f>
        <v>1.7482517482517483E-3</v>
      </c>
      <c r="H12" s="65">
        <v>0</v>
      </c>
      <c r="I12" s="21">
        <f>IF(H45=0, "-", H12/H45)</f>
        <v>0</v>
      </c>
      <c r="J12" s="20" t="str">
        <f t="shared" si="0"/>
        <v>-</v>
      </c>
      <c r="K12" s="21" t="str">
        <f t="shared" si="1"/>
        <v>-</v>
      </c>
    </row>
    <row r="13" spans="1:11" x14ac:dyDescent="0.25">
      <c r="A13" s="7" t="s">
        <v>42</v>
      </c>
      <c r="B13" s="65">
        <v>9</v>
      </c>
      <c r="C13" s="39">
        <f>IF(B45=0, "-", B13/B45)</f>
        <v>1.0135135135135136E-2</v>
      </c>
      <c r="D13" s="65">
        <v>11</v>
      </c>
      <c r="E13" s="21">
        <f>IF(D45=0, "-", D13/D45)</f>
        <v>2.2357723577235773E-2</v>
      </c>
      <c r="F13" s="81">
        <v>112</v>
      </c>
      <c r="G13" s="39">
        <f>IF(F45=0, "-", F13/F45)</f>
        <v>1.6317016317016316E-2</v>
      </c>
      <c r="H13" s="65">
        <v>133</v>
      </c>
      <c r="I13" s="21">
        <f>IF(H45=0, "-", H13/H45)</f>
        <v>1.9987977156597534E-2</v>
      </c>
      <c r="J13" s="20">
        <f t="shared" si="0"/>
        <v>-0.18181818181818182</v>
      </c>
      <c r="K13" s="21">
        <f t="shared" si="1"/>
        <v>-0.15789473684210525</v>
      </c>
    </row>
    <row r="14" spans="1:11" x14ac:dyDescent="0.25">
      <c r="A14" s="7" t="s">
        <v>44</v>
      </c>
      <c r="B14" s="65">
        <v>1</v>
      </c>
      <c r="C14" s="39">
        <f>IF(B45=0, "-", B14/B45)</f>
        <v>1.1261261261261261E-3</v>
      </c>
      <c r="D14" s="65">
        <v>0</v>
      </c>
      <c r="E14" s="21">
        <f>IF(D45=0, "-", D14/D45)</f>
        <v>0</v>
      </c>
      <c r="F14" s="81">
        <v>4</v>
      </c>
      <c r="G14" s="39">
        <f>IF(F45=0, "-", F14/F45)</f>
        <v>5.8275058275058275E-4</v>
      </c>
      <c r="H14" s="65">
        <v>2</v>
      </c>
      <c r="I14" s="21">
        <f>IF(H45=0, "-", H14/H45)</f>
        <v>3.0057108506161706E-4</v>
      </c>
      <c r="J14" s="20" t="str">
        <f t="shared" si="0"/>
        <v>-</v>
      </c>
      <c r="K14" s="21">
        <f t="shared" si="1"/>
        <v>1</v>
      </c>
    </row>
    <row r="15" spans="1:11" x14ac:dyDescent="0.25">
      <c r="A15" s="7" t="s">
        <v>45</v>
      </c>
      <c r="B15" s="65">
        <v>60</v>
      </c>
      <c r="C15" s="39">
        <f>IF(B45=0, "-", B15/B45)</f>
        <v>6.7567567567567571E-2</v>
      </c>
      <c r="D15" s="65">
        <v>3</v>
      </c>
      <c r="E15" s="21">
        <f>IF(D45=0, "-", D15/D45)</f>
        <v>6.0975609756097563E-3</v>
      </c>
      <c r="F15" s="81">
        <v>146</v>
      </c>
      <c r="G15" s="39">
        <f>IF(F45=0, "-", F15/F45)</f>
        <v>2.1270396270396272E-2</v>
      </c>
      <c r="H15" s="65">
        <v>108</v>
      </c>
      <c r="I15" s="21">
        <f>IF(H45=0, "-", H15/H45)</f>
        <v>1.6230838593327322E-2</v>
      </c>
      <c r="J15" s="20" t="str">
        <f t="shared" si="0"/>
        <v>&gt;999%</v>
      </c>
      <c r="K15" s="21">
        <f t="shared" si="1"/>
        <v>0.35185185185185186</v>
      </c>
    </row>
    <row r="16" spans="1:11" x14ac:dyDescent="0.25">
      <c r="A16" s="7" t="s">
        <v>47</v>
      </c>
      <c r="B16" s="65">
        <v>14</v>
      </c>
      <c r="C16" s="39">
        <f>IF(B45=0, "-", B16/B45)</f>
        <v>1.5765765765765764E-2</v>
      </c>
      <c r="D16" s="65">
        <v>8</v>
      </c>
      <c r="E16" s="21">
        <f>IF(D45=0, "-", D16/D45)</f>
        <v>1.6260162601626018E-2</v>
      </c>
      <c r="F16" s="81">
        <v>119</v>
      </c>
      <c r="G16" s="39">
        <f>IF(F45=0, "-", F16/F45)</f>
        <v>1.7336829836829836E-2</v>
      </c>
      <c r="H16" s="65">
        <v>245</v>
      </c>
      <c r="I16" s="21">
        <f>IF(H45=0, "-", H16/H45)</f>
        <v>3.6819957920048094E-2</v>
      </c>
      <c r="J16" s="20">
        <f t="shared" si="0"/>
        <v>0.75</v>
      </c>
      <c r="K16" s="21">
        <f t="shared" si="1"/>
        <v>-0.51428571428571423</v>
      </c>
    </row>
    <row r="17" spans="1:11" x14ac:dyDescent="0.25">
      <c r="A17" s="7" t="s">
        <v>48</v>
      </c>
      <c r="B17" s="65">
        <v>69</v>
      </c>
      <c r="C17" s="39">
        <f>IF(B45=0, "-", B17/B45)</f>
        <v>7.77027027027027E-2</v>
      </c>
      <c r="D17" s="65">
        <v>51</v>
      </c>
      <c r="E17" s="21">
        <f>IF(D45=0, "-", D17/D45)</f>
        <v>0.10365853658536585</v>
      </c>
      <c r="F17" s="81">
        <v>610</v>
      </c>
      <c r="G17" s="39">
        <f>IF(F45=0, "-", F17/F45)</f>
        <v>8.8869463869463872E-2</v>
      </c>
      <c r="H17" s="65">
        <v>571</v>
      </c>
      <c r="I17" s="21">
        <f>IF(H45=0, "-", H17/H45)</f>
        <v>8.5813044785091677E-2</v>
      </c>
      <c r="J17" s="20">
        <f t="shared" si="0"/>
        <v>0.35294117647058826</v>
      </c>
      <c r="K17" s="21">
        <f t="shared" si="1"/>
        <v>6.8301225919439573E-2</v>
      </c>
    </row>
    <row r="18" spans="1:11" x14ac:dyDescent="0.25">
      <c r="A18" s="7" t="s">
        <v>51</v>
      </c>
      <c r="B18" s="65">
        <v>8</v>
      </c>
      <c r="C18" s="39">
        <f>IF(B45=0, "-", B18/B45)</f>
        <v>9.0090090090090089E-3</v>
      </c>
      <c r="D18" s="65">
        <v>6</v>
      </c>
      <c r="E18" s="21">
        <f>IF(D45=0, "-", D18/D45)</f>
        <v>1.2195121951219513E-2</v>
      </c>
      <c r="F18" s="81">
        <v>101</v>
      </c>
      <c r="G18" s="39">
        <f>IF(F45=0, "-", F18/F45)</f>
        <v>1.4714452214452214E-2</v>
      </c>
      <c r="H18" s="65">
        <v>57</v>
      </c>
      <c r="I18" s="21">
        <f>IF(H45=0, "-", H18/H45)</f>
        <v>8.5662759242560865E-3</v>
      </c>
      <c r="J18" s="20">
        <f t="shared" si="0"/>
        <v>0.33333333333333331</v>
      </c>
      <c r="K18" s="21">
        <f t="shared" si="1"/>
        <v>0.77192982456140347</v>
      </c>
    </row>
    <row r="19" spans="1:11" x14ac:dyDescent="0.25">
      <c r="A19" s="7" t="s">
        <v>53</v>
      </c>
      <c r="B19" s="65">
        <v>3</v>
      </c>
      <c r="C19" s="39">
        <f>IF(B45=0, "-", B19/B45)</f>
        <v>3.3783783783783786E-3</v>
      </c>
      <c r="D19" s="65">
        <v>3</v>
      </c>
      <c r="E19" s="21">
        <f>IF(D45=0, "-", D19/D45)</f>
        <v>6.0975609756097563E-3</v>
      </c>
      <c r="F19" s="81">
        <v>19</v>
      </c>
      <c r="G19" s="39">
        <f>IF(F45=0, "-", F19/F45)</f>
        <v>2.768065268065268E-3</v>
      </c>
      <c r="H19" s="65">
        <v>38</v>
      </c>
      <c r="I19" s="21">
        <f>IF(H45=0, "-", H19/H45)</f>
        <v>5.7108506161707246E-3</v>
      </c>
      <c r="J19" s="20">
        <f t="shared" si="0"/>
        <v>0</v>
      </c>
      <c r="K19" s="21">
        <f t="shared" si="1"/>
        <v>-0.5</v>
      </c>
    </row>
    <row r="20" spans="1:11" x14ac:dyDescent="0.25">
      <c r="A20" s="7" t="s">
        <v>54</v>
      </c>
      <c r="B20" s="65">
        <v>7</v>
      </c>
      <c r="C20" s="39">
        <f>IF(B45=0, "-", B20/B45)</f>
        <v>7.8828828828828822E-3</v>
      </c>
      <c r="D20" s="65">
        <v>11</v>
      </c>
      <c r="E20" s="21">
        <f>IF(D45=0, "-", D20/D45)</f>
        <v>2.2357723577235773E-2</v>
      </c>
      <c r="F20" s="81">
        <v>76</v>
      </c>
      <c r="G20" s="39">
        <f>IF(F45=0, "-", F20/F45)</f>
        <v>1.1072261072261072E-2</v>
      </c>
      <c r="H20" s="65">
        <v>77</v>
      </c>
      <c r="I20" s="21">
        <f>IF(H45=0, "-", H20/H45)</f>
        <v>1.1571986774872258E-2</v>
      </c>
      <c r="J20" s="20">
        <f t="shared" si="0"/>
        <v>-0.36363636363636365</v>
      </c>
      <c r="K20" s="21">
        <f t="shared" si="1"/>
        <v>-1.2987012987012988E-2</v>
      </c>
    </row>
    <row r="21" spans="1:11" x14ac:dyDescent="0.25">
      <c r="A21" s="7" t="s">
        <v>55</v>
      </c>
      <c r="B21" s="65">
        <v>60</v>
      </c>
      <c r="C21" s="39">
        <f>IF(B45=0, "-", B21/B45)</f>
        <v>6.7567567567567571E-2</v>
      </c>
      <c r="D21" s="65">
        <v>25</v>
      </c>
      <c r="E21" s="21">
        <f>IF(D45=0, "-", D21/D45)</f>
        <v>5.08130081300813E-2</v>
      </c>
      <c r="F21" s="81">
        <v>531</v>
      </c>
      <c r="G21" s="39">
        <f>IF(F45=0, "-", F21/F45)</f>
        <v>7.7360139860139857E-2</v>
      </c>
      <c r="H21" s="65">
        <v>285</v>
      </c>
      <c r="I21" s="21">
        <f>IF(H45=0, "-", H21/H45)</f>
        <v>4.2831379621280433E-2</v>
      </c>
      <c r="J21" s="20">
        <f t="shared" si="0"/>
        <v>1.4</v>
      </c>
      <c r="K21" s="21">
        <f t="shared" si="1"/>
        <v>0.86315789473684212</v>
      </c>
    </row>
    <row r="22" spans="1:11" x14ac:dyDescent="0.25">
      <c r="A22" s="7" t="s">
        <v>56</v>
      </c>
      <c r="B22" s="65">
        <v>0</v>
      </c>
      <c r="C22" s="39">
        <f>IF(B45=0, "-", B22/B45)</f>
        <v>0</v>
      </c>
      <c r="D22" s="65">
        <v>0</v>
      </c>
      <c r="E22" s="21">
        <f>IF(D45=0, "-", D22/D45)</f>
        <v>0</v>
      </c>
      <c r="F22" s="81">
        <v>0</v>
      </c>
      <c r="G22" s="39">
        <f>IF(F45=0, "-", F22/F45)</f>
        <v>0</v>
      </c>
      <c r="H22" s="65">
        <v>2</v>
      </c>
      <c r="I22" s="21">
        <f>IF(H45=0, "-", H22/H45)</f>
        <v>3.0057108506161706E-4</v>
      </c>
      <c r="J22" s="20" t="str">
        <f t="shared" si="0"/>
        <v>-</v>
      </c>
      <c r="K22" s="21">
        <f t="shared" si="1"/>
        <v>-1</v>
      </c>
    </row>
    <row r="23" spans="1:11" x14ac:dyDescent="0.25">
      <c r="A23" s="7" t="s">
        <v>57</v>
      </c>
      <c r="B23" s="65">
        <v>4</v>
      </c>
      <c r="C23" s="39">
        <f>IF(B45=0, "-", B23/B45)</f>
        <v>4.5045045045045045E-3</v>
      </c>
      <c r="D23" s="65">
        <v>7</v>
      </c>
      <c r="E23" s="21">
        <f>IF(D45=0, "-", D23/D45)</f>
        <v>1.4227642276422764E-2</v>
      </c>
      <c r="F23" s="81">
        <v>85</v>
      </c>
      <c r="G23" s="39">
        <f>IF(F45=0, "-", F23/F45)</f>
        <v>1.2383449883449884E-2</v>
      </c>
      <c r="H23" s="65">
        <v>135</v>
      </c>
      <c r="I23" s="21">
        <f>IF(H45=0, "-", H23/H45)</f>
        <v>2.0288548241659151E-2</v>
      </c>
      <c r="J23" s="20">
        <f t="shared" si="0"/>
        <v>-0.42857142857142855</v>
      </c>
      <c r="K23" s="21">
        <f t="shared" si="1"/>
        <v>-0.37037037037037035</v>
      </c>
    </row>
    <row r="24" spans="1:11" x14ac:dyDescent="0.25">
      <c r="A24" s="7" t="s">
        <v>58</v>
      </c>
      <c r="B24" s="65">
        <v>0</v>
      </c>
      <c r="C24" s="39">
        <f>IF(B45=0, "-", B24/B45)</f>
        <v>0</v>
      </c>
      <c r="D24" s="65">
        <v>0</v>
      </c>
      <c r="E24" s="21">
        <f>IF(D45=0, "-", D24/D45)</f>
        <v>0</v>
      </c>
      <c r="F24" s="81">
        <v>25</v>
      </c>
      <c r="G24" s="39">
        <f>IF(F45=0, "-", F24/F45)</f>
        <v>3.642191142191142E-3</v>
      </c>
      <c r="H24" s="65">
        <v>8</v>
      </c>
      <c r="I24" s="21">
        <f>IF(H45=0, "-", H24/H45)</f>
        <v>1.2022843402464682E-3</v>
      </c>
      <c r="J24" s="20" t="str">
        <f t="shared" si="0"/>
        <v>-</v>
      </c>
      <c r="K24" s="21">
        <f t="shared" si="1"/>
        <v>2.125</v>
      </c>
    </row>
    <row r="25" spans="1:11" x14ac:dyDescent="0.25">
      <c r="A25" s="7" t="s">
        <v>59</v>
      </c>
      <c r="B25" s="65">
        <v>7</v>
      </c>
      <c r="C25" s="39">
        <f>IF(B45=0, "-", B25/B45)</f>
        <v>7.8828828828828822E-3</v>
      </c>
      <c r="D25" s="65">
        <v>5</v>
      </c>
      <c r="E25" s="21">
        <f>IF(D45=0, "-", D25/D45)</f>
        <v>1.016260162601626E-2</v>
      </c>
      <c r="F25" s="81">
        <v>99</v>
      </c>
      <c r="G25" s="39">
        <f>IF(F45=0, "-", F25/F45)</f>
        <v>1.4423076923076924E-2</v>
      </c>
      <c r="H25" s="65">
        <v>92</v>
      </c>
      <c r="I25" s="21">
        <f>IF(H45=0, "-", H25/H45)</f>
        <v>1.3826269912834385E-2</v>
      </c>
      <c r="J25" s="20">
        <f t="shared" si="0"/>
        <v>0.4</v>
      </c>
      <c r="K25" s="21">
        <f t="shared" si="1"/>
        <v>7.6086956521739135E-2</v>
      </c>
    </row>
    <row r="26" spans="1:11" x14ac:dyDescent="0.25">
      <c r="A26" s="7" t="s">
        <v>61</v>
      </c>
      <c r="B26" s="65">
        <v>0</v>
      </c>
      <c r="C26" s="39">
        <f>IF(B45=0, "-", B26/B45)</f>
        <v>0</v>
      </c>
      <c r="D26" s="65">
        <v>0</v>
      </c>
      <c r="E26" s="21">
        <f>IF(D45=0, "-", D26/D45)</f>
        <v>0</v>
      </c>
      <c r="F26" s="81">
        <v>4</v>
      </c>
      <c r="G26" s="39">
        <f>IF(F45=0, "-", F26/F45)</f>
        <v>5.8275058275058275E-4</v>
      </c>
      <c r="H26" s="65">
        <v>6</v>
      </c>
      <c r="I26" s="21">
        <f>IF(H45=0, "-", H26/H45)</f>
        <v>9.0171325518485117E-4</v>
      </c>
      <c r="J26" s="20" t="str">
        <f t="shared" si="0"/>
        <v>-</v>
      </c>
      <c r="K26" s="21">
        <f t="shared" si="1"/>
        <v>-0.33333333333333331</v>
      </c>
    </row>
    <row r="27" spans="1:11" x14ac:dyDescent="0.25">
      <c r="A27" s="7" t="s">
        <v>62</v>
      </c>
      <c r="B27" s="65">
        <v>97</v>
      </c>
      <c r="C27" s="39">
        <f>IF(B45=0, "-", B27/B45)</f>
        <v>0.10923423423423423</v>
      </c>
      <c r="D27" s="65">
        <v>45</v>
      </c>
      <c r="E27" s="21">
        <f>IF(D45=0, "-", D27/D45)</f>
        <v>9.1463414634146339E-2</v>
      </c>
      <c r="F27" s="81">
        <v>974</v>
      </c>
      <c r="G27" s="39">
        <f>IF(F45=0, "-", F27/F45)</f>
        <v>0.14189976689976691</v>
      </c>
      <c r="H27" s="65">
        <v>979</v>
      </c>
      <c r="I27" s="21">
        <f>IF(H45=0, "-", H27/H45)</f>
        <v>0.14712954613766155</v>
      </c>
      <c r="J27" s="20">
        <f t="shared" si="0"/>
        <v>1.1555555555555554</v>
      </c>
      <c r="K27" s="21">
        <f t="shared" si="1"/>
        <v>-5.1072522982635342E-3</v>
      </c>
    </row>
    <row r="28" spans="1:11" x14ac:dyDescent="0.25">
      <c r="A28" s="7" t="s">
        <v>63</v>
      </c>
      <c r="B28" s="65">
        <v>16</v>
      </c>
      <c r="C28" s="39">
        <f>IF(B45=0, "-", B28/B45)</f>
        <v>1.8018018018018018E-2</v>
      </c>
      <c r="D28" s="65">
        <v>16</v>
      </c>
      <c r="E28" s="21">
        <f>IF(D45=0, "-", D28/D45)</f>
        <v>3.2520325203252036E-2</v>
      </c>
      <c r="F28" s="81">
        <v>171</v>
      </c>
      <c r="G28" s="39">
        <f>IF(F45=0, "-", F28/F45)</f>
        <v>2.4912587412587412E-2</v>
      </c>
      <c r="H28" s="65">
        <v>146</v>
      </c>
      <c r="I28" s="21">
        <f>IF(H45=0, "-", H28/H45)</f>
        <v>2.1941689209498048E-2</v>
      </c>
      <c r="J28" s="20">
        <f t="shared" si="0"/>
        <v>0</v>
      </c>
      <c r="K28" s="21">
        <f t="shared" si="1"/>
        <v>0.17123287671232876</v>
      </c>
    </row>
    <row r="29" spans="1:11" x14ac:dyDescent="0.25">
      <c r="A29" s="7" t="s">
        <v>65</v>
      </c>
      <c r="B29" s="65">
        <v>23</v>
      </c>
      <c r="C29" s="39">
        <f>IF(B45=0, "-", B29/B45)</f>
        <v>2.59009009009009E-2</v>
      </c>
      <c r="D29" s="65">
        <v>12</v>
      </c>
      <c r="E29" s="21">
        <f>IF(D45=0, "-", D29/D45)</f>
        <v>2.4390243902439025E-2</v>
      </c>
      <c r="F29" s="81">
        <v>218</v>
      </c>
      <c r="G29" s="39">
        <f>IF(F45=0, "-", F29/F45)</f>
        <v>3.175990675990676E-2</v>
      </c>
      <c r="H29" s="65">
        <v>214</v>
      </c>
      <c r="I29" s="21">
        <f>IF(H45=0, "-", H29/H45)</f>
        <v>3.2161106101593027E-2</v>
      </c>
      <c r="J29" s="20">
        <f t="shared" si="0"/>
        <v>0.91666666666666663</v>
      </c>
      <c r="K29" s="21">
        <f t="shared" si="1"/>
        <v>1.8691588785046728E-2</v>
      </c>
    </row>
    <row r="30" spans="1:11" x14ac:dyDescent="0.25">
      <c r="A30" s="7" t="s">
        <v>66</v>
      </c>
      <c r="B30" s="65">
        <v>1</v>
      </c>
      <c r="C30" s="39">
        <f>IF(B45=0, "-", B30/B45)</f>
        <v>1.1261261261261261E-3</v>
      </c>
      <c r="D30" s="65">
        <v>1</v>
      </c>
      <c r="E30" s="21">
        <f>IF(D45=0, "-", D30/D45)</f>
        <v>2.0325203252032522E-3</v>
      </c>
      <c r="F30" s="81">
        <v>12</v>
      </c>
      <c r="G30" s="39">
        <f>IF(F45=0, "-", F30/F45)</f>
        <v>1.7482517482517483E-3</v>
      </c>
      <c r="H30" s="65">
        <v>14</v>
      </c>
      <c r="I30" s="21">
        <f>IF(H45=0, "-", H30/H45)</f>
        <v>2.1039975954313195E-3</v>
      </c>
      <c r="J30" s="20">
        <f t="shared" si="0"/>
        <v>0</v>
      </c>
      <c r="K30" s="21">
        <f t="shared" si="1"/>
        <v>-0.14285714285714285</v>
      </c>
    </row>
    <row r="31" spans="1:11" x14ac:dyDescent="0.25">
      <c r="A31" s="7" t="s">
        <v>67</v>
      </c>
      <c r="B31" s="65">
        <v>39</v>
      </c>
      <c r="C31" s="39">
        <f>IF(B45=0, "-", B31/B45)</f>
        <v>4.3918918918918921E-2</v>
      </c>
      <c r="D31" s="65">
        <v>26</v>
      </c>
      <c r="E31" s="21">
        <f>IF(D45=0, "-", D31/D45)</f>
        <v>5.2845528455284556E-2</v>
      </c>
      <c r="F31" s="81">
        <v>448</v>
      </c>
      <c r="G31" s="39">
        <f>IF(F45=0, "-", F31/F45)</f>
        <v>6.5268065268065265E-2</v>
      </c>
      <c r="H31" s="65">
        <v>353</v>
      </c>
      <c r="I31" s="21">
        <f>IF(H45=0, "-", H31/H45)</f>
        <v>5.3050796513375416E-2</v>
      </c>
      <c r="J31" s="20">
        <f t="shared" si="0"/>
        <v>0.5</v>
      </c>
      <c r="K31" s="21">
        <f t="shared" si="1"/>
        <v>0.26912181303116145</v>
      </c>
    </row>
    <row r="32" spans="1:11" x14ac:dyDescent="0.25">
      <c r="A32" s="7" t="s">
        <v>68</v>
      </c>
      <c r="B32" s="65">
        <v>9</v>
      </c>
      <c r="C32" s="39">
        <f>IF(B45=0, "-", B32/B45)</f>
        <v>1.0135135135135136E-2</v>
      </c>
      <c r="D32" s="65">
        <v>19</v>
      </c>
      <c r="E32" s="21">
        <f>IF(D45=0, "-", D32/D45)</f>
        <v>3.8617886178861791E-2</v>
      </c>
      <c r="F32" s="81">
        <v>131</v>
      </c>
      <c r="G32" s="39">
        <f>IF(F45=0, "-", F32/F45)</f>
        <v>1.9085081585081584E-2</v>
      </c>
      <c r="H32" s="65">
        <v>254</v>
      </c>
      <c r="I32" s="21">
        <f>IF(H45=0, "-", H32/H45)</f>
        <v>3.8172527802825366E-2</v>
      </c>
      <c r="J32" s="20">
        <f t="shared" si="0"/>
        <v>-0.52631578947368418</v>
      </c>
      <c r="K32" s="21">
        <f t="shared" si="1"/>
        <v>-0.48425196850393698</v>
      </c>
    </row>
    <row r="33" spans="1:11" x14ac:dyDescent="0.25">
      <c r="A33" s="7" t="s">
        <v>69</v>
      </c>
      <c r="B33" s="65">
        <v>1</v>
      </c>
      <c r="C33" s="39">
        <f>IF(B45=0, "-", B33/B45)</f>
        <v>1.1261261261261261E-3</v>
      </c>
      <c r="D33" s="65">
        <v>0</v>
      </c>
      <c r="E33" s="21">
        <f>IF(D45=0, "-", D33/D45)</f>
        <v>0</v>
      </c>
      <c r="F33" s="81">
        <v>21</v>
      </c>
      <c r="G33" s="39">
        <f>IF(F45=0, "-", F33/F45)</f>
        <v>3.0594405594405595E-3</v>
      </c>
      <c r="H33" s="65">
        <v>16</v>
      </c>
      <c r="I33" s="21">
        <f>IF(H45=0, "-", H33/H45)</f>
        <v>2.4045686804929365E-3</v>
      </c>
      <c r="J33" s="20" t="str">
        <f t="shared" si="0"/>
        <v>-</v>
      </c>
      <c r="K33" s="21">
        <f t="shared" si="1"/>
        <v>0.3125</v>
      </c>
    </row>
    <row r="34" spans="1:11" x14ac:dyDescent="0.25">
      <c r="A34" s="7" t="s">
        <v>71</v>
      </c>
      <c r="B34" s="65">
        <v>8</v>
      </c>
      <c r="C34" s="39">
        <f>IF(B45=0, "-", B34/B45)</f>
        <v>9.0090090090090089E-3</v>
      </c>
      <c r="D34" s="65">
        <v>3</v>
      </c>
      <c r="E34" s="21">
        <f>IF(D45=0, "-", D34/D45)</f>
        <v>6.0975609756097563E-3</v>
      </c>
      <c r="F34" s="81">
        <v>66</v>
      </c>
      <c r="G34" s="39">
        <f>IF(F45=0, "-", F34/F45)</f>
        <v>9.6153846153846159E-3</v>
      </c>
      <c r="H34" s="65">
        <v>52</v>
      </c>
      <c r="I34" s="21">
        <f>IF(H45=0, "-", H34/H45)</f>
        <v>7.8148482116020442E-3</v>
      </c>
      <c r="J34" s="20">
        <f t="shared" si="0"/>
        <v>1.6666666666666667</v>
      </c>
      <c r="K34" s="21">
        <f t="shared" si="1"/>
        <v>0.26923076923076922</v>
      </c>
    </row>
    <row r="35" spans="1:11" x14ac:dyDescent="0.25">
      <c r="A35" s="7" t="s">
        <v>73</v>
      </c>
      <c r="B35" s="65">
        <v>0</v>
      </c>
      <c r="C35" s="39">
        <f>IF(B45=0, "-", B35/B45)</f>
        <v>0</v>
      </c>
      <c r="D35" s="65">
        <v>0</v>
      </c>
      <c r="E35" s="21">
        <f>IF(D45=0, "-", D35/D45)</f>
        <v>0</v>
      </c>
      <c r="F35" s="81">
        <v>21</v>
      </c>
      <c r="G35" s="39">
        <f>IF(F45=0, "-", F35/F45)</f>
        <v>3.0594405594405595E-3</v>
      </c>
      <c r="H35" s="65">
        <v>10</v>
      </c>
      <c r="I35" s="21">
        <f>IF(H45=0, "-", H35/H45)</f>
        <v>1.5028554253080854E-3</v>
      </c>
      <c r="J35" s="20" t="str">
        <f t="shared" si="0"/>
        <v>-</v>
      </c>
      <c r="K35" s="21">
        <f t="shared" si="1"/>
        <v>1.1000000000000001</v>
      </c>
    </row>
    <row r="36" spans="1:11" x14ac:dyDescent="0.25">
      <c r="A36" s="7" t="s">
        <v>74</v>
      </c>
      <c r="B36" s="65">
        <v>21</v>
      </c>
      <c r="C36" s="39">
        <f>IF(B45=0, "-", B36/B45)</f>
        <v>2.364864864864865E-2</v>
      </c>
      <c r="D36" s="65">
        <v>15</v>
      </c>
      <c r="E36" s="21">
        <f>IF(D45=0, "-", D36/D45)</f>
        <v>3.048780487804878E-2</v>
      </c>
      <c r="F36" s="81">
        <v>131</v>
      </c>
      <c r="G36" s="39">
        <f>IF(F45=0, "-", F36/F45)</f>
        <v>1.9085081585081584E-2</v>
      </c>
      <c r="H36" s="65">
        <v>219</v>
      </c>
      <c r="I36" s="21">
        <f>IF(H45=0, "-", H36/H45)</f>
        <v>3.2912533814247066E-2</v>
      </c>
      <c r="J36" s="20">
        <f t="shared" si="0"/>
        <v>0.4</v>
      </c>
      <c r="K36" s="21">
        <f t="shared" si="1"/>
        <v>-0.40182648401826482</v>
      </c>
    </row>
    <row r="37" spans="1:11" x14ac:dyDescent="0.25">
      <c r="A37" s="7" t="s">
        <v>75</v>
      </c>
      <c r="B37" s="65">
        <v>3</v>
      </c>
      <c r="C37" s="39">
        <f>IF(B45=0, "-", B37/B45)</f>
        <v>3.3783783783783786E-3</v>
      </c>
      <c r="D37" s="65">
        <v>0</v>
      </c>
      <c r="E37" s="21">
        <f>IF(D45=0, "-", D37/D45)</f>
        <v>0</v>
      </c>
      <c r="F37" s="81">
        <v>7</v>
      </c>
      <c r="G37" s="39">
        <f>IF(F45=0, "-", F37/F45)</f>
        <v>1.0198135198135198E-3</v>
      </c>
      <c r="H37" s="65">
        <v>2</v>
      </c>
      <c r="I37" s="21">
        <f>IF(H45=0, "-", H37/H45)</f>
        <v>3.0057108506161706E-4</v>
      </c>
      <c r="J37" s="20" t="str">
        <f t="shared" si="0"/>
        <v>-</v>
      </c>
      <c r="K37" s="21">
        <f t="shared" si="1"/>
        <v>2.5</v>
      </c>
    </row>
    <row r="38" spans="1:11" x14ac:dyDescent="0.25">
      <c r="A38" s="7" t="s">
        <v>76</v>
      </c>
      <c r="B38" s="65">
        <v>43</v>
      </c>
      <c r="C38" s="39">
        <f>IF(B45=0, "-", B38/B45)</f>
        <v>4.8423423423423421E-2</v>
      </c>
      <c r="D38" s="65">
        <v>66</v>
      </c>
      <c r="E38" s="21">
        <f>IF(D45=0, "-", D38/D45)</f>
        <v>0.13414634146341464</v>
      </c>
      <c r="F38" s="81">
        <v>465</v>
      </c>
      <c r="G38" s="39">
        <f>IF(F45=0, "-", F38/F45)</f>
        <v>6.7744755244755248E-2</v>
      </c>
      <c r="H38" s="65">
        <v>619</v>
      </c>
      <c r="I38" s="21">
        <f>IF(H45=0, "-", H38/H45)</f>
        <v>9.3026750826570484E-2</v>
      </c>
      <c r="J38" s="20">
        <f t="shared" si="0"/>
        <v>-0.34848484848484851</v>
      </c>
      <c r="K38" s="21">
        <f t="shared" si="1"/>
        <v>-0.24878836833602586</v>
      </c>
    </row>
    <row r="39" spans="1:11" x14ac:dyDescent="0.25">
      <c r="A39" s="7" t="s">
        <v>77</v>
      </c>
      <c r="B39" s="65">
        <v>18</v>
      </c>
      <c r="C39" s="39">
        <f>IF(B45=0, "-", B39/B45)</f>
        <v>2.0270270270270271E-2</v>
      </c>
      <c r="D39" s="65">
        <v>3</v>
      </c>
      <c r="E39" s="21">
        <f>IF(D45=0, "-", D39/D45)</f>
        <v>6.0975609756097563E-3</v>
      </c>
      <c r="F39" s="81">
        <v>134</v>
      </c>
      <c r="G39" s="39">
        <f>IF(F45=0, "-", F39/F45)</f>
        <v>1.9522144522144524E-2</v>
      </c>
      <c r="H39" s="65">
        <v>83</v>
      </c>
      <c r="I39" s="21">
        <f>IF(H45=0, "-", H39/H45)</f>
        <v>1.2473700030057109E-2</v>
      </c>
      <c r="J39" s="20">
        <f t="shared" si="0"/>
        <v>5</v>
      </c>
      <c r="K39" s="21">
        <f t="shared" si="1"/>
        <v>0.61445783132530118</v>
      </c>
    </row>
    <row r="40" spans="1:11" x14ac:dyDescent="0.25">
      <c r="A40" s="7" t="s">
        <v>78</v>
      </c>
      <c r="B40" s="65">
        <v>177</v>
      </c>
      <c r="C40" s="39">
        <f>IF(B45=0, "-", B40/B45)</f>
        <v>0.19932432432432431</v>
      </c>
      <c r="D40" s="65">
        <v>0</v>
      </c>
      <c r="E40" s="21">
        <f>IF(D45=0, "-", D40/D45)</f>
        <v>0</v>
      </c>
      <c r="F40" s="81">
        <v>203</v>
      </c>
      <c r="G40" s="39">
        <f>IF(F45=0, "-", F40/F45)</f>
        <v>2.9574592074592076E-2</v>
      </c>
      <c r="H40" s="65">
        <v>0</v>
      </c>
      <c r="I40" s="21">
        <f>IF(H45=0, "-", H40/H45)</f>
        <v>0</v>
      </c>
      <c r="J40" s="20" t="str">
        <f t="shared" si="0"/>
        <v>-</v>
      </c>
      <c r="K40" s="21" t="str">
        <f t="shared" si="1"/>
        <v>-</v>
      </c>
    </row>
    <row r="41" spans="1:11" x14ac:dyDescent="0.25">
      <c r="A41" s="7" t="s">
        <v>79</v>
      </c>
      <c r="B41" s="65">
        <v>62</v>
      </c>
      <c r="C41" s="39">
        <f>IF(B45=0, "-", B41/B45)</f>
        <v>6.9819819819819814E-2</v>
      </c>
      <c r="D41" s="65">
        <v>89</v>
      </c>
      <c r="E41" s="21">
        <f>IF(D45=0, "-", D41/D45)</f>
        <v>0.18089430894308944</v>
      </c>
      <c r="F41" s="81">
        <v>1054</v>
      </c>
      <c r="G41" s="39">
        <f>IF(F45=0, "-", F41/F45)</f>
        <v>0.15355477855477856</v>
      </c>
      <c r="H41" s="65">
        <v>1014</v>
      </c>
      <c r="I41" s="21">
        <f>IF(H45=0, "-", H41/H45)</f>
        <v>0.15238954012623984</v>
      </c>
      <c r="J41" s="20">
        <f t="shared" si="0"/>
        <v>-0.30337078651685395</v>
      </c>
      <c r="K41" s="21">
        <f t="shared" si="1"/>
        <v>3.9447731755424063E-2</v>
      </c>
    </row>
    <row r="42" spans="1:11" x14ac:dyDescent="0.25">
      <c r="A42" s="7" t="s">
        <v>80</v>
      </c>
      <c r="B42" s="65">
        <v>62</v>
      </c>
      <c r="C42" s="39">
        <f>IF(B45=0, "-", B42/B45)</f>
        <v>6.9819819819819814E-2</v>
      </c>
      <c r="D42" s="65">
        <v>37</v>
      </c>
      <c r="E42" s="21">
        <f>IF(D45=0, "-", D42/D45)</f>
        <v>7.5203252032520332E-2</v>
      </c>
      <c r="F42" s="81">
        <v>337</v>
      </c>
      <c r="G42" s="39">
        <f>IF(F45=0, "-", F42/F45)</f>
        <v>4.90967365967366E-2</v>
      </c>
      <c r="H42" s="65">
        <v>405</v>
      </c>
      <c r="I42" s="21">
        <f>IF(H45=0, "-", H42/H45)</f>
        <v>6.0865644724977457E-2</v>
      </c>
      <c r="J42" s="20">
        <f t="shared" si="0"/>
        <v>0.67567567567567566</v>
      </c>
      <c r="K42" s="21">
        <f t="shared" si="1"/>
        <v>-0.16790123456790124</v>
      </c>
    </row>
    <row r="43" spans="1:11" x14ac:dyDescent="0.25">
      <c r="A43" s="7" t="s">
        <v>81</v>
      </c>
      <c r="B43" s="65">
        <v>23</v>
      </c>
      <c r="C43" s="39">
        <f>IF(B45=0, "-", B43/B45)</f>
        <v>2.59009009009009E-2</v>
      </c>
      <c r="D43" s="65">
        <v>13</v>
      </c>
      <c r="E43" s="21">
        <f>IF(D45=0, "-", D43/D45)</f>
        <v>2.6422764227642278E-2</v>
      </c>
      <c r="F43" s="81">
        <v>192</v>
      </c>
      <c r="G43" s="39">
        <f>IF(F45=0, "-", F43/F45)</f>
        <v>2.7972027972027972E-2</v>
      </c>
      <c r="H43" s="65">
        <v>184</v>
      </c>
      <c r="I43" s="21">
        <f>IF(H45=0, "-", H43/H45)</f>
        <v>2.765253982566877E-2</v>
      </c>
      <c r="J43" s="20">
        <f t="shared" si="0"/>
        <v>0.76923076923076927</v>
      </c>
      <c r="K43" s="21">
        <f t="shared" si="1"/>
        <v>4.3478260869565216E-2</v>
      </c>
    </row>
    <row r="44" spans="1:11" x14ac:dyDescent="0.25">
      <c r="A44" s="2"/>
      <c r="B44" s="68"/>
      <c r="C44" s="33"/>
      <c r="D44" s="68"/>
      <c r="E44" s="6"/>
      <c r="F44" s="82"/>
      <c r="G44" s="33"/>
      <c r="H44" s="68"/>
      <c r="I44" s="6"/>
      <c r="J44" s="5"/>
      <c r="K44" s="6"/>
    </row>
    <row r="45" spans="1:11" s="43" customFormat="1" x14ac:dyDescent="0.25">
      <c r="A45" s="162" t="s">
        <v>515</v>
      </c>
      <c r="B45" s="71">
        <f>SUM(B7:B44)</f>
        <v>888</v>
      </c>
      <c r="C45" s="40">
        <v>1</v>
      </c>
      <c r="D45" s="71">
        <f>SUM(D7:D44)</f>
        <v>492</v>
      </c>
      <c r="E45" s="41">
        <v>1</v>
      </c>
      <c r="F45" s="77">
        <f>SUM(F7:F44)</f>
        <v>6864</v>
      </c>
      <c r="G45" s="42">
        <v>1</v>
      </c>
      <c r="H45" s="71">
        <f>SUM(H7:H44)</f>
        <v>6654</v>
      </c>
      <c r="I45" s="41">
        <v>1</v>
      </c>
      <c r="J45" s="37">
        <f>IF(D45=0, "-", (B45-D45)/D45)</f>
        <v>0.80487804878048785</v>
      </c>
      <c r="K45" s="38">
        <f>IF(H45=0, "-", (F45-H45)/H45)</f>
        <v>3.1559963931469794E-2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6"/>
  <sheetViews>
    <sheetView tabSelected="1" workbookViewId="0">
      <selection activeCell="M1" sqref="M1"/>
    </sheetView>
  </sheetViews>
  <sheetFormatPr defaultRowHeight="13.2" x14ac:dyDescent="0.25"/>
  <cols>
    <col min="1" max="1" width="30" bestFit="1" customWidth="1"/>
    <col min="2" max="2" width="7.33203125" bestFit="1" customWidth="1"/>
    <col min="3" max="3" width="7.33203125" customWidth="1"/>
    <col min="4" max="4" width="7.33203125" bestFit="1" customWidth="1"/>
    <col min="5" max="5" width="7.33203125" customWidth="1"/>
    <col min="6" max="6" width="7.33203125" bestFit="1" customWidth="1"/>
    <col min="7" max="7" width="7.33203125" customWidth="1"/>
    <col min="8" max="8" width="7.33203125" bestFit="1" customWidth="1"/>
    <col min="9" max="9" width="7.33203125" customWidth="1"/>
    <col min="10" max="11" width="7.664062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92</v>
      </c>
      <c r="B2" s="202" t="s">
        <v>83</v>
      </c>
      <c r="C2" s="198"/>
      <c r="D2" s="198"/>
      <c r="E2" s="203"/>
      <c r="F2" s="203"/>
      <c r="G2" s="203"/>
      <c r="H2" s="203"/>
      <c r="I2" s="203"/>
      <c r="J2" s="203"/>
      <c r="K2" s="203"/>
    </row>
    <row r="4" spans="1:11" ht="15.6" x14ac:dyDescent="0.3">
      <c r="A4" s="164" t="s">
        <v>108</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110</v>
      </c>
      <c r="B6" s="61" t="s">
        <v>12</v>
      </c>
      <c r="C6" s="62" t="s">
        <v>13</v>
      </c>
      <c r="D6" s="61" t="s">
        <v>12</v>
      </c>
      <c r="E6" s="63" t="s">
        <v>13</v>
      </c>
      <c r="F6" s="62" t="s">
        <v>12</v>
      </c>
      <c r="G6" s="62" t="s">
        <v>13</v>
      </c>
      <c r="H6" s="61" t="s">
        <v>12</v>
      </c>
      <c r="I6" s="63" t="s">
        <v>13</v>
      </c>
      <c r="J6" s="61"/>
      <c r="K6" s="63"/>
    </row>
    <row r="7" spans="1:11" x14ac:dyDescent="0.25">
      <c r="A7" s="7" t="s">
        <v>430</v>
      </c>
      <c r="B7" s="65">
        <v>0</v>
      </c>
      <c r="C7" s="34">
        <f>IF(B13=0, "-", B7/B13)</f>
        <v>0</v>
      </c>
      <c r="D7" s="65">
        <v>0</v>
      </c>
      <c r="E7" s="9" t="str">
        <f>IF(D13=0, "-", D7/D13)</f>
        <v>-</v>
      </c>
      <c r="F7" s="81">
        <v>0</v>
      </c>
      <c r="G7" s="34">
        <f>IF(F13=0, "-", F7/F13)</f>
        <v>0</v>
      </c>
      <c r="H7" s="65">
        <v>2</v>
      </c>
      <c r="I7" s="9">
        <f>IF(H13=0, "-", H7/H13)</f>
        <v>0.1111111111111111</v>
      </c>
      <c r="J7" s="8" t="str">
        <f>IF(D7=0, "-", IF((B7-D7)/D7&lt;10, (B7-D7)/D7, "&gt;999%"))</f>
        <v>-</v>
      </c>
      <c r="K7" s="9">
        <f>IF(H7=0, "-", IF((F7-H7)/H7&lt;10, (F7-H7)/H7, "&gt;999%"))</f>
        <v>-1</v>
      </c>
    </row>
    <row r="8" spans="1:11" x14ac:dyDescent="0.25">
      <c r="A8" s="7" t="s">
        <v>431</v>
      </c>
      <c r="B8" s="65">
        <v>0</v>
      </c>
      <c r="C8" s="34">
        <f>IF(B13=0, "-", B8/B13)</f>
        <v>0</v>
      </c>
      <c r="D8" s="65">
        <v>0</v>
      </c>
      <c r="E8" s="9" t="str">
        <f>IF(D13=0, "-", D8/D13)</f>
        <v>-</v>
      </c>
      <c r="F8" s="81">
        <v>3</v>
      </c>
      <c r="G8" s="34">
        <f>IF(F13=0, "-", F8/F13)</f>
        <v>0.1875</v>
      </c>
      <c r="H8" s="65">
        <v>1</v>
      </c>
      <c r="I8" s="9">
        <f>IF(H13=0, "-", H8/H13)</f>
        <v>5.5555555555555552E-2</v>
      </c>
      <c r="J8" s="8" t="str">
        <f>IF(D8=0, "-", IF((B8-D8)/D8&lt;10, (B8-D8)/D8, "&gt;999%"))</f>
        <v>-</v>
      </c>
      <c r="K8" s="9">
        <f>IF(H8=0, "-", IF((F8-H8)/H8&lt;10, (F8-H8)/H8, "&gt;999%"))</f>
        <v>2</v>
      </c>
    </row>
    <row r="9" spans="1:11" x14ac:dyDescent="0.25">
      <c r="A9" s="7" t="s">
        <v>432</v>
      </c>
      <c r="B9" s="65">
        <v>0</v>
      </c>
      <c r="C9" s="34">
        <f>IF(B13=0, "-", B9/B13)</f>
        <v>0</v>
      </c>
      <c r="D9" s="65">
        <v>0</v>
      </c>
      <c r="E9" s="9" t="str">
        <f>IF(D13=0, "-", D9/D13)</f>
        <v>-</v>
      </c>
      <c r="F9" s="81">
        <v>1</v>
      </c>
      <c r="G9" s="34">
        <f>IF(F13=0, "-", F9/F13)</f>
        <v>6.25E-2</v>
      </c>
      <c r="H9" s="65">
        <v>1</v>
      </c>
      <c r="I9" s="9">
        <f>IF(H13=0, "-", H9/H13)</f>
        <v>5.5555555555555552E-2</v>
      </c>
      <c r="J9" s="8" t="str">
        <f>IF(D9=0, "-", IF((B9-D9)/D9&lt;10, (B9-D9)/D9, "&gt;999%"))</f>
        <v>-</v>
      </c>
      <c r="K9" s="9">
        <f>IF(H9=0, "-", IF((F9-H9)/H9&lt;10, (F9-H9)/H9, "&gt;999%"))</f>
        <v>0</v>
      </c>
    </row>
    <row r="10" spans="1:11" x14ac:dyDescent="0.25">
      <c r="A10" s="7" t="s">
        <v>433</v>
      </c>
      <c r="B10" s="65">
        <v>1</v>
      </c>
      <c r="C10" s="34">
        <f>IF(B13=0, "-", B10/B13)</f>
        <v>1</v>
      </c>
      <c r="D10" s="65">
        <v>0</v>
      </c>
      <c r="E10" s="9" t="str">
        <f>IF(D13=0, "-", D10/D13)</f>
        <v>-</v>
      </c>
      <c r="F10" s="81">
        <v>9</v>
      </c>
      <c r="G10" s="34">
        <f>IF(F13=0, "-", F10/F13)</f>
        <v>0.5625</v>
      </c>
      <c r="H10" s="65">
        <v>14</v>
      </c>
      <c r="I10" s="9">
        <f>IF(H13=0, "-", H10/H13)</f>
        <v>0.77777777777777779</v>
      </c>
      <c r="J10" s="8" t="str">
        <f>IF(D10=0, "-", IF((B10-D10)/D10&lt;10, (B10-D10)/D10, "&gt;999%"))</f>
        <v>-</v>
      </c>
      <c r="K10" s="9">
        <f>IF(H10=0, "-", IF((F10-H10)/H10&lt;10, (F10-H10)/H10, "&gt;999%"))</f>
        <v>-0.35714285714285715</v>
      </c>
    </row>
    <row r="11" spans="1:11" x14ac:dyDescent="0.25">
      <c r="A11" s="7" t="s">
        <v>434</v>
      </c>
      <c r="B11" s="65">
        <v>0</v>
      </c>
      <c r="C11" s="34">
        <f>IF(B13=0, "-", B11/B13)</f>
        <v>0</v>
      </c>
      <c r="D11" s="65">
        <v>0</v>
      </c>
      <c r="E11" s="9" t="str">
        <f>IF(D13=0, "-", D11/D13)</f>
        <v>-</v>
      </c>
      <c r="F11" s="81">
        <v>3</v>
      </c>
      <c r="G11" s="34">
        <f>IF(F13=0, "-", F11/F13)</f>
        <v>0.1875</v>
      </c>
      <c r="H11" s="65">
        <v>0</v>
      </c>
      <c r="I11" s="9">
        <f>IF(H13=0, "-", H11/H13)</f>
        <v>0</v>
      </c>
      <c r="J11" s="8" t="str">
        <f>IF(D11=0, "-", IF((B11-D11)/D11&lt;10, (B11-D11)/D11, "&gt;999%"))</f>
        <v>-</v>
      </c>
      <c r="K11" s="9" t="str">
        <f>IF(H11=0, "-", IF((F11-H11)/H11&lt;10, (F11-H11)/H11, "&gt;999%"))</f>
        <v>-</v>
      </c>
    </row>
    <row r="12" spans="1:11" x14ac:dyDescent="0.25">
      <c r="A12" s="2"/>
      <c r="B12" s="68"/>
      <c r="C12" s="33"/>
      <c r="D12" s="68"/>
      <c r="E12" s="6"/>
      <c r="F12" s="82"/>
      <c r="G12" s="33"/>
      <c r="H12" s="68"/>
      <c r="I12" s="6"/>
      <c r="J12" s="5"/>
      <c r="K12" s="6"/>
    </row>
    <row r="13" spans="1:11" s="43" customFormat="1" x14ac:dyDescent="0.25">
      <c r="A13" s="162" t="s">
        <v>537</v>
      </c>
      <c r="B13" s="71">
        <f>SUM(B7:B12)</f>
        <v>1</v>
      </c>
      <c r="C13" s="40">
        <f>B13/1498</f>
        <v>6.6755674232309744E-4</v>
      </c>
      <c r="D13" s="71">
        <f>SUM(D7:D12)</f>
        <v>0</v>
      </c>
      <c r="E13" s="41">
        <f>D13/893</f>
        <v>0</v>
      </c>
      <c r="F13" s="77">
        <f>SUM(F7:F12)</f>
        <v>16</v>
      </c>
      <c r="G13" s="42">
        <f>F13/12228</f>
        <v>1.3084723585214263E-3</v>
      </c>
      <c r="H13" s="71">
        <f>SUM(H7:H12)</f>
        <v>18</v>
      </c>
      <c r="I13" s="41">
        <f>H13/12224</f>
        <v>1.4725130890052356E-3</v>
      </c>
      <c r="J13" s="37" t="str">
        <f>IF(D13=0, "-", IF((B13-D13)/D13&lt;10, (B13-D13)/D13, "&gt;999%"))</f>
        <v>-</v>
      </c>
      <c r="K13" s="38">
        <f>IF(H13=0, "-", IF((F13-H13)/H13&lt;10, (F13-H13)/H13, "&gt;999%"))</f>
        <v>-0.1111111111111111</v>
      </c>
    </row>
    <row r="14" spans="1:11" x14ac:dyDescent="0.25">
      <c r="B14" s="83"/>
      <c r="D14" s="83"/>
      <c r="F14" s="83"/>
      <c r="H14" s="83"/>
    </row>
    <row r="15" spans="1:11" x14ac:dyDescent="0.25">
      <c r="A15" s="163" t="s">
        <v>111</v>
      </c>
      <c r="B15" s="61" t="s">
        <v>12</v>
      </c>
      <c r="C15" s="62" t="s">
        <v>13</v>
      </c>
      <c r="D15" s="61" t="s">
        <v>12</v>
      </c>
      <c r="E15" s="63" t="s">
        <v>13</v>
      </c>
      <c r="F15" s="62" t="s">
        <v>12</v>
      </c>
      <c r="G15" s="62" t="s">
        <v>13</v>
      </c>
      <c r="H15" s="61" t="s">
        <v>12</v>
      </c>
      <c r="I15" s="63" t="s">
        <v>13</v>
      </c>
      <c r="J15" s="61"/>
      <c r="K15" s="63"/>
    </row>
    <row r="16" spans="1:11" x14ac:dyDescent="0.25">
      <c r="A16" s="7" t="s">
        <v>435</v>
      </c>
      <c r="B16" s="65">
        <v>0</v>
      </c>
      <c r="C16" s="34" t="str">
        <f>IF(B18=0, "-", B16/B18)</f>
        <v>-</v>
      </c>
      <c r="D16" s="65">
        <v>0</v>
      </c>
      <c r="E16" s="9" t="str">
        <f>IF(D18=0, "-", D16/D18)</f>
        <v>-</v>
      </c>
      <c r="F16" s="81">
        <v>0</v>
      </c>
      <c r="G16" s="34" t="str">
        <f>IF(F18=0, "-", F16/F18)</f>
        <v>-</v>
      </c>
      <c r="H16" s="65">
        <v>2</v>
      </c>
      <c r="I16" s="9">
        <f>IF(H18=0, "-", H16/H18)</f>
        <v>1</v>
      </c>
      <c r="J16" s="8" t="str">
        <f>IF(D16=0, "-", IF((B16-D16)/D16&lt;10, (B16-D16)/D16, "&gt;999%"))</f>
        <v>-</v>
      </c>
      <c r="K16" s="9">
        <f>IF(H16=0, "-", IF((F16-H16)/H16&lt;10, (F16-H16)/H16, "&gt;999%"))</f>
        <v>-1</v>
      </c>
    </row>
    <row r="17" spans="1:11" x14ac:dyDescent="0.25">
      <c r="A17" s="2"/>
      <c r="B17" s="68"/>
      <c r="C17" s="33"/>
      <c r="D17" s="68"/>
      <c r="E17" s="6"/>
      <c r="F17" s="82"/>
      <c r="G17" s="33"/>
      <c r="H17" s="68"/>
      <c r="I17" s="6"/>
      <c r="J17" s="5"/>
      <c r="K17" s="6"/>
    </row>
    <row r="18" spans="1:11" s="43" customFormat="1" x14ac:dyDescent="0.25">
      <c r="A18" s="162" t="s">
        <v>536</v>
      </c>
      <c r="B18" s="71">
        <f>SUM(B16:B17)</f>
        <v>0</v>
      </c>
      <c r="C18" s="40">
        <f>B18/1498</f>
        <v>0</v>
      </c>
      <c r="D18" s="71">
        <f>SUM(D16:D17)</f>
        <v>0</v>
      </c>
      <c r="E18" s="41">
        <f>D18/893</f>
        <v>0</v>
      </c>
      <c r="F18" s="77">
        <f>SUM(F16:F17)</f>
        <v>0</v>
      </c>
      <c r="G18" s="42">
        <f>F18/12228</f>
        <v>0</v>
      </c>
      <c r="H18" s="71">
        <f>SUM(H16:H17)</f>
        <v>2</v>
      </c>
      <c r="I18" s="41">
        <f>H18/12224</f>
        <v>1.6361256544502619E-4</v>
      </c>
      <c r="J18" s="37" t="str">
        <f>IF(D18=0, "-", IF((B18-D18)/D18&lt;10, (B18-D18)/D18, "&gt;999%"))</f>
        <v>-</v>
      </c>
      <c r="K18" s="38">
        <f>IF(H18=0, "-", IF((F18-H18)/H18&lt;10, (F18-H18)/H18, "&gt;999%"))</f>
        <v>-1</v>
      </c>
    </row>
    <row r="19" spans="1:11" x14ac:dyDescent="0.25">
      <c r="B19" s="83"/>
      <c r="D19" s="83"/>
      <c r="F19" s="83"/>
      <c r="H19" s="83"/>
    </row>
    <row r="20" spans="1:11" x14ac:dyDescent="0.25">
      <c r="A20" s="163" t="s">
        <v>112</v>
      </c>
      <c r="B20" s="61" t="s">
        <v>12</v>
      </c>
      <c r="C20" s="62" t="s">
        <v>13</v>
      </c>
      <c r="D20" s="61" t="s">
        <v>12</v>
      </c>
      <c r="E20" s="63" t="s">
        <v>13</v>
      </c>
      <c r="F20" s="62" t="s">
        <v>12</v>
      </c>
      <c r="G20" s="62" t="s">
        <v>13</v>
      </c>
      <c r="H20" s="61" t="s">
        <v>12</v>
      </c>
      <c r="I20" s="63" t="s">
        <v>13</v>
      </c>
      <c r="J20" s="61"/>
      <c r="K20" s="63"/>
    </row>
    <row r="21" spans="1:11" x14ac:dyDescent="0.25">
      <c r="A21" s="7" t="s">
        <v>436</v>
      </c>
      <c r="B21" s="65">
        <v>0</v>
      </c>
      <c r="C21" s="34">
        <f>IF(B25=0, "-", B21/B25)</f>
        <v>0</v>
      </c>
      <c r="D21" s="65">
        <v>0</v>
      </c>
      <c r="E21" s="9">
        <f>IF(D25=0, "-", D21/D25)</f>
        <v>0</v>
      </c>
      <c r="F21" s="81">
        <v>4</v>
      </c>
      <c r="G21" s="34">
        <f>IF(F25=0, "-", F21/F25)</f>
        <v>0.22222222222222221</v>
      </c>
      <c r="H21" s="65">
        <v>0</v>
      </c>
      <c r="I21" s="9">
        <f>IF(H25=0, "-", H21/H25)</f>
        <v>0</v>
      </c>
      <c r="J21" s="8" t="str">
        <f>IF(D21=0, "-", IF((B21-D21)/D21&lt;10, (B21-D21)/D21, "&gt;999%"))</f>
        <v>-</v>
      </c>
      <c r="K21" s="9" t="str">
        <f>IF(H21=0, "-", IF((F21-H21)/H21&lt;10, (F21-H21)/H21, "&gt;999%"))</f>
        <v>-</v>
      </c>
    </row>
    <row r="22" spans="1:11" x14ac:dyDescent="0.25">
      <c r="A22" s="7" t="s">
        <v>437</v>
      </c>
      <c r="B22" s="65">
        <v>0</v>
      </c>
      <c r="C22" s="34">
        <f>IF(B25=0, "-", B22/B25)</f>
        <v>0</v>
      </c>
      <c r="D22" s="65">
        <v>0</v>
      </c>
      <c r="E22" s="9">
        <f>IF(D25=0, "-", D22/D25)</f>
        <v>0</v>
      </c>
      <c r="F22" s="81">
        <v>4</v>
      </c>
      <c r="G22" s="34">
        <f>IF(F25=0, "-", F22/F25)</f>
        <v>0.22222222222222221</v>
      </c>
      <c r="H22" s="65">
        <v>4</v>
      </c>
      <c r="I22" s="9">
        <f>IF(H25=0, "-", H22/H25)</f>
        <v>0.2857142857142857</v>
      </c>
      <c r="J22" s="8" t="str">
        <f>IF(D22=0, "-", IF((B22-D22)/D22&lt;10, (B22-D22)/D22, "&gt;999%"))</f>
        <v>-</v>
      </c>
      <c r="K22" s="9">
        <f>IF(H22=0, "-", IF((F22-H22)/H22&lt;10, (F22-H22)/H22, "&gt;999%"))</f>
        <v>0</v>
      </c>
    </row>
    <row r="23" spans="1:11" x14ac:dyDescent="0.25">
      <c r="A23" s="7" t="s">
        <v>438</v>
      </c>
      <c r="B23" s="65">
        <v>2</v>
      </c>
      <c r="C23" s="34">
        <f>IF(B25=0, "-", B23/B25)</f>
        <v>1</v>
      </c>
      <c r="D23" s="65">
        <v>2</v>
      </c>
      <c r="E23" s="9">
        <f>IF(D25=0, "-", D23/D25)</f>
        <v>1</v>
      </c>
      <c r="F23" s="81">
        <v>10</v>
      </c>
      <c r="G23" s="34">
        <f>IF(F25=0, "-", F23/F25)</f>
        <v>0.55555555555555558</v>
      </c>
      <c r="H23" s="65">
        <v>10</v>
      </c>
      <c r="I23" s="9">
        <f>IF(H25=0, "-", H23/H25)</f>
        <v>0.7142857142857143</v>
      </c>
      <c r="J23" s="8">
        <f>IF(D23=0, "-", IF((B23-D23)/D23&lt;10, (B23-D23)/D23, "&gt;999%"))</f>
        <v>0</v>
      </c>
      <c r="K23" s="9">
        <f>IF(H23=0, "-", IF((F23-H23)/H23&lt;10, (F23-H23)/H23, "&gt;999%"))</f>
        <v>0</v>
      </c>
    </row>
    <row r="24" spans="1:11" x14ac:dyDescent="0.25">
      <c r="A24" s="2"/>
      <c r="B24" s="68"/>
      <c r="C24" s="33"/>
      <c r="D24" s="68"/>
      <c r="E24" s="6"/>
      <c r="F24" s="82"/>
      <c r="G24" s="33"/>
      <c r="H24" s="68"/>
      <c r="I24" s="6"/>
      <c r="J24" s="5"/>
      <c r="K24" s="6"/>
    </row>
    <row r="25" spans="1:11" s="43" customFormat="1" x14ac:dyDescent="0.25">
      <c r="A25" s="162" t="s">
        <v>535</v>
      </c>
      <c r="B25" s="71">
        <f>SUM(B21:B24)</f>
        <v>2</v>
      </c>
      <c r="C25" s="40">
        <f>B25/1498</f>
        <v>1.3351134846461949E-3</v>
      </c>
      <c r="D25" s="71">
        <f>SUM(D21:D24)</f>
        <v>2</v>
      </c>
      <c r="E25" s="41">
        <f>D25/893</f>
        <v>2.2396416573348264E-3</v>
      </c>
      <c r="F25" s="77">
        <f>SUM(F21:F24)</f>
        <v>18</v>
      </c>
      <c r="G25" s="42">
        <f>F25/12228</f>
        <v>1.4720314033366045E-3</v>
      </c>
      <c r="H25" s="71">
        <f>SUM(H21:H24)</f>
        <v>14</v>
      </c>
      <c r="I25" s="41">
        <f>H25/12224</f>
        <v>1.1452879581151832E-3</v>
      </c>
      <c r="J25" s="37">
        <f>IF(D25=0, "-", IF((B25-D25)/D25&lt;10, (B25-D25)/D25, "&gt;999%"))</f>
        <v>0</v>
      </c>
      <c r="K25" s="38">
        <f>IF(H25=0, "-", IF((F25-H25)/H25&lt;10, (F25-H25)/H25, "&gt;999%"))</f>
        <v>0.2857142857142857</v>
      </c>
    </row>
    <row r="26" spans="1:11" x14ac:dyDescent="0.25">
      <c r="B26" s="83"/>
      <c r="D26" s="83"/>
      <c r="F26" s="83"/>
      <c r="H26" s="83"/>
    </row>
    <row r="27" spans="1:11" x14ac:dyDescent="0.25">
      <c r="A27" s="163" t="s">
        <v>113</v>
      </c>
      <c r="B27" s="61" t="s">
        <v>12</v>
      </c>
      <c r="C27" s="62" t="s">
        <v>13</v>
      </c>
      <c r="D27" s="61" t="s">
        <v>12</v>
      </c>
      <c r="E27" s="63" t="s">
        <v>13</v>
      </c>
      <c r="F27" s="62" t="s">
        <v>12</v>
      </c>
      <c r="G27" s="62" t="s">
        <v>13</v>
      </c>
      <c r="H27" s="61" t="s">
        <v>12</v>
      </c>
      <c r="I27" s="63" t="s">
        <v>13</v>
      </c>
      <c r="J27" s="61"/>
      <c r="K27" s="63"/>
    </row>
    <row r="28" spans="1:11" x14ac:dyDescent="0.25">
      <c r="A28" s="7" t="s">
        <v>439</v>
      </c>
      <c r="B28" s="65">
        <v>4</v>
      </c>
      <c r="C28" s="34">
        <f>IF(B40=0, "-", B28/B40)</f>
        <v>0.17391304347826086</v>
      </c>
      <c r="D28" s="65">
        <v>0</v>
      </c>
      <c r="E28" s="9">
        <f>IF(D40=0, "-", D28/D40)</f>
        <v>0</v>
      </c>
      <c r="F28" s="81">
        <v>16</v>
      </c>
      <c r="G28" s="34">
        <f>IF(F40=0, "-", F28/F40)</f>
        <v>6.6390041493775934E-2</v>
      </c>
      <c r="H28" s="65">
        <v>36</v>
      </c>
      <c r="I28" s="9">
        <f>IF(H40=0, "-", H28/H40)</f>
        <v>0.12080536912751678</v>
      </c>
      <c r="J28" s="8" t="str">
        <f t="shared" ref="J28:J38" si="0">IF(D28=0, "-", IF((B28-D28)/D28&lt;10, (B28-D28)/D28, "&gt;999%"))</f>
        <v>-</v>
      </c>
      <c r="K28" s="9">
        <f t="shared" ref="K28:K38" si="1">IF(H28=0, "-", IF((F28-H28)/H28&lt;10, (F28-H28)/H28, "&gt;999%"))</f>
        <v>-0.55555555555555558</v>
      </c>
    </row>
    <row r="29" spans="1:11" x14ac:dyDescent="0.25">
      <c r="A29" s="7" t="s">
        <v>440</v>
      </c>
      <c r="B29" s="65">
        <v>0</v>
      </c>
      <c r="C29" s="34">
        <f>IF(B40=0, "-", B29/B40)</f>
        <v>0</v>
      </c>
      <c r="D29" s="65">
        <v>2</v>
      </c>
      <c r="E29" s="9">
        <f>IF(D40=0, "-", D29/D40)</f>
        <v>6.4516129032258063E-2</v>
      </c>
      <c r="F29" s="81">
        <v>0</v>
      </c>
      <c r="G29" s="34">
        <f>IF(F40=0, "-", F29/F40)</f>
        <v>0</v>
      </c>
      <c r="H29" s="65">
        <v>60</v>
      </c>
      <c r="I29" s="9">
        <f>IF(H40=0, "-", H29/H40)</f>
        <v>0.20134228187919462</v>
      </c>
      <c r="J29" s="8">
        <f t="shared" si="0"/>
        <v>-1</v>
      </c>
      <c r="K29" s="9">
        <f t="shared" si="1"/>
        <v>-1</v>
      </c>
    </row>
    <row r="30" spans="1:11" x14ac:dyDescent="0.25">
      <c r="A30" s="7" t="s">
        <v>441</v>
      </c>
      <c r="B30" s="65">
        <v>4</v>
      </c>
      <c r="C30" s="34">
        <f>IF(B40=0, "-", B30/B40)</f>
        <v>0.17391304347826086</v>
      </c>
      <c r="D30" s="65">
        <v>3</v>
      </c>
      <c r="E30" s="9">
        <f>IF(D40=0, "-", D30/D40)</f>
        <v>9.6774193548387094E-2</v>
      </c>
      <c r="F30" s="81">
        <v>52</v>
      </c>
      <c r="G30" s="34">
        <f>IF(F40=0, "-", F30/F40)</f>
        <v>0.21576763485477179</v>
      </c>
      <c r="H30" s="65">
        <v>3</v>
      </c>
      <c r="I30" s="9">
        <f>IF(H40=0, "-", H30/H40)</f>
        <v>1.0067114093959731E-2</v>
      </c>
      <c r="J30" s="8">
        <f t="shared" si="0"/>
        <v>0.33333333333333331</v>
      </c>
      <c r="K30" s="9" t="str">
        <f t="shared" si="1"/>
        <v>&gt;999%</v>
      </c>
    </row>
    <row r="31" spans="1:11" x14ac:dyDescent="0.25">
      <c r="A31" s="7" t="s">
        <v>442</v>
      </c>
      <c r="B31" s="65">
        <v>2</v>
      </c>
      <c r="C31" s="34">
        <f>IF(B40=0, "-", B31/B40)</f>
        <v>8.6956521739130432E-2</v>
      </c>
      <c r="D31" s="65">
        <v>7</v>
      </c>
      <c r="E31" s="9">
        <f>IF(D40=0, "-", D31/D40)</f>
        <v>0.22580645161290322</v>
      </c>
      <c r="F31" s="81">
        <v>16</v>
      </c>
      <c r="G31" s="34">
        <f>IF(F40=0, "-", F31/F40)</f>
        <v>6.6390041493775934E-2</v>
      </c>
      <c r="H31" s="65">
        <v>17</v>
      </c>
      <c r="I31" s="9">
        <f>IF(H40=0, "-", H31/H40)</f>
        <v>5.7046979865771813E-2</v>
      </c>
      <c r="J31" s="8">
        <f t="shared" si="0"/>
        <v>-0.7142857142857143</v>
      </c>
      <c r="K31" s="9">
        <f t="shared" si="1"/>
        <v>-5.8823529411764705E-2</v>
      </c>
    </row>
    <row r="32" spans="1:11" x14ac:dyDescent="0.25">
      <c r="A32" s="7" t="s">
        <v>443</v>
      </c>
      <c r="B32" s="65">
        <v>2</v>
      </c>
      <c r="C32" s="34">
        <f>IF(B40=0, "-", B32/B40)</f>
        <v>8.6956521739130432E-2</v>
      </c>
      <c r="D32" s="65">
        <v>0</v>
      </c>
      <c r="E32" s="9">
        <f>IF(D40=0, "-", D32/D40)</f>
        <v>0</v>
      </c>
      <c r="F32" s="81">
        <v>7</v>
      </c>
      <c r="G32" s="34">
        <f>IF(F40=0, "-", F32/F40)</f>
        <v>2.9045643153526972E-2</v>
      </c>
      <c r="H32" s="65">
        <v>3</v>
      </c>
      <c r="I32" s="9">
        <f>IF(H40=0, "-", H32/H40)</f>
        <v>1.0067114093959731E-2</v>
      </c>
      <c r="J32" s="8" t="str">
        <f t="shared" si="0"/>
        <v>-</v>
      </c>
      <c r="K32" s="9">
        <f t="shared" si="1"/>
        <v>1.3333333333333333</v>
      </c>
    </row>
    <row r="33" spans="1:11" x14ac:dyDescent="0.25">
      <c r="A33" s="7" t="s">
        <v>444</v>
      </c>
      <c r="B33" s="65">
        <v>0</v>
      </c>
      <c r="C33" s="34">
        <f>IF(B40=0, "-", B33/B40)</f>
        <v>0</v>
      </c>
      <c r="D33" s="65">
        <v>0</v>
      </c>
      <c r="E33" s="9">
        <f>IF(D40=0, "-", D33/D40)</f>
        <v>0</v>
      </c>
      <c r="F33" s="81">
        <v>8</v>
      </c>
      <c r="G33" s="34">
        <f>IF(F40=0, "-", F33/F40)</f>
        <v>3.3195020746887967E-2</v>
      </c>
      <c r="H33" s="65">
        <v>0</v>
      </c>
      <c r="I33" s="9">
        <f>IF(H40=0, "-", H33/H40)</f>
        <v>0</v>
      </c>
      <c r="J33" s="8" t="str">
        <f t="shared" si="0"/>
        <v>-</v>
      </c>
      <c r="K33" s="9" t="str">
        <f t="shared" si="1"/>
        <v>-</v>
      </c>
    </row>
    <row r="34" spans="1:11" x14ac:dyDescent="0.25">
      <c r="A34" s="7" t="s">
        <v>445</v>
      </c>
      <c r="B34" s="65">
        <v>0</v>
      </c>
      <c r="C34" s="34">
        <f>IF(B40=0, "-", B34/B40)</f>
        <v>0</v>
      </c>
      <c r="D34" s="65">
        <v>0</v>
      </c>
      <c r="E34" s="9">
        <f>IF(D40=0, "-", D34/D40)</f>
        <v>0</v>
      </c>
      <c r="F34" s="81">
        <v>4</v>
      </c>
      <c r="G34" s="34">
        <f>IF(F40=0, "-", F34/F40)</f>
        <v>1.6597510373443983E-2</v>
      </c>
      <c r="H34" s="65">
        <v>8</v>
      </c>
      <c r="I34" s="9">
        <f>IF(H40=0, "-", H34/H40)</f>
        <v>2.6845637583892617E-2</v>
      </c>
      <c r="J34" s="8" t="str">
        <f t="shared" si="0"/>
        <v>-</v>
      </c>
      <c r="K34" s="9">
        <f t="shared" si="1"/>
        <v>-0.5</v>
      </c>
    </row>
    <row r="35" spans="1:11" x14ac:dyDescent="0.25">
      <c r="A35" s="7" t="s">
        <v>446</v>
      </c>
      <c r="B35" s="65">
        <v>0</v>
      </c>
      <c r="C35" s="34">
        <f>IF(B40=0, "-", B35/B40)</f>
        <v>0</v>
      </c>
      <c r="D35" s="65">
        <v>0</v>
      </c>
      <c r="E35" s="9">
        <f>IF(D40=0, "-", D35/D40)</f>
        <v>0</v>
      </c>
      <c r="F35" s="81">
        <v>6</v>
      </c>
      <c r="G35" s="34">
        <f>IF(F40=0, "-", F35/F40)</f>
        <v>2.4896265560165973E-2</v>
      </c>
      <c r="H35" s="65">
        <v>1</v>
      </c>
      <c r="I35" s="9">
        <f>IF(H40=0, "-", H35/H40)</f>
        <v>3.3557046979865771E-3</v>
      </c>
      <c r="J35" s="8" t="str">
        <f t="shared" si="0"/>
        <v>-</v>
      </c>
      <c r="K35" s="9">
        <f t="shared" si="1"/>
        <v>5</v>
      </c>
    </row>
    <row r="36" spans="1:11" x14ac:dyDescent="0.25">
      <c r="A36" s="7" t="s">
        <v>447</v>
      </c>
      <c r="B36" s="65">
        <v>2</v>
      </c>
      <c r="C36" s="34">
        <f>IF(B40=0, "-", B36/B40)</f>
        <v>8.6956521739130432E-2</v>
      </c>
      <c r="D36" s="65">
        <v>0</v>
      </c>
      <c r="E36" s="9">
        <f>IF(D40=0, "-", D36/D40)</f>
        <v>0</v>
      </c>
      <c r="F36" s="81">
        <v>21</v>
      </c>
      <c r="G36" s="34">
        <f>IF(F40=0, "-", F36/F40)</f>
        <v>8.7136929460580909E-2</v>
      </c>
      <c r="H36" s="65">
        <v>17</v>
      </c>
      <c r="I36" s="9">
        <f>IF(H40=0, "-", H36/H40)</f>
        <v>5.7046979865771813E-2</v>
      </c>
      <c r="J36" s="8" t="str">
        <f t="shared" si="0"/>
        <v>-</v>
      </c>
      <c r="K36" s="9">
        <f t="shared" si="1"/>
        <v>0.23529411764705882</v>
      </c>
    </row>
    <row r="37" spans="1:11" x14ac:dyDescent="0.25">
      <c r="A37" s="7" t="s">
        <v>448</v>
      </c>
      <c r="B37" s="65">
        <v>2</v>
      </c>
      <c r="C37" s="34">
        <f>IF(B40=0, "-", B37/B40)</f>
        <v>8.6956521739130432E-2</v>
      </c>
      <c r="D37" s="65">
        <v>18</v>
      </c>
      <c r="E37" s="9">
        <f>IF(D40=0, "-", D37/D40)</f>
        <v>0.58064516129032262</v>
      </c>
      <c r="F37" s="81">
        <v>88</v>
      </c>
      <c r="G37" s="34">
        <f>IF(F40=0, "-", F37/F40)</f>
        <v>0.36514522821576761</v>
      </c>
      <c r="H37" s="65">
        <v>123</v>
      </c>
      <c r="I37" s="9">
        <f>IF(H40=0, "-", H37/H40)</f>
        <v>0.41275167785234901</v>
      </c>
      <c r="J37" s="8">
        <f t="shared" si="0"/>
        <v>-0.88888888888888884</v>
      </c>
      <c r="K37" s="9">
        <f t="shared" si="1"/>
        <v>-0.28455284552845528</v>
      </c>
    </row>
    <row r="38" spans="1:11" x14ac:dyDescent="0.25">
      <c r="A38" s="7" t="s">
        <v>449</v>
      </c>
      <c r="B38" s="65">
        <v>7</v>
      </c>
      <c r="C38" s="34">
        <f>IF(B40=0, "-", B38/B40)</f>
        <v>0.30434782608695654</v>
      </c>
      <c r="D38" s="65">
        <v>1</v>
      </c>
      <c r="E38" s="9">
        <f>IF(D40=0, "-", D38/D40)</f>
        <v>3.2258064516129031E-2</v>
      </c>
      <c r="F38" s="81">
        <v>23</v>
      </c>
      <c r="G38" s="34">
        <f>IF(F40=0, "-", F38/F40)</f>
        <v>9.5435684647302899E-2</v>
      </c>
      <c r="H38" s="65">
        <v>30</v>
      </c>
      <c r="I38" s="9">
        <f>IF(H40=0, "-", H38/H40)</f>
        <v>0.10067114093959731</v>
      </c>
      <c r="J38" s="8">
        <f t="shared" si="0"/>
        <v>6</v>
      </c>
      <c r="K38" s="9">
        <f t="shared" si="1"/>
        <v>-0.23333333333333334</v>
      </c>
    </row>
    <row r="39" spans="1:11" x14ac:dyDescent="0.25">
      <c r="A39" s="2"/>
      <c r="B39" s="68"/>
      <c r="C39" s="33"/>
      <c r="D39" s="68"/>
      <c r="E39" s="6"/>
      <c r="F39" s="82"/>
      <c r="G39" s="33"/>
      <c r="H39" s="68"/>
      <c r="I39" s="6"/>
      <c r="J39" s="5"/>
      <c r="K39" s="6"/>
    </row>
    <row r="40" spans="1:11" s="43" customFormat="1" x14ac:dyDescent="0.25">
      <c r="A40" s="162" t="s">
        <v>534</v>
      </c>
      <c r="B40" s="71">
        <f>SUM(B28:B39)</f>
        <v>23</v>
      </c>
      <c r="C40" s="40">
        <f>B40/1498</f>
        <v>1.5353805073431242E-2</v>
      </c>
      <c r="D40" s="71">
        <f>SUM(D28:D39)</f>
        <v>31</v>
      </c>
      <c r="E40" s="41">
        <f>D40/893</f>
        <v>3.471444568868981E-2</v>
      </c>
      <c r="F40" s="77">
        <f>SUM(F28:F39)</f>
        <v>241</v>
      </c>
      <c r="G40" s="42">
        <f>F40/12228</f>
        <v>1.9708864900228981E-2</v>
      </c>
      <c r="H40" s="71">
        <f>SUM(H28:H39)</f>
        <v>298</v>
      </c>
      <c r="I40" s="41">
        <f>H40/12224</f>
        <v>2.43782722513089E-2</v>
      </c>
      <c r="J40" s="37">
        <f>IF(D40=0, "-", IF((B40-D40)/D40&lt;10, (B40-D40)/D40, "&gt;999%"))</f>
        <v>-0.25806451612903225</v>
      </c>
      <c r="K40" s="38">
        <f>IF(H40=0, "-", IF((F40-H40)/H40&lt;10, (F40-H40)/H40, "&gt;999%"))</f>
        <v>-0.1912751677852349</v>
      </c>
    </row>
    <row r="41" spans="1:11" x14ac:dyDescent="0.25">
      <c r="B41" s="83"/>
      <c r="D41" s="83"/>
      <c r="F41" s="83"/>
      <c r="H41" s="83"/>
    </row>
    <row r="42" spans="1:11" x14ac:dyDescent="0.25">
      <c r="A42" s="163" t="s">
        <v>114</v>
      </c>
      <c r="B42" s="61" t="s">
        <v>12</v>
      </c>
      <c r="C42" s="62" t="s">
        <v>13</v>
      </c>
      <c r="D42" s="61" t="s">
        <v>12</v>
      </c>
      <c r="E42" s="63" t="s">
        <v>13</v>
      </c>
      <c r="F42" s="62" t="s">
        <v>12</v>
      </c>
      <c r="G42" s="62" t="s">
        <v>13</v>
      </c>
      <c r="H42" s="61" t="s">
        <v>12</v>
      </c>
      <c r="I42" s="63" t="s">
        <v>13</v>
      </c>
      <c r="J42" s="61"/>
      <c r="K42" s="63"/>
    </row>
    <row r="43" spans="1:11" x14ac:dyDescent="0.25">
      <c r="A43" s="7" t="s">
        <v>450</v>
      </c>
      <c r="B43" s="65">
        <v>7</v>
      </c>
      <c r="C43" s="34">
        <f>IF(B52=0, "-", B43/B52)</f>
        <v>0.17499999999999999</v>
      </c>
      <c r="D43" s="65">
        <v>3</v>
      </c>
      <c r="E43" s="9">
        <f>IF(D52=0, "-", D43/D52)</f>
        <v>0.11538461538461539</v>
      </c>
      <c r="F43" s="81">
        <v>27</v>
      </c>
      <c r="G43" s="34">
        <f>IF(F52=0, "-", F43/F52)</f>
        <v>9.3425605536332182E-2</v>
      </c>
      <c r="H43" s="65">
        <v>16</v>
      </c>
      <c r="I43" s="9">
        <f>IF(H52=0, "-", H43/H52)</f>
        <v>0.08</v>
      </c>
      <c r="J43" s="8">
        <f t="shared" ref="J43:J50" si="2">IF(D43=0, "-", IF((B43-D43)/D43&lt;10, (B43-D43)/D43, "&gt;999%"))</f>
        <v>1.3333333333333333</v>
      </c>
      <c r="K43" s="9">
        <f t="shared" ref="K43:K50" si="3">IF(H43=0, "-", IF((F43-H43)/H43&lt;10, (F43-H43)/H43, "&gt;999%"))</f>
        <v>0.6875</v>
      </c>
    </row>
    <row r="44" spans="1:11" x14ac:dyDescent="0.25">
      <c r="A44" s="7" t="s">
        <v>451</v>
      </c>
      <c r="B44" s="65">
        <v>0</v>
      </c>
      <c r="C44" s="34">
        <f>IF(B52=0, "-", B44/B52)</f>
        <v>0</v>
      </c>
      <c r="D44" s="65">
        <v>0</v>
      </c>
      <c r="E44" s="9">
        <f>IF(D52=0, "-", D44/D52)</f>
        <v>0</v>
      </c>
      <c r="F44" s="81">
        <v>0</v>
      </c>
      <c r="G44" s="34">
        <f>IF(F52=0, "-", F44/F52)</f>
        <v>0</v>
      </c>
      <c r="H44" s="65">
        <v>4</v>
      </c>
      <c r="I44" s="9">
        <f>IF(H52=0, "-", H44/H52)</f>
        <v>0.02</v>
      </c>
      <c r="J44" s="8" t="str">
        <f t="shared" si="2"/>
        <v>-</v>
      </c>
      <c r="K44" s="9">
        <f t="shared" si="3"/>
        <v>-1</v>
      </c>
    </row>
    <row r="45" spans="1:11" x14ac:dyDescent="0.25">
      <c r="A45" s="7" t="s">
        <v>452</v>
      </c>
      <c r="B45" s="65">
        <v>1</v>
      </c>
      <c r="C45" s="34">
        <f>IF(B52=0, "-", B45/B52)</f>
        <v>2.5000000000000001E-2</v>
      </c>
      <c r="D45" s="65">
        <v>0</v>
      </c>
      <c r="E45" s="9">
        <f>IF(D52=0, "-", D45/D52)</f>
        <v>0</v>
      </c>
      <c r="F45" s="81">
        <v>2</v>
      </c>
      <c r="G45" s="34">
        <f>IF(F52=0, "-", F45/F52)</f>
        <v>6.920415224913495E-3</v>
      </c>
      <c r="H45" s="65">
        <v>0</v>
      </c>
      <c r="I45" s="9">
        <f>IF(H52=0, "-", H45/H52)</f>
        <v>0</v>
      </c>
      <c r="J45" s="8" t="str">
        <f t="shared" si="2"/>
        <v>-</v>
      </c>
      <c r="K45" s="9" t="str">
        <f t="shared" si="3"/>
        <v>-</v>
      </c>
    </row>
    <row r="46" spans="1:11" x14ac:dyDescent="0.25">
      <c r="A46" s="7" t="s">
        <v>453</v>
      </c>
      <c r="B46" s="65">
        <v>0</v>
      </c>
      <c r="C46" s="34">
        <f>IF(B52=0, "-", B46/B52)</f>
        <v>0</v>
      </c>
      <c r="D46" s="65">
        <v>5</v>
      </c>
      <c r="E46" s="9">
        <f>IF(D52=0, "-", D46/D52)</f>
        <v>0.19230769230769232</v>
      </c>
      <c r="F46" s="81">
        <v>26</v>
      </c>
      <c r="G46" s="34">
        <f>IF(F52=0, "-", F46/F52)</f>
        <v>8.9965397923875437E-2</v>
      </c>
      <c r="H46" s="65">
        <v>41</v>
      </c>
      <c r="I46" s="9">
        <f>IF(H52=0, "-", H46/H52)</f>
        <v>0.20499999999999999</v>
      </c>
      <c r="J46" s="8">
        <f t="shared" si="2"/>
        <v>-1</v>
      </c>
      <c r="K46" s="9">
        <f t="shared" si="3"/>
        <v>-0.36585365853658536</v>
      </c>
    </row>
    <row r="47" spans="1:11" x14ac:dyDescent="0.25">
      <c r="A47" s="7" t="s">
        <v>454</v>
      </c>
      <c r="B47" s="65">
        <v>0</v>
      </c>
      <c r="C47" s="34">
        <f>IF(B52=0, "-", B47/B52)</f>
        <v>0</v>
      </c>
      <c r="D47" s="65">
        <v>1</v>
      </c>
      <c r="E47" s="9">
        <f>IF(D52=0, "-", D47/D52)</f>
        <v>3.8461538461538464E-2</v>
      </c>
      <c r="F47" s="81">
        <v>13</v>
      </c>
      <c r="G47" s="34">
        <f>IF(F52=0, "-", F47/F52)</f>
        <v>4.4982698961937718E-2</v>
      </c>
      <c r="H47" s="65">
        <v>11</v>
      </c>
      <c r="I47" s="9">
        <f>IF(H52=0, "-", H47/H52)</f>
        <v>5.5E-2</v>
      </c>
      <c r="J47" s="8">
        <f t="shared" si="2"/>
        <v>-1</v>
      </c>
      <c r="K47" s="9">
        <f t="shared" si="3"/>
        <v>0.18181818181818182</v>
      </c>
    </row>
    <row r="48" spans="1:11" x14ac:dyDescent="0.25">
      <c r="A48" s="7" t="s">
        <v>455</v>
      </c>
      <c r="B48" s="65">
        <v>7</v>
      </c>
      <c r="C48" s="34">
        <f>IF(B52=0, "-", B48/B52)</f>
        <v>0.17499999999999999</v>
      </c>
      <c r="D48" s="65">
        <v>0</v>
      </c>
      <c r="E48" s="9">
        <f>IF(D52=0, "-", D48/D52)</f>
        <v>0</v>
      </c>
      <c r="F48" s="81">
        <v>33</v>
      </c>
      <c r="G48" s="34">
        <f>IF(F52=0, "-", F48/F52)</f>
        <v>0.11418685121107267</v>
      </c>
      <c r="H48" s="65">
        <v>10</v>
      </c>
      <c r="I48" s="9">
        <f>IF(H52=0, "-", H48/H52)</f>
        <v>0.05</v>
      </c>
      <c r="J48" s="8" t="str">
        <f t="shared" si="2"/>
        <v>-</v>
      </c>
      <c r="K48" s="9">
        <f t="shared" si="3"/>
        <v>2.2999999999999998</v>
      </c>
    </row>
    <row r="49" spans="1:11" x14ac:dyDescent="0.25">
      <c r="A49" s="7" t="s">
        <v>456</v>
      </c>
      <c r="B49" s="65">
        <v>0</v>
      </c>
      <c r="C49" s="34">
        <f>IF(B52=0, "-", B49/B52)</f>
        <v>0</v>
      </c>
      <c r="D49" s="65">
        <v>1</v>
      </c>
      <c r="E49" s="9">
        <f>IF(D52=0, "-", D49/D52)</f>
        <v>3.8461538461538464E-2</v>
      </c>
      <c r="F49" s="81">
        <v>9</v>
      </c>
      <c r="G49" s="34">
        <f>IF(F52=0, "-", F49/F52)</f>
        <v>3.1141868512110725E-2</v>
      </c>
      <c r="H49" s="65">
        <v>8</v>
      </c>
      <c r="I49" s="9">
        <f>IF(H52=0, "-", H49/H52)</f>
        <v>0.04</v>
      </c>
      <c r="J49" s="8">
        <f t="shared" si="2"/>
        <v>-1</v>
      </c>
      <c r="K49" s="9">
        <f t="shared" si="3"/>
        <v>0.125</v>
      </c>
    </row>
    <row r="50" spans="1:11" x14ac:dyDescent="0.25">
      <c r="A50" s="7" t="s">
        <v>457</v>
      </c>
      <c r="B50" s="65">
        <v>25</v>
      </c>
      <c r="C50" s="34">
        <f>IF(B52=0, "-", B50/B52)</f>
        <v>0.625</v>
      </c>
      <c r="D50" s="65">
        <v>16</v>
      </c>
      <c r="E50" s="9">
        <f>IF(D52=0, "-", D50/D52)</f>
        <v>0.61538461538461542</v>
      </c>
      <c r="F50" s="81">
        <v>179</v>
      </c>
      <c r="G50" s="34">
        <f>IF(F52=0, "-", F50/F52)</f>
        <v>0.61937716262975784</v>
      </c>
      <c r="H50" s="65">
        <v>110</v>
      </c>
      <c r="I50" s="9">
        <f>IF(H52=0, "-", H50/H52)</f>
        <v>0.55000000000000004</v>
      </c>
      <c r="J50" s="8">
        <f t="shared" si="2"/>
        <v>0.5625</v>
      </c>
      <c r="K50" s="9">
        <f t="shared" si="3"/>
        <v>0.62727272727272732</v>
      </c>
    </row>
    <row r="51" spans="1:11" x14ac:dyDescent="0.25">
      <c r="A51" s="2"/>
      <c r="B51" s="68"/>
      <c r="C51" s="33"/>
      <c r="D51" s="68"/>
      <c r="E51" s="6"/>
      <c r="F51" s="82"/>
      <c r="G51" s="33"/>
      <c r="H51" s="68"/>
      <c r="I51" s="6"/>
      <c r="J51" s="5"/>
      <c r="K51" s="6"/>
    </row>
    <row r="52" spans="1:11" s="43" customFormat="1" x14ac:dyDescent="0.25">
      <c r="A52" s="162" t="s">
        <v>533</v>
      </c>
      <c r="B52" s="71">
        <f>SUM(B43:B51)</f>
        <v>40</v>
      </c>
      <c r="C52" s="40">
        <f>B52/1498</f>
        <v>2.67022696929239E-2</v>
      </c>
      <c r="D52" s="71">
        <f>SUM(D43:D51)</f>
        <v>26</v>
      </c>
      <c r="E52" s="41">
        <f>D52/893</f>
        <v>2.9115341545352745E-2</v>
      </c>
      <c r="F52" s="77">
        <f>SUM(F43:F51)</f>
        <v>289</v>
      </c>
      <c r="G52" s="42">
        <f>F52/12228</f>
        <v>2.3634281975793262E-2</v>
      </c>
      <c r="H52" s="71">
        <f>SUM(H43:H51)</f>
        <v>200</v>
      </c>
      <c r="I52" s="41">
        <f>H52/12224</f>
        <v>1.6361256544502618E-2</v>
      </c>
      <c r="J52" s="37">
        <f>IF(D52=0, "-", IF((B52-D52)/D52&lt;10, (B52-D52)/D52, "&gt;999%"))</f>
        <v>0.53846153846153844</v>
      </c>
      <c r="K52" s="38">
        <f>IF(H52=0, "-", IF((F52-H52)/H52&lt;10, (F52-H52)/H52, "&gt;999%"))</f>
        <v>0.44500000000000001</v>
      </c>
    </row>
    <row r="53" spans="1:11" x14ac:dyDescent="0.25">
      <c r="B53" s="83"/>
      <c r="D53" s="83"/>
      <c r="F53" s="83"/>
      <c r="H53" s="83"/>
    </row>
    <row r="54" spans="1:11" x14ac:dyDescent="0.25">
      <c r="A54" s="163" t="s">
        <v>115</v>
      </c>
      <c r="B54" s="61" t="s">
        <v>12</v>
      </c>
      <c r="C54" s="62" t="s">
        <v>13</v>
      </c>
      <c r="D54" s="61" t="s">
        <v>12</v>
      </c>
      <c r="E54" s="63" t="s">
        <v>13</v>
      </c>
      <c r="F54" s="62" t="s">
        <v>12</v>
      </c>
      <c r="G54" s="62" t="s">
        <v>13</v>
      </c>
      <c r="H54" s="61" t="s">
        <v>12</v>
      </c>
      <c r="I54" s="63" t="s">
        <v>13</v>
      </c>
      <c r="J54" s="61"/>
      <c r="K54" s="63"/>
    </row>
    <row r="55" spans="1:11" x14ac:dyDescent="0.25">
      <c r="A55" s="7" t="s">
        <v>458</v>
      </c>
      <c r="B55" s="65">
        <v>8</v>
      </c>
      <c r="C55" s="34">
        <f>IF(B74=0, "-", B55/B74)</f>
        <v>4.0404040404040407E-2</v>
      </c>
      <c r="D55" s="65">
        <v>3</v>
      </c>
      <c r="E55" s="9">
        <f>IF(D74=0, "-", D55/D74)</f>
        <v>2.1739130434782608E-2</v>
      </c>
      <c r="F55" s="81">
        <v>17</v>
      </c>
      <c r="G55" s="34">
        <f>IF(F74=0, "-", F55/F74)</f>
        <v>1.1053315994798439E-2</v>
      </c>
      <c r="H55" s="65">
        <v>25</v>
      </c>
      <c r="I55" s="9">
        <f>IF(H74=0, "-", H55/H74)</f>
        <v>1.599488163787588E-2</v>
      </c>
      <c r="J55" s="8">
        <f t="shared" ref="J55:J72" si="4">IF(D55=0, "-", IF((B55-D55)/D55&lt;10, (B55-D55)/D55, "&gt;999%"))</f>
        <v>1.6666666666666667</v>
      </c>
      <c r="K55" s="9">
        <f t="shared" ref="K55:K72" si="5">IF(H55=0, "-", IF((F55-H55)/H55&lt;10, (F55-H55)/H55, "&gt;999%"))</f>
        <v>-0.32</v>
      </c>
    </row>
    <row r="56" spans="1:11" x14ac:dyDescent="0.25">
      <c r="A56" s="7" t="s">
        <v>459</v>
      </c>
      <c r="B56" s="65">
        <v>0</v>
      </c>
      <c r="C56" s="34">
        <f>IF(B74=0, "-", B56/B74)</f>
        <v>0</v>
      </c>
      <c r="D56" s="65">
        <v>0</v>
      </c>
      <c r="E56" s="9">
        <f>IF(D74=0, "-", D56/D74)</f>
        <v>0</v>
      </c>
      <c r="F56" s="81">
        <v>2</v>
      </c>
      <c r="G56" s="34">
        <f>IF(F74=0, "-", F56/F74)</f>
        <v>1.3003901170351106E-3</v>
      </c>
      <c r="H56" s="65">
        <v>0</v>
      </c>
      <c r="I56" s="9">
        <f>IF(H74=0, "-", H56/H74)</f>
        <v>0</v>
      </c>
      <c r="J56" s="8" t="str">
        <f t="shared" si="4"/>
        <v>-</v>
      </c>
      <c r="K56" s="9" t="str">
        <f t="shared" si="5"/>
        <v>-</v>
      </c>
    </row>
    <row r="57" spans="1:11" x14ac:dyDescent="0.25">
      <c r="A57" s="7" t="s">
        <v>460</v>
      </c>
      <c r="B57" s="65">
        <v>44</v>
      </c>
      <c r="C57" s="34">
        <f>IF(B74=0, "-", B57/B74)</f>
        <v>0.22222222222222221</v>
      </c>
      <c r="D57" s="65">
        <v>37</v>
      </c>
      <c r="E57" s="9">
        <f>IF(D74=0, "-", D57/D74)</f>
        <v>0.26811594202898553</v>
      </c>
      <c r="F57" s="81">
        <v>305</v>
      </c>
      <c r="G57" s="34">
        <f>IF(F74=0, "-", F57/F74)</f>
        <v>0.19830949284785435</v>
      </c>
      <c r="H57" s="65">
        <v>420</v>
      </c>
      <c r="I57" s="9">
        <f>IF(H74=0, "-", H57/H74)</f>
        <v>0.2687140115163148</v>
      </c>
      <c r="J57" s="8">
        <f t="shared" si="4"/>
        <v>0.1891891891891892</v>
      </c>
      <c r="K57" s="9">
        <f t="shared" si="5"/>
        <v>-0.27380952380952384</v>
      </c>
    </row>
    <row r="58" spans="1:11" x14ac:dyDescent="0.25">
      <c r="A58" s="7" t="s">
        <v>461</v>
      </c>
      <c r="B58" s="65">
        <v>0</v>
      </c>
      <c r="C58" s="34">
        <f>IF(B74=0, "-", B58/B74)</f>
        <v>0</v>
      </c>
      <c r="D58" s="65">
        <v>1</v>
      </c>
      <c r="E58" s="9">
        <f>IF(D74=0, "-", D58/D74)</f>
        <v>7.246376811594203E-3</v>
      </c>
      <c r="F58" s="81">
        <v>0</v>
      </c>
      <c r="G58" s="34">
        <f>IF(F74=0, "-", F58/F74)</f>
        <v>0</v>
      </c>
      <c r="H58" s="65">
        <v>4</v>
      </c>
      <c r="I58" s="9">
        <f>IF(H74=0, "-", H58/H74)</f>
        <v>2.5591810620601407E-3</v>
      </c>
      <c r="J58" s="8">
        <f t="shared" si="4"/>
        <v>-1</v>
      </c>
      <c r="K58" s="9">
        <f t="shared" si="5"/>
        <v>-1</v>
      </c>
    </row>
    <row r="59" spans="1:11" x14ac:dyDescent="0.25">
      <c r="A59" s="7" t="s">
        <v>462</v>
      </c>
      <c r="B59" s="65">
        <v>28</v>
      </c>
      <c r="C59" s="34">
        <f>IF(B74=0, "-", B59/B74)</f>
        <v>0.14141414141414141</v>
      </c>
      <c r="D59" s="65">
        <v>1</v>
      </c>
      <c r="E59" s="9">
        <f>IF(D74=0, "-", D59/D74)</f>
        <v>7.246376811594203E-3</v>
      </c>
      <c r="F59" s="81">
        <v>67</v>
      </c>
      <c r="G59" s="34">
        <f>IF(F74=0, "-", F59/F74)</f>
        <v>4.3563068920676205E-2</v>
      </c>
      <c r="H59" s="65">
        <v>70</v>
      </c>
      <c r="I59" s="9">
        <f>IF(H74=0, "-", H59/H74)</f>
        <v>4.4785668586052464E-2</v>
      </c>
      <c r="J59" s="8" t="str">
        <f t="shared" si="4"/>
        <v>&gt;999%</v>
      </c>
      <c r="K59" s="9">
        <f t="shared" si="5"/>
        <v>-4.2857142857142858E-2</v>
      </c>
    </row>
    <row r="60" spans="1:11" x14ac:dyDescent="0.25">
      <c r="A60" s="7" t="s">
        <v>463</v>
      </c>
      <c r="B60" s="65">
        <v>23</v>
      </c>
      <c r="C60" s="34">
        <f>IF(B74=0, "-", B60/B74)</f>
        <v>0.11616161616161616</v>
      </c>
      <c r="D60" s="65">
        <v>12</v>
      </c>
      <c r="E60" s="9">
        <f>IF(D74=0, "-", D60/D74)</f>
        <v>8.6956521739130432E-2</v>
      </c>
      <c r="F60" s="81">
        <v>199</v>
      </c>
      <c r="G60" s="34">
        <f>IF(F74=0, "-", F60/F74)</f>
        <v>0.12938881664499349</v>
      </c>
      <c r="H60" s="65">
        <v>144</v>
      </c>
      <c r="I60" s="9">
        <f>IF(H74=0, "-", H60/H74)</f>
        <v>9.2130518234165071E-2</v>
      </c>
      <c r="J60" s="8">
        <f t="shared" si="4"/>
        <v>0.91666666666666663</v>
      </c>
      <c r="K60" s="9">
        <f t="shared" si="5"/>
        <v>0.38194444444444442</v>
      </c>
    </row>
    <row r="61" spans="1:11" x14ac:dyDescent="0.25">
      <c r="A61" s="7" t="s">
        <v>464</v>
      </c>
      <c r="B61" s="65">
        <v>2</v>
      </c>
      <c r="C61" s="34">
        <f>IF(B74=0, "-", B61/B74)</f>
        <v>1.0101010101010102E-2</v>
      </c>
      <c r="D61" s="65">
        <v>4</v>
      </c>
      <c r="E61" s="9">
        <f>IF(D74=0, "-", D61/D74)</f>
        <v>2.8985507246376812E-2</v>
      </c>
      <c r="F61" s="81">
        <v>15</v>
      </c>
      <c r="G61" s="34">
        <f>IF(F74=0, "-", F61/F74)</f>
        <v>9.7529258777633299E-3</v>
      </c>
      <c r="H61" s="65">
        <v>15</v>
      </c>
      <c r="I61" s="9">
        <f>IF(H74=0, "-", H61/H74)</f>
        <v>9.5969289827255271E-3</v>
      </c>
      <c r="J61" s="8">
        <f t="shared" si="4"/>
        <v>-0.5</v>
      </c>
      <c r="K61" s="9">
        <f t="shared" si="5"/>
        <v>0</v>
      </c>
    </row>
    <row r="62" spans="1:11" x14ac:dyDescent="0.25">
      <c r="A62" s="7" t="s">
        <v>465</v>
      </c>
      <c r="B62" s="65">
        <v>4</v>
      </c>
      <c r="C62" s="34">
        <f>IF(B74=0, "-", B62/B74)</f>
        <v>2.0202020202020204E-2</v>
      </c>
      <c r="D62" s="65">
        <v>3</v>
      </c>
      <c r="E62" s="9">
        <f>IF(D74=0, "-", D62/D74)</f>
        <v>2.1739130434782608E-2</v>
      </c>
      <c r="F62" s="81">
        <v>20</v>
      </c>
      <c r="G62" s="34">
        <f>IF(F74=0, "-", F62/F74)</f>
        <v>1.3003901170351105E-2</v>
      </c>
      <c r="H62" s="65">
        <v>42</v>
      </c>
      <c r="I62" s="9">
        <f>IF(H74=0, "-", H62/H74)</f>
        <v>2.6871401151631478E-2</v>
      </c>
      <c r="J62" s="8">
        <f t="shared" si="4"/>
        <v>0.33333333333333331</v>
      </c>
      <c r="K62" s="9">
        <f t="shared" si="5"/>
        <v>-0.52380952380952384</v>
      </c>
    </row>
    <row r="63" spans="1:11" x14ac:dyDescent="0.25">
      <c r="A63" s="7" t="s">
        <v>466</v>
      </c>
      <c r="B63" s="65">
        <v>4</v>
      </c>
      <c r="C63" s="34">
        <f>IF(B74=0, "-", B63/B74)</f>
        <v>2.0202020202020204E-2</v>
      </c>
      <c r="D63" s="65">
        <v>9</v>
      </c>
      <c r="E63" s="9">
        <f>IF(D74=0, "-", D63/D74)</f>
        <v>6.5217391304347824E-2</v>
      </c>
      <c r="F63" s="81">
        <v>61</v>
      </c>
      <c r="G63" s="34">
        <f>IF(F74=0, "-", F63/F74)</f>
        <v>3.9661898569570871E-2</v>
      </c>
      <c r="H63" s="65">
        <v>88</v>
      </c>
      <c r="I63" s="9">
        <f>IF(H74=0, "-", H63/H74)</f>
        <v>5.6301983365323098E-2</v>
      </c>
      <c r="J63" s="8">
        <f t="shared" si="4"/>
        <v>-0.55555555555555558</v>
      </c>
      <c r="K63" s="9">
        <f t="shared" si="5"/>
        <v>-0.30681818181818182</v>
      </c>
    </row>
    <row r="64" spans="1:11" x14ac:dyDescent="0.25">
      <c r="A64" s="7" t="s">
        <v>467</v>
      </c>
      <c r="B64" s="65">
        <v>0</v>
      </c>
      <c r="C64" s="34">
        <f>IF(B74=0, "-", B64/B74)</f>
        <v>0</v>
      </c>
      <c r="D64" s="65">
        <v>0</v>
      </c>
      <c r="E64" s="9">
        <f>IF(D74=0, "-", D64/D74)</f>
        <v>0</v>
      </c>
      <c r="F64" s="81">
        <v>0</v>
      </c>
      <c r="G64" s="34">
        <f>IF(F74=0, "-", F64/F74)</f>
        <v>0</v>
      </c>
      <c r="H64" s="65">
        <v>1</v>
      </c>
      <c r="I64" s="9">
        <f>IF(H74=0, "-", H64/H74)</f>
        <v>6.3979526551503517E-4</v>
      </c>
      <c r="J64" s="8" t="str">
        <f t="shared" si="4"/>
        <v>-</v>
      </c>
      <c r="K64" s="9">
        <f t="shared" si="5"/>
        <v>-1</v>
      </c>
    </row>
    <row r="65" spans="1:11" x14ac:dyDescent="0.25">
      <c r="A65" s="7" t="s">
        <v>468</v>
      </c>
      <c r="B65" s="65">
        <v>20</v>
      </c>
      <c r="C65" s="34">
        <f>IF(B74=0, "-", B65/B74)</f>
        <v>0.10101010101010101</v>
      </c>
      <c r="D65" s="65">
        <v>2</v>
      </c>
      <c r="E65" s="9">
        <f>IF(D74=0, "-", D65/D74)</f>
        <v>1.4492753623188406E-2</v>
      </c>
      <c r="F65" s="81">
        <v>238</v>
      </c>
      <c r="G65" s="34">
        <f>IF(F74=0, "-", F65/F74)</f>
        <v>0.15474642392717816</v>
      </c>
      <c r="H65" s="65">
        <v>157</v>
      </c>
      <c r="I65" s="9">
        <f>IF(H74=0, "-", H65/H74)</f>
        <v>0.10044785668586052</v>
      </c>
      <c r="J65" s="8">
        <f t="shared" si="4"/>
        <v>9</v>
      </c>
      <c r="K65" s="9">
        <f t="shared" si="5"/>
        <v>0.51592356687898089</v>
      </c>
    </row>
    <row r="66" spans="1:11" x14ac:dyDescent="0.25">
      <c r="A66" s="7" t="s">
        <v>469</v>
      </c>
      <c r="B66" s="65">
        <v>10</v>
      </c>
      <c r="C66" s="34">
        <f>IF(B74=0, "-", B66/B74)</f>
        <v>5.0505050505050504E-2</v>
      </c>
      <c r="D66" s="65">
        <v>7</v>
      </c>
      <c r="E66" s="9">
        <f>IF(D74=0, "-", D66/D74)</f>
        <v>5.0724637681159424E-2</v>
      </c>
      <c r="F66" s="81">
        <v>87</v>
      </c>
      <c r="G66" s="34">
        <f>IF(F74=0, "-", F66/F74)</f>
        <v>5.6566970091027305E-2</v>
      </c>
      <c r="H66" s="65">
        <v>99</v>
      </c>
      <c r="I66" s="9">
        <f>IF(H74=0, "-", H66/H74)</f>
        <v>6.3339731285988479E-2</v>
      </c>
      <c r="J66" s="8">
        <f t="shared" si="4"/>
        <v>0.42857142857142855</v>
      </c>
      <c r="K66" s="9">
        <f t="shared" si="5"/>
        <v>-0.12121212121212122</v>
      </c>
    </row>
    <row r="67" spans="1:11" x14ac:dyDescent="0.25">
      <c r="A67" s="7" t="s">
        <v>470</v>
      </c>
      <c r="B67" s="65">
        <v>10</v>
      </c>
      <c r="C67" s="34">
        <f>IF(B74=0, "-", B67/B74)</f>
        <v>5.0505050505050504E-2</v>
      </c>
      <c r="D67" s="65">
        <v>4</v>
      </c>
      <c r="E67" s="9">
        <f>IF(D74=0, "-", D67/D74)</f>
        <v>2.8985507246376812E-2</v>
      </c>
      <c r="F67" s="81">
        <v>49</v>
      </c>
      <c r="G67" s="34">
        <f>IF(F74=0, "-", F67/F74)</f>
        <v>3.1859557867360208E-2</v>
      </c>
      <c r="H67" s="65">
        <v>30</v>
      </c>
      <c r="I67" s="9">
        <f>IF(H74=0, "-", H67/H74)</f>
        <v>1.9193857965451054E-2</v>
      </c>
      <c r="J67" s="8">
        <f t="shared" si="4"/>
        <v>1.5</v>
      </c>
      <c r="K67" s="9">
        <f t="shared" si="5"/>
        <v>0.6333333333333333</v>
      </c>
    </row>
    <row r="68" spans="1:11" x14ac:dyDescent="0.25">
      <c r="A68" s="7" t="s">
        <v>471</v>
      </c>
      <c r="B68" s="65">
        <v>1</v>
      </c>
      <c r="C68" s="34">
        <f>IF(B74=0, "-", B68/B74)</f>
        <v>5.0505050505050509E-3</v>
      </c>
      <c r="D68" s="65">
        <v>1</v>
      </c>
      <c r="E68" s="9">
        <f>IF(D74=0, "-", D68/D74)</f>
        <v>7.246376811594203E-3</v>
      </c>
      <c r="F68" s="81">
        <v>4</v>
      </c>
      <c r="G68" s="34">
        <f>IF(F74=0, "-", F68/F74)</f>
        <v>2.6007802340702211E-3</v>
      </c>
      <c r="H68" s="65">
        <v>1</v>
      </c>
      <c r="I68" s="9">
        <f>IF(H74=0, "-", H68/H74)</f>
        <v>6.3979526551503517E-4</v>
      </c>
      <c r="J68" s="8">
        <f t="shared" si="4"/>
        <v>0</v>
      </c>
      <c r="K68" s="9">
        <f t="shared" si="5"/>
        <v>3</v>
      </c>
    </row>
    <row r="69" spans="1:11" x14ac:dyDescent="0.25">
      <c r="A69" s="7" t="s">
        <v>472</v>
      </c>
      <c r="B69" s="65">
        <v>3</v>
      </c>
      <c r="C69" s="34">
        <f>IF(B74=0, "-", B69/B74)</f>
        <v>1.5151515151515152E-2</v>
      </c>
      <c r="D69" s="65">
        <v>0</v>
      </c>
      <c r="E69" s="9">
        <f>IF(D74=0, "-", D69/D74)</f>
        <v>0</v>
      </c>
      <c r="F69" s="81">
        <v>10</v>
      </c>
      <c r="G69" s="34">
        <f>IF(F74=0, "-", F69/F74)</f>
        <v>6.5019505851755524E-3</v>
      </c>
      <c r="H69" s="65">
        <v>4</v>
      </c>
      <c r="I69" s="9">
        <f>IF(H74=0, "-", H69/H74)</f>
        <v>2.5591810620601407E-3</v>
      </c>
      <c r="J69" s="8" t="str">
        <f t="shared" si="4"/>
        <v>-</v>
      </c>
      <c r="K69" s="9">
        <f t="shared" si="5"/>
        <v>1.5</v>
      </c>
    </row>
    <row r="70" spans="1:11" x14ac:dyDescent="0.25">
      <c r="A70" s="7" t="s">
        <v>473</v>
      </c>
      <c r="B70" s="65">
        <v>26</v>
      </c>
      <c r="C70" s="34">
        <f>IF(B74=0, "-", B70/B74)</f>
        <v>0.13131313131313133</v>
      </c>
      <c r="D70" s="65">
        <v>23</v>
      </c>
      <c r="E70" s="9">
        <f>IF(D74=0, "-", D70/D74)</f>
        <v>0.16666666666666666</v>
      </c>
      <c r="F70" s="81">
        <v>353</v>
      </c>
      <c r="G70" s="34">
        <f>IF(F74=0, "-", F70/F74)</f>
        <v>0.229518855656697</v>
      </c>
      <c r="H70" s="65">
        <v>283</v>
      </c>
      <c r="I70" s="9">
        <f>IF(H74=0, "-", H70/H74)</f>
        <v>0.18106206014075496</v>
      </c>
      <c r="J70" s="8">
        <f t="shared" si="4"/>
        <v>0.13043478260869565</v>
      </c>
      <c r="K70" s="9">
        <f t="shared" si="5"/>
        <v>0.24734982332155478</v>
      </c>
    </row>
    <row r="71" spans="1:11" x14ac:dyDescent="0.25">
      <c r="A71" s="7" t="s">
        <v>474</v>
      </c>
      <c r="B71" s="65">
        <v>5</v>
      </c>
      <c r="C71" s="34">
        <f>IF(B74=0, "-", B71/B74)</f>
        <v>2.5252525252525252E-2</v>
      </c>
      <c r="D71" s="65">
        <v>7</v>
      </c>
      <c r="E71" s="9">
        <f>IF(D74=0, "-", D71/D74)</f>
        <v>5.0724637681159424E-2</v>
      </c>
      <c r="F71" s="81">
        <v>38</v>
      </c>
      <c r="G71" s="34">
        <f>IF(F74=0, "-", F71/F74)</f>
        <v>2.47074122236671E-2</v>
      </c>
      <c r="H71" s="65">
        <v>42</v>
      </c>
      <c r="I71" s="9">
        <f>IF(H74=0, "-", H71/H74)</f>
        <v>2.6871401151631478E-2</v>
      </c>
      <c r="J71" s="8">
        <f t="shared" si="4"/>
        <v>-0.2857142857142857</v>
      </c>
      <c r="K71" s="9">
        <f t="shared" si="5"/>
        <v>-9.5238095238095233E-2</v>
      </c>
    </row>
    <row r="72" spans="1:11" x14ac:dyDescent="0.25">
      <c r="A72" s="7" t="s">
        <v>475</v>
      </c>
      <c r="B72" s="65">
        <v>10</v>
      </c>
      <c r="C72" s="34">
        <f>IF(B74=0, "-", B72/B74)</f>
        <v>5.0505050505050504E-2</v>
      </c>
      <c r="D72" s="65">
        <v>24</v>
      </c>
      <c r="E72" s="9">
        <f>IF(D74=0, "-", D72/D74)</f>
        <v>0.17391304347826086</v>
      </c>
      <c r="F72" s="81">
        <v>73</v>
      </c>
      <c r="G72" s="34">
        <f>IF(F74=0, "-", F72/F74)</f>
        <v>4.7464239271781533E-2</v>
      </c>
      <c r="H72" s="65">
        <v>138</v>
      </c>
      <c r="I72" s="9">
        <f>IF(H74=0, "-", H72/H74)</f>
        <v>8.829174664107485E-2</v>
      </c>
      <c r="J72" s="8">
        <f t="shared" si="4"/>
        <v>-0.58333333333333337</v>
      </c>
      <c r="K72" s="9">
        <f t="shared" si="5"/>
        <v>-0.47101449275362317</v>
      </c>
    </row>
    <row r="73" spans="1:11" x14ac:dyDescent="0.25">
      <c r="A73" s="2"/>
      <c r="B73" s="68"/>
      <c r="C73" s="33"/>
      <c r="D73" s="68"/>
      <c r="E73" s="6"/>
      <c r="F73" s="82"/>
      <c r="G73" s="33"/>
      <c r="H73" s="68"/>
      <c r="I73" s="6"/>
      <c r="J73" s="5"/>
      <c r="K73" s="6"/>
    </row>
    <row r="74" spans="1:11" s="43" customFormat="1" x14ac:dyDescent="0.25">
      <c r="A74" s="162" t="s">
        <v>532</v>
      </c>
      <c r="B74" s="71">
        <f>SUM(B55:B73)</f>
        <v>198</v>
      </c>
      <c r="C74" s="40">
        <f>B74/1498</f>
        <v>0.1321762349799733</v>
      </c>
      <c r="D74" s="71">
        <f>SUM(D55:D73)</f>
        <v>138</v>
      </c>
      <c r="E74" s="41">
        <f>D74/893</f>
        <v>0.15453527435610304</v>
      </c>
      <c r="F74" s="77">
        <f>SUM(F55:F73)</f>
        <v>1538</v>
      </c>
      <c r="G74" s="42">
        <f>F74/12228</f>
        <v>0.1257769054628721</v>
      </c>
      <c r="H74" s="71">
        <f>SUM(H55:H73)</f>
        <v>1563</v>
      </c>
      <c r="I74" s="41">
        <f>H74/12224</f>
        <v>0.12786321989528796</v>
      </c>
      <c r="J74" s="37">
        <f>IF(D74=0, "-", IF((B74-D74)/D74&lt;10, (B74-D74)/D74, "&gt;999%"))</f>
        <v>0.43478260869565216</v>
      </c>
      <c r="K74" s="38">
        <f>IF(H74=0, "-", IF((F74-H74)/H74&lt;10, (F74-H74)/H74, "&gt;999%"))</f>
        <v>-1.599488163787588E-2</v>
      </c>
    </row>
    <row r="75" spans="1:11" x14ac:dyDescent="0.25">
      <c r="B75" s="83"/>
      <c r="D75" s="83"/>
      <c r="F75" s="83"/>
      <c r="H75" s="83"/>
    </row>
    <row r="76" spans="1:11" x14ac:dyDescent="0.25">
      <c r="A76" s="27" t="s">
        <v>531</v>
      </c>
      <c r="B76" s="71">
        <v>264</v>
      </c>
      <c r="C76" s="40">
        <f>B76/1498</f>
        <v>0.17623497997329773</v>
      </c>
      <c r="D76" s="71">
        <v>197</v>
      </c>
      <c r="E76" s="41">
        <f>D76/893</f>
        <v>0.22060470324748041</v>
      </c>
      <c r="F76" s="77">
        <v>2102</v>
      </c>
      <c r="G76" s="42">
        <f>F76/12228</f>
        <v>0.17190055610075236</v>
      </c>
      <c r="H76" s="71">
        <v>2095</v>
      </c>
      <c r="I76" s="41">
        <f>H76/12224</f>
        <v>0.17138416230366493</v>
      </c>
      <c r="J76" s="37">
        <f>IF(D76=0, "-", IF((B76-D76)/D76&lt;10, (B76-D76)/D76, "&gt;999%"))</f>
        <v>0.34010152284263961</v>
      </c>
      <c r="K76" s="38">
        <f>IF(H76=0, "-", IF((F76-H76)/H76&lt;10, (F76-H76)/H76, "&gt;999%"))</f>
        <v>3.3412887828162289E-3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2" max="16383" man="1"/>
    <brk id="76"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5"/>
  <sheetViews>
    <sheetView tabSelected="1" workbookViewId="0">
      <selection activeCell="M1" sqref="M1"/>
    </sheetView>
  </sheetViews>
  <sheetFormatPr defaultRowHeight="13.2" x14ac:dyDescent="0.25"/>
  <cols>
    <col min="1" max="1" width="22.109375" bestFit="1" customWidth="1"/>
    <col min="2" max="11" width="8.44140625" customWidth="1"/>
  </cols>
  <sheetData>
    <row r="1" spans="1:11" s="52" customFormat="1" ht="20.399999999999999" x14ac:dyDescent="0.35">
      <c r="A1" s="4" t="s">
        <v>10</v>
      </c>
      <c r="B1" s="198" t="s">
        <v>542</v>
      </c>
      <c r="C1" s="198"/>
      <c r="D1" s="198"/>
      <c r="E1" s="199"/>
      <c r="F1" s="199"/>
      <c r="G1" s="199"/>
      <c r="H1" s="199"/>
      <c r="I1" s="199"/>
      <c r="J1" s="199"/>
      <c r="K1" s="199"/>
    </row>
    <row r="2" spans="1:11" s="52" customFormat="1" ht="20.399999999999999" x14ac:dyDescent="0.35">
      <c r="A2" s="4" t="s">
        <v>92</v>
      </c>
      <c r="B2" s="202" t="s">
        <v>83</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35</v>
      </c>
      <c r="B7" s="65">
        <v>8</v>
      </c>
      <c r="C7" s="39">
        <f>IF(B25=0, "-", B7/B25)</f>
        <v>3.0303030303030304E-2</v>
      </c>
      <c r="D7" s="65">
        <v>3</v>
      </c>
      <c r="E7" s="21">
        <f>IF(D25=0, "-", D7/D25)</f>
        <v>1.5228426395939087E-2</v>
      </c>
      <c r="F7" s="81">
        <v>19</v>
      </c>
      <c r="G7" s="39">
        <f>IF(F25=0, "-", F7/F25)</f>
        <v>9.0390104662226457E-3</v>
      </c>
      <c r="H7" s="65">
        <v>25</v>
      </c>
      <c r="I7" s="21">
        <f>IF(H25=0, "-", H7/H25)</f>
        <v>1.1933174224343675E-2</v>
      </c>
      <c r="J7" s="20">
        <f t="shared" ref="J7:J23" si="0">IF(D7=0, "-", IF((B7-D7)/D7&lt;10, (B7-D7)/D7, "&gt;999%"))</f>
        <v>1.6666666666666667</v>
      </c>
      <c r="K7" s="21">
        <f t="shared" ref="K7:K23" si="1">IF(H7=0, "-", IF((F7-H7)/H7&lt;10, (F7-H7)/H7, "&gt;999%"))</f>
        <v>-0.24</v>
      </c>
    </row>
    <row r="8" spans="1:11" x14ac:dyDescent="0.25">
      <c r="A8" s="7" t="s">
        <v>42</v>
      </c>
      <c r="B8" s="65">
        <v>55</v>
      </c>
      <c r="C8" s="39">
        <f>IF(B25=0, "-", B8/B25)</f>
        <v>0.20833333333333334</v>
      </c>
      <c r="D8" s="65">
        <v>40</v>
      </c>
      <c r="E8" s="21">
        <f>IF(D25=0, "-", D8/D25)</f>
        <v>0.20304568527918782</v>
      </c>
      <c r="F8" s="81">
        <v>348</v>
      </c>
      <c r="G8" s="39">
        <f>IF(F25=0, "-", F8/F25)</f>
        <v>0.16555661274976213</v>
      </c>
      <c r="H8" s="65">
        <v>474</v>
      </c>
      <c r="I8" s="21">
        <f>IF(H25=0, "-", H8/H25)</f>
        <v>0.22625298329355609</v>
      </c>
      <c r="J8" s="20">
        <f t="shared" si="0"/>
        <v>0.375</v>
      </c>
      <c r="K8" s="21">
        <f t="shared" si="1"/>
        <v>-0.26582278481012656</v>
      </c>
    </row>
    <row r="9" spans="1:11" x14ac:dyDescent="0.25">
      <c r="A9" s="7" t="s">
        <v>45</v>
      </c>
      <c r="B9" s="65">
        <v>29</v>
      </c>
      <c r="C9" s="39">
        <f>IF(B25=0, "-", B9/B25)</f>
        <v>0.10984848484848485</v>
      </c>
      <c r="D9" s="65">
        <v>2</v>
      </c>
      <c r="E9" s="21">
        <f>IF(D25=0, "-", D9/D25)</f>
        <v>1.015228426395939E-2</v>
      </c>
      <c r="F9" s="81">
        <v>69</v>
      </c>
      <c r="G9" s="39">
        <f>IF(F25=0, "-", F9/F25)</f>
        <v>3.2825880114176975E-2</v>
      </c>
      <c r="H9" s="65">
        <v>78</v>
      </c>
      <c r="I9" s="21">
        <f>IF(H25=0, "-", H9/H25)</f>
        <v>3.7231503579952266E-2</v>
      </c>
      <c r="J9" s="20" t="str">
        <f t="shared" si="0"/>
        <v>&gt;999%</v>
      </c>
      <c r="K9" s="21">
        <f t="shared" si="1"/>
        <v>-0.11538461538461539</v>
      </c>
    </row>
    <row r="10" spans="1:11" x14ac:dyDescent="0.25">
      <c r="A10" s="7" t="s">
        <v>48</v>
      </c>
      <c r="B10" s="65">
        <v>4</v>
      </c>
      <c r="C10" s="39">
        <f>IF(B25=0, "-", B10/B25)</f>
        <v>1.5151515151515152E-2</v>
      </c>
      <c r="D10" s="65">
        <v>5</v>
      </c>
      <c r="E10" s="21">
        <f>IF(D25=0, "-", D10/D25)</f>
        <v>2.5380710659898477E-2</v>
      </c>
      <c r="F10" s="81">
        <v>52</v>
      </c>
      <c r="G10" s="39">
        <f>IF(F25=0, "-", F10/F25)</f>
        <v>2.4738344433872503E-2</v>
      </c>
      <c r="H10" s="65">
        <v>63</v>
      </c>
      <c r="I10" s="21">
        <f>IF(H25=0, "-", H10/H25)</f>
        <v>3.0071599045346061E-2</v>
      </c>
      <c r="J10" s="20">
        <f t="shared" si="0"/>
        <v>-0.2</v>
      </c>
      <c r="K10" s="21">
        <f t="shared" si="1"/>
        <v>-0.17460317460317459</v>
      </c>
    </row>
    <row r="11" spans="1:11" x14ac:dyDescent="0.25">
      <c r="A11" s="7" t="s">
        <v>51</v>
      </c>
      <c r="B11" s="65">
        <v>23</v>
      </c>
      <c r="C11" s="39">
        <f>IF(B25=0, "-", B11/B25)</f>
        <v>8.7121212121212127E-2</v>
      </c>
      <c r="D11" s="65">
        <v>17</v>
      </c>
      <c r="E11" s="21">
        <f>IF(D25=0, "-", D11/D25)</f>
        <v>8.6294416243654817E-2</v>
      </c>
      <c r="F11" s="81">
        <v>225</v>
      </c>
      <c r="G11" s="39">
        <f>IF(F25=0, "-", F11/F25)</f>
        <v>0.10704091341579448</v>
      </c>
      <c r="H11" s="65">
        <v>185</v>
      </c>
      <c r="I11" s="21">
        <f>IF(H25=0, "-", H11/H25)</f>
        <v>8.83054892601432E-2</v>
      </c>
      <c r="J11" s="20">
        <f t="shared" si="0"/>
        <v>0.35294117647058826</v>
      </c>
      <c r="K11" s="21">
        <f t="shared" si="1"/>
        <v>0.21621621621621623</v>
      </c>
    </row>
    <row r="12" spans="1:11" x14ac:dyDescent="0.25">
      <c r="A12" s="7" t="s">
        <v>54</v>
      </c>
      <c r="B12" s="65">
        <v>2</v>
      </c>
      <c r="C12" s="39">
        <f>IF(B25=0, "-", B12/B25)</f>
        <v>7.575757575757576E-3</v>
      </c>
      <c r="D12" s="65">
        <v>4</v>
      </c>
      <c r="E12" s="21">
        <f>IF(D25=0, "-", D12/D25)</f>
        <v>2.030456852791878E-2</v>
      </c>
      <c r="F12" s="81">
        <v>15</v>
      </c>
      <c r="G12" s="39">
        <f>IF(F25=0, "-", F12/F25)</f>
        <v>7.136060894386299E-3</v>
      </c>
      <c r="H12" s="65">
        <v>15</v>
      </c>
      <c r="I12" s="21">
        <f>IF(H25=0, "-", H12/H25)</f>
        <v>7.1599045346062056E-3</v>
      </c>
      <c r="J12" s="20">
        <f t="shared" si="0"/>
        <v>-0.5</v>
      </c>
      <c r="K12" s="21">
        <f t="shared" si="1"/>
        <v>0</v>
      </c>
    </row>
    <row r="13" spans="1:11" x14ac:dyDescent="0.25">
      <c r="A13" s="7" t="s">
        <v>58</v>
      </c>
      <c r="B13" s="65">
        <v>8</v>
      </c>
      <c r="C13" s="39">
        <f>IF(B25=0, "-", B13/B25)</f>
        <v>3.0303030303030304E-2</v>
      </c>
      <c r="D13" s="65">
        <v>10</v>
      </c>
      <c r="E13" s="21">
        <f>IF(D25=0, "-", D13/D25)</f>
        <v>5.0761421319796954E-2</v>
      </c>
      <c r="F13" s="81">
        <v>46</v>
      </c>
      <c r="G13" s="39">
        <f>IF(F25=0, "-", F13/F25)</f>
        <v>2.1883920076117985E-2</v>
      </c>
      <c r="H13" s="65">
        <v>63</v>
      </c>
      <c r="I13" s="21">
        <f>IF(H25=0, "-", H13/H25)</f>
        <v>3.0071599045346061E-2</v>
      </c>
      <c r="J13" s="20">
        <f t="shared" si="0"/>
        <v>-0.2</v>
      </c>
      <c r="K13" s="21">
        <f t="shared" si="1"/>
        <v>-0.26984126984126983</v>
      </c>
    </row>
    <row r="14" spans="1:11" x14ac:dyDescent="0.25">
      <c r="A14" s="7" t="s">
        <v>62</v>
      </c>
      <c r="B14" s="65">
        <v>4</v>
      </c>
      <c r="C14" s="39">
        <f>IF(B25=0, "-", B14/B25)</f>
        <v>1.5151515151515152E-2</v>
      </c>
      <c r="D14" s="65">
        <v>10</v>
      </c>
      <c r="E14" s="21">
        <f>IF(D25=0, "-", D14/D25)</f>
        <v>5.0761421319796954E-2</v>
      </c>
      <c r="F14" s="81">
        <v>74</v>
      </c>
      <c r="G14" s="39">
        <f>IF(F25=0, "-", F14/F25)</f>
        <v>3.5204567078972404E-2</v>
      </c>
      <c r="H14" s="65">
        <v>99</v>
      </c>
      <c r="I14" s="21">
        <f>IF(H25=0, "-", H14/H25)</f>
        <v>4.7255369928400952E-2</v>
      </c>
      <c r="J14" s="20">
        <f t="shared" si="0"/>
        <v>-0.6</v>
      </c>
      <c r="K14" s="21">
        <f t="shared" si="1"/>
        <v>-0.25252525252525254</v>
      </c>
    </row>
    <row r="15" spans="1:11" x14ac:dyDescent="0.25">
      <c r="A15" s="7" t="s">
        <v>64</v>
      </c>
      <c r="B15" s="65">
        <v>0</v>
      </c>
      <c r="C15" s="39">
        <f>IF(B25=0, "-", B15/B25)</f>
        <v>0</v>
      </c>
      <c r="D15" s="65">
        <v>0</v>
      </c>
      <c r="E15" s="21">
        <f>IF(D25=0, "-", D15/D25)</f>
        <v>0</v>
      </c>
      <c r="F15" s="81">
        <v>9</v>
      </c>
      <c r="G15" s="39">
        <f>IF(F25=0, "-", F15/F25)</f>
        <v>4.2816365366317791E-3</v>
      </c>
      <c r="H15" s="65">
        <v>2</v>
      </c>
      <c r="I15" s="21">
        <f>IF(H25=0, "-", H15/H25)</f>
        <v>9.5465393794749406E-4</v>
      </c>
      <c r="J15" s="20" t="str">
        <f t="shared" si="0"/>
        <v>-</v>
      </c>
      <c r="K15" s="21">
        <f t="shared" si="1"/>
        <v>3.5</v>
      </c>
    </row>
    <row r="16" spans="1:11" x14ac:dyDescent="0.25">
      <c r="A16" s="7" t="s">
        <v>67</v>
      </c>
      <c r="B16" s="65">
        <v>27</v>
      </c>
      <c r="C16" s="39">
        <f>IF(B25=0, "-", B16/B25)</f>
        <v>0.10227272727272728</v>
      </c>
      <c r="D16" s="65">
        <v>2</v>
      </c>
      <c r="E16" s="21">
        <f>IF(D25=0, "-", D16/D25)</f>
        <v>1.015228426395939E-2</v>
      </c>
      <c r="F16" s="81">
        <v>275</v>
      </c>
      <c r="G16" s="39">
        <f>IF(F25=0, "-", F16/F25)</f>
        <v>0.13082778306374881</v>
      </c>
      <c r="H16" s="65">
        <v>175</v>
      </c>
      <c r="I16" s="21">
        <f>IF(H25=0, "-", H16/H25)</f>
        <v>8.3532219570405727E-2</v>
      </c>
      <c r="J16" s="20" t="str">
        <f t="shared" si="0"/>
        <v>&gt;999%</v>
      </c>
      <c r="K16" s="21">
        <f t="shared" si="1"/>
        <v>0.5714285714285714</v>
      </c>
    </row>
    <row r="17" spans="1:11" x14ac:dyDescent="0.25">
      <c r="A17" s="7" t="s">
        <v>68</v>
      </c>
      <c r="B17" s="65">
        <v>10</v>
      </c>
      <c r="C17" s="39">
        <f>IF(B25=0, "-", B17/B25)</f>
        <v>3.787878787878788E-2</v>
      </c>
      <c r="D17" s="65">
        <v>8</v>
      </c>
      <c r="E17" s="21">
        <f>IF(D25=0, "-", D17/D25)</f>
        <v>4.060913705583756E-2</v>
      </c>
      <c r="F17" s="81">
        <v>96</v>
      </c>
      <c r="G17" s="39">
        <f>IF(F25=0, "-", F17/F25)</f>
        <v>4.5670789724072312E-2</v>
      </c>
      <c r="H17" s="65">
        <v>107</v>
      </c>
      <c r="I17" s="21">
        <f>IF(H25=0, "-", H17/H25)</f>
        <v>5.1073985680190934E-2</v>
      </c>
      <c r="J17" s="20">
        <f t="shared" si="0"/>
        <v>0.25</v>
      </c>
      <c r="K17" s="21">
        <f t="shared" si="1"/>
        <v>-0.10280373831775701</v>
      </c>
    </row>
    <row r="18" spans="1:11" x14ac:dyDescent="0.25">
      <c r="A18" s="7" t="s">
        <v>69</v>
      </c>
      <c r="B18" s="65">
        <v>0</v>
      </c>
      <c r="C18" s="39">
        <f>IF(B25=0, "-", B18/B25)</f>
        <v>0</v>
      </c>
      <c r="D18" s="65">
        <v>0</v>
      </c>
      <c r="E18" s="21">
        <f>IF(D25=0, "-", D18/D25)</f>
        <v>0</v>
      </c>
      <c r="F18" s="81">
        <v>10</v>
      </c>
      <c r="G18" s="39">
        <f>IF(F25=0, "-", F18/F25)</f>
        <v>4.7573739295908657E-3</v>
      </c>
      <c r="H18" s="65">
        <v>1</v>
      </c>
      <c r="I18" s="21">
        <f>IF(H25=0, "-", H18/H25)</f>
        <v>4.7732696897374703E-4</v>
      </c>
      <c r="J18" s="20" t="str">
        <f t="shared" si="0"/>
        <v>-</v>
      </c>
      <c r="K18" s="21">
        <f t="shared" si="1"/>
        <v>9</v>
      </c>
    </row>
    <row r="19" spans="1:11" x14ac:dyDescent="0.25">
      <c r="A19" s="7" t="s">
        <v>72</v>
      </c>
      <c r="B19" s="65">
        <v>11</v>
      </c>
      <c r="C19" s="39">
        <f>IF(B25=0, "-", B19/B25)</f>
        <v>4.1666666666666664E-2</v>
      </c>
      <c r="D19" s="65">
        <v>5</v>
      </c>
      <c r="E19" s="21">
        <f>IF(D25=0, "-", D19/D25)</f>
        <v>2.5380710659898477E-2</v>
      </c>
      <c r="F19" s="81">
        <v>53</v>
      </c>
      <c r="G19" s="39">
        <f>IF(F25=0, "-", F19/F25)</f>
        <v>2.5214081826831589E-2</v>
      </c>
      <c r="H19" s="65">
        <v>31</v>
      </c>
      <c r="I19" s="21">
        <f>IF(H25=0, "-", H19/H25)</f>
        <v>1.4797136038186158E-2</v>
      </c>
      <c r="J19" s="20">
        <f t="shared" si="0"/>
        <v>1.2</v>
      </c>
      <c r="K19" s="21">
        <f t="shared" si="1"/>
        <v>0.70967741935483875</v>
      </c>
    </row>
    <row r="20" spans="1:11" x14ac:dyDescent="0.25">
      <c r="A20" s="7" t="s">
        <v>73</v>
      </c>
      <c r="B20" s="65">
        <v>2</v>
      </c>
      <c r="C20" s="39">
        <f>IF(B25=0, "-", B20/B25)</f>
        <v>7.575757575757576E-3</v>
      </c>
      <c r="D20" s="65">
        <v>0</v>
      </c>
      <c r="E20" s="21">
        <f>IF(D25=0, "-", D20/D25)</f>
        <v>0</v>
      </c>
      <c r="F20" s="81">
        <v>25</v>
      </c>
      <c r="G20" s="39">
        <f>IF(F25=0, "-", F20/F25)</f>
        <v>1.1893434823977164E-2</v>
      </c>
      <c r="H20" s="65">
        <v>21</v>
      </c>
      <c r="I20" s="21">
        <f>IF(H25=0, "-", H20/H25)</f>
        <v>1.0023866348448688E-2</v>
      </c>
      <c r="J20" s="20" t="str">
        <f t="shared" si="0"/>
        <v>-</v>
      </c>
      <c r="K20" s="21">
        <f t="shared" si="1"/>
        <v>0.19047619047619047</v>
      </c>
    </row>
    <row r="21" spans="1:11" x14ac:dyDescent="0.25">
      <c r="A21" s="7" t="s">
        <v>75</v>
      </c>
      <c r="B21" s="65">
        <v>3</v>
      </c>
      <c r="C21" s="39">
        <f>IF(B25=0, "-", B21/B25)</f>
        <v>1.1363636363636364E-2</v>
      </c>
      <c r="D21" s="65">
        <v>0</v>
      </c>
      <c r="E21" s="21">
        <f>IF(D25=0, "-", D21/D25)</f>
        <v>0</v>
      </c>
      <c r="F21" s="81">
        <v>10</v>
      </c>
      <c r="G21" s="39">
        <f>IF(F25=0, "-", F21/F25)</f>
        <v>4.7573739295908657E-3</v>
      </c>
      <c r="H21" s="65">
        <v>4</v>
      </c>
      <c r="I21" s="21">
        <f>IF(H25=0, "-", H21/H25)</f>
        <v>1.9093078758949881E-3</v>
      </c>
      <c r="J21" s="20" t="str">
        <f t="shared" si="0"/>
        <v>-</v>
      </c>
      <c r="K21" s="21">
        <f t="shared" si="1"/>
        <v>1.5</v>
      </c>
    </row>
    <row r="22" spans="1:11" x14ac:dyDescent="0.25">
      <c r="A22" s="7" t="s">
        <v>79</v>
      </c>
      <c r="B22" s="65">
        <v>59</v>
      </c>
      <c r="C22" s="39">
        <f>IF(B25=0, "-", B22/B25)</f>
        <v>0.22348484848484848</v>
      </c>
      <c r="D22" s="65">
        <v>64</v>
      </c>
      <c r="E22" s="21">
        <f>IF(D25=0, "-", D22/D25)</f>
        <v>0.32487309644670048</v>
      </c>
      <c r="F22" s="81">
        <v>667</v>
      </c>
      <c r="G22" s="39">
        <f>IF(F25=0, "-", F22/F25)</f>
        <v>0.31731684110371078</v>
      </c>
      <c r="H22" s="65">
        <v>574</v>
      </c>
      <c r="I22" s="21">
        <f>IF(H25=0, "-", H22/H25)</f>
        <v>0.27398568019093078</v>
      </c>
      <c r="J22" s="20">
        <f t="shared" si="0"/>
        <v>-7.8125E-2</v>
      </c>
      <c r="K22" s="21">
        <f t="shared" si="1"/>
        <v>0.16202090592334495</v>
      </c>
    </row>
    <row r="23" spans="1:11" x14ac:dyDescent="0.25">
      <c r="A23" s="7" t="s">
        <v>80</v>
      </c>
      <c r="B23" s="65">
        <v>19</v>
      </c>
      <c r="C23" s="39">
        <f>IF(B25=0, "-", B23/B25)</f>
        <v>7.1969696969696975E-2</v>
      </c>
      <c r="D23" s="65">
        <v>27</v>
      </c>
      <c r="E23" s="21">
        <f>IF(D25=0, "-", D23/D25)</f>
        <v>0.13705583756345177</v>
      </c>
      <c r="F23" s="81">
        <v>109</v>
      </c>
      <c r="G23" s="39">
        <f>IF(F25=0, "-", F23/F25)</f>
        <v>5.1855375832540435E-2</v>
      </c>
      <c r="H23" s="65">
        <v>178</v>
      </c>
      <c r="I23" s="21">
        <f>IF(H25=0, "-", H23/H25)</f>
        <v>8.4964200477326973E-2</v>
      </c>
      <c r="J23" s="20">
        <f t="shared" si="0"/>
        <v>-0.29629629629629628</v>
      </c>
      <c r="K23" s="21">
        <f t="shared" si="1"/>
        <v>-0.38764044943820225</v>
      </c>
    </row>
    <row r="24" spans="1:11" x14ac:dyDescent="0.25">
      <c r="A24" s="2"/>
      <c r="B24" s="68"/>
      <c r="C24" s="33"/>
      <c r="D24" s="68"/>
      <c r="E24" s="6"/>
      <c r="F24" s="82"/>
      <c r="G24" s="33"/>
      <c r="H24" s="68"/>
      <c r="I24" s="6"/>
      <c r="J24" s="5"/>
      <c r="K24" s="6"/>
    </row>
    <row r="25" spans="1:11" s="43" customFormat="1" x14ac:dyDescent="0.25">
      <c r="A25" s="162" t="s">
        <v>531</v>
      </c>
      <c r="B25" s="71">
        <f>SUM(B7:B24)</f>
        <v>264</v>
      </c>
      <c r="C25" s="40">
        <v>1</v>
      </c>
      <c r="D25" s="71">
        <f>SUM(D7:D24)</f>
        <v>197</v>
      </c>
      <c r="E25" s="41">
        <v>1</v>
      </c>
      <c r="F25" s="77">
        <f>SUM(F7:F24)</f>
        <v>2102</v>
      </c>
      <c r="G25" s="42">
        <v>1</v>
      </c>
      <c r="H25" s="71">
        <f>SUM(H7:H24)</f>
        <v>2095</v>
      </c>
      <c r="I25" s="41">
        <v>1</v>
      </c>
      <c r="J25" s="37">
        <f>IF(D25=0, "-", (B25-D25)/D25)</f>
        <v>0.34010152284263961</v>
      </c>
      <c r="K25" s="38">
        <f>IF(H25=0, "-", (F25-H25)/H25)</f>
        <v>3.3412887828162289E-3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23"/>
  <sheetViews>
    <sheetView tabSelected="1" workbookViewId="0">
      <selection activeCell="M1" sqref="M1"/>
    </sheetView>
  </sheetViews>
  <sheetFormatPr defaultRowHeight="13.2" x14ac:dyDescent="0.25"/>
  <cols>
    <col min="1" max="1" width="26.33203125" bestFit="1" customWidth="1"/>
    <col min="2" max="2" width="7.33203125" bestFit="1" customWidth="1"/>
    <col min="3" max="3" width="7.33203125" customWidth="1"/>
    <col min="4" max="4" width="7.33203125" bestFit="1" customWidth="1"/>
    <col min="5" max="5" width="7.33203125" customWidth="1"/>
    <col min="6" max="6" width="7.33203125" bestFit="1" customWidth="1"/>
    <col min="7" max="7" width="7.33203125" customWidth="1"/>
    <col min="8" max="8" width="7.33203125" bestFit="1" customWidth="1"/>
    <col min="9" max="9" width="7.33203125" customWidth="1"/>
    <col min="10" max="11" width="7.664062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92</v>
      </c>
      <c r="B2" s="202" t="s">
        <v>83</v>
      </c>
      <c r="C2" s="198"/>
      <c r="D2" s="198"/>
      <c r="E2" s="203"/>
      <c r="F2" s="203"/>
      <c r="G2" s="203"/>
      <c r="H2" s="203"/>
      <c r="I2" s="203"/>
      <c r="J2" s="203"/>
      <c r="K2" s="203"/>
    </row>
    <row r="4" spans="1:11" ht="15.6" x14ac:dyDescent="0.3">
      <c r="A4" s="164" t="s">
        <v>109</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116</v>
      </c>
      <c r="B6" s="61" t="s">
        <v>12</v>
      </c>
      <c r="C6" s="62" t="s">
        <v>13</v>
      </c>
      <c r="D6" s="61" t="s">
        <v>12</v>
      </c>
      <c r="E6" s="63" t="s">
        <v>13</v>
      </c>
      <c r="F6" s="62" t="s">
        <v>12</v>
      </c>
      <c r="G6" s="62" t="s">
        <v>13</v>
      </c>
      <c r="H6" s="61" t="s">
        <v>12</v>
      </c>
      <c r="I6" s="63" t="s">
        <v>13</v>
      </c>
      <c r="J6" s="61"/>
      <c r="K6" s="63"/>
    </row>
    <row r="7" spans="1:11" x14ac:dyDescent="0.25">
      <c r="A7" s="7" t="s">
        <v>476</v>
      </c>
      <c r="B7" s="65">
        <v>0</v>
      </c>
      <c r="C7" s="34">
        <f>IF(B21=0, "-", B7/B21)</f>
        <v>0</v>
      </c>
      <c r="D7" s="65">
        <v>0</v>
      </c>
      <c r="E7" s="9">
        <f>IF(D21=0, "-", D7/D21)</f>
        <v>0</v>
      </c>
      <c r="F7" s="81">
        <v>4</v>
      </c>
      <c r="G7" s="34">
        <f>IF(F21=0, "-", F7/F21)</f>
        <v>2.9629629629629631E-2</v>
      </c>
      <c r="H7" s="65">
        <v>6</v>
      </c>
      <c r="I7" s="9">
        <f>IF(H21=0, "-", H7/H21)</f>
        <v>4.4776119402985072E-2</v>
      </c>
      <c r="J7" s="8" t="str">
        <f t="shared" ref="J7:J19" si="0">IF(D7=0, "-", IF((B7-D7)/D7&lt;10, (B7-D7)/D7, "&gt;999%"))</f>
        <v>-</v>
      </c>
      <c r="K7" s="9">
        <f t="shared" ref="K7:K19" si="1">IF(H7=0, "-", IF((F7-H7)/H7&lt;10, (F7-H7)/H7, "&gt;999%"))</f>
        <v>-0.33333333333333331</v>
      </c>
    </row>
    <row r="8" spans="1:11" x14ac:dyDescent="0.25">
      <c r="A8" s="7" t="s">
        <v>477</v>
      </c>
      <c r="B8" s="65">
        <v>0</v>
      </c>
      <c r="C8" s="34">
        <f>IF(B21=0, "-", B8/B21)</f>
        <v>0</v>
      </c>
      <c r="D8" s="65">
        <v>0</v>
      </c>
      <c r="E8" s="9">
        <f>IF(D21=0, "-", D8/D21)</f>
        <v>0</v>
      </c>
      <c r="F8" s="81">
        <v>3</v>
      </c>
      <c r="G8" s="34">
        <f>IF(F21=0, "-", F8/F21)</f>
        <v>2.2222222222222223E-2</v>
      </c>
      <c r="H8" s="65">
        <v>7</v>
      </c>
      <c r="I8" s="9">
        <f>IF(H21=0, "-", H8/H21)</f>
        <v>5.2238805970149252E-2</v>
      </c>
      <c r="J8" s="8" t="str">
        <f t="shared" si="0"/>
        <v>-</v>
      </c>
      <c r="K8" s="9">
        <f t="shared" si="1"/>
        <v>-0.5714285714285714</v>
      </c>
    </row>
    <row r="9" spans="1:11" x14ac:dyDescent="0.25">
      <c r="A9" s="7" t="s">
        <v>478</v>
      </c>
      <c r="B9" s="65">
        <v>0</v>
      </c>
      <c r="C9" s="34">
        <f>IF(B21=0, "-", B9/B21)</f>
        <v>0</v>
      </c>
      <c r="D9" s="65">
        <v>1</v>
      </c>
      <c r="E9" s="9">
        <f>IF(D21=0, "-", D9/D21)</f>
        <v>0.1111111111111111</v>
      </c>
      <c r="F9" s="81">
        <v>11</v>
      </c>
      <c r="G9" s="34">
        <f>IF(F21=0, "-", F9/F21)</f>
        <v>8.1481481481481488E-2</v>
      </c>
      <c r="H9" s="65">
        <v>6</v>
      </c>
      <c r="I9" s="9">
        <f>IF(H21=0, "-", H9/H21)</f>
        <v>4.4776119402985072E-2</v>
      </c>
      <c r="J9" s="8">
        <f t="shared" si="0"/>
        <v>-1</v>
      </c>
      <c r="K9" s="9">
        <f t="shared" si="1"/>
        <v>0.83333333333333337</v>
      </c>
    </row>
    <row r="10" spans="1:11" x14ac:dyDescent="0.25">
      <c r="A10" s="7" t="s">
        <v>479</v>
      </c>
      <c r="B10" s="65">
        <v>0</v>
      </c>
      <c r="C10" s="34">
        <f>IF(B21=0, "-", B10/B21)</f>
        <v>0</v>
      </c>
      <c r="D10" s="65">
        <v>0</v>
      </c>
      <c r="E10" s="9">
        <f>IF(D21=0, "-", D10/D21)</f>
        <v>0</v>
      </c>
      <c r="F10" s="81">
        <v>6</v>
      </c>
      <c r="G10" s="34">
        <f>IF(F21=0, "-", F10/F21)</f>
        <v>4.4444444444444446E-2</v>
      </c>
      <c r="H10" s="65">
        <v>7</v>
      </c>
      <c r="I10" s="9">
        <f>IF(H21=0, "-", H10/H21)</f>
        <v>5.2238805970149252E-2</v>
      </c>
      <c r="J10" s="8" t="str">
        <f t="shared" si="0"/>
        <v>-</v>
      </c>
      <c r="K10" s="9">
        <f t="shared" si="1"/>
        <v>-0.14285714285714285</v>
      </c>
    </row>
    <row r="11" spans="1:11" x14ac:dyDescent="0.25">
      <c r="A11" s="7" t="s">
        <v>480</v>
      </c>
      <c r="B11" s="65">
        <v>0</v>
      </c>
      <c r="C11" s="34">
        <f>IF(B21=0, "-", B11/B21)</f>
        <v>0</v>
      </c>
      <c r="D11" s="65">
        <v>0</v>
      </c>
      <c r="E11" s="9">
        <f>IF(D21=0, "-", D11/D21)</f>
        <v>0</v>
      </c>
      <c r="F11" s="81">
        <v>0</v>
      </c>
      <c r="G11" s="34">
        <f>IF(F21=0, "-", F11/F21)</f>
        <v>0</v>
      </c>
      <c r="H11" s="65">
        <v>1</v>
      </c>
      <c r="I11" s="9">
        <f>IF(H21=0, "-", H11/H21)</f>
        <v>7.462686567164179E-3</v>
      </c>
      <c r="J11" s="8" t="str">
        <f t="shared" si="0"/>
        <v>-</v>
      </c>
      <c r="K11" s="9">
        <f t="shared" si="1"/>
        <v>-1</v>
      </c>
    </row>
    <row r="12" spans="1:11" x14ac:dyDescent="0.25">
      <c r="A12" s="7" t="s">
        <v>481</v>
      </c>
      <c r="B12" s="65">
        <v>14</v>
      </c>
      <c r="C12" s="34">
        <f>IF(B21=0, "-", B12/B21)</f>
        <v>0.82352941176470584</v>
      </c>
      <c r="D12" s="65">
        <v>6</v>
      </c>
      <c r="E12" s="9">
        <f>IF(D21=0, "-", D12/D21)</f>
        <v>0.66666666666666663</v>
      </c>
      <c r="F12" s="81">
        <v>74</v>
      </c>
      <c r="G12" s="34">
        <f>IF(F21=0, "-", F12/F21)</f>
        <v>0.54814814814814816</v>
      </c>
      <c r="H12" s="65">
        <v>65</v>
      </c>
      <c r="I12" s="9">
        <f>IF(H21=0, "-", H12/H21)</f>
        <v>0.48507462686567165</v>
      </c>
      <c r="J12" s="8">
        <f t="shared" si="0"/>
        <v>1.3333333333333333</v>
      </c>
      <c r="K12" s="9">
        <f t="shared" si="1"/>
        <v>0.13846153846153847</v>
      </c>
    </row>
    <row r="13" spans="1:11" x14ac:dyDescent="0.25">
      <c r="A13" s="7" t="s">
        <v>482</v>
      </c>
      <c r="B13" s="65">
        <v>0</v>
      </c>
      <c r="C13" s="34">
        <f>IF(B21=0, "-", B13/B21)</f>
        <v>0</v>
      </c>
      <c r="D13" s="65">
        <v>0</v>
      </c>
      <c r="E13" s="9">
        <f>IF(D21=0, "-", D13/D21)</f>
        <v>0</v>
      </c>
      <c r="F13" s="81">
        <v>0</v>
      </c>
      <c r="G13" s="34">
        <f>IF(F21=0, "-", F13/F21)</f>
        <v>0</v>
      </c>
      <c r="H13" s="65">
        <v>1</v>
      </c>
      <c r="I13" s="9">
        <f>IF(H21=0, "-", H13/H21)</f>
        <v>7.462686567164179E-3</v>
      </c>
      <c r="J13" s="8" t="str">
        <f t="shared" si="0"/>
        <v>-</v>
      </c>
      <c r="K13" s="9">
        <f t="shared" si="1"/>
        <v>-1</v>
      </c>
    </row>
    <row r="14" spans="1:11" x14ac:dyDescent="0.25">
      <c r="A14" s="7" t="s">
        <v>483</v>
      </c>
      <c r="B14" s="65">
        <v>0</v>
      </c>
      <c r="C14" s="34">
        <f>IF(B21=0, "-", B14/B21)</f>
        <v>0</v>
      </c>
      <c r="D14" s="65">
        <v>1</v>
      </c>
      <c r="E14" s="9">
        <f>IF(D21=0, "-", D14/D21)</f>
        <v>0.1111111111111111</v>
      </c>
      <c r="F14" s="81">
        <v>0</v>
      </c>
      <c r="G14" s="34">
        <f>IF(F21=0, "-", F14/F21)</f>
        <v>0</v>
      </c>
      <c r="H14" s="65">
        <v>2</v>
      </c>
      <c r="I14" s="9">
        <f>IF(H21=0, "-", H14/H21)</f>
        <v>1.4925373134328358E-2</v>
      </c>
      <c r="J14" s="8">
        <f t="shared" si="0"/>
        <v>-1</v>
      </c>
      <c r="K14" s="9">
        <f t="shared" si="1"/>
        <v>-1</v>
      </c>
    </row>
    <row r="15" spans="1:11" x14ac:dyDescent="0.25">
      <c r="A15" s="7" t="s">
        <v>484</v>
      </c>
      <c r="B15" s="65">
        <v>1</v>
      </c>
      <c r="C15" s="34">
        <f>IF(B21=0, "-", B15/B21)</f>
        <v>5.8823529411764705E-2</v>
      </c>
      <c r="D15" s="65">
        <v>0</v>
      </c>
      <c r="E15" s="9">
        <f>IF(D21=0, "-", D15/D21)</f>
        <v>0</v>
      </c>
      <c r="F15" s="81">
        <v>18</v>
      </c>
      <c r="G15" s="34">
        <f>IF(F21=0, "-", F15/F21)</f>
        <v>0.13333333333333333</v>
      </c>
      <c r="H15" s="65">
        <v>10</v>
      </c>
      <c r="I15" s="9">
        <f>IF(H21=0, "-", H15/H21)</f>
        <v>7.4626865671641784E-2</v>
      </c>
      <c r="J15" s="8" t="str">
        <f t="shared" si="0"/>
        <v>-</v>
      </c>
      <c r="K15" s="9">
        <f t="shared" si="1"/>
        <v>0.8</v>
      </c>
    </row>
    <row r="16" spans="1:11" x14ac:dyDescent="0.25">
      <c r="A16" s="7" t="s">
        <v>485</v>
      </c>
      <c r="B16" s="65">
        <v>2</v>
      </c>
      <c r="C16" s="34">
        <f>IF(B21=0, "-", B16/B21)</f>
        <v>0.11764705882352941</v>
      </c>
      <c r="D16" s="65">
        <v>0</v>
      </c>
      <c r="E16" s="9">
        <f>IF(D21=0, "-", D16/D21)</f>
        <v>0</v>
      </c>
      <c r="F16" s="81">
        <v>6</v>
      </c>
      <c r="G16" s="34">
        <f>IF(F21=0, "-", F16/F21)</f>
        <v>4.4444444444444446E-2</v>
      </c>
      <c r="H16" s="65">
        <v>15</v>
      </c>
      <c r="I16" s="9">
        <f>IF(H21=0, "-", H16/H21)</f>
        <v>0.11194029850746269</v>
      </c>
      <c r="J16" s="8" t="str">
        <f t="shared" si="0"/>
        <v>-</v>
      </c>
      <c r="K16" s="9">
        <f t="shared" si="1"/>
        <v>-0.6</v>
      </c>
    </row>
    <row r="17" spans="1:11" x14ac:dyDescent="0.25">
      <c r="A17" s="7" t="s">
        <v>486</v>
      </c>
      <c r="B17" s="65">
        <v>0</v>
      </c>
      <c r="C17" s="34">
        <f>IF(B21=0, "-", B17/B21)</f>
        <v>0</v>
      </c>
      <c r="D17" s="65">
        <v>0</v>
      </c>
      <c r="E17" s="9">
        <f>IF(D21=0, "-", D17/D21)</f>
        <v>0</v>
      </c>
      <c r="F17" s="81">
        <v>0</v>
      </c>
      <c r="G17" s="34">
        <f>IF(F21=0, "-", F17/F21)</f>
        <v>0</v>
      </c>
      <c r="H17" s="65">
        <v>1</v>
      </c>
      <c r="I17" s="9">
        <f>IF(H21=0, "-", H17/H21)</f>
        <v>7.462686567164179E-3</v>
      </c>
      <c r="J17" s="8" t="str">
        <f t="shared" si="0"/>
        <v>-</v>
      </c>
      <c r="K17" s="9">
        <f t="shared" si="1"/>
        <v>-1</v>
      </c>
    </row>
    <row r="18" spans="1:11" x14ac:dyDescent="0.25">
      <c r="A18" s="7" t="s">
        <v>487</v>
      </c>
      <c r="B18" s="65">
        <v>0</v>
      </c>
      <c r="C18" s="34">
        <f>IF(B21=0, "-", B18/B21)</f>
        <v>0</v>
      </c>
      <c r="D18" s="65">
        <v>0</v>
      </c>
      <c r="E18" s="9">
        <f>IF(D21=0, "-", D18/D21)</f>
        <v>0</v>
      </c>
      <c r="F18" s="81">
        <v>4</v>
      </c>
      <c r="G18" s="34">
        <f>IF(F21=0, "-", F18/F21)</f>
        <v>2.9629629629629631E-2</v>
      </c>
      <c r="H18" s="65">
        <v>4</v>
      </c>
      <c r="I18" s="9">
        <f>IF(H21=0, "-", H18/H21)</f>
        <v>2.9850746268656716E-2</v>
      </c>
      <c r="J18" s="8" t="str">
        <f t="shared" si="0"/>
        <v>-</v>
      </c>
      <c r="K18" s="9">
        <f t="shared" si="1"/>
        <v>0</v>
      </c>
    </row>
    <row r="19" spans="1:11" x14ac:dyDescent="0.25">
      <c r="A19" s="7" t="s">
        <v>488</v>
      </c>
      <c r="B19" s="65">
        <v>0</v>
      </c>
      <c r="C19" s="34">
        <f>IF(B21=0, "-", B19/B21)</f>
        <v>0</v>
      </c>
      <c r="D19" s="65">
        <v>1</v>
      </c>
      <c r="E19" s="9">
        <f>IF(D21=0, "-", D19/D21)</f>
        <v>0.1111111111111111</v>
      </c>
      <c r="F19" s="81">
        <v>9</v>
      </c>
      <c r="G19" s="34">
        <f>IF(F21=0, "-", F19/F21)</f>
        <v>6.6666666666666666E-2</v>
      </c>
      <c r="H19" s="65">
        <v>9</v>
      </c>
      <c r="I19" s="9">
        <f>IF(H21=0, "-", H19/H21)</f>
        <v>6.7164179104477612E-2</v>
      </c>
      <c r="J19" s="8">
        <f t="shared" si="0"/>
        <v>-1</v>
      </c>
      <c r="K19" s="9">
        <f t="shared" si="1"/>
        <v>0</v>
      </c>
    </row>
    <row r="20" spans="1:11" x14ac:dyDescent="0.25">
      <c r="A20" s="2"/>
      <c r="B20" s="68"/>
      <c r="C20" s="33"/>
      <c r="D20" s="68"/>
      <c r="E20" s="6"/>
      <c r="F20" s="82"/>
      <c r="G20" s="33"/>
      <c r="H20" s="68"/>
      <c r="I20" s="6"/>
      <c r="J20" s="5"/>
      <c r="K20" s="6"/>
    </row>
    <row r="21" spans="1:11" s="43" customFormat="1" x14ac:dyDescent="0.25">
      <c r="A21" s="162" t="s">
        <v>539</v>
      </c>
      <c r="B21" s="71">
        <f>SUM(B7:B20)</f>
        <v>17</v>
      </c>
      <c r="C21" s="40">
        <f>B21/1498</f>
        <v>1.1348464619492658E-2</v>
      </c>
      <c r="D21" s="71">
        <f>SUM(D7:D20)</f>
        <v>9</v>
      </c>
      <c r="E21" s="41">
        <f>D21/893</f>
        <v>1.0078387458006719E-2</v>
      </c>
      <c r="F21" s="77">
        <f>SUM(F7:F20)</f>
        <v>135</v>
      </c>
      <c r="G21" s="42">
        <f>F21/12228</f>
        <v>1.1040235525024533E-2</v>
      </c>
      <c r="H21" s="71">
        <f>SUM(H7:H20)</f>
        <v>134</v>
      </c>
      <c r="I21" s="41">
        <f>H21/12224</f>
        <v>1.0962041884816753E-2</v>
      </c>
      <c r="J21" s="37">
        <f>IF(D21=0, "-", IF((B21-D21)/D21&lt;10, (B21-D21)/D21, "&gt;999%"))</f>
        <v>0.88888888888888884</v>
      </c>
      <c r="K21" s="38">
        <f>IF(H21=0, "-", IF((F21-H21)/H21&lt;10, (F21-H21)/H21, "&gt;999%"))</f>
        <v>7.462686567164179E-3</v>
      </c>
    </row>
    <row r="22" spans="1:11" x14ac:dyDescent="0.25">
      <c r="B22" s="83"/>
      <c r="D22" s="83"/>
      <c r="F22" s="83"/>
      <c r="H22" s="83"/>
    </row>
    <row r="23" spans="1:11" x14ac:dyDescent="0.25">
      <c r="A23" s="27" t="s">
        <v>538</v>
      </c>
      <c r="B23" s="71">
        <v>17</v>
      </c>
      <c r="C23" s="40">
        <f>B23/1498</f>
        <v>1.1348464619492658E-2</v>
      </c>
      <c r="D23" s="71">
        <v>9</v>
      </c>
      <c r="E23" s="41">
        <f>D23/893</f>
        <v>1.0078387458006719E-2</v>
      </c>
      <c r="F23" s="77">
        <v>135</v>
      </c>
      <c r="G23" s="42">
        <f>F23/12228</f>
        <v>1.1040235525024533E-2</v>
      </c>
      <c r="H23" s="71">
        <v>134</v>
      </c>
      <c r="I23" s="41">
        <f>H23/12224</f>
        <v>1.0962041884816753E-2</v>
      </c>
      <c r="J23" s="37">
        <f>IF(D23=0, "-", IF((B23-D23)/D23&lt;10, (B23-D23)/D23, "&gt;999%"))</f>
        <v>0.88888888888888884</v>
      </c>
      <c r="K23" s="38">
        <f>IF(H23=0, "-", IF((F23-H23)/H23&lt;10, (F23-H23)/H23, "&gt;999%"))</f>
        <v>7.462686567164179E-3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23"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20"/>
  <sheetViews>
    <sheetView tabSelected="1" zoomScaleNormal="100" workbookViewId="0">
      <selection activeCell="M1" sqref="M1"/>
    </sheetView>
  </sheetViews>
  <sheetFormatPr defaultRowHeight="13.2" x14ac:dyDescent="0.25"/>
  <cols>
    <col min="1" max="1" width="25.77734375" bestFit="1" customWidth="1"/>
    <col min="2" max="11" width="8.44140625" customWidth="1"/>
  </cols>
  <sheetData>
    <row r="1" spans="1:11" s="52" customFormat="1" ht="20.399999999999999" x14ac:dyDescent="0.35">
      <c r="A1" s="4" t="s">
        <v>10</v>
      </c>
      <c r="B1" s="198" t="s">
        <v>543</v>
      </c>
      <c r="C1" s="198"/>
      <c r="D1" s="198"/>
      <c r="E1" s="199"/>
      <c r="F1" s="199"/>
      <c r="G1" s="199"/>
      <c r="H1" s="199"/>
      <c r="I1" s="199"/>
      <c r="J1" s="199"/>
      <c r="K1" s="199"/>
    </row>
    <row r="2" spans="1:11" s="52" customFormat="1" ht="20.399999999999999" x14ac:dyDescent="0.35">
      <c r="A2" s="4" t="s">
        <v>92</v>
      </c>
      <c r="B2" s="202" t="s">
        <v>83</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41</v>
      </c>
      <c r="B7" s="65">
        <v>0</v>
      </c>
      <c r="C7" s="39">
        <f>IF(B20=0, "-", B7/B20)</f>
        <v>0</v>
      </c>
      <c r="D7" s="65">
        <v>0</v>
      </c>
      <c r="E7" s="21">
        <f>IF(D20=0, "-", D7/D20)</f>
        <v>0</v>
      </c>
      <c r="F7" s="81">
        <v>4</v>
      </c>
      <c r="G7" s="39">
        <f>IF(F20=0, "-", F7/F20)</f>
        <v>2.9629629629629631E-2</v>
      </c>
      <c r="H7" s="65">
        <v>6</v>
      </c>
      <c r="I7" s="21">
        <f>IF(H20=0, "-", H7/H20)</f>
        <v>4.4776119402985072E-2</v>
      </c>
      <c r="J7" s="20" t="str">
        <f t="shared" ref="J7:J18" si="0">IF(D7=0, "-", IF((B7-D7)/D7&lt;10, (B7-D7)/D7, "&gt;999%"))</f>
        <v>-</v>
      </c>
      <c r="K7" s="21">
        <f t="shared" ref="K7:K18" si="1">IF(H7=0, "-", IF((F7-H7)/H7&lt;10, (F7-H7)/H7, "&gt;999%"))</f>
        <v>-0.33333333333333331</v>
      </c>
    </row>
    <row r="8" spans="1:11" x14ac:dyDescent="0.25">
      <c r="A8" s="7" t="s">
        <v>42</v>
      </c>
      <c r="B8" s="65">
        <v>0</v>
      </c>
      <c r="C8" s="39">
        <f>IF(B20=0, "-", B8/B20)</f>
        <v>0</v>
      </c>
      <c r="D8" s="65">
        <v>0</v>
      </c>
      <c r="E8" s="21">
        <f>IF(D20=0, "-", D8/D20)</f>
        <v>0</v>
      </c>
      <c r="F8" s="81">
        <v>3</v>
      </c>
      <c r="G8" s="39">
        <f>IF(F20=0, "-", F8/F20)</f>
        <v>2.2222222222222223E-2</v>
      </c>
      <c r="H8" s="65">
        <v>7</v>
      </c>
      <c r="I8" s="21">
        <f>IF(H20=0, "-", H8/H20)</f>
        <v>5.2238805970149252E-2</v>
      </c>
      <c r="J8" s="20" t="str">
        <f t="shared" si="0"/>
        <v>-</v>
      </c>
      <c r="K8" s="21">
        <f t="shared" si="1"/>
        <v>-0.5714285714285714</v>
      </c>
    </row>
    <row r="9" spans="1:11" x14ac:dyDescent="0.25">
      <c r="A9" s="7" t="s">
        <v>43</v>
      </c>
      <c r="B9" s="65">
        <v>0</v>
      </c>
      <c r="C9" s="39">
        <f>IF(B20=0, "-", B9/B20)</f>
        <v>0</v>
      </c>
      <c r="D9" s="65">
        <v>1</v>
      </c>
      <c r="E9" s="21">
        <f>IF(D20=0, "-", D9/D20)</f>
        <v>0.1111111111111111</v>
      </c>
      <c r="F9" s="81">
        <v>11</v>
      </c>
      <c r="G9" s="39">
        <f>IF(F20=0, "-", F9/F20)</f>
        <v>8.1481481481481488E-2</v>
      </c>
      <c r="H9" s="65">
        <v>6</v>
      </c>
      <c r="I9" s="21">
        <f>IF(H20=0, "-", H9/H20)</f>
        <v>4.4776119402985072E-2</v>
      </c>
      <c r="J9" s="20">
        <f t="shared" si="0"/>
        <v>-1</v>
      </c>
      <c r="K9" s="21">
        <f t="shared" si="1"/>
        <v>0.83333333333333337</v>
      </c>
    </row>
    <row r="10" spans="1:11" x14ac:dyDescent="0.25">
      <c r="A10" s="7" t="s">
        <v>46</v>
      </c>
      <c r="B10" s="65">
        <v>0</v>
      </c>
      <c r="C10" s="39">
        <f>IF(B20=0, "-", B10/B20)</f>
        <v>0</v>
      </c>
      <c r="D10" s="65">
        <v>0</v>
      </c>
      <c r="E10" s="21">
        <f>IF(D20=0, "-", D10/D20)</f>
        <v>0</v>
      </c>
      <c r="F10" s="81">
        <v>6</v>
      </c>
      <c r="G10" s="39">
        <f>IF(F20=0, "-", F10/F20)</f>
        <v>4.4444444444444446E-2</v>
      </c>
      <c r="H10" s="65">
        <v>7</v>
      </c>
      <c r="I10" s="21">
        <f>IF(H20=0, "-", H10/H20)</f>
        <v>5.2238805970149252E-2</v>
      </c>
      <c r="J10" s="20" t="str">
        <f t="shared" si="0"/>
        <v>-</v>
      </c>
      <c r="K10" s="21">
        <f t="shared" si="1"/>
        <v>-0.14285714285714285</v>
      </c>
    </row>
    <row r="11" spans="1:11" x14ac:dyDescent="0.25">
      <c r="A11" s="7" t="s">
        <v>49</v>
      </c>
      <c r="B11" s="65">
        <v>0</v>
      </c>
      <c r="C11" s="39">
        <f>IF(B20=0, "-", B11/B20)</f>
        <v>0</v>
      </c>
      <c r="D11" s="65">
        <v>0</v>
      </c>
      <c r="E11" s="21">
        <f>IF(D20=0, "-", D11/D20)</f>
        <v>0</v>
      </c>
      <c r="F11" s="81">
        <v>0</v>
      </c>
      <c r="G11" s="39">
        <f>IF(F20=0, "-", F11/F20)</f>
        <v>0</v>
      </c>
      <c r="H11" s="65">
        <v>1</v>
      </c>
      <c r="I11" s="21">
        <f>IF(H20=0, "-", H11/H20)</f>
        <v>7.462686567164179E-3</v>
      </c>
      <c r="J11" s="20" t="str">
        <f t="shared" si="0"/>
        <v>-</v>
      </c>
      <c r="K11" s="21">
        <f t="shared" si="1"/>
        <v>-1</v>
      </c>
    </row>
    <row r="12" spans="1:11" x14ac:dyDescent="0.25">
      <c r="A12" s="7" t="s">
        <v>50</v>
      </c>
      <c r="B12" s="65">
        <v>14</v>
      </c>
      <c r="C12" s="39">
        <f>IF(B20=0, "-", B12/B20)</f>
        <v>0.82352941176470584</v>
      </c>
      <c r="D12" s="65">
        <v>6</v>
      </c>
      <c r="E12" s="21">
        <f>IF(D20=0, "-", D12/D20)</f>
        <v>0.66666666666666663</v>
      </c>
      <c r="F12" s="81">
        <v>74</v>
      </c>
      <c r="G12" s="39">
        <f>IF(F20=0, "-", F12/F20)</f>
        <v>0.54814814814814816</v>
      </c>
      <c r="H12" s="65">
        <v>65</v>
      </c>
      <c r="I12" s="21">
        <f>IF(H20=0, "-", H12/H20)</f>
        <v>0.48507462686567165</v>
      </c>
      <c r="J12" s="20">
        <f t="shared" si="0"/>
        <v>1.3333333333333333</v>
      </c>
      <c r="K12" s="21">
        <f t="shared" si="1"/>
        <v>0.13846153846153847</v>
      </c>
    </row>
    <row r="13" spans="1:11" x14ac:dyDescent="0.25">
      <c r="A13" s="7" t="s">
        <v>52</v>
      </c>
      <c r="B13" s="65">
        <v>0</v>
      </c>
      <c r="C13" s="39">
        <f>IF(B20=0, "-", B13/B20)</f>
        <v>0</v>
      </c>
      <c r="D13" s="65">
        <v>1</v>
      </c>
      <c r="E13" s="21">
        <f>IF(D20=0, "-", D13/D20)</f>
        <v>0.1111111111111111</v>
      </c>
      <c r="F13" s="81">
        <v>0</v>
      </c>
      <c r="G13" s="39">
        <f>IF(F20=0, "-", F13/F20)</f>
        <v>0</v>
      </c>
      <c r="H13" s="65">
        <v>3</v>
      </c>
      <c r="I13" s="21">
        <f>IF(H20=0, "-", H13/H20)</f>
        <v>2.2388059701492536E-2</v>
      </c>
      <c r="J13" s="20">
        <f t="shared" si="0"/>
        <v>-1</v>
      </c>
      <c r="K13" s="21">
        <f t="shared" si="1"/>
        <v>-1</v>
      </c>
    </row>
    <row r="14" spans="1:11" x14ac:dyDescent="0.25">
      <c r="A14" s="7" t="s">
        <v>58</v>
      </c>
      <c r="B14" s="65">
        <v>1</v>
      </c>
      <c r="C14" s="39">
        <f>IF(B20=0, "-", B14/B20)</f>
        <v>5.8823529411764705E-2</v>
      </c>
      <c r="D14" s="65">
        <v>0</v>
      </c>
      <c r="E14" s="21">
        <f>IF(D20=0, "-", D14/D20)</f>
        <v>0</v>
      </c>
      <c r="F14" s="81">
        <v>18</v>
      </c>
      <c r="G14" s="39">
        <f>IF(F20=0, "-", F14/F20)</f>
        <v>0.13333333333333333</v>
      </c>
      <c r="H14" s="65">
        <v>10</v>
      </c>
      <c r="I14" s="21">
        <f>IF(H20=0, "-", H14/H20)</f>
        <v>7.4626865671641784E-2</v>
      </c>
      <c r="J14" s="20" t="str">
        <f t="shared" si="0"/>
        <v>-</v>
      </c>
      <c r="K14" s="21">
        <f t="shared" si="1"/>
        <v>0.8</v>
      </c>
    </row>
    <row r="15" spans="1:11" x14ac:dyDescent="0.25">
      <c r="A15" s="7" t="s">
        <v>64</v>
      </c>
      <c r="B15" s="65">
        <v>2</v>
      </c>
      <c r="C15" s="39">
        <f>IF(B20=0, "-", B15/B20)</f>
        <v>0.11764705882352941</v>
      </c>
      <c r="D15" s="65">
        <v>0</v>
      </c>
      <c r="E15" s="21">
        <f>IF(D20=0, "-", D15/D20)</f>
        <v>0</v>
      </c>
      <c r="F15" s="81">
        <v>6</v>
      </c>
      <c r="G15" s="39">
        <f>IF(F20=0, "-", F15/F20)</f>
        <v>4.4444444444444446E-2</v>
      </c>
      <c r="H15" s="65">
        <v>15</v>
      </c>
      <c r="I15" s="21">
        <f>IF(H20=0, "-", H15/H20)</f>
        <v>0.11194029850746269</v>
      </c>
      <c r="J15" s="20" t="str">
        <f t="shared" si="0"/>
        <v>-</v>
      </c>
      <c r="K15" s="21">
        <f t="shared" si="1"/>
        <v>-0.6</v>
      </c>
    </row>
    <row r="16" spans="1:11" x14ac:dyDescent="0.25">
      <c r="A16" s="7" t="s">
        <v>69</v>
      </c>
      <c r="B16" s="65">
        <v>0</v>
      </c>
      <c r="C16" s="39">
        <f>IF(B20=0, "-", B16/B20)</f>
        <v>0</v>
      </c>
      <c r="D16" s="65">
        <v>0</v>
      </c>
      <c r="E16" s="21">
        <f>IF(D20=0, "-", D16/D20)</f>
        <v>0</v>
      </c>
      <c r="F16" s="81">
        <v>0</v>
      </c>
      <c r="G16" s="39">
        <f>IF(F20=0, "-", F16/F20)</f>
        <v>0</v>
      </c>
      <c r="H16" s="65">
        <v>1</v>
      </c>
      <c r="I16" s="21">
        <f>IF(H20=0, "-", H16/H20)</f>
        <v>7.462686567164179E-3</v>
      </c>
      <c r="J16" s="20" t="str">
        <f t="shared" si="0"/>
        <v>-</v>
      </c>
      <c r="K16" s="21">
        <f t="shared" si="1"/>
        <v>-1</v>
      </c>
    </row>
    <row r="17" spans="1:11" x14ac:dyDescent="0.25">
      <c r="A17" s="7" t="s">
        <v>73</v>
      </c>
      <c r="B17" s="65">
        <v>0</v>
      </c>
      <c r="C17" s="39">
        <f>IF(B20=0, "-", B17/B20)</f>
        <v>0</v>
      </c>
      <c r="D17" s="65">
        <v>0</v>
      </c>
      <c r="E17" s="21">
        <f>IF(D20=0, "-", D17/D20)</f>
        <v>0</v>
      </c>
      <c r="F17" s="81">
        <v>4</v>
      </c>
      <c r="G17" s="39">
        <f>IF(F20=0, "-", F17/F20)</f>
        <v>2.9629629629629631E-2</v>
      </c>
      <c r="H17" s="65">
        <v>4</v>
      </c>
      <c r="I17" s="21">
        <f>IF(H20=0, "-", H17/H20)</f>
        <v>2.9850746268656716E-2</v>
      </c>
      <c r="J17" s="20" t="str">
        <f t="shared" si="0"/>
        <v>-</v>
      </c>
      <c r="K17" s="21">
        <f t="shared" si="1"/>
        <v>0</v>
      </c>
    </row>
    <row r="18" spans="1:11" x14ac:dyDescent="0.25">
      <c r="A18" s="7" t="s">
        <v>80</v>
      </c>
      <c r="B18" s="65">
        <v>0</v>
      </c>
      <c r="C18" s="39">
        <f>IF(B20=0, "-", B18/B20)</f>
        <v>0</v>
      </c>
      <c r="D18" s="65">
        <v>1</v>
      </c>
      <c r="E18" s="21">
        <f>IF(D20=0, "-", D18/D20)</f>
        <v>0.1111111111111111</v>
      </c>
      <c r="F18" s="81">
        <v>9</v>
      </c>
      <c r="G18" s="39">
        <f>IF(F20=0, "-", F18/F20)</f>
        <v>6.6666666666666666E-2</v>
      </c>
      <c r="H18" s="65">
        <v>9</v>
      </c>
      <c r="I18" s="21">
        <f>IF(H20=0, "-", H18/H20)</f>
        <v>6.7164179104477612E-2</v>
      </c>
      <c r="J18" s="20">
        <f t="shared" si="0"/>
        <v>-1</v>
      </c>
      <c r="K18" s="21">
        <f t="shared" si="1"/>
        <v>0</v>
      </c>
    </row>
    <row r="19" spans="1:11" x14ac:dyDescent="0.25">
      <c r="A19" s="2"/>
      <c r="B19" s="68"/>
      <c r="C19" s="33"/>
      <c r="D19" s="68"/>
      <c r="E19" s="6"/>
      <c r="F19" s="82"/>
      <c r="G19" s="33"/>
      <c r="H19" s="68"/>
      <c r="I19" s="6"/>
      <c r="J19" s="5"/>
      <c r="K19" s="6"/>
    </row>
    <row r="20" spans="1:11" s="43" customFormat="1" x14ac:dyDescent="0.25">
      <c r="A20" s="162" t="s">
        <v>538</v>
      </c>
      <c r="B20" s="71">
        <f>SUM(B7:B19)</f>
        <v>17</v>
      </c>
      <c r="C20" s="40">
        <v>1</v>
      </c>
      <c r="D20" s="71">
        <f>SUM(D7:D19)</f>
        <v>9</v>
      </c>
      <c r="E20" s="41">
        <v>1</v>
      </c>
      <c r="F20" s="77">
        <f>SUM(F7:F19)</f>
        <v>135</v>
      </c>
      <c r="G20" s="42">
        <v>1</v>
      </c>
      <c r="H20" s="71">
        <f>SUM(H7:H19)</f>
        <v>134</v>
      </c>
      <c r="I20" s="41">
        <v>1</v>
      </c>
      <c r="J20" s="37">
        <f>IF(D20=0, "-", (B20-D20)/D20)</f>
        <v>0.88888888888888884</v>
      </c>
      <c r="K20" s="38">
        <f>IF(H20=0, "-", (F20-H20)/H20)</f>
        <v>7.462686567164179E-3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472"/>
  <sheetViews>
    <sheetView tabSelected="1" zoomScaleNormal="100" workbookViewId="0">
      <selection activeCell="M1" sqref="M1"/>
    </sheetView>
  </sheetViews>
  <sheetFormatPr defaultRowHeight="13.2" x14ac:dyDescent="0.25"/>
  <cols>
    <col min="1" max="1" width="34.109375" bestFit="1" customWidth="1"/>
    <col min="6" max="6" width="1.6640625" customWidth="1"/>
  </cols>
  <sheetData>
    <row r="1" spans="1:10" s="52" customFormat="1" ht="20.399999999999999" x14ac:dyDescent="0.35">
      <c r="A1" s="4" t="s">
        <v>10</v>
      </c>
      <c r="B1" s="198" t="s">
        <v>21</v>
      </c>
      <c r="C1" s="199"/>
      <c r="D1" s="199"/>
      <c r="E1" s="199"/>
      <c r="F1" s="199"/>
      <c r="G1" s="199"/>
      <c r="H1" s="199"/>
      <c r="I1" s="199"/>
      <c r="J1" s="199"/>
    </row>
    <row r="2" spans="1:10" s="52" customFormat="1" ht="20.399999999999999" x14ac:dyDescent="0.35">
      <c r="A2" s="4" t="s">
        <v>92</v>
      </c>
      <c r="B2" s="202" t="s">
        <v>83</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c r="B5" s="57">
        <f>VALUE(RIGHT(B2, 4))</f>
        <v>2022</v>
      </c>
      <c r="C5" s="58">
        <f>B5-1</f>
        <v>2021</v>
      </c>
      <c r="D5" s="57">
        <f>B5</f>
        <v>2022</v>
      </c>
      <c r="E5" s="58">
        <f>C5</f>
        <v>2021</v>
      </c>
      <c r="F5" s="64"/>
      <c r="G5" s="57" t="s">
        <v>4</v>
      </c>
      <c r="H5" s="58" t="s">
        <v>2</v>
      </c>
      <c r="I5" s="57" t="s">
        <v>4</v>
      </c>
      <c r="J5" s="58" t="s">
        <v>2</v>
      </c>
    </row>
    <row r="6" spans="1:10" x14ac:dyDescent="0.25">
      <c r="A6" s="7"/>
      <c r="B6" s="86"/>
      <c r="C6" s="87"/>
      <c r="D6" s="86"/>
      <c r="E6" s="87"/>
      <c r="F6" s="88"/>
      <c r="G6" s="86"/>
      <c r="H6" s="87"/>
      <c r="I6" s="35"/>
      <c r="J6" s="36"/>
    </row>
    <row r="7" spans="1:10" s="139" customFormat="1" x14ac:dyDescent="0.25">
      <c r="A7" s="159" t="s">
        <v>31</v>
      </c>
      <c r="B7" s="65"/>
      <c r="C7" s="66"/>
      <c r="D7" s="65"/>
      <c r="E7" s="66"/>
      <c r="F7" s="67"/>
      <c r="G7" s="65"/>
      <c r="H7" s="66"/>
      <c r="I7" s="20"/>
      <c r="J7" s="21"/>
    </row>
    <row r="8" spans="1:10" x14ac:dyDescent="0.25">
      <c r="A8" s="177" t="s">
        <v>225</v>
      </c>
      <c r="B8" s="143">
        <v>1</v>
      </c>
      <c r="C8" s="144">
        <v>1</v>
      </c>
      <c r="D8" s="143">
        <v>7</v>
      </c>
      <c r="E8" s="144">
        <v>8</v>
      </c>
      <c r="F8" s="145"/>
      <c r="G8" s="143">
        <f>B8-C8</f>
        <v>0</v>
      </c>
      <c r="H8" s="144">
        <f>D8-E8</f>
        <v>-1</v>
      </c>
      <c r="I8" s="151">
        <f>IF(C8=0, "-", IF(G8/C8&lt;10, G8/C8, "&gt;999%"))</f>
        <v>0</v>
      </c>
      <c r="J8" s="152">
        <f>IF(E8=0, "-", IF(H8/E8&lt;10, H8/E8, "&gt;999%"))</f>
        <v>-0.125</v>
      </c>
    </row>
    <row r="9" spans="1:10" x14ac:dyDescent="0.25">
      <c r="A9" s="158" t="s">
        <v>194</v>
      </c>
      <c r="B9" s="65">
        <v>0</v>
      </c>
      <c r="C9" s="66">
        <v>0</v>
      </c>
      <c r="D9" s="65">
        <v>0</v>
      </c>
      <c r="E9" s="66">
        <v>3</v>
      </c>
      <c r="F9" s="67"/>
      <c r="G9" s="65">
        <f>B9-C9</f>
        <v>0</v>
      </c>
      <c r="H9" s="66">
        <f>D9-E9</f>
        <v>-3</v>
      </c>
      <c r="I9" s="20" t="str">
        <f>IF(C9=0, "-", IF(G9/C9&lt;10, G9/C9, "&gt;999%"))</f>
        <v>-</v>
      </c>
      <c r="J9" s="21">
        <f>IF(E9=0, "-", IF(H9/E9&lt;10, H9/E9, "&gt;999%"))</f>
        <v>-1</v>
      </c>
    </row>
    <row r="10" spans="1:10" x14ac:dyDescent="0.25">
      <c r="A10" s="158" t="s">
        <v>358</v>
      </c>
      <c r="B10" s="65">
        <v>1</v>
      </c>
      <c r="C10" s="66">
        <v>0</v>
      </c>
      <c r="D10" s="65">
        <v>11</v>
      </c>
      <c r="E10" s="66">
        <v>5</v>
      </c>
      <c r="F10" s="67"/>
      <c r="G10" s="65">
        <f>B10-C10</f>
        <v>1</v>
      </c>
      <c r="H10" s="66">
        <f>D10-E10</f>
        <v>6</v>
      </c>
      <c r="I10" s="20" t="str">
        <f>IF(C10=0, "-", IF(G10/C10&lt;10, G10/C10, "&gt;999%"))</f>
        <v>-</v>
      </c>
      <c r="J10" s="21">
        <f>IF(E10=0, "-", IF(H10/E10&lt;10, H10/E10, "&gt;999%"))</f>
        <v>1.2</v>
      </c>
    </row>
    <row r="11" spans="1:10" s="160" customFormat="1" x14ac:dyDescent="0.25">
      <c r="A11" s="178" t="s">
        <v>544</v>
      </c>
      <c r="B11" s="71">
        <v>2</v>
      </c>
      <c r="C11" s="72">
        <v>1</v>
      </c>
      <c r="D11" s="71">
        <v>18</v>
      </c>
      <c r="E11" s="72">
        <v>16</v>
      </c>
      <c r="F11" s="73"/>
      <c r="G11" s="71">
        <f>B11-C11</f>
        <v>1</v>
      </c>
      <c r="H11" s="72">
        <f>D11-E11</f>
        <v>2</v>
      </c>
      <c r="I11" s="37">
        <f>IF(C11=0, "-", IF(G11/C11&lt;10, G11/C11, "&gt;999%"))</f>
        <v>1</v>
      </c>
      <c r="J11" s="38">
        <f>IF(E11=0, "-", IF(H11/E11&lt;10, H11/E11, "&gt;999%"))</f>
        <v>0.125</v>
      </c>
    </row>
    <row r="12" spans="1:10" x14ac:dyDescent="0.25">
      <c r="A12" s="177"/>
      <c r="B12" s="143"/>
      <c r="C12" s="144"/>
      <c r="D12" s="143"/>
      <c r="E12" s="144"/>
      <c r="F12" s="145"/>
      <c r="G12" s="143"/>
      <c r="H12" s="144"/>
      <c r="I12" s="151"/>
      <c r="J12" s="152"/>
    </row>
    <row r="13" spans="1:10" s="139" customFormat="1" x14ac:dyDescent="0.25">
      <c r="A13" s="159" t="s">
        <v>32</v>
      </c>
      <c r="B13" s="65"/>
      <c r="C13" s="66"/>
      <c r="D13" s="65"/>
      <c r="E13" s="66"/>
      <c r="F13" s="67"/>
      <c r="G13" s="65"/>
      <c r="H13" s="66"/>
      <c r="I13" s="20"/>
      <c r="J13" s="21"/>
    </row>
    <row r="14" spans="1:10" x14ac:dyDescent="0.25">
      <c r="A14" s="158" t="s">
        <v>191</v>
      </c>
      <c r="B14" s="65">
        <v>2</v>
      </c>
      <c r="C14" s="66">
        <v>1</v>
      </c>
      <c r="D14" s="65">
        <v>7</v>
      </c>
      <c r="E14" s="66">
        <v>19</v>
      </c>
      <c r="F14" s="67"/>
      <c r="G14" s="65">
        <f t="shared" ref="G14:G30" si="0">B14-C14</f>
        <v>1</v>
      </c>
      <c r="H14" s="66">
        <f t="shared" ref="H14:H30" si="1">D14-E14</f>
        <v>-12</v>
      </c>
      <c r="I14" s="20">
        <f t="shared" ref="I14:I30" si="2">IF(C14=0, "-", IF(G14/C14&lt;10, G14/C14, "&gt;999%"))</f>
        <v>1</v>
      </c>
      <c r="J14" s="21">
        <f t="shared" ref="J14:J30" si="3">IF(E14=0, "-", IF(H14/E14&lt;10, H14/E14, "&gt;999%"))</f>
        <v>-0.63157894736842102</v>
      </c>
    </row>
    <row r="15" spans="1:10" x14ac:dyDescent="0.25">
      <c r="A15" s="158" t="s">
        <v>209</v>
      </c>
      <c r="B15" s="65">
        <v>10</v>
      </c>
      <c r="C15" s="66">
        <v>0</v>
      </c>
      <c r="D15" s="65">
        <v>34</v>
      </c>
      <c r="E15" s="66">
        <v>5</v>
      </c>
      <c r="F15" s="67"/>
      <c r="G15" s="65">
        <f t="shared" si="0"/>
        <v>10</v>
      </c>
      <c r="H15" s="66">
        <f t="shared" si="1"/>
        <v>29</v>
      </c>
      <c r="I15" s="20" t="str">
        <f t="shared" si="2"/>
        <v>-</v>
      </c>
      <c r="J15" s="21">
        <f t="shared" si="3"/>
        <v>5.8</v>
      </c>
    </row>
    <row r="16" spans="1:10" x14ac:dyDescent="0.25">
      <c r="A16" s="158" t="s">
        <v>226</v>
      </c>
      <c r="B16" s="65">
        <v>1</v>
      </c>
      <c r="C16" s="66">
        <v>2</v>
      </c>
      <c r="D16" s="65">
        <v>10</v>
      </c>
      <c r="E16" s="66">
        <v>12</v>
      </c>
      <c r="F16" s="67"/>
      <c r="G16" s="65">
        <f t="shared" si="0"/>
        <v>-1</v>
      </c>
      <c r="H16" s="66">
        <f t="shared" si="1"/>
        <v>-2</v>
      </c>
      <c r="I16" s="20">
        <f t="shared" si="2"/>
        <v>-0.5</v>
      </c>
      <c r="J16" s="21">
        <f t="shared" si="3"/>
        <v>-0.16666666666666666</v>
      </c>
    </row>
    <row r="17" spans="1:10" x14ac:dyDescent="0.25">
      <c r="A17" s="158" t="s">
        <v>279</v>
      </c>
      <c r="B17" s="65">
        <v>0</v>
      </c>
      <c r="C17" s="66">
        <v>0</v>
      </c>
      <c r="D17" s="65">
        <v>3</v>
      </c>
      <c r="E17" s="66">
        <v>2</v>
      </c>
      <c r="F17" s="67"/>
      <c r="G17" s="65">
        <f t="shared" si="0"/>
        <v>0</v>
      </c>
      <c r="H17" s="66">
        <f t="shared" si="1"/>
        <v>1</v>
      </c>
      <c r="I17" s="20" t="str">
        <f t="shared" si="2"/>
        <v>-</v>
      </c>
      <c r="J17" s="21">
        <f t="shared" si="3"/>
        <v>0.5</v>
      </c>
    </row>
    <row r="18" spans="1:10" x14ac:dyDescent="0.25">
      <c r="A18" s="158" t="s">
        <v>227</v>
      </c>
      <c r="B18" s="65">
        <v>0</v>
      </c>
      <c r="C18" s="66">
        <v>0</v>
      </c>
      <c r="D18" s="65">
        <v>5</v>
      </c>
      <c r="E18" s="66">
        <v>10</v>
      </c>
      <c r="F18" s="67"/>
      <c r="G18" s="65">
        <f t="shared" si="0"/>
        <v>0</v>
      </c>
      <c r="H18" s="66">
        <f t="shared" si="1"/>
        <v>-5</v>
      </c>
      <c r="I18" s="20" t="str">
        <f t="shared" si="2"/>
        <v>-</v>
      </c>
      <c r="J18" s="21">
        <f t="shared" si="3"/>
        <v>-0.5</v>
      </c>
    </row>
    <row r="19" spans="1:10" x14ac:dyDescent="0.25">
      <c r="A19" s="158" t="s">
        <v>244</v>
      </c>
      <c r="B19" s="65">
        <v>0</v>
      </c>
      <c r="C19" s="66">
        <v>0</v>
      </c>
      <c r="D19" s="65">
        <v>1</v>
      </c>
      <c r="E19" s="66">
        <v>5</v>
      </c>
      <c r="F19" s="67"/>
      <c r="G19" s="65">
        <f t="shared" si="0"/>
        <v>0</v>
      </c>
      <c r="H19" s="66">
        <f t="shared" si="1"/>
        <v>-4</v>
      </c>
      <c r="I19" s="20" t="str">
        <f t="shared" si="2"/>
        <v>-</v>
      </c>
      <c r="J19" s="21">
        <f t="shared" si="3"/>
        <v>-0.8</v>
      </c>
    </row>
    <row r="20" spans="1:10" x14ac:dyDescent="0.25">
      <c r="A20" s="158" t="s">
        <v>245</v>
      </c>
      <c r="B20" s="65">
        <v>0</v>
      </c>
      <c r="C20" s="66">
        <v>0</v>
      </c>
      <c r="D20" s="65">
        <v>0</v>
      </c>
      <c r="E20" s="66">
        <v>2</v>
      </c>
      <c r="F20" s="67"/>
      <c r="G20" s="65">
        <f t="shared" si="0"/>
        <v>0</v>
      </c>
      <c r="H20" s="66">
        <f t="shared" si="1"/>
        <v>-2</v>
      </c>
      <c r="I20" s="20" t="str">
        <f t="shared" si="2"/>
        <v>-</v>
      </c>
      <c r="J20" s="21">
        <f t="shared" si="3"/>
        <v>-1</v>
      </c>
    </row>
    <row r="21" spans="1:10" x14ac:dyDescent="0.25">
      <c r="A21" s="158" t="s">
        <v>253</v>
      </c>
      <c r="B21" s="65">
        <v>0</v>
      </c>
      <c r="C21" s="66">
        <v>0</v>
      </c>
      <c r="D21" s="65">
        <v>1</v>
      </c>
      <c r="E21" s="66">
        <v>0</v>
      </c>
      <c r="F21" s="67"/>
      <c r="G21" s="65">
        <f t="shared" si="0"/>
        <v>0</v>
      </c>
      <c r="H21" s="66">
        <f t="shared" si="1"/>
        <v>1</v>
      </c>
      <c r="I21" s="20" t="str">
        <f t="shared" si="2"/>
        <v>-</v>
      </c>
      <c r="J21" s="21" t="str">
        <f t="shared" si="3"/>
        <v>-</v>
      </c>
    </row>
    <row r="22" spans="1:10" x14ac:dyDescent="0.25">
      <c r="A22" s="158" t="s">
        <v>399</v>
      </c>
      <c r="B22" s="65">
        <v>0</v>
      </c>
      <c r="C22" s="66">
        <v>0</v>
      </c>
      <c r="D22" s="65">
        <v>1</v>
      </c>
      <c r="E22" s="66">
        <v>0</v>
      </c>
      <c r="F22" s="67"/>
      <c r="G22" s="65">
        <f t="shared" si="0"/>
        <v>0</v>
      </c>
      <c r="H22" s="66">
        <f t="shared" si="1"/>
        <v>1</v>
      </c>
      <c r="I22" s="20" t="str">
        <f t="shared" si="2"/>
        <v>-</v>
      </c>
      <c r="J22" s="21" t="str">
        <f t="shared" si="3"/>
        <v>-</v>
      </c>
    </row>
    <row r="23" spans="1:10" x14ac:dyDescent="0.25">
      <c r="A23" s="158" t="s">
        <v>328</v>
      </c>
      <c r="B23" s="65">
        <v>2</v>
      </c>
      <c r="C23" s="66">
        <v>6</v>
      </c>
      <c r="D23" s="65">
        <v>13</v>
      </c>
      <c r="E23" s="66">
        <v>26</v>
      </c>
      <c r="F23" s="67"/>
      <c r="G23" s="65">
        <f t="shared" si="0"/>
        <v>-4</v>
      </c>
      <c r="H23" s="66">
        <f t="shared" si="1"/>
        <v>-13</v>
      </c>
      <c r="I23" s="20">
        <f t="shared" si="2"/>
        <v>-0.66666666666666663</v>
      </c>
      <c r="J23" s="21">
        <f t="shared" si="3"/>
        <v>-0.5</v>
      </c>
    </row>
    <row r="24" spans="1:10" x14ac:dyDescent="0.25">
      <c r="A24" s="158" t="s">
        <v>329</v>
      </c>
      <c r="B24" s="65">
        <v>12</v>
      </c>
      <c r="C24" s="66">
        <v>5</v>
      </c>
      <c r="D24" s="65">
        <v>56</v>
      </c>
      <c r="E24" s="66">
        <v>62</v>
      </c>
      <c r="F24" s="67"/>
      <c r="G24" s="65">
        <f t="shared" si="0"/>
        <v>7</v>
      </c>
      <c r="H24" s="66">
        <f t="shared" si="1"/>
        <v>-6</v>
      </c>
      <c r="I24" s="20">
        <f t="shared" si="2"/>
        <v>1.4</v>
      </c>
      <c r="J24" s="21">
        <f t="shared" si="3"/>
        <v>-9.6774193548387094E-2</v>
      </c>
    </row>
    <row r="25" spans="1:10" x14ac:dyDescent="0.25">
      <c r="A25" s="158" t="s">
        <v>359</v>
      </c>
      <c r="B25" s="65">
        <v>2</v>
      </c>
      <c r="C25" s="66">
        <v>2</v>
      </c>
      <c r="D25" s="65">
        <v>44</v>
      </c>
      <c r="E25" s="66">
        <v>45</v>
      </c>
      <c r="F25" s="67"/>
      <c r="G25" s="65">
        <f t="shared" si="0"/>
        <v>0</v>
      </c>
      <c r="H25" s="66">
        <f t="shared" si="1"/>
        <v>-1</v>
      </c>
      <c r="I25" s="20">
        <f t="shared" si="2"/>
        <v>0</v>
      </c>
      <c r="J25" s="21">
        <f t="shared" si="3"/>
        <v>-2.2222222222222223E-2</v>
      </c>
    </row>
    <row r="26" spans="1:10" x14ac:dyDescent="0.25">
      <c r="A26" s="158" t="s">
        <v>400</v>
      </c>
      <c r="B26" s="65">
        <v>0</v>
      </c>
      <c r="C26" s="66">
        <v>0</v>
      </c>
      <c r="D26" s="65">
        <v>7</v>
      </c>
      <c r="E26" s="66">
        <v>11</v>
      </c>
      <c r="F26" s="67"/>
      <c r="G26" s="65">
        <f t="shared" si="0"/>
        <v>0</v>
      </c>
      <c r="H26" s="66">
        <f t="shared" si="1"/>
        <v>-4</v>
      </c>
      <c r="I26" s="20" t="str">
        <f t="shared" si="2"/>
        <v>-</v>
      </c>
      <c r="J26" s="21">
        <f t="shared" si="3"/>
        <v>-0.36363636363636365</v>
      </c>
    </row>
    <row r="27" spans="1:10" x14ac:dyDescent="0.25">
      <c r="A27" s="158" t="s">
        <v>421</v>
      </c>
      <c r="B27" s="65">
        <v>1</v>
      </c>
      <c r="C27" s="66">
        <v>0</v>
      </c>
      <c r="D27" s="65">
        <v>4</v>
      </c>
      <c r="E27" s="66">
        <v>3</v>
      </c>
      <c r="F27" s="67"/>
      <c r="G27" s="65">
        <f t="shared" si="0"/>
        <v>1</v>
      </c>
      <c r="H27" s="66">
        <f t="shared" si="1"/>
        <v>1</v>
      </c>
      <c r="I27" s="20" t="str">
        <f t="shared" si="2"/>
        <v>-</v>
      </c>
      <c r="J27" s="21">
        <f t="shared" si="3"/>
        <v>0.33333333333333331</v>
      </c>
    </row>
    <row r="28" spans="1:10" x14ac:dyDescent="0.25">
      <c r="A28" s="158" t="s">
        <v>292</v>
      </c>
      <c r="B28" s="65">
        <v>0</v>
      </c>
      <c r="C28" s="66">
        <v>0</v>
      </c>
      <c r="D28" s="65">
        <v>0</v>
      </c>
      <c r="E28" s="66">
        <v>1</v>
      </c>
      <c r="F28" s="67"/>
      <c r="G28" s="65">
        <f t="shared" si="0"/>
        <v>0</v>
      </c>
      <c r="H28" s="66">
        <f t="shared" si="1"/>
        <v>-1</v>
      </c>
      <c r="I28" s="20" t="str">
        <f t="shared" si="2"/>
        <v>-</v>
      </c>
      <c r="J28" s="21">
        <f t="shared" si="3"/>
        <v>-1</v>
      </c>
    </row>
    <row r="29" spans="1:10" x14ac:dyDescent="0.25">
      <c r="A29" s="158" t="s">
        <v>280</v>
      </c>
      <c r="B29" s="65">
        <v>2</v>
      </c>
      <c r="C29" s="66">
        <v>0</v>
      </c>
      <c r="D29" s="65">
        <v>3</v>
      </c>
      <c r="E29" s="66">
        <v>0</v>
      </c>
      <c r="F29" s="67"/>
      <c r="G29" s="65">
        <f t="shared" si="0"/>
        <v>2</v>
      </c>
      <c r="H29" s="66">
        <f t="shared" si="1"/>
        <v>3</v>
      </c>
      <c r="I29" s="20" t="str">
        <f t="shared" si="2"/>
        <v>-</v>
      </c>
      <c r="J29" s="21" t="str">
        <f t="shared" si="3"/>
        <v>-</v>
      </c>
    </row>
    <row r="30" spans="1:10" s="160" customFormat="1" x14ac:dyDescent="0.25">
      <c r="A30" s="178" t="s">
        <v>545</v>
      </c>
      <c r="B30" s="71">
        <v>32</v>
      </c>
      <c r="C30" s="72">
        <v>16</v>
      </c>
      <c r="D30" s="71">
        <v>189</v>
      </c>
      <c r="E30" s="72">
        <v>203</v>
      </c>
      <c r="F30" s="73"/>
      <c r="G30" s="71">
        <f t="shared" si="0"/>
        <v>16</v>
      </c>
      <c r="H30" s="72">
        <f t="shared" si="1"/>
        <v>-14</v>
      </c>
      <c r="I30" s="37">
        <f t="shared" si="2"/>
        <v>1</v>
      </c>
      <c r="J30" s="38">
        <f t="shared" si="3"/>
        <v>-6.8965517241379309E-2</v>
      </c>
    </row>
    <row r="31" spans="1:10" x14ac:dyDescent="0.25">
      <c r="A31" s="177"/>
      <c r="B31" s="143"/>
      <c r="C31" s="144"/>
      <c r="D31" s="143"/>
      <c r="E31" s="144"/>
      <c r="F31" s="145"/>
      <c r="G31" s="143"/>
      <c r="H31" s="144"/>
      <c r="I31" s="151"/>
      <c r="J31" s="152"/>
    </row>
    <row r="32" spans="1:10" s="139" customFormat="1" x14ac:dyDescent="0.25">
      <c r="A32" s="159" t="s">
        <v>33</v>
      </c>
      <c r="B32" s="65"/>
      <c r="C32" s="66"/>
      <c r="D32" s="65"/>
      <c r="E32" s="66"/>
      <c r="F32" s="67"/>
      <c r="G32" s="65"/>
      <c r="H32" s="66"/>
      <c r="I32" s="20"/>
      <c r="J32" s="21"/>
    </row>
    <row r="33" spans="1:10" x14ac:dyDescent="0.25">
      <c r="A33" s="158" t="s">
        <v>422</v>
      </c>
      <c r="B33" s="65">
        <v>0</v>
      </c>
      <c r="C33" s="66">
        <v>0</v>
      </c>
      <c r="D33" s="65">
        <v>1</v>
      </c>
      <c r="E33" s="66">
        <v>0</v>
      </c>
      <c r="F33" s="67"/>
      <c r="G33" s="65">
        <f>B33-C33</f>
        <v>0</v>
      </c>
      <c r="H33" s="66">
        <f>D33-E33</f>
        <v>1</v>
      </c>
      <c r="I33" s="20" t="str">
        <f>IF(C33=0, "-", IF(G33/C33&lt;10, G33/C33, "&gt;999%"))</f>
        <v>-</v>
      </c>
      <c r="J33" s="21" t="str">
        <f>IF(E33=0, "-", IF(H33/E33&lt;10, H33/E33, "&gt;999%"))</f>
        <v>-</v>
      </c>
    </row>
    <row r="34" spans="1:10" s="160" customFormat="1" x14ac:dyDescent="0.25">
      <c r="A34" s="178" t="s">
        <v>546</v>
      </c>
      <c r="B34" s="71">
        <v>0</v>
      </c>
      <c r="C34" s="72">
        <v>0</v>
      </c>
      <c r="D34" s="71">
        <v>1</v>
      </c>
      <c r="E34" s="72">
        <v>0</v>
      </c>
      <c r="F34" s="73"/>
      <c r="G34" s="71">
        <f>B34-C34</f>
        <v>0</v>
      </c>
      <c r="H34" s="72">
        <f>D34-E34</f>
        <v>1</v>
      </c>
      <c r="I34" s="37" t="str">
        <f>IF(C34=0, "-", IF(G34/C34&lt;10, G34/C34, "&gt;999%"))</f>
        <v>-</v>
      </c>
      <c r="J34" s="38" t="str">
        <f>IF(E34=0, "-", IF(H34/E34&lt;10, H34/E34, "&gt;999%"))</f>
        <v>-</v>
      </c>
    </row>
    <row r="35" spans="1:10" x14ac:dyDescent="0.25">
      <c r="A35" s="177"/>
      <c r="B35" s="143"/>
      <c r="C35" s="144"/>
      <c r="D35" s="143"/>
      <c r="E35" s="144"/>
      <c r="F35" s="145"/>
      <c r="G35" s="143"/>
      <c r="H35" s="144"/>
      <c r="I35" s="151"/>
      <c r="J35" s="152"/>
    </row>
    <row r="36" spans="1:10" s="139" customFormat="1" x14ac:dyDescent="0.25">
      <c r="A36" s="159" t="s">
        <v>34</v>
      </c>
      <c r="B36" s="65"/>
      <c r="C36" s="66"/>
      <c r="D36" s="65"/>
      <c r="E36" s="66"/>
      <c r="F36" s="67"/>
      <c r="G36" s="65"/>
      <c r="H36" s="66"/>
      <c r="I36" s="20"/>
      <c r="J36" s="21"/>
    </row>
    <row r="37" spans="1:10" x14ac:dyDescent="0.25">
      <c r="A37" s="158" t="s">
        <v>210</v>
      </c>
      <c r="B37" s="65">
        <v>2</v>
      </c>
      <c r="C37" s="66">
        <v>1</v>
      </c>
      <c r="D37" s="65">
        <v>25</v>
      </c>
      <c r="E37" s="66">
        <v>42</v>
      </c>
      <c r="F37" s="67"/>
      <c r="G37" s="65">
        <f t="shared" ref="G37:G56" si="4">B37-C37</f>
        <v>1</v>
      </c>
      <c r="H37" s="66">
        <f t="shared" ref="H37:H56" si="5">D37-E37</f>
        <v>-17</v>
      </c>
      <c r="I37" s="20">
        <f t="shared" ref="I37:I56" si="6">IF(C37=0, "-", IF(G37/C37&lt;10, G37/C37, "&gt;999%"))</f>
        <v>1</v>
      </c>
      <c r="J37" s="21">
        <f t="shared" ref="J37:J56" si="7">IF(E37=0, "-", IF(H37/E37&lt;10, H37/E37, "&gt;999%"))</f>
        <v>-0.40476190476190477</v>
      </c>
    </row>
    <row r="38" spans="1:10" x14ac:dyDescent="0.25">
      <c r="A38" s="158" t="s">
        <v>271</v>
      </c>
      <c r="B38" s="65">
        <v>1</v>
      </c>
      <c r="C38" s="66">
        <v>0</v>
      </c>
      <c r="D38" s="65">
        <v>8</v>
      </c>
      <c r="E38" s="66">
        <v>5</v>
      </c>
      <c r="F38" s="67"/>
      <c r="G38" s="65">
        <f t="shared" si="4"/>
        <v>1</v>
      </c>
      <c r="H38" s="66">
        <f t="shared" si="5"/>
        <v>3</v>
      </c>
      <c r="I38" s="20" t="str">
        <f t="shared" si="6"/>
        <v>-</v>
      </c>
      <c r="J38" s="21">
        <f t="shared" si="7"/>
        <v>0.6</v>
      </c>
    </row>
    <row r="39" spans="1:10" x14ac:dyDescent="0.25">
      <c r="A39" s="158" t="s">
        <v>211</v>
      </c>
      <c r="B39" s="65">
        <v>3</v>
      </c>
      <c r="C39" s="66">
        <v>2</v>
      </c>
      <c r="D39" s="65">
        <v>17</v>
      </c>
      <c r="E39" s="66">
        <v>28</v>
      </c>
      <c r="F39" s="67"/>
      <c r="G39" s="65">
        <f t="shared" si="4"/>
        <v>1</v>
      </c>
      <c r="H39" s="66">
        <f t="shared" si="5"/>
        <v>-11</v>
      </c>
      <c r="I39" s="20">
        <f t="shared" si="6"/>
        <v>0.5</v>
      </c>
      <c r="J39" s="21">
        <f t="shared" si="7"/>
        <v>-0.39285714285714285</v>
      </c>
    </row>
    <row r="40" spans="1:10" x14ac:dyDescent="0.25">
      <c r="A40" s="158" t="s">
        <v>228</v>
      </c>
      <c r="B40" s="65">
        <v>7</v>
      </c>
      <c r="C40" s="66">
        <v>1</v>
      </c>
      <c r="D40" s="65">
        <v>39</v>
      </c>
      <c r="E40" s="66">
        <v>56</v>
      </c>
      <c r="F40" s="67"/>
      <c r="G40" s="65">
        <f t="shared" si="4"/>
        <v>6</v>
      </c>
      <c r="H40" s="66">
        <f t="shared" si="5"/>
        <v>-17</v>
      </c>
      <c r="I40" s="20">
        <f t="shared" si="6"/>
        <v>6</v>
      </c>
      <c r="J40" s="21">
        <f t="shared" si="7"/>
        <v>-0.30357142857142855</v>
      </c>
    </row>
    <row r="41" spans="1:10" x14ac:dyDescent="0.25">
      <c r="A41" s="158" t="s">
        <v>281</v>
      </c>
      <c r="B41" s="65">
        <v>0</v>
      </c>
      <c r="C41" s="66">
        <v>2</v>
      </c>
      <c r="D41" s="65">
        <v>13</v>
      </c>
      <c r="E41" s="66">
        <v>17</v>
      </c>
      <c r="F41" s="67"/>
      <c r="G41" s="65">
        <f t="shared" si="4"/>
        <v>-2</v>
      </c>
      <c r="H41" s="66">
        <f t="shared" si="5"/>
        <v>-4</v>
      </c>
      <c r="I41" s="20">
        <f t="shared" si="6"/>
        <v>-1</v>
      </c>
      <c r="J41" s="21">
        <f t="shared" si="7"/>
        <v>-0.23529411764705882</v>
      </c>
    </row>
    <row r="42" spans="1:10" x14ac:dyDescent="0.25">
      <c r="A42" s="158" t="s">
        <v>229</v>
      </c>
      <c r="B42" s="65">
        <v>2</v>
      </c>
      <c r="C42" s="66">
        <v>0</v>
      </c>
      <c r="D42" s="65">
        <v>16</v>
      </c>
      <c r="E42" s="66">
        <v>0</v>
      </c>
      <c r="F42" s="67"/>
      <c r="G42" s="65">
        <f t="shared" si="4"/>
        <v>2</v>
      </c>
      <c r="H42" s="66">
        <f t="shared" si="5"/>
        <v>16</v>
      </c>
      <c r="I42" s="20" t="str">
        <f t="shared" si="6"/>
        <v>-</v>
      </c>
      <c r="J42" s="21" t="str">
        <f t="shared" si="7"/>
        <v>-</v>
      </c>
    </row>
    <row r="43" spans="1:10" x14ac:dyDescent="0.25">
      <c r="A43" s="158" t="s">
        <v>246</v>
      </c>
      <c r="B43" s="65">
        <v>0</v>
      </c>
      <c r="C43" s="66">
        <v>0</v>
      </c>
      <c r="D43" s="65">
        <v>3</v>
      </c>
      <c r="E43" s="66">
        <v>6</v>
      </c>
      <c r="F43" s="67"/>
      <c r="G43" s="65">
        <f t="shared" si="4"/>
        <v>0</v>
      </c>
      <c r="H43" s="66">
        <f t="shared" si="5"/>
        <v>-3</v>
      </c>
      <c r="I43" s="20" t="str">
        <f t="shared" si="6"/>
        <v>-</v>
      </c>
      <c r="J43" s="21">
        <f t="shared" si="7"/>
        <v>-0.5</v>
      </c>
    </row>
    <row r="44" spans="1:10" x14ac:dyDescent="0.25">
      <c r="A44" s="158" t="s">
        <v>254</v>
      </c>
      <c r="B44" s="65">
        <v>0</v>
      </c>
      <c r="C44" s="66">
        <v>0</v>
      </c>
      <c r="D44" s="65">
        <v>0</v>
      </c>
      <c r="E44" s="66">
        <v>18</v>
      </c>
      <c r="F44" s="67"/>
      <c r="G44" s="65">
        <f t="shared" si="4"/>
        <v>0</v>
      </c>
      <c r="H44" s="66">
        <f t="shared" si="5"/>
        <v>-18</v>
      </c>
      <c r="I44" s="20" t="str">
        <f t="shared" si="6"/>
        <v>-</v>
      </c>
      <c r="J44" s="21">
        <f t="shared" si="7"/>
        <v>-1</v>
      </c>
    </row>
    <row r="45" spans="1:10" x14ac:dyDescent="0.25">
      <c r="A45" s="158" t="s">
        <v>255</v>
      </c>
      <c r="B45" s="65">
        <v>0</v>
      </c>
      <c r="C45" s="66">
        <v>0</v>
      </c>
      <c r="D45" s="65">
        <v>1</v>
      </c>
      <c r="E45" s="66">
        <v>0</v>
      </c>
      <c r="F45" s="67"/>
      <c r="G45" s="65">
        <f t="shared" si="4"/>
        <v>0</v>
      </c>
      <c r="H45" s="66">
        <f t="shared" si="5"/>
        <v>1</v>
      </c>
      <c r="I45" s="20" t="str">
        <f t="shared" si="6"/>
        <v>-</v>
      </c>
      <c r="J45" s="21" t="str">
        <f t="shared" si="7"/>
        <v>-</v>
      </c>
    </row>
    <row r="46" spans="1:10" x14ac:dyDescent="0.25">
      <c r="A46" s="158" t="s">
        <v>293</v>
      </c>
      <c r="B46" s="65">
        <v>0</v>
      </c>
      <c r="C46" s="66">
        <v>0</v>
      </c>
      <c r="D46" s="65">
        <v>1</v>
      </c>
      <c r="E46" s="66">
        <v>0</v>
      </c>
      <c r="F46" s="67"/>
      <c r="G46" s="65">
        <f t="shared" si="4"/>
        <v>0</v>
      </c>
      <c r="H46" s="66">
        <f t="shared" si="5"/>
        <v>1</v>
      </c>
      <c r="I46" s="20" t="str">
        <f t="shared" si="6"/>
        <v>-</v>
      </c>
      <c r="J46" s="21" t="str">
        <f t="shared" si="7"/>
        <v>-</v>
      </c>
    </row>
    <row r="47" spans="1:10" x14ac:dyDescent="0.25">
      <c r="A47" s="158" t="s">
        <v>230</v>
      </c>
      <c r="B47" s="65">
        <v>2</v>
      </c>
      <c r="C47" s="66">
        <v>0</v>
      </c>
      <c r="D47" s="65">
        <v>10</v>
      </c>
      <c r="E47" s="66">
        <v>0</v>
      </c>
      <c r="F47" s="67"/>
      <c r="G47" s="65">
        <f t="shared" si="4"/>
        <v>2</v>
      </c>
      <c r="H47" s="66">
        <f t="shared" si="5"/>
        <v>10</v>
      </c>
      <c r="I47" s="20" t="str">
        <f t="shared" si="6"/>
        <v>-</v>
      </c>
      <c r="J47" s="21" t="str">
        <f t="shared" si="7"/>
        <v>-</v>
      </c>
    </row>
    <row r="48" spans="1:10" x14ac:dyDescent="0.25">
      <c r="A48" s="158" t="s">
        <v>401</v>
      </c>
      <c r="B48" s="65">
        <v>0</v>
      </c>
      <c r="C48" s="66">
        <v>0</v>
      </c>
      <c r="D48" s="65">
        <v>8</v>
      </c>
      <c r="E48" s="66">
        <v>0</v>
      </c>
      <c r="F48" s="67"/>
      <c r="G48" s="65">
        <f t="shared" si="4"/>
        <v>0</v>
      </c>
      <c r="H48" s="66">
        <f t="shared" si="5"/>
        <v>8</v>
      </c>
      <c r="I48" s="20" t="str">
        <f t="shared" si="6"/>
        <v>-</v>
      </c>
      <c r="J48" s="21" t="str">
        <f t="shared" si="7"/>
        <v>-</v>
      </c>
    </row>
    <row r="49" spans="1:10" x14ac:dyDescent="0.25">
      <c r="A49" s="158" t="s">
        <v>330</v>
      </c>
      <c r="B49" s="65">
        <v>0</v>
      </c>
      <c r="C49" s="66">
        <v>2</v>
      </c>
      <c r="D49" s="65">
        <v>32</v>
      </c>
      <c r="E49" s="66">
        <v>39</v>
      </c>
      <c r="F49" s="67"/>
      <c r="G49" s="65">
        <f t="shared" si="4"/>
        <v>-2</v>
      </c>
      <c r="H49" s="66">
        <f t="shared" si="5"/>
        <v>-7</v>
      </c>
      <c r="I49" s="20">
        <f t="shared" si="6"/>
        <v>-1</v>
      </c>
      <c r="J49" s="21">
        <f t="shared" si="7"/>
        <v>-0.17948717948717949</v>
      </c>
    </row>
    <row r="50" spans="1:10" x14ac:dyDescent="0.25">
      <c r="A50" s="158" t="s">
        <v>331</v>
      </c>
      <c r="B50" s="65">
        <v>3</v>
      </c>
      <c r="C50" s="66">
        <v>0</v>
      </c>
      <c r="D50" s="65">
        <v>11</v>
      </c>
      <c r="E50" s="66">
        <v>11</v>
      </c>
      <c r="F50" s="67"/>
      <c r="G50" s="65">
        <f t="shared" si="4"/>
        <v>3</v>
      </c>
      <c r="H50" s="66">
        <f t="shared" si="5"/>
        <v>0</v>
      </c>
      <c r="I50" s="20" t="str">
        <f t="shared" si="6"/>
        <v>-</v>
      </c>
      <c r="J50" s="21">
        <f t="shared" si="7"/>
        <v>0</v>
      </c>
    </row>
    <row r="51" spans="1:10" x14ac:dyDescent="0.25">
      <c r="A51" s="158" t="s">
        <v>360</v>
      </c>
      <c r="B51" s="65">
        <v>10</v>
      </c>
      <c r="C51" s="66">
        <v>0</v>
      </c>
      <c r="D51" s="65">
        <v>70</v>
      </c>
      <c r="E51" s="66">
        <v>66</v>
      </c>
      <c r="F51" s="67"/>
      <c r="G51" s="65">
        <f t="shared" si="4"/>
        <v>10</v>
      </c>
      <c r="H51" s="66">
        <f t="shared" si="5"/>
        <v>4</v>
      </c>
      <c r="I51" s="20" t="str">
        <f t="shared" si="6"/>
        <v>-</v>
      </c>
      <c r="J51" s="21">
        <f t="shared" si="7"/>
        <v>6.0606060606060608E-2</v>
      </c>
    </row>
    <row r="52" spans="1:10" x14ac:dyDescent="0.25">
      <c r="A52" s="158" t="s">
        <v>361</v>
      </c>
      <c r="B52" s="65">
        <v>0</v>
      </c>
      <c r="C52" s="66">
        <v>0</v>
      </c>
      <c r="D52" s="65">
        <v>6</v>
      </c>
      <c r="E52" s="66">
        <v>7</v>
      </c>
      <c r="F52" s="67"/>
      <c r="G52" s="65">
        <f t="shared" si="4"/>
        <v>0</v>
      </c>
      <c r="H52" s="66">
        <f t="shared" si="5"/>
        <v>-1</v>
      </c>
      <c r="I52" s="20" t="str">
        <f t="shared" si="6"/>
        <v>-</v>
      </c>
      <c r="J52" s="21">
        <f t="shared" si="7"/>
        <v>-0.14285714285714285</v>
      </c>
    </row>
    <row r="53" spans="1:10" x14ac:dyDescent="0.25">
      <c r="A53" s="158" t="s">
        <v>402</v>
      </c>
      <c r="B53" s="65">
        <v>3</v>
      </c>
      <c r="C53" s="66">
        <v>1</v>
      </c>
      <c r="D53" s="65">
        <v>42</v>
      </c>
      <c r="E53" s="66">
        <v>43</v>
      </c>
      <c r="F53" s="67"/>
      <c r="G53" s="65">
        <f t="shared" si="4"/>
        <v>2</v>
      </c>
      <c r="H53" s="66">
        <f t="shared" si="5"/>
        <v>-1</v>
      </c>
      <c r="I53" s="20">
        <f t="shared" si="6"/>
        <v>2</v>
      </c>
      <c r="J53" s="21">
        <f t="shared" si="7"/>
        <v>-2.3255813953488372E-2</v>
      </c>
    </row>
    <row r="54" spans="1:10" x14ac:dyDescent="0.25">
      <c r="A54" s="158" t="s">
        <v>403</v>
      </c>
      <c r="B54" s="65">
        <v>1</v>
      </c>
      <c r="C54" s="66">
        <v>0</v>
      </c>
      <c r="D54" s="65">
        <v>5</v>
      </c>
      <c r="E54" s="66">
        <v>3</v>
      </c>
      <c r="F54" s="67"/>
      <c r="G54" s="65">
        <f t="shared" si="4"/>
        <v>1</v>
      </c>
      <c r="H54" s="66">
        <f t="shared" si="5"/>
        <v>2</v>
      </c>
      <c r="I54" s="20" t="str">
        <f t="shared" si="6"/>
        <v>-</v>
      </c>
      <c r="J54" s="21">
        <f t="shared" si="7"/>
        <v>0.66666666666666663</v>
      </c>
    </row>
    <row r="55" spans="1:10" x14ac:dyDescent="0.25">
      <c r="A55" s="158" t="s">
        <v>423</v>
      </c>
      <c r="B55" s="65">
        <v>2</v>
      </c>
      <c r="C55" s="66">
        <v>1</v>
      </c>
      <c r="D55" s="65">
        <v>15</v>
      </c>
      <c r="E55" s="66">
        <v>10</v>
      </c>
      <c r="F55" s="67"/>
      <c r="G55" s="65">
        <f t="shared" si="4"/>
        <v>1</v>
      </c>
      <c r="H55" s="66">
        <f t="shared" si="5"/>
        <v>5</v>
      </c>
      <c r="I55" s="20">
        <f t="shared" si="6"/>
        <v>1</v>
      </c>
      <c r="J55" s="21">
        <f t="shared" si="7"/>
        <v>0.5</v>
      </c>
    </row>
    <row r="56" spans="1:10" s="160" customFormat="1" x14ac:dyDescent="0.25">
      <c r="A56" s="178" t="s">
        <v>547</v>
      </c>
      <c r="B56" s="71">
        <v>36</v>
      </c>
      <c r="C56" s="72">
        <v>10</v>
      </c>
      <c r="D56" s="71">
        <v>322</v>
      </c>
      <c r="E56" s="72">
        <v>351</v>
      </c>
      <c r="F56" s="73"/>
      <c r="G56" s="71">
        <f t="shared" si="4"/>
        <v>26</v>
      </c>
      <c r="H56" s="72">
        <f t="shared" si="5"/>
        <v>-29</v>
      </c>
      <c r="I56" s="37">
        <f t="shared" si="6"/>
        <v>2.6</v>
      </c>
      <c r="J56" s="38">
        <f t="shared" si="7"/>
        <v>-8.2621082621082614E-2</v>
      </c>
    </row>
    <row r="57" spans="1:10" x14ac:dyDescent="0.25">
      <c r="A57" s="177"/>
      <c r="B57" s="143"/>
      <c r="C57" s="144"/>
      <c r="D57" s="143"/>
      <c r="E57" s="144"/>
      <c r="F57" s="145"/>
      <c r="G57" s="143"/>
      <c r="H57" s="144"/>
      <c r="I57" s="151"/>
      <c r="J57" s="152"/>
    </row>
    <row r="58" spans="1:10" s="139" customFormat="1" x14ac:dyDescent="0.25">
      <c r="A58" s="159" t="s">
        <v>35</v>
      </c>
      <c r="B58" s="65"/>
      <c r="C58" s="66"/>
      <c r="D58" s="65"/>
      <c r="E58" s="66"/>
      <c r="F58" s="67"/>
      <c r="G58" s="65"/>
      <c r="H58" s="66"/>
      <c r="I58" s="20"/>
      <c r="J58" s="21"/>
    </row>
    <row r="59" spans="1:10" x14ac:dyDescent="0.25">
      <c r="A59" s="158" t="s">
        <v>282</v>
      </c>
      <c r="B59" s="65">
        <v>1</v>
      </c>
      <c r="C59" s="66">
        <v>0</v>
      </c>
      <c r="D59" s="65">
        <v>3</v>
      </c>
      <c r="E59" s="66">
        <v>0</v>
      </c>
      <c r="F59" s="67"/>
      <c r="G59" s="65">
        <f>B59-C59</f>
        <v>1</v>
      </c>
      <c r="H59" s="66">
        <f>D59-E59</f>
        <v>3</v>
      </c>
      <c r="I59" s="20" t="str">
        <f>IF(C59=0, "-", IF(G59/C59&lt;10, G59/C59, "&gt;999%"))</f>
        <v>-</v>
      </c>
      <c r="J59" s="21" t="str">
        <f>IF(E59=0, "-", IF(H59/E59&lt;10, H59/E59, "&gt;999%"))</f>
        <v>-</v>
      </c>
    </row>
    <row r="60" spans="1:10" x14ac:dyDescent="0.25">
      <c r="A60" s="158" t="s">
        <v>458</v>
      </c>
      <c r="B60" s="65">
        <v>8</v>
      </c>
      <c r="C60" s="66">
        <v>3</v>
      </c>
      <c r="D60" s="65">
        <v>17</v>
      </c>
      <c r="E60" s="66">
        <v>25</v>
      </c>
      <c r="F60" s="67"/>
      <c r="G60" s="65">
        <f>B60-C60</f>
        <v>5</v>
      </c>
      <c r="H60" s="66">
        <f>D60-E60</f>
        <v>-8</v>
      </c>
      <c r="I60" s="20">
        <f>IF(C60=0, "-", IF(G60/C60&lt;10, G60/C60, "&gt;999%"))</f>
        <v>1.6666666666666667</v>
      </c>
      <c r="J60" s="21">
        <f>IF(E60=0, "-", IF(H60/E60&lt;10, H60/E60, "&gt;999%"))</f>
        <v>-0.32</v>
      </c>
    </row>
    <row r="61" spans="1:10" x14ac:dyDescent="0.25">
      <c r="A61" s="158" t="s">
        <v>459</v>
      </c>
      <c r="B61" s="65">
        <v>0</v>
      </c>
      <c r="C61" s="66">
        <v>0</v>
      </c>
      <c r="D61" s="65">
        <v>2</v>
      </c>
      <c r="E61" s="66">
        <v>0</v>
      </c>
      <c r="F61" s="67"/>
      <c r="G61" s="65">
        <f>B61-C61</f>
        <v>0</v>
      </c>
      <c r="H61" s="66">
        <f>D61-E61</f>
        <v>2</v>
      </c>
      <c r="I61" s="20" t="str">
        <f>IF(C61=0, "-", IF(G61/C61&lt;10, G61/C61, "&gt;999%"))</f>
        <v>-</v>
      </c>
      <c r="J61" s="21" t="str">
        <f>IF(E61=0, "-", IF(H61/E61&lt;10, H61/E61, "&gt;999%"))</f>
        <v>-</v>
      </c>
    </row>
    <row r="62" spans="1:10" s="160" customFormat="1" x14ac:dyDescent="0.25">
      <c r="A62" s="178" t="s">
        <v>548</v>
      </c>
      <c r="B62" s="71">
        <v>9</v>
      </c>
      <c r="C62" s="72">
        <v>3</v>
      </c>
      <c r="D62" s="71">
        <v>22</v>
      </c>
      <c r="E62" s="72">
        <v>25</v>
      </c>
      <c r="F62" s="73"/>
      <c r="G62" s="71">
        <f>B62-C62</f>
        <v>6</v>
      </c>
      <c r="H62" s="72">
        <f>D62-E62</f>
        <v>-3</v>
      </c>
      <c r="I62" s="37">
        <f>IF(C62=0, "-", IF(G62/C62&lt;10, G62/C62, "&gt;999%"))</f>
        <v>2</v>
      </c>
      <c r="J62" s="38">
        <f>IF(E62=0, "-", IF(H62/E62&lt;10, H62/E62, "&gt;999%"))</f>
        <v>-0.12</v>
      </c>
    </row>
    <row r="63" spans="1:10" x14ac:dyDescent="0.25">
      <c r="A63" s="177"/>
      <c r="B63" s="143"/>
      <c r="C63" s="144"/>
      <c r="D63" s="143"/>
      <c r="E63" s="144"/>
      <c r="F63" s="145"/>
      <c r="G63" s="143"/>
      <c r="H63" s="144"/>
      <c r="I63" s="151"/>
      <c r="J63" s="152"/>
    </row>
    <row r="64" spans="1:10" s="139" customFormat="1" x14ac:dyDescent="0.25">
      <c r="A64" s="159" t="s">
        <v>36</v>
      </c>
      <c r="B64" s="65"/>
      <c r="C64" s="66"/>
      <c r="D64" s="65"/>
      <c r="E64" s="66"/>
      <c r="F64" s="67"/>
      <c r="G64" s="65"/>
      <c r="H64" s="66"/>
      <c r="I64" s="20"/>
      <c r="J64" s="21"/>
    </row>
    <row r="65" spans="1:10" x14ac:dyDescent="0.25">
      <c r="A65" s="158" t="s">
        <v>252</v>
      </c>
      <c r="B65" s="65">
        <v>0</v>
      </c>
      <c r="C65" s="66">
        <v>0</v>
      </c>
      <c r="D65" s="65">
        <v>0</v>
      </c>
      <c r="E65" s="66">
        <v>2</v>
      </c>
      <c r="F65" s="67"/>
      <c r="G65" s="65">
        <f>B65-C65</f>
        <v>0</v>
      </c>
      <c r="H65" s="66">
        <f>D65-E65</f>
        <v>-2</v>
      </c>
      <c r="I65" s="20" t="str">
        <f>IF(C65=0, "-", IF(G65/C65&lt;10, G65/C65, "&gt;999%"))</f>
        <v>-</v>
      </c>
      <c r="J65" s="21">
        <f>IF(E65=0, "-", IF(H65/E65&lt;10, H65/E65, "&gt;999%"))</f>
        <v>-1</v>
      </c>
    </row>
    <row r="66" spans="1:10" s="160" customFormat="1" x14ac:dyDescent="0.25">
      <c r="A66" s="178" t="s">
        <v>549</v>
      </c>
      <c r="B66" s="71">
        <v>0</v>
      </c>
      <c r="C66" s="72">
        <v>0</v>
      </c>
      <c r="D66" s="71">
        <v>0</v>
      </c>
      <c r="E66" s="72">
        <v>2</v>
      </c>
      <c r="F66" s="73"/>
      <c r="G66" s="71">
        <f>B66-C66</f>
        <v>0</v>
      </c>
      <c r="H66" s="72">
        <f>D66-E66</f>
        <v>-2</v>
      </c>
      <c r="I66" s="37" t="str">
        <f>IF(C66=0, "-", IF(G66/C66&lt;10, G66/C66, "&gt;999%"))</f>
        <v>-</v>
      </c>
      <c r="J66" s="38">
        <f>IF(E66=0, "-", IF(H66/E66&lt;10, H66/E66, "&gt;999%"))</f>
        <v>-1</v>
      </c>
    </row>
    <row r="67" spans="1:10" x14ac:dyDescent="0.25">
      <c r="A67" s="177"/>
      <c r="B67" s="143"/>
      <c r="C67" s="144"/>
      <c r="D67" s="143"/>
      <c r="E67" s="144"/>
      <c r="F67" s="145"/>
      <c r="G67" s="143"/>
      <c r="H67" s="144"/>
      <c r="I67" s="151"/>
      <c r="J67" s="152"/>
    </row>
    <row r="68" spans="1:10" s="139" customFormat="1" x14ac:dyDescent="0.25">
      <c r="A68" s="159" t="s">
        <v>37</v>
      </c>
      <c r="B68" s="65"/>
      <c r="C68" s="66"/>
      <c r="D68" s="65"/>
      <c r="E68" s="66"/>
      <c r="F68" s="67"/>
      <c r="G68" s="65"/>
      <c r="H68" s="66"/>
      <c r="I68" s="20"/>
      <c r="J68" s="21"/>
    </row>
    <row r="69" spans="1:10" x14ac:dyDescent="0.25">
      <c r="A69" s="158" t="s">
        <v>192</v>
      </c>
      <c r="B69" s="65">
        <v>0</v>
      </c>
      <c r="C69" s="66">
        <v>0</v>
      </c>
      <c r="D69" s="65">
        <v>3</v>
      </c>
      <c r="E69" s="66">
        <v>2</v>
      </c>
      <c r="F69" s="67"/>
      <c r="G69" s="65">
        <f>B69-C69</f>
        <v>0</v>
      </c>
      <c r="H69" s="66">
        <f>D69-E69</f>
        <v>1</v>
      </c>
      <c r="I69" s="20" t="str">
        <f>IF(C69=0, "-", IF(G69/C69&lt;10, G69/C69, "&gt;999%"))</f>
        <v>-</v>
      </c>
      <c r="J69" s="21">
        <f>IF(E69=0, "-", IF(H69/E69&lt;10, H69/E69, "&gt;999%"))</f>
        <v>0.5</v>
      </c>
    </row>
    <row r="70" spans="1:10" x14ac:dyDescent="0.25">
      <c r="A70" s="158" t="s">
        <v>306</v>
      </c>
      <c r="B70" s="65">
        <v>0</v>
      </c>
      <c r="C70" s="66">
        <v>0</v>
      </c>
      <c r="D70" s="65">
        <v>8</v>
      </c>
      <c r="E70" s="66">
        <v>0</v>
      </c>
      <c r="F70" s="67"/>
      <c r="G70" s="65">
        <f>B70-C70</f>
        <v>0</v>
      </c>
      <c r="H70" s="66">
        <f>D70-E70</f>
        <v>8</v>
      </c>
      <c r="I70" s="20" t="str">
        <f>IF(C70=0, "-", IF(G70/C70&lt;10, G70/C70, "&gt;999%"))</f>
        <v>-</v>
      </c>
      <c r="J70" s="21" t="str">
        <f>IF(E70=0, "-", IF(H70/E70&lt;10, H70/E70, "&gt;999%"))</f>
        <v>-</v>
      </c>
    </row>
    <row r="71" spans="1:10" x14ac:dyDescent="0.25">
      <c r="A71" s="158" t="s">
        <v>338</v>
      </c>
      <c r="B71" s="65">
        <v>0</v>
      </c>
      <c r="C71" s="66">
        <v>0</v>
      </c>
      <c r="D71" s="65">
        <v>2</v>
      </c>
      <c r="E71" s="66">
        <v>0</v>
      </c>
      <c r="F71" s="67"/>
      <c r="G71" s="65">
        <f>B71-C71</f>
        <v>0</v>
      </c>
      <c r="H71" s="66">
        <f>D71-E71</f>
        <v>2</v>
      </c>
      <c r="I71" s="20" t="str">
        <f>IF(C71=0, "-", IF(G71/C71&lt;10, G71/C71, "&gt;999%"))</f>
        <v>-</v>
      </c>
      <c r="J71" s="21" t="str">
        <f>IF(E71=0, "-", IF(H71/E71&lt;10, H71/E71, "&gt;999%"))</f>
        <v>-</v>
      </c>
    </row>
    <row r="72" spans="1:10" s="160" customFormat="1" x14ac:dyDescent="0.25">
      <c r="A72" s="178" t="s">
        <v>550</v>
      </c>
      <c r="B72" s="71">
        <v>0</v>
      </c>
      <c r="C72" s="72">
        <v>0</v>
      </c>
      <c r="D72" s="71">
        <v>13</v>
      </c>
      <c r="E72" s="72">
        <v>2</v>
      </c>
      <c r="F72" s="73"/>
      <c r="G72" s="71">
        <f>B72-C72</f>
        <v>0</v>
      </c>
      <c r="H72" s="72">
        <f>D72-E72</f>
        <v>11</v>
      </c>
      <c r="I72" s="37" t="str">
        <f>IF(C72=0, "-", IF(G72/C72&lt;10, G72/C72, "&gt;999%"))</f>
        <v>-</v>
      </c>
      <c r="J72" s="38">
        <f>IF(E72=0, "-", IF(H72/E72&lt;10, H72/E72, "&gt;999%"))</f>
        <v>5.5</v>
      </c>
    </row>
    <row r="73" spans="1:10" x14ac:dyDescent="0.25">
      <c r="A73" s="177"/>
      <c r="B73" s="143"/>
      <c r="C73" s="144"/>
      <c r="D73" s="143"/>
      <c r="E73" s="144"/>
      <c r="F73" s="145"/>
      <c r="G73" s="143"/>
      <c r="H73" s="144"/>
      <c r="I73" s="151"/>
      <c r="J73" s="152"/>
    </row>
    <row r="74" spans="1:10" s="139" customFormat="1" x14ac:dyDescent="0.25">
      <c r="A74" s="159" t="s">
        <v>38</v>
      </c>
      <c r="B74" s="65"/>
      <c r="C74" s="66"/>
      <c r="D74" s="65"/>
      <c r="E74" s="66"/>
      <c r="F74" s="67"/>
      <c r="G74" s="65"/>
      <c r="H74" s="66"/>
      <c r="I74" s="20"/>
      <c r="J74" s="21"/>
    </row>
    <row r="75" spans="1:10" x14ac:dyDescent="0.25">
      <c r="A75" s="158" t="s">
        <v>362</v>
      </c>
      <c r="B75" s="65">
        <v>1</v>
      </c>
      <c r="C75" s="66">
        <v>0</v>
      </c>
      <c r="D75" s="65">
        <v>2</v>
      </c>
      <c r="E75" s="66">
        <v>0</v>
      </c>
      <c r="F75" s="67"/>
      <c r="G75" s="65">
        <f>B75-C75</f>
        <v>1</v>
      </c>
      <c r="H75" s="66">
        <f>D75-E75</f>
        <v>2</v>
      </c>
      <c r="I75" s="20" t="str">
        <f>IF(C75=0, "-", IF(G75/C75&lt;10, G75/C75, "&gt;999%"))</f>
        <v>-</v>
      </c>
      <c r="J75" s="21" t="str">
        <f>IF(E75=0, "-", IF(H75/E75&lt;10, H75/E75, "&gt;999%"))</f>
        <v>-</v>
      </c>
    </row>
    <row r="76" spans="1:10" x14ac:dyDescent="0.25">
      <c r="A76" s="158" t="s">
        <v>339</v>
      </c>
      <c r="B76" s="65">
        <v>5</v>
      </c>
      <c r="C76" s="66">
        <v>0</v>
      </c>
      <c r="D76" s="65">
        <v>10</v>
      </c>
      <c r="E76" s="66">
        <v>0</v>
      </c>
      <c r="F76" s="67"/>
      <c r="G76" s="65">
        <f>B76-C76</f>
        <v>5</v>
      </c>
      <c r="H76" s="66">
        <f>D76-E76</f>
        <v>10</v>
      </c>
      <c r="I76" s="20" t="str">
        <f>IF(C76=0, "-", IF(G76/C76&lt;10, G76/C76, "&gt;999%"))</f>
        <v>-</v>
      </c>
      <c r="J76" s="21" t="str">
        <f>IF(E76=0, "-", IF(H76/E76&lt;10, H76/E76, "&gt;999%"))</f>
        <v>-</v>
      </c>
    </row>
    <row r="77" spans="1:10" x14ac:dyDescent="0.25">
      <c r="A77" s="158" t="s">
        <v>212</v>
      </c>
      <c r="B77" s="65">
        <v>1</v>
      </c>
      <c r="C77" s="66">
        <v>0</v>
      </c>
      <c r="D77" s="65">
        <v>3</v>
      </c>
      <c r="E77" s="66">
        <v>0</v>
      </c>
      <c r="F77" s="67"/>
      <c r="G77" s="65">
        <f>B77-C77</f>
        <v>1</v>
      </c>
      <c r="H77" s="66">
        <f>D77-E77</f>
        <v>3</v>
      </c>
      <c r="I77" s="20" t="str">
        <f>IF(C77=0, "-", IF(G77/C77&lt;10, G77/C77, "&gt;999%"))</f>
        <v>-</v>
      </c>
      <c r="J77" s="21" t="str">
        <f>IF(E77=0, "-", IF(H77/E77&lt;10, H77/E77, "&gt;999%"))</f>
        <v>-</v>
      </c>
    </row>
    <row r="78" spans="1:10" s="160" customFormat="1" x14ac:dyDescent="0.25">
      <c r="A78" s="178" t="s">
        <v>551</v>
      </c>
      <c r="B78" s="71">
        <v>7</v>
      </c>
      <c r="C78" s="72">
        <v>0</v>
      </c>
      <c r="D78" s="71">
        <v>15</v>
      </c>
      <c r="E78" s="72">
        <v>0</v>
      </c>
      <c r="F78" s="73"/>
      <c r="G78" s="71">
        <f>B78-C78</f>
        <v>7</v>
      </c>
      <c r="H78" s="72">
        <f>D78-E78</f>
        <v>15</v>
      </c>
      <c r="I78" s="37" t="str">
        <f>IF(C78=0, "-", IF(G78/C78&lt;10, G78/C78, "&gt;999%"))</f>
        <v>-</v>
      </c>
      <c r="J78" s="38" t="str">
        <f>IF(E78=0, "-", IF(H78/E78&lt;10, H78/E78, "&gt;999%"))</f>
        <v>-</v>
      </c>
    </row>
    <row r="79" spans="1:10" x14ac:dyDescent="0.25">
      <c r="A79" s="177"/>
      <c r="B79" s="143"/>
      <c r="C79" s="144"/>
      <c r="D79" s="143"/>
      <c r="E79" s="144"/>
      <c r="F79" s="145"/>
      <c r="G79" s="143"/>
      <c r="H79" s="144"/>
      <c r="I79" s="151"/>
      <c r="J79" s="152"/>
    </row>
    <row r="80" spans="1:10" s="139" customFormat="1" x14ac:dyDescent="0.25">
      <c r="A80" s="159" t="s">
        <v>39</v>
      </c>
      <c r="B80" s="65"/>
      <c r="C80" s="66"/>
      <c r="D80" s="65"/>
      <c r="E80" s="66"/>
      <c r="F80" s="67"/>
      <c r="G80" s="65"/>
      <c r="H80" s="66"/>
      <c r="I80" s="20"/>
      <c r="J80" s="21"/>
    </row>
    <row r="81" spans="1:10" x14ac:dyDescent="0.25">
      <c r="A81" s="158" t="s">
        <v>294</v>
      </c>
      <c r="B81" s="65">
        <v>0</v>
      </c>
      <c r="C81" s="66">
        <v>0</v>
      </c>
      <c r="D81" s="65">
        <v>0</v>
      </c>
      <c r="E81" s="66">
        <v>1</v>
      </c>
      <c r="F81" s="67"/>
      <c r="G81" s="65">
        <f>B81-C81</f>
        <v>0</v>
      </c>
      <c r="H81" s="66">
        <f>D81-E81</f>
        <v>-1</v>
      </c>
      <c r="I81" s="20" t="str">
        <f>IF(C81=0, "-", IF(G81/C81&lt;10, G81/C81, "&gt;999%"))</f>
        <v>-</v>
      </c>
      <c r="J81" s="21">
        <f>IF(E81=0, "-", IF(H81/E81&lt;10, H81/E81, "&gt;999%"))</f>
        <v>-1</v>
      </c>
    </row>
    <row r="82" spans="1:10" s="160" customFormat="1" x14ac:dyDescent="0.25">
      <c r="A82" s="178" t="s">
        <v>552</v>
      </c>
      <c r="B82" s="71">
        <v>0</v>
      </c>
      <c r="C82" s="72">
        <v>0</v>
      </c>
      <c r="D82" s="71">
        <v>0</v>
      </c>
      <c r="E82" s="72">
        <v>1</v>
      </c>
      <c r="F82" s="73"/>
      <c r="G82" s="71">
        <f>B82-C82</f>
        <v>0</v>
      </c>
      <c r="H82" s="72">
        <f>D82-E82</f>
        <v>-1</v>
      </c>
      <c r="I82" s="37" t="str">
        <f>IF(C82=0, "-", IF(G82/C82&lt;10, G82/C82, "&gt;999%"))</f>
        <v>-</v>
      </c>
      <c r="J82" s="38">
        <f>IF(E82=0, "-", IF(H82/E82&lt;10, H82/E82, "&gt;999%"))</f>
        <v>-1</v>
      </c>
    </row>
    <row r="83" spans="1:10" x14ac:dyDescent="0.25">
      <c r="A83" s="177"/>
      <c r="B83" s="143"/>
      <c r="C83" s="144"/>
      <c r="D83" s="143"/>
      <c r="E83" s="144"/>
      <c r="F83" s="145"/>
      <c r="G83" s="143"/>
      <c r="H83" s="144"/>
      <c r="I83" s="151"/>
      <c r="J83" s="152"/>
    </row>
    <row r="84" spans="1:10" s="139" customFormat="1" x14ac:dyDescent="0.25">
      <c r="A84" s="159" t="s">
        <v>40</v>
      </c>
      <c r="B84" s="65"/>
      <c r="C84" s="66"/>
      <c r="D84" s="65"/>
      <c r="E84" s="66"/>
      <c r="F84" s="67"/>
      <c r="G84" s="65"/>
      <c r="H84" s="66"/>
      <c r="I84" s="20"/>
      <c r="J84" s="21"/>
    </row>
    <row r="85" spans="1:10" x14ac:dyDescent="0.25">
      <c r="A85" s="158" t="s">
        <v>177</v>
      </c>
      <c r="B85" s="65">
        <v>1</v>
      </c>
      <c r="C85" s="66">
        <v>0</v>
      </c>
      <c r="D85" s="65">
        <v>14</v>
      </c>
      <c r="E85" s="66">
        <v>13</v>
      </c>
      <c r="F85" s="67"/>
      <c r="G85" s="65">
        <f>B85-C85</f>
        <v>1</v>
      </c>
      <c r="H85" s="66">
        <f>D85-E85</f>
        <v>1</v>
      </c>
      <c r="I85" s="20" t="str">
        <f>IF(C85=0, "-", IF(G85/C85&lt;10, G85/C85, "&gt;999%"))</f>
        <v>-</v>
      </c>
      <c r="J85" s="21">
        <f>IF(E85=0, "-", IF(H85/E85&lt;10, H85/E85, "&gt;999%"))</f>
        <v>7.6923076923076927E-2</v>
      </c>
    </row>
    <row r="86" spans="1:10" s="160" customFormat="1" x14ac:dyDescent="0.25">
      <c r="A86" s="178" t="s">
        <v>553</v>
      </c>
      <c r="B86" s="71">
        <v>1</v>
      </c>
      <c r="C86" s="72">
        <v>0</v>
      </c>
      <c r="D86" s="71">
        <v>14</v>
      </c>
      <c r="E86" s="72">
        <v>13</v>
      </c>
      <c r="F86" s="73"/>
      <c r="G86" s="71">
        <f>B86-C86</f>
        <v>1</v>
      </c>
      <c r="H86" s="72">
        <f>D86-E86</f>
        <v>1</v>
      </c>
      <c r="I86" s="37" t="str">
        <f>IF(C86=0, "-", IF(G86/C86&lt;10, G86/C86, "&gt;999%"))</f>
        <v>-</v>
      </c>
      <c r="J86" s="38">
        <f>IF(E86=0, "-", IF(H86/E86&lt;10, H86/E86, "&gt;999%"))</f>
        <v>7.6923076923076927E-2</v>
      </c>
    </row>
    <row r="87" spans="1:10" x14ac:dyDescent="0.25">
      <c r="A87" s="177"/>
      <c r="B87" s="143"/>
      <c r="C87" s="144"/>
      <c r="D87" s="143"/>
      <c r="E87" s="144"/>
      <c r="F87" s="145"/>
      <c r="G87" s="143"/>
      <c r="H87" s="144"/>
      <c r="I87" s="151"/>
      <c r="J87" s="152"/>
    </row>
    <row r="88" spans="1:10" s="139" customFormat="1" x14ac:dyDescent="0.25">
      <c r="A88" s="159" t="s">
        <v>41</v>
      </c>
      <c r="B88" s="65"/>
      <c r="C88" s="66"/>
      <c r="D88" s="65"/>
      <c r="E88" s="66"/>
      <c r="F88" s="67"/>
      <c r="G88" s="65"/>
      <c r="H88" s="66"/>
      <c r="I88" s="20"/>
      <c r="J88" s="21"/>
    </row>
    <row r="89" spans="1:10" x14ac:dyDescent="0.25">
      <c r="A89" s="158" t="s">
        <v>476</v>
      </c>
      <c r="B89" s="65">
        <v>0</v>
      </c>
      <c r="C89" s="66">
        <v>0</v>
      </c>
      <c r="D89" s="65">
        <v>4</v>
      </c>
      <c r="E89" s="66">
        <v>6</v>
      </c>
      <c r="F89" s="67"/>
      <c r="G89" s="65">
        <f>B89-C89</f>
        <v>0</v>
      </c>
      <c r="H89" s="66">
        <f>D89-E89</f>
        <v>-2</v>
      </c>
      <c r="I89" s="20" t="str">
        <f>IF(C89=0, "-", IF(G89/C89&lt;10, G89/C89, "&gt;999%"))</f>
        <v>-</v>
      </c>
      <c r="J89" s="21">
        <f>IF(E89=0, "-", IF(H89/E89&lt;10, H89/E89, "&gt;999%"))</f>
        <v>-0.33333333333333331</v>
      </c>
    </row>
    <row r="90" spans="1:10" s="160" customFormat="1" x14ac:dyDescent="0.25">
      <c r="A90" s="178" t="s">
        <v>554</v>
      </c>
      <c r="B90" s="71">
        <v>0</v>
      </c>
      <c r="C90" s="72">
        <v>0</v>
      </c>
      <c r="D90" s="71">
        <v>4</v>
      </c>
      <c r="E90" s="72">
        <v>6</v>
      </c>
      <c r="F90" s="73"/>
      <c r="G90" s="71">
        <f>B90-C90</f>
        <v>0</v>
      </c>
      <c r="H90" s="72">
        <f>D90-E90</f>
        <v>-2</v>
      </c>
      <c r="I90" s="37" t="str">
        <f>IF(C90=0, "-", IF(G90/C90&lt;10, G90/C90, "&gt;999%"))</f>
        <v>-</v>
      </c>
      <c r="J90" s="38">
        <f>IF(E90=0, "-", IF(H90/E90&lt;10, H90/E90, "&gt;999%"))</f>
        <v>-0.33333333333333331</v>
      </c>
    </row>
    <row r="91" spans="1:10" x14ac:dyDescent="0.25">
      <c r="A91" s="177"/>
      <c r="B91" s="143"/>
      <c r="C91" s="144"/>
      <c r="D91" s="143"/>
      <c r="E91" s="144"/>
      <c r="F91" s="145"/>
      <c r="G91" s="143"/>
      <c r="H91" s="144"/>
      <c r="I91" s="151"/>
      <c r="J91" s="152"/>
    </row>
    <row r="92" spans="1:10" s="139" customFormat="1" x14ac:dyDescent="0.25">
      <c r="A92" s="159" t="s">
        <v>42</v>
      </c>
      <c r="B92" s="65"/>
      <c r="C92" s="66"/>
      <c r="D92" s="65"/>
      <c r="E92" s="66"/>
      <c r="F92" s="67"/>
      <c r="G92" s="65"/>
      <c r="H92" s="66"/>
      <c r="I92" s="20"/>
      <c r="J92" s="21"/>
    </row>
    <row r="93" spans="1:10" x14ac:dyDescent="0.25">
      <c r="A93" s="158" t="s">
        <v>340</v>
      </c>
      <c r="B93" s="65">
        <v>1</v>
      </c>
      <c r="C93" s="66">
        <v>0</v>
      </c>
      <c r="D93" s="65">
        <v>16</v>
      </c>
      <c r="E93" s="66">
        <v>26</v>
      </c>
      <c r="F93" s="67"/>
      <c r="G93" s="65">
        <f t="shared" ref="G93:G104" si="8">B93-C93</f>
        <v>1</v>
      </c>
      <c r="H93" s="66">
        <f t="shared" ref="H93:H104" si="9">D93-E93</f>
        <v>-10</v>
      </c>
      <c r="I93" s="20" t="str">
        <f t="shared" ref="I93:I104" si="10">IF(C93=0, "-", IF(G93/C93&lt;10, G93/C93, "&gt;999%"))</f>
        <v>-</v>
      </c>
      <c r="J93" s="21">
        <f t="shared" ref="J93:J104" si="11">IF(E93=0, "-", IF(H93/E93&lt;10, H93/E93, "&gt;999%"))</f>
        <v>-0.38461538461538464</v>
      </c>
    </row>
    <row r="94" spans="1:10" x14ac:dyDescent="0.25">
      <c r="A94" s="158" t="s">
        <v>377</v>
      </c>
      <c r="B94" s="65">
        <v>7</v>
      </c>
      <c r="C94" s="66">
        <v>11</v>
      </c>
      <c r="D94" s="65">
        <v>82</v>
      </c>
      <c r="E94" s="66">
        <v>75</v>
      </c>
      <c r="F94" s="67"/>
      <c r="G94" s="65">
        <f t="shared" si="8"/>
        <v>-4</v>
      </c>
      <c r="H94" s="66">
        <f t="shared" si="9"/>
        <v>7</v>
      </c>
      <c r="I94" s="20">
        <f t="shared" si="10"/>
        <v>-0.36363636363636365</v>
      </c>
      <c r="J94" s="21">
        <f t="shared" si="11"/>
        <v>9.3333333333333338E-2</v>
      </c>
    </row>
    <row r="95" spans="1:10" x14ac:dyDescent="0.25">
      <c r="A95" s="158" t="s">
        <v>180</v>
      </c>
      <c r="B95" s="65">
        <v>0</v>
      </c>
      <c r="C95" s="66">
        <v>0</v>
      </c>
      <c r="D95" s="65">
        <v>3</v>
      </c>
      <c r="E95" s="66">
        <v>11</v>
      </c>
      <c r="F95" s="67"/>
      <c r="G95" s="65">
        <f t="shared" si="8"/>
        <v>0</v>
      </c>
      <c r="H95" s="66">
        <f t="shared" si="9"/>
        <v>-8</v>
      </c>
      <c r="I95" s="20" t="str">
        <f t="shared" si="10"/>
        <v>-</v>
      </c>
      <c r="J95" s="21">
        <f t="shared" si="11"/>
        <v>-0.72727272727272729</v>
      </c>
    </row>
    <row r="96" spans="1:10" x14ac:dyDescent="0.25">
      <c r="A96" s="158" t="s">
        <v>195</v>
      </c>
      <c r="B96" s="65">
        <v>0</v>
      </c>
      <c r="C96" s="66">
        <v>0</v>
      </c>
      <c r="D96" s="65">
        <v>3</v>
      </c>
      <c r="E96" s="66">
        <v>25</v>
      </c>
      <c r="F96" s="67"/>
      <c r="G96" s="65">
        <f t="shared" si="8"/>
        <v>0</v>
      </c>
      <c r="H96" s="66">
        <f t="shared" si="9"/>
        <v>-22</v>
      </c>
      <c r="I96" s="20" t="str">
        <f t="shared" si="10"/>
        <v>-</v>
      </c>
      <c r="J96" s="21">
        <f t="shared" si="11"/>
        <v>-0.88</v>
      </c>
    </row>
    <row r="97" spans="1:10" x14ac:dyDescent="0.25">
      <c r="A97" s="158" t="s">
        <v>272</v>
      </c>
      <c r="B97" s="65">
        <v>4</v>
      </c>
      <c r="C97" s="66">
        <v>2</v>
      </c>
      <c r="D97" s="65">
        <v>16</v>
      </c>
      <c r="E97" s="66">
        <v>24</v>
      </c>
      <c r="F97" s="67"/>
      <c r="G97" s="65">
        <f t="shared" si="8"/>
        <v>2</v>
      </c>
      <c r="H97" s="66">
        <f t="shared" si="9"/>
        <v>-8</v>
      </c>
      <c r="I97" s="20">
        <f t="shared" si="10"/>
        <v>1</v>
      </c>
      <c r="J97" s="21">
        <f t="shared" si="11"/>
        <v>-0.33333333333333331</v>
      </c>
    </row>
    <row r="98" spans="1:10" x14ac:dyDescent="0.25">
      <c r="A98" s="158" t="s">
        <v>296</v>
      </c>
      <c r="B98" s="65">
        <v>1</v>
      </c>
      <c r="C98" s="66">
        <v>0</v>
      </c>
      <c r="D98" s="65">
        <v>14</v>
      </c>
      <c r="E98" s="66">
        <v>32</v>
      </c>
      <c r="F98" s="67"/>
      <c r="G98" s="65">
        <f t="shared" si="8"/>
        <v>1</v>
      </c>
      <c r="H98" s="66">
        <f t="shared" si="9"/>
        <v>-18</v>
      </c>
      <c r="I98" s="20" t="str">
        <f t="shared" si="10"/>
        <v>-</v>
      </c>
      <c r="J98" s="21">
        <f t="shared" si="11"/>
        <v>-0.5625</v>
      </c>
    </row>
    <row r="99" spans="1:10" x14ac:dyDescent="0.25">
      <c r="A99" s="158" t="s">
        <v>450</v>
      </c>
      <c r="B99" s="65">
        <v>7</v>
      </c>
      <c r="C99" s="66">
        <v>3</v>
      </c>
      <c r="D99" s="65">
        <v>27</v>
      </c>
      <c r="E99" s="66">
        <v>16</v>
      </c>
      <c r="F99" s="67"/>
      <c r="G99" s="65">
        <f t="shared" si="8"/>
        <v>4</v>
      </c>
      <c r="H99" s="66">
        <f t="shared" si="9"/>
        <v>11</v>
      </c>
      <c r="I99" s="20">
        <f t="shared" si="10"/>
        <v>1.3333333333333333</v>
      </c>
      <c r="J99" s="21">
        <f t="shared" si="11"/>
        <v>0.6875</v>
      </c>
    </row>
    <row r="100" spans="1:10" x14ac:dyDescent="0.25">
      <c r="A100" s="158" t="s">
        <v>460</v>
      </c>
      <c r="B100" s="65">
        <v>44</v>
      </c>
      <c r="C100" s="66">
        <v>37</v>
      </c>
      <c r="D100" s="65">
        <v>305</v>
      </c>
      <c r="E100" s="66">
        <v>420</v>
      </c>
      <c r="F100" s="67"/>
      <c r="G100" s="65">
        <f t="shared" si="8"/>
        <v>7</v>
      </c>
      <c r="H100" s="66">
        <f t="shared" si="9"/>
        <v>-115</v>
      </c>
      <c r="I100" s="20">
        <f t="shared" si="10"/>
        <v>0.1891891891891892</v>
      </c>
      <c r="J100" s="21">
        <f t="shared" si="11"/>
        <v>-0.27380952380952384</v>
      </c>
    </row>
    <row r="101" spans="1:10" x14ac:dyDescent="0.25">
      <c r="A101" s="158" t="s">
        <v>430</v>
      </c>
      <c r="B101" s="65">
        <v>0</v>
      </c>
      <c r="C101" s="66">
        <v>0</v>
      </c>
      <c r="D101" s="65">
        <v>0</v>
      </c>
      <c r="E101" s="66">
        <v>2</v>
      </c>
      <c r="F101" s="67"/>
      <c r="G101" s="65">
        <f t="shared" si="8"/>
        <v>0</v>
      </c>
      <c r="H101" s="66">
        <f t="shared" si="9"/>
        <v>-2</v>
      </c>
      <c r="I101" s="20" t="str">
        <f t="shared" si="10"/>
        <v>-</v>
      </c>
      <c r="J101" s="21">
        <f t="shared" si="11"/>
        <v>-1</v>
      </c>
    </row>
    <row r="102" spans="1:10" x14ac:dyDescent="0.25">
      <c r="A102" s="158" t="s">
        <v>439</v>
      </c>
      <c r="B102" s="65">
        <v>4</v>
      </c>
      <c r="C102" s="66">
        <v>0</v>
      </c>
      <c r="D102" s="65">
        <v>16</v>
      </c>
      <c r="E102" s="66">
        <v>36</v>
      </c>
      <c r="F102" s="67"/>
      <c r="G102" s="65">
        <f t="shared" si="8"/>
        <v>4</v>
      </c>
      <c r="H102" s="66">
        <f t="shared" si="9"/>
        <v>-20</v>
      </c>
      <c r="I102" s="20" t="str">
        <f t="shared" si="10"/>
        <v>-</v>
      </c>
      <c r="J102" s="21">
        <f t="shared" si="11"/>
        <v>-0.55555555555555558</v>
      </c>
    </row>
    <row r="103" spans="1:10" x14ac:dyDescent="0.25">
      <c r="A103" s="158" t="s">
        <v>477</v>
      </c>
      <c r="B103" s="65">
        <v>0</v>
      </c>
      <c r="C103" s="66">
        <v>0</v>
      </c>
      <c r="D103" s="65">
        <v>3</v>
      </c>
      <c r="E103" s="66">
        <v>7</v>
      </c>
      <c r="F103" s="67"/>
      <c r="G103" s="65">
        <f t="shared" si="8"/>
        <v>0</v>
      </c>
      <c r="H103" s="66">
        <f t="shared" si="9"/>
        <v>-4</v>
      </c>
      <c r="I103" s="20" t="str">
        <f t="shared" si="10"/>
        <v>-</v>
      </c>
      <c r="J103" s="21">
        <f t="shared" si="11"/>
        <v>-0.5714285714285714</v>
      </c>
    </row>
    <row r="104" spans="1:10" s="160" customFormat="1" x14ac:dyDescent="0.25">
      <c r="A104" s="178" t="s">
        <v>555</v>
      </c>
      <c r="B104" s="71">
        <v>68</v>
      </c>
      <c r="C104" s="72">
        <v>53</v>
      </c>
      <c r="D104" s="71">
        <v>485</v>
      </c>
      <c r="E104" s="72">
        <v>674</v>
      </c>
      <c r="F104" s="73"/>
      <c r="G104" s="71">
        <f t="shared" si="8"/>
        <v>15</v>
      </c>
      <c r="H104" s="72">
        <f t="shared" si="9"/>
        <v>-189</v>
      </c>
      <c r="I104" s="37">
        <f t="shared" si="10"/>
        <v>0.28301886792452829</v>
      </c>
      <c r="J104" s="38">
        <f t="shared" si="11"/>
        <v>-0.28041543026706234</v>
      </c>
    </row>
    <row r="105" spans="1:10" x14ac:dyDescent="0.25">
      <c r="A105" s="177"/>
      <c r="B105" s="143"/>
      <c r="C105" s="144"/>
      <c r="D105" s="143"/>
      <c r="E105" s="144"/>
      <c r="F105" s="145"/>
      <c r="G105" s="143"/>
      <c r="H105" s="144"/>
      <c r="I105" s="151"/>
      <c r="J105" s="152"/>
    </row>
    <row r="106" spans="1:10" s="139" customFormat="1" x14ac:dyDescent="0.25">
      <c r="A106" s="159" t="s">
        <v>43</v>
      </c>
      <c r="B106" s="65"/>
      <c r="C106" s="66"/>
      <c r="D106" s="65"/>
      <c r="E106" s="66"/>
      <c r="F106" s="67"/>
      <c r="G106" s="65"/>
      <c r="H106" s="66"/>
      <c r="I106" s="20"/>
      <c r="J106" s="21"/>
    </row>
    <row r="107" spans="1:10" x14ac:dyDescent="0.25">
      <c r="A107" s="158" t="s">
        <v>478</v>
      </c>
      <c r="B107" s="65">
        <v>0</v>
      </c>
      <c r="C107" s="66">
        <v>1</v>
      </c>
      <c r="D107" s="65">
        <v>11</v>
      </c>
      <c r="E107" s="66">
        <v>6</v>
      </c>
      <c r="F107" s="67"/>
      <c r="G107" s="65">
        <f>B107-C107</f>
        <v>-1</v>
      </c>
      <c r="H107" s="66">
        <f>D107-E107</f>
        <v>5</v>
      </c>
      <c r="I107" s="20">
        <f>IF(C107=0, "-", IF(G107/C107&lt;10, G107/C107, "&gt;999%"))</f>
        <v>-1</v>
      </c>
      <c r="J107" s="21">
        <f>IF(E107=0, "-", IF(H107/E107&lt;10, H107/E107, "&gt;999%"))</f>
        <v>0.83333333333333337</v>
      </c>
    </row>
    <row r="108" spans="1:10" s="160" customFormat="1" x14ac:dyDescent="0.25">
      <c r="A108" s="178" t="s">
        <v>556</v>
      </c>
      <c r="B108" s="71">
        <v>0</v>
      </c>
      <c r="C108" s="72">
        <v>1</v>
      </c>
      <c r="D108" s="71">
        <v>11</v>
      </c>
      <c r="E108" s="72">
        <v>6</v>
      </c>
      <c r="F108" s="73"/>
      <c r="G108" s="71">
        <f>B108-C108</f>
        <v>-1</v>
      </c>
      <c r="H108" s="72">
        <f>D108-E108</f>
        <v>5</v>
      </c>
      <c r="I108" s="37">
        <f>IF(C108=0, "-", IF(G108/C108&lt;10, G108/C108, "&gt;999%"))</f>
        <v>-1</v>
      </c>
      <c r="J108" s="38">
        <f>IF(E108=0, "-", IF(H108/E108&lt;10, H108/E108, "&gt;999%"))</f>
        <v>0.83333333333333337</v>
      </c>
    </row>
    <row r="109" spans="1:10" x14ac:dyDescent="0.25">
      <c r="A109" s="177"/>
      <c r="B109" s="143"/>
      <c r="C109" s="144"/>
      <c r="D109" s="143"/>
      <c r="E109" s="144"/>
      <c r="F109" s="145"/>
      <c r="G109" s="143"/>
      <c r="H109" s="144"/>
      <c r="I109" s="151"/>
      <c r="J109" s="152"/>
    </row>
    <row r="110" spans="1:10" s="139" customFormat="1" x14ac:dyDescent="0.25">
      <c r="A110" s="159" t="s">
        <v>44</v>
      </c>
      <c r="B110" s="65"/>
      <c r="C110" s="66"/>
      <c r="D110" s="65"/>
      <c r="E110" s="66"/>
      <c r="F110" s="67"/>
      <c r="G110" s="65"/>
      <c r="H110" s="66"/>
      <c r="I110" s="20"/>
      <c r="J110" s="21"/>
    </row>
    <row r="111" spans="1:10" x14ac:dyDescent="0.25">
      <c r="A111" s="158" t="s">
        <v>231</v>
      </c>
      <c r="B111" s="65">
        <v>0</v>
      </c>
      <c r="C111" s="66">
        <v>0</v>
      </c>
      <c r="D111" s="65">
        <v>1</v>
      </c>
      <c r="E111" s="66">
        <v>0</v>
      </c>
      <c r="F111" s="67"/>
      <c r="G111" s="65">
        <f t="shared" ref="G111:G116" si="12">B111-C111</f>
        <v>0</v>
      </c>
      <c r="H111" s="66">
        <f t="shared" ref="H111:H116" si="13">D111-E111</f>
        <v>1</v>
      </c>
      <c r="I111" s="20" t="str">
        <f t="shared" ref="I111:I116" si="14">IF(C111=0, "-", IF(G111/C111&lt;10, G111/C111, "&gt;999%"))</f>
        <v>-</v>
      </c>
      <c r="J111" s="21" t="str">
        <f t="shared" ref="J111:J116" si="15">IF(E111=0, "-", IF(H111/E111&lt;10, H111/E111, "&gt;999%"))</f>
        <v>-</v>
      </c>
    </row>
    <row r="112" spans="1:10" x14ac:dyDescent="0.25">
      <c r="A112" s="158" t="s">
        <v>247</v>
      </c>
      <c r="B112" s="65">
        <v>0</v>
      </c>
      <c r="C112" s="66">
        <v>0</v>
      </c>
      <c r="D112" s="65">
        <v>1</v>
      </c>
      <c r="E112" s="66">
        <v>0</v>
      </c>
      <c r="F112" s="67"/>
      <c r="G112" s="65">
        <f t="shared" si="12"/>
        <v>0</v>
      </c>
      <c r="H112" s="66">
        <f t="shared" si="13"/>
        <v>1</v>
      </c>
      <c r="I112" s="20" t="str">
        <f t="shared" si="14"/>
        <v>-</v>
      </c>
      <c r="J112" s="21" t="str">
        <f t="shared" si="15"/>
        <v>-</v>
      </c>
    </row>
    <row r="113" spans="1:10" x14ac:dyDescent="0.25">
      <c r="A113" s="158" t="s">
        <v>363</v>
      </c>
      <c r="B113" s="65">
        <v>1</v>
      </c>
      <c r="C113" s="66">
        <v>0</v>
      </c>
      <c r="D113" s="65">
        <v>1</v>
      </c>
      <c r="E113" s="66">
        <v>0</v>
      </c>
      <c r="F113" s="67"/>
      <c r="G113" s="65">
        <f t="shared" si="12"/>
        <v>1</v>
      </c>
      <c r="H113" s="66">
        <f t="shared" si="13"/>
        <v>1</v>
      </c>
      <c r="I113" s="20" t="str">
        <f t="shared" si="14"/>
        <v>-</v>
      </c>
      <c r="J113" s="21" t="str">
        <f t="shared" si="15"/>
        <v>-</v>
      </c>
    </row>
    <row r="114" spans="1:10" x14ac:dyDescent="0.25">
      <c r="A114" s="158" t="s">
        <v>364</v>
      </c>
      <c r="B114" s="65">
        <v>0</v>
      </c>
      <c r="C114" s="66">
        <v>0</v>
      </c>
      <c r="D114" s="65">
        <v>2</v>
      </c>
      <c r="E114" s="66">
        <v>0</v>
      </c>
      <c r="F114" s="67"/>
      <c r="G114" s="65">
        <f t="shared" si="12"/>
        <v>0</v>
      </c>
      <c r="H114" s="66">
        <f t="shared" si="13"/>
        <v>2</v>
      </c>
      <c r="I114" s="20" t="str">
        <f t="shared" si="14"/>
        <v>-</v>
      </c>
      <c r="J114" s="21" t="str">
        <f t="shared" si="15"/>
        <v>-</v>
      </c>
    </row>
    <row r="115" spans="1:10" x14ac:dyDescent="0.25">
      <c r="A115" s="158" t="s">
        <v>404</v>
      </c>
      <c r="B115" s="65">
        <v>0</v>
      </c>
      <c r="C115" s="66">
        <v>0</v>
      </c>
      <c r="D115" s="65">
        <v>1</v>
      </c>
      <c r="E115" s="66">
        <v>2</v>
      </c>
      <c r="F115" s="67"/>
      <c r="G115" s="65">
        <f t="shared" si="12"/>
        <v>0</v>
      </c>
      <c r="H115" s="66">
        <f t="shared" si="13"/>
        <v>-1</v>
      </c>
      <c r="I115" s="20" t="str">
        <f t="shared" si="14"/>
        <v>-</v>
      </c>
      <c r="J115" s="21">
        <f t="shared" si="15"/>
        <v>-0.5</v>
      </c>
    </row>
    <row r="116" spans="1:10" s="160" customFormat="1" x14ac:dyDescent="0.25">
      <c r="A116" s="178" t="s">
        <v>557</v>
      </c>
      <c r="B116" s="71">
        <v>1</v>
      </c>
      <c r="C116" s="72">
        <v>0</v>
      </c>
      <c r="D116" s="71">
        <v>6</v>
      </c>
      <c r="E116" s="72">
        <v>2</v>
      </c>
      <c r="F116" s="73"/>
      <c r="G116" s="71">
        <f t="shared" si="12"/>
        <v>1</v>
      </c>
      <c r="H116" s="72">
        <f t="shared" si="13"/>
        <v>4</v>
      </c>
      <c r="I116" s="37" t="str">
        <f t="shared" si="14"/>
        <v>-</v>
      </c>
      <c r="J116" s="38">
        <f t="shared" si="15"/>
        <v>2</v>
      </c>
    </row>
    <row r="117" spans="1:10" x14ac:dyDescent="0.25">
      <c r="A117" s="177"/>
      <c r="B117" s="143"/>
      <c r="C117" s="144"/>
      <c r="D117" s="143"/>
      <c r="E117" s="144"/>
      <c r="F117" s="145"/>
      <c r="G117" s="143"/>
      <c r="H117" s="144"/>
      <c r="I117" s="151"/>
      <c r="J117" s="152"/>
    </row>
    <row r="118" spans="1:10" s="139" customFormat="1" x14ac:dyDescent="0.25">
      <c r="A118" s="159" t="s">
        <v>45</v>
      </c>
      <c r="B118" s="65"/>
      <c r="C118" s="66"/>
      <c r="D118" s="65"/>
      <c r="E118" s="66"/>
      <c r="F118" s="67"/>
      <c r="G118" s="65"/>
      <c r="H118" s="66"/>
      <c r="I118" s="20"/>
      <c r="J118" s="21"/>
    </row>
    <row r="119" spans="1:10" x14ac:dyDescent="0.25">
      <c r="A119" s="158" t="s">
        <v>307</v>
      </c>
      <c r="B119" s="65">
        <v>0</v>
      </c>
      <c r="C119" s="66">
        <v>0</v>
      </c>
      <c r="D119" s="65">
        <v>0</v>
      </c>
      <c r="E119" s="66">
        <v>27</v>
      </c>
      <c r="F119" s="67"/>
      <c r="G119" s="65">
        <f t="shared" ref="G119:G127" si="16">B119-C119</f>
        <v>0</v>
      </c>
      <c r="H119" s="66">
        <f t="shared" ref="H119:H127" si="17">D119-E119</f>
        <v>-27</v>
      </c>
      <c r="I119" s="20" t="str">
        <f t="shared" ref="I119:I127" si="18">IF(C119=0, "-", IF(G119/C119&lt;10, G119/C119, "&gt;999%"))</f>
        <v>-</v>
      </c>
      <c r="J119" s="21">
        <f t="shared" ref="J119:J127" si="19">IF(E119=0, "-", IF(H119/E119&lt;10, H119/E119, "&gt;999%"))</f>
        <v>-1</v>
      </c>
    </row>
    <row r="120" spans="1:10" x14ac:dyDescent="0.25">
      <c r="A120" s="158" t="s">
        <v>341</v>
      </c>
      <c r="B120" s="65">
        <v>36</v>
      </c>
      <c r="C120" s="66">
        <v>1</v>
      </c>
      <c r="D120" s="65">
        <v>76</v>
      </c>
      <c r="E120" s="66">
        <v>42</v>
      </c>
      <c r="F120" s="67"/>
      <c r="G120" s="65">
        <f t="shared" si="16"/>
        <v>35</v>
      </c>
      <c r="H120" s="66">
        <f t="shared" si="17"/>
        <v>34</v>
      </c>
      <c r="I120" s="20" t="str">
        <f t="shared" si="18"/>
        <v>&gt;999%</v>
      </c>
      <c r="J120" s="21">
        <f t="shared" si="19"/>
        <v>0.80952380952380953</v>
      </c>
    </row>
    <row r="121" spans="1:10" x14ac:dyDescent="0.25">
      <c r="A121" s="158" t="s">
        <v>378</v>
      </c>
      <c r="B121" s="65">
        <v>0</v>
      </c>
      <c r="C121" s="66">
        <v>1</v>
      </c>
      <c r="D121" s="65">
        <v>0</v>
      </c>
      <c r="E121" s="66">
        <v>4</v>
      </c>
      <c r="F121" s="67"/>
      <c r="G121" s="65">
        <f t="shared" si="16"/>
        <v>-1</v>
      </c>
      <c r="H121" s="66">
        <f t="shared" si="17"/>
        <v>-4</v>
      </c>
      <c r="I121" s="20">
        <f t="shared" si="18"/>
        <v>-1</v>
      </c>
      <c r="J121" s="21">
        <f t="shared" si="19"/>
        <v>-1</v>
      </c>
    </row>
    <row r="122" spans="1:10" x14ac:dyDescent="0.25">
      <c r="A122" s="158" t="s">
        <v>308</v>
      </c>
      <c r="B122" s="65">
        <v>24</v>
      </c>
      <c r="C122" s="66">
        <v>1</v>
      </c>
      <c r="D122" s="65">
        <v>70</v>
      </c>
      <c r="E122" s="66">
        <v>35</v>
      </c>
      <c r="F122" s="67"/>
      <c r="G122" s="65">
        <f t="shared" si="16"/>
        <v>23</v>
      </c>
      <c r="H122" s="66">
        <f t="shared" si="17"/>
        <v>35</v>
      </c>
      <c r="I122" s="20" t="str">
        <f t="shared" si="18"/>
        <v>&gt;999%</v>
      </c>
      <c r="J122" s="21">
        <f t="shared" si="19"/>
        <v>1</v>
      </c>
    </row>
    <row r="123" spans="1:10" x14ac:dyDescent="0.25">
      <c r="A123" s="158" t="s">
        <v>451</v>
      </c>
      <c r="B123" s="65">
        <v>0</v>
      </c>
      <c r="C123" s="66">
        <v>0</v>
      </c>
      <c r="D123" s="65">
        <v>0</v>
      </c>
      <c r="E123" s="66">
        <v>4</v>
      </c>
      <c r="F123" s="67"/>
      <c r="G123" s="65">
        <f t="shared" si="16"/>
        <v>0</v>
      </c>
      <c r="H123" s="66">
        <f t="shared" si="17"/>
        <v>-4</v>
      </c>
      <c r="I123" s="20" t="str">
        <f t="shared" si="18"/>
        <v>-</v>
      </c>
      <c r="J123" s="21">
        <f t="shared" si="19"/>
        <v>-1</v>
      </c>
    </row>
    <row r="124" spans="1:10" x14ac:dyDescent="0.25">
      <c r="A124" s="158" t="s">
        <v>461</v>
      </c>
      <c r="B124" s="65">
        <v>0</v>
      </c>
      <c r="C124" s="66">
        <v>1</v>
      </c>
      <c r="D124" s="65">
        <v>0</v>
      </c>
      <c r="E124" s="66">
        <v>4</v>
      </c>
      <c r="F124" s="67"/>
      <c r="G124" s="65">
        <f t="shared" si="16"/>
        <v>-1</v>
      </c>
      <c r="H124" s="66">
        <f t="shared" si="17"/>
        <v>-4</v>
      </c>
      <c r="I124" s="20">
        <f t="shared" si="18"/>
        <v>-1</v>
      </c>
      <c r="J124" s="21">
        <f t="shared" si="19"/>
        <v>-1</v>
      </c>
    </row>
    <row r="125" spans="1:10" x14ac:dyDescent="0.25">
      <c r="A125" s="158" t="s">
        <v>452</v>
      </c>
      <c r="B125" s="65">
        <v>1</v>
      </c>
      <c r="C125" s="66">
        <v>0</v>
      </c>
      <c r="D125" s="65">
        <v>2</v>
      </c>
      <c r="E125" s="66">
        <v>0</v>
      </c>
      <c r="F125" s="67"/>
      <c r="G125" s="65">
        <f t="shared" si="16"/>
        <v>1</v>
      </c>
      <c r="H125" s="66">
        <f t="shared" si="17"/>
        <v>2</v>
      </c>
      <c r="I125" s="20" t="str">
        <f t="shared" si="18"/>
        <v>-</v>
      </c>
      <c r="J125" s="21" t="str">
        <f t="shared" si="19"/>
        <v>-</v>
      </c>
    </row>
    <row r="126" spans="1:10" x14ac:dyDescent="0.25">
      <c r="A126" s="158" t="s">
        <v>462</v>
      </c>
      <c r="B126" s="65">
        <v>28</v>
      </c>
      <c r="C126" s="66">
        <v>1</v>
      </c>
      <c r="D126" s="65">
        <v>67</v>
      </c>
      <c r="E126" s="66">
        <v>70</v>
      </c>
      <c r="F126" s="67"/>
      <c r="G126" s="65">
        <f t="shared" si="16"/>
        <v>27</v>
      </c>
      <c r="H126" s="66">
        <f t="shared" si="17"/>
        <v>-3</v>
      </c>
      <c r="I126" s="20" t="str">
        <f t="shared" si="18"/>
        <v>&gt;999%</v>
      </c>
      <c r="J126" s="21">
        <f t="shared" si="19"/>
        <v>-4.2857142857142858E-2</v>
      </c>
    </row>
    <row r="127" spans="1:10" s="160" customFormat="1" x14ac:dyDescent="0.25">
      <c r="A127" s="178" t="s">
        <v>558</v>
      </c>
      <c r="B127" s="71">
        <v>89</v>
      </c>
      <c r="C127" s="72">
        <v>5</v>
      </c>
      <c r="D127" s="71">
        <v>215</v>
      </c>
      <c r="E127" s="72">
        <v>186</v>
      </c>
      <c r="F127" s="73"/>
      <c r="G127" s="71">
        <f t="shared" si="16"/>
        <v>84</v>
      </c>
      <c r="H127" s="72">
        <f t="shared" si="17"/>
        <v>29</v>
      </c>
      <c r="I127" s="37" t="str">
        <f t="shared" si="18"/>
        <v>&gt;999%</v>
      </c>
      <c r="J127" s="38">
        <f t="shared" si="19"/>
        <v>0.15591397849462366</v>
      </c>
    </row>
    <row r="128" spans="1:10" x14ac:dyDescent="0.25">
      <c r="A128" s="177"/>
      <c r="B128" s="143"/>
      <c r="C128" s="144"/>
      <c r="D128" s="143"/>
      <c r="E128" s="144"/>
      <c r="F128" s="145"/>
      <c r="G128" s="143"/>
      <c r="H128" s="144"/>
      <c r="I128" s="151"/>
      <c r="J128" s="152"/>
    </row>
    <row r="129" spans="1:10" s="139" customFormat="1" x14ac:dyDescent="0.25">
      <c r="A129" s="159" t="s">
        <v>46</v>
      </c>
      <c r="B129" s="65"/>
      <c r="C129" s="66"/>
      <c r="D129" s="65"/>
      <c r="E129" s="66"/>
      <c r="F129" s="67"/>
      <c r="G129" s="65"/>
      <c r="H129" s="66"/>
      <c r="I129" s="20"/>
      <c r="J129" s="21"/>
    </row>
    <row r="130" spans="1:10" x14ac:dyDescent="0.25">
      <c r="A130" s="158" t="s">
        <v>479</v>
      </c>
      <c r="B130" s="65">
        <v>0</v>
      </c>
      <c r="C130" s="66">
        <v>0</v>
      </c>
      <c r="D130" s="65">
        <v>6</v>
      </c>
      <c r="E130" s="66">
        <v>7</v>
      </c>
      <c r="F130" s="67"/>
      <c r="G130" s="65">
        <f>B130-C130</f>
        <v>0</v>
      </c>
      <c r="H130" s="66">
        <f>D130-E130</f>
        <v>-1</v>
      </c>
      <c r="I130" s="20" t="str">
        <f>IF(C130=0, "-", IF(G130/C130&lt;10, G130/C130, "&gt;999%"))</f>
        <v>-</v>
      </c>
      <c r="J130" s="21">
        <f>IF(E130=0, "-", IF(H130/E130&lt;10, H130/E130, "&gt;999%"))</f>
        <v>-0.14285714285714285</v>
      </c>
    </row>
    <row r="131" spans="1:10" s="160" customFormat="1" x14ac:dyDescent="0.25">
      <c r="A131" s="178" t="s">
        <v>559</v>
      </c>
      <c r="B131" s="71">
        <v>0</v>
      </c>
      <c r="C131" s="72">
        <v>0</v>
      </c>
      <c r="D131" s="71">
        <v>6</v>
      </c>
      <c r="E131" s="72">
        <v>7</v>
      </c>
      <c r="F131" s="73"/>
      <c r="G131" s="71">
        <f>B131-C131</f>
        <v>0</v>
      </c>
      <c r="H131" s="72">
        <f>D131-E131</f>
        <v>-1</v>
      </c>
      <c r="I131" s="37" t="str">
        <f>IF(C131=0, "-", IF(G131/C131&lt;10, G131/C131, "&gt;999%"))</f>
        <v>-</v>
      </c>
      <c r="J131" s="38">
        <f>IF(E131=0, "-", IF(H131/E131&lt;10, H131/E131, "&gt;999%"))</f>
        <v>-0.14285714285714285</v>
      </c>
    </row>
    <row r="132" spans="1:10" x14ac:dyDescent="0.25">
      <c r="A132" s="177"/>
      <c r="B132" s="143"/>
      <c r="C132" s="144"/>
      <c r="D132" s="143"/>
      <c r="E132" s="144"/>
      <c r="F132" s="145"/>
      <c r="G132" s="143"/>
      <c r="H132" s="144"/>
      <c r="I132" s="151"/>
      <c r="J132" s="152"/>
    </row>
    <row r="133" spans="1:10" s="139" customFormat="1" x14ac:dyDescent="0.25">
      <c r="A133" s="159" t="s">
        <v>47</v>
      </c>
      <c r="B133" s="65"/>
      <c r="C133" s="66"/>
      <c r="D133" s="65"/>
      <c r="E133" s="66"/>
      <c r="F133" s="67"/>
      <c r="G133" s="65"/>
      <c r="H133" s="66"/>
      <c r="I133" s="20"/>
      <c r="J133" s="21"/>
    </row>
    <row r="134" spans="1:10" x14ac:dyDescent="0.25">
      <c r="A134" s="158" t="s">
        <v>217</v>
      </c>
      <c r="B134" s="65">
        <v>0</v>
      </c>
      <c r="C134" s="66">
        <v>0</v>
      </c>
      <c r="D134" s="65">
        <v>1</v>
      </c>
      <c r="E134" s="66">
        <v>5</v>
      </c>
      <c r="F134" s="67"/>
      <c r="G134" s="65">
        <f t="shared" ref="G134:G140" si="20">B134-C134</f>
        <v>0</v>
      </c>
      <c r="H134" s="66">
        <f t="shared" ref="H134:H140" si="21">D134-E134</f>
        <v>-4</v>
      </c>
      <c r="I134" s="20" t="str">
        <f t="shared" ref="I134:I140" si="22">IF(C134=0, "-", IF(G134/C134&lt;10, G134/C134, "&gt;999%"))</f>
        <v>-</v>
      </c>
      <c r="J134" s="21">
        <f t="shared" ref="J134:J140" si="23">IF(E134=0, "-", IF(H134/E134&lt;10, H134/E134, "&gt;999%"))</f>
        <v>-0.8</v>
      </c>
    </row>
    <row r="135" spans="1:10" x14ac:dyDescent="0.25">
      <c r="A135" s="158" t="s">
        <v>196</v>
      </c>
      <c r="B135" s="65">
        <v>1</v>
      </c>
      <c r="C135" s="66">
        <v>3</v>
      </c>
      <c r="D135" s="65">
        <v>4</v>
      </c>
      <c r="E135" s="66">
        <v>64</v>
      </c>
      <c r="F135" s="67"/>
      <c r="G135" s="65">
        <f t="shared" si="20"/>
        <v>-2</v>
      </c>
      <c r="H135" s="66">
        <f t="shared" si="21"/>
        <v>-60</v>
      </c>
      <c r="I135" s="20">
        <f t="shared" si="22"/>
        <v>-0.66666666666666663</v>
      </c>
      <c r="J135" s="21">
        <f t="shared" si="23"/>
        <v>-0.9375</v>
      </c>
    </row>
    <row r="136" spans="1:10" x14ac:dyDescent="0.25">
      <c r="A136" s="158" t="s">
        <v>342</v>
      </c>
      <c r="B136" s="65">
        <v>10</v>
      </c>
      <c r="C136" s="66">
        <v>7</v>
      </c>
      <c r="D136" s="65">
        <v>78</v>
      </c>
      <c r="E136" s="66">
        <v>132</v>
      </c>
      <c r="F136" s="67"/>
      <c r="G136" s="65">
        <f t="shared" si="20"/>
        <v>3</v>
      </c>
      <c r="H136" s="66">
        <f t="shared" si="21"/>
        <v>-54</v>
      </c>
      <c r="I136" s="20">
        <f t="shared" si="22"/>
        <v>0.42857142857142855</v>
      </c>
      <c r="J136" s="21">
        <f t="shared" si="23"/>
        <v>-0.40909090909090912</v>
      </c>
    </row>
    <row r="137" spans="1:10" x14ac:dyDescent="0.25">
      <c r="A137" s="158" t="s">
        <v>309</v>
      </c>
      <c r="B137" s="65">
        <v>4</v>
      </c>
      <c r="C137" s="66">
        <v>1</v>
      </c>
      <c r="D137" s="65">
        <v>41</v>
      </c>
      <c r="E137" s="66">
        <v>113</v>
      </c>
      <c r="F137" s="67"/>
      <c r="G137" s="65">
        <f t="shared" si="20"/>
        <v>3</v>
      </c>
      <c r="H137" s="66">
        <f t="shared" si="21"/>
        <v>-72</v>
      </c>
      <c r="I137" s="20">
        <f t="shared" si="22"/>
        <v>3</v>
      </c>
      <c r="J137" s="21">
        <f t="shared" si="23"/>
        <v>-0.63716814159292035</v>
      </c>
    </row>
    <row r="138" spans="1:10" x14ac:dyDescent="0.25">
      <c r="A138" s="158" t="s">
        <v>181</v>
      </c>
      <c r="B138" s="65">
        <v>0</v>
      </c>
      <c r="C138" s="66">
        <v>0</v>
      </c>
      <c r="D138" s="65">
        <v>0</v>
      </c>
      <c r="E138" s="66">
        <v>18</v>
      </c>
      <c r="F138" s="67"/>
      <c r="G138" s="65">
        <f t="shared" si="20"/>
        <v>0</v>
      </c>
      <c r="H138" s="66">
        <f t="shared" si="21"/>
        <v>-18</v>
      </c>
      <c r="I138" s="20" t="str">
        <f t="shared" si="22"/>
        <v>-</v>
      </c>
      <c r="J138" s="21">
        <f t="shared" si="23"/>
        <v>-1</v>
      </c>
    </row>
    <row r="139" spans="1:10" x14ac:dyDescent="0.25">
      <c r="A139" s="158" t="s">
        <v>258</v>
      </c>
      <c r="B139" s="65">
        <v>0</v>
      </c>
      <c r="C139" s="66">
        <v>0</v>
      </c>
      <c r="D139" s="65">
        <v>9</v>
      </c>
      <c r="E139" s="66">
        <v>30</v>
      </c>
      <c r="F139" s="67"/>
      <c r="G139" s="65">
        <f t="shared" si="20"/>
        <v>0</v>
      </c>
      <c r="H139" s="66">
        <f t="shared" si="21"/>
        <v>-21</v>
      </c>
      <c r="I139" s="20" t="str">
        <f t="shared" si="22"/>
        <v>-</v>
      </c>
      <c r="J139" s="21">
        <f t="shared" si="23"/>
        <v>-0.7</v>
      </c>
    </row>
    <row r="140" spans="1:10" s="160" customFormat="1" x14ac:dyDescent="0.25">
      <c r="A140" s="178" t="s">
        <v>560</v>
      </c>
      <c r="B140" s="71">
        <v>15</v>
      </c>
      <c r="C140" s="72">
        <v>11</v>
      </c>
      <c r="D140" s="71">
        <v>133</v>
      </c>
      <c r="E140" s="72">
        <v>362</v>
      </c>
      <c r="F140" s="73"/>
      <c r="G140" s="71">
        <f t="shared" si="20"/>
        <v>4</v>
      </c>
      <c r="H140" s="72">
        <f t="shared" si="21"/>
        <v>-229</v>
      </c>
      <c r="I140" s="37">
        <f t="shared" si="22"/>
        <v>0.36363636363636365</v>
      </c>
      <c r="J140" s="38">
        <f t="shared" si="23"/>
        <v>-0.63259668508287292</v>
      </c>
    </row>
    <row r="141" spans="1:10" x14ac:dyDescent="0.25">
      <c r="A141" s="177"/>
      <c r="B141" s="143"/>
      <c r="C141" s="144"/>
      <c r="D141" s="143"/>
      <c r="E141" s="144"/>
      <c r="F141" s="145"/>
      <c r="G141" s="143"/>
      <c r="H141" s="144"/>
      <c r="I141" s="151"/>
      <c r="J141" s="152"/>
    </row>
    <row r="142" spans="1:10" s="139" customFormat="1" x14ac:dyDescent="0.25">
      <c r="A142" s="159" t="s">
        <v>48</v>
      </c>
      <c r="B142" s="65"/>
      <c r="C142" s="66"/>
      <c r="D142" s="65"/>
      <c r="E142" s="66"/>
      <c r="F142" s="67"/>
      <c r="G142" s="65"/>
      <c r="H142" s="66"/>
      <c r="I142" s="20"/>
      <c r="J142" s="21"/>
    </row>
    <row r="143" spans="1:10" x14ac:dyDescent="0.25">
      <c r="A143" s="158" t="s">
        <v>182</v>
      </c>
      <c r="B143" s="65">
        <v>3</v>
      </c>
      <c r="C143" s="66">
        <v>0</v>
      </c>
      <c r="D143" s="65">
        <v>12</v>
      </c>
      <c r="E143" s="66">
        <v>0</v>
      </c>
      <c r="F143" s="67"/>
      <c r="G143" s="65">
        <f t="shared" ref="G143:G158" si="24">B143-C143</f>
        <v>3</v>
      </c>
      <c r="H143" s="66">
        <f t="shared" ref="H143:H158" si="25">D143-E143</f>
        <v>12</v>
      </c>
      <c r="I143" s="20" t="str">
        <f t="shared" ref="I143:I158" si="26">IF(C143=0, "-", IF(G143/C143&lt;10, G143/C143, "&gt;999%"))</f>
        <v>-</v>
      </c>
      <c r="J143" s="21" t="str">
        <f t="shared" ref="J143:J158" si="27">IF(E143=0, "-", IF(H143/E143&lt;10, H143/E143, "&gt;999%"))</f>
        <v>-</v>
      </c>
    </row>
    <row r="144" spans="1:10" x14ac:dyDescent="0.25">
      <c r="A144" s="158" t="s">
        <v>197</v>
      </c>
      <c r="B144" s="65">
        <v>29</v>
      </c>
      <c r="C144" s="66">
        <v>25</v>
      </c>
      <c r="D144" s="65">
        <v>274</v>
      </c>
      <c r="E144" s="66">
        <v>355</v>
      </c>
      <c r="F144" s="67"/>
      <c r="G144" s="65">
        <f t="shared" si="24"/>
        <v>4</v>
      </c>
      <c r="H144" s="66">
        <f t="shared" si="25"/>
        <v>-81</v>
      </c>
      <c r="I144" s="20">
        <f t="shared" si="26"/>
        <v>0.16</v>
      </c>
      <c r="J144" s="21">
        <f t="shared" si="27"/>
        <v>-0.22816901408450704</v>
      </c>
    </row>
    <row r="145" spans="1:10" x14ac:dyDescent="0.25">
      <c r="A145" s="158" t="s">
        <v>440</v>
      </c>
      <c r="B145" s="65">
        <v>0</v>
      </c>
      <c r="C145" s="66">
        <v>2</v>
      </c>
      <c r="D145" s="65">
        <v>0</v>
      </c>
      <c r="E145" s="66">
        <v>60</v>
      </c>
      <c r="F145" s="67"/>
      <c r="G145" s="65">
        <f t="shared" si="24"/>
        <v>-2</v>
      </c>
      <c r="H145" s="66">
        <f t="shared" si="25"/>
        <v>-60</v>
      </c>
      <c r="I145" s="20">
        <f t="shared" si="26"/>
        <v>-1</v>
      </c>
      <c r="J145" s="21">
        <f t="shared" si="27"/>
        <v>-1</v>
      </c>
    </row>
    <row r="146" spans="1:10" x14ac:dyDescent="0.25">
      <c r="A146" s="158" t="s">
        <v>259</v>
      </c>
      <c r="B146" s="65">
        <v>0</v>
      </c>
      <c r="C146" s="66">
        <v>0</v>
      </c>
      <c r="D146" s="65">
        <v>0</v>
      </c>
      <c r="E146" s="66">
        <v>5</v>
      </c>
      <c r="F146" s="67"/>
      <c r="G146" s="65">
        <f t="shared" si="24"/>
        <v>0</v>
      </c>
      <c r="H146" s="66">
        <f t="shared" si="25"/>
        <v>-5</v>
      </c>
      <c r="I146" s="20" t="str">
        <f t="shared" si="26"/>
        <v>-</v>
      </c>
      <c r="J146" s="21">
        <f t="shared" si="27"/>
        <v>-1</v>
      </c>
    </row>
    <row r="147" spans="1:10" x14ac:dyDescent="0.25">
      <c r="A147" s="158" t="s">
        <v>198</v>
      </c>
      <c r="B147" s="65">
        <v>11</v>
      </c>
      <c r="C147" s="66">
        <v>0</v>
      </c>
      <c r="D147" s="65">
        <v>63</v>
      </c>
      <c r="E147" s="66">
        <v>24</v>
      </c>
      <c r="F147" s="67"/>
      <c r="G147" s="65">
        <f t="shared" si="24"/>
        <v>11</v>
      </c>
      <c r="H147" s="66">
        <f t="shared" si="25"/>
        <v>39</v>
      </c>
      <c r="I147" s="20" t="str">
        <f t="shared" si="26"/>
        <v>-</v>
      </c>
      <c r="J147" s="21">
        <f t="shared" si="27"/>
        <v>1.625</v>
      </c>
    </row>
    <row r="148" spans="1:10" x14ac:dyDescent="0.25">
      <c r="A148" s="158" t="s">
        <v>365</v>
      </c>
      <c r="B148" s="65">
        <v>10</v>
      </c>
      <c r="C148" s="66">
        <v>0</v>
      </c>
      <c r="D148" s="65">
        <v>40</v>
      </c>
      <c r="E148" s="66">
        <v>0</v>
      </c>
      <c r="F148" s="67"/>
      <c r="G148" s="65">
        <f t="shared" si="24"/>
        <v>10</v>
      </c>
      <c r="H148" s="66">
        <f t="shared" si="25"/>
        <v>40</v>
      </c>
      <c r="I148" s="20" t="str">
        <f t="shared" si="26"/>
        <v>-</v>
      </c>
      <c r="J148" s="21" t="str">
        <f t="shared" si="27"/>
        <v>-</v>
      </c>
    </row>
    <row r="149" spans="1:10" x14ac:dyDescent="0.25">
      <c r="A149" s="158" t="s">
        <v>310</v>
      </c>
      <c r="B149" s="65">
        <v>21</v>
      </c>
      <c r="C149" s="66">
        <v>14</v>
      </c>
      <c r="D149" s="65">
        <v>174</v>
      </c>
      <c r="E149" s="66">
        <v>210</v>
      </c>
      <c r="F149" s="67"/>
      <c r="G149" s="65">
        <f t="shared" si="24"/>
        <v>7</v>
      </c>
      <c r="H149" s="66">
        <f t="shared" si="25"/>
        <v>-36</v>
      </c>
      <c r="I149" s="20">
        <f t="shared" si="26"/>
        <v>0.5</v>
      </c>
      <c r="J149" s="21">
        <f t="shared" si="27"/>
        <v>-0.17142857142857143</v>
      </c>
    </row>
    <row r="150" spans="1:10" x14ac:dyDescent="0.25">
      <c r="A150" s="158" t="s">
        <v>379</v>
      </c>
      <c r="B150" s="65">
        <v>5</v>
      </c>
      <c r="C150" s="66">
        <v>2</v>
      </c>
      <c r="D150" s="65">
        <v>69</v>
      </c>
      <c r="E150" s="66">
        <v>45</v>
      </c>
      <c r="F150" s="67"/>
      <c r="G150" s="65">
        <f t="shared" si="24"/>
        <v>3</v>
      </c>
      <c r="H150" s="66">
        <f t="shared" si="25"/>
        <v>24</v>
      </c>
      <c r="I150" s="20">
        <f t="shared" si="26"/>
        <v>1.5</v>
      </c>
      <c r="J150" s="21">
        <f t="shared" si="27"/>
        <v>0.53333333333333333</v>
      </c>
    </row>
    <row r="151" spans="1:10" x14ac:dyDescent="0.25">
      <c r="A151" s="158" t="s">
        <v>380</v>
      </c>
      <c r="B151" s="65">
        <v>9</v>
      </c>
      <c r="C151" s="66">
        <v>8</v>
      </c>
      <c r="D151" s="65">
        <v>76</v>
      </c>
      <c r="E151" s="66">
        <v>136</v>
      </c>
      <c r="F151" s="67"/>
      <c r="G151" s="65">
        <f t="shared" si="24"/>
        <v>1</v>
      </c>
      <c r="H151" s="66">
        <f t="shared" si="25"/>
        <v>-60</v>
      </c>
      <c r="I151" s="20">
        <f t="shared" si="26"/>
        <v>0.125</v>
      </c>
      <c r="J151" s="21">
        <f t="shared" si="27"/>
        <v>-0.44117647058823528</v>
      </c>
    </row>
    <row r="152" spans="1:10" x14ac:dyDescent="0.25">
      <c r="A152" s="158" t="s">
        <v>218</v>
      </c>
      <c r="B152" s="65">
        <v>1</v>
      </c>
      <c r="C152" s="66">
        <v>1</v>
      </c>
      <c r="D152" s="65">
        <v>11</v>
      </c>
      <c r="E152" s="66">
        <v>9</v>
      </c>
      <c r="F152" s="67"/>
      <c r="G152" s="65">
        <f t="shared" si="24"/>
        <v>0</v>
      </c>
      <c r="H152" s="66">
        <f t="shared" si="25"/>
        <v>2</v>
      </c>
      <c r="I152" s="20">
        <f t="shared" si="26"/>
        <v>0</v>
      </c>
      <c r="J152" s="21">
        <f t="shared" si="27"/>
        <v>0.22222222222222221</v>
      </c>
    </row>
    <row r="153" spans="1:10" x14ac:dyDescent="0.25">
      <c r="A153" s="158" t="s">
        <v>260</v>
      </c>
      <c r="B153" s="65">
        <v>3</v>
      </c>
      <c r="C153" s="66">
        <v>2</v>
      </c>
      <c r="D153" s="65">
        <v>17</v>
      </c>
      <c r="E153" s="66">
        <v>2</v>
      </c>
      <c r="F153" s="67"/>
      <c r="G153" s="65">
        <f t="shared" si="24"/>
        <v>1</v>
      </c>
      <c r="H153" s="66">
        <f t="shared" si="25"/>
        <v>15</v>
      </c>
      <c r="I153" s="20">
        <f t="shared" si="26"/>
        <v>0.5</v>
      </c>
      <c r="J153" s="21">
        <f t="shared" si="27"/>
        <v>7.5</v>
      </c>
    </row>
    <row r="154" spans="1:10" x14ac:dyDescent="0.25">
      <c r="A154" s="158" t="s">
        <v>441</v>
      </c>
      <c r="B154" s="65">
        <v>4</v>
      </c>
      <c r="C154" s="66">
        <v>3</v>
      </c>
      <c r="D154" s="65">
        <v>52</v>
      </c>
      <c r="E154" s="66">
        <v>3</v>
      </c>
      <c r="F154" s="67"/>
      <c r="G154" s="65">
        <f t="shared" si="24"/>
        <v>1</v>
      </c>
      <c r="H154" s="66">
        <f t="shared" si="25"/>
        <v>49</v>
      </c>
      <c r="I154" s="20">
        <f t="shared" si="26"/>
        <v>0.33333333333333331</v>
      </c>
      <c r="J154" s="21" t="str">
        <f t="shared" si="27"/>
        <v>&gt;999%</v>
      </c>
    </row>
    <row r="155" spans="1:10" x14ac:dyDescent="0.25">
      <c r="A155" s="158" t="s">
        <v>343</v>
      </c>
      <c r="B155" s="65">
        <v>19</v>
      </c>
      <c r="C155" s="66">
        <v>21</v>
      </c>
      <c r="D155" s="65">
        <v>187</v>
      </c>
      <c r="E155" s="66">
        <v>107</v>
      </c>
      <c r="F155" s="67"/>
      <c r="G155" s="65">
        <f t="shared" si="24"/>
        <v>-2</v>
      </c>
      <c r="H155" s="66">
        <f t="shared" si="25"/>
        <v>80</v>
      </c>
      <c r="I155" s="20">
        <f t="shared" si="26"/>
        <v>-9.5238095238095233E-2</v>
      </c>
      <c r="J155" s="21">
        <f t="shared" si="27"/>
        <v>0.74766355140186913</v>
      </c>
    </row>
    <row r="156" spans="1:10" x14ac:dyDescent="0.25">
      <c r="A156" s="158" t="s">
        <v>273</v>
      </c>
      <c r="B156" s="65">
        <v>0</v>
      </c>
      <c r="C156" s="66">
        <v>0</v>
      </c>
      <c r="D156" s="65">
        <v>0</v>
      </c>
      <c r="E156" s="66">
        <v>1</v>
      </c>
      <c r="F156" s="67"/>
      <c r="G156" s="65">
        <f t="shared" si="24"/>
        <v>0</v>
      </c>
      <c r="H156" s="66">
        <f t="shared" si="25"/>
        <v>-1</v>
      </c>
      <c r="I156" s="20" t="str">
        <f t="shared" si="26"/>
        <v>-</v>
      </c>
      <c r="J156" s="21">
        <f t="shared" si="27"/>
        <v>-1</v>
      </c>
    </row>
    <row r="157" spans="1:10" x14ac:dyDescent="0.25">
      <c r="A157" s="158" t="s">
        <v>297</v>
      </c>
      <c r="B157" s="65">
        <v>5</v>
      </c>
      <c r="C157" s="66">
        <v>6</v>
      </c>
      <c r="D157" s="65">
        <v>64</v>
      </c>
      <c r="E157" s="66">
        <v>73</v>
      </c>
      <c r="F157" s="67"/>
      <c r="G157" s="65">
        <f t="shared" si="24"/>
        <v>-1</v>
      </c>
      <c r="H157" s="66">
        <f t="shared" si="25"/>
        <v>-9</v>
      </c>
      <c r="I157" s="20">
        <f t="shared" si="26"/>
        <v>-0.16666666666666666</v>
      </c>
      <c r="J157" s="21">
        <f t="shared" si="27"/>
        <v>-0.12328767123287671</v>
      </c>
    </row>
    <row r="158" spans="1:10" s="160" customFormat="1" x14ac:dyDescent="0.25">
      <c r="A158" s="178" t="s">
        <v>561</v>
      </c>
      <c r="B158" s="71">
        <v>120</v>
      </c>
      <c r="C158" s="72">
        <v>84</v>
      </c>
      <c r="D158" s="71">
        <v>1039</v>
      </c>
      <c r="E158" s="72">
        <v>1030</v>
      </c>
      <c r="F158" s="73"/>
      <c r="G158" s="71">
        <f t="shared" si="24"/>
        <v>36</v>
      </c>
      <c r="H158" s="72">
        <f t="shared" si="25"/>
        <v>9</v>
      </c>
      <c r="I158" s="37">
        <f t="shared" si="26"/>
        <v>0.42857142857142855</v>
      </c>
      <c r="J158" s="38">
        <f t="shared" si="27"/>
        <v>8.7378640776699032E-3</v>
      </c>
    </row>
    <row r="159" spans="1:10" x14ac:dyDescent="0.25">
      <c r="A159" s="177"/>
      <c r="B159" s="143"/>
      <c r="C159" s="144"/>
      <c r="D159" s="143"/>
      <c r="E159" s="144"/>
      <c r="F159" s="145"/>
      <c r="G159" s="143"/>
      <c r="H159" s="144"/>
      <c r="I159" s="151"/>
      <c r="J159" s="152"/>
    </row>
    <row r="160" spans="1:10" s="139" customFormat="1" x14ac:dyDescent="0.25">
      <c r="A160" s="159" t="s">
        <v>49</v>
      </c>
      <c r="B160" s="65"/>
      <c r="C160" s="66"/>
      <c r="D160" s="65"/>
      <c r="E160" s="66"/>
      <c r="F160" s="67"/>
      <c r="G160" s="65"/>
      <c r="H160" s="66"/>
      <c r="I160" s="20"/>
      <c r="J160" s="21"/>
    </row>
    <row r="161" spans="1:10" x14ac:dyDescent="0.25">
      <c r="A161" s="158" t="s">
        <v>480</v>
      </c>
      <c r="B161" s="65">
        <v>0</v>
      </c>
      <c r="C161" s="66">
        <v>0</v>
      </c>
      <c r="D161" s="65">
        <v>0</v>
      </c>
      <c r="E161" s="66">
        <v>1</v>
      </c>
      <c r="F161" s="67"/>
      <c r="G161" s="65">
        <f>B161-C161</f>
        <v>0</v>
      </c>
      <c r="H161" s="66">
        <f>D161-E161</f>
        <v>-1</v>
      </c>
      <c r="I161" s="20" t="str">
        <f>IF(C161=0, "-", IF(G161/C161&lt;10, G161/C161, "&gt;999%"))</f>
        <v>-</v>
      </c>
      <c r="J161" s="21">
        <f>IF(E161=0, "-", IF(H161/E161&lt;10, H161/E161, "&gt;999%"))</f>
        <v>-1</v>
      </c>
    </row>
    <row r="162" spans="1:10" s="160" customFormat="1" x14ac:dyDescent="0.25">
      <c r="A162" s="178" t="s">
        <v>562</v>
      </c>
      <c r="B162" s="71">
        <v>0</v>
      </c>
      <c r="C162" s="72">
        <v>0</v>
      </c>
      <c r="D162" s="71">
        <v>0</v>
      </c>
      <c r="E162" s="72">
        <v>1</v>
      </c>
      <c r="F162" s="73"/>
      <c r="G162" s="71">
        <f>B162-C162</f>
        <v>0</v>
      </c>
      <c r="H162" s="72">
        <f>D162-E162</f>
        <v>-1</v>
      </c>
      <c r="I162" s="37" t="str">
        <f>IF(C162=0, "-", IF(G162/C162&lt;10, G162/C162, "&gt;999%"))</f>
        <v>-</v>
      </c>
      <c r="J162" s="38">
        <f>IF(E162=0, "-", IF(H162/E162&lt;10, H162/E162, "&gt;999%"))</f>
        <v>-1</v>
      </c>
    </row>
    <row r="163" spans="1:10" x14ac:dyDescent="0.25">
      <c r="A163" s="177"/>
      <c r="B163" s="143"/>
      <c r="C163" s="144"/>
      <c r="D163" s="143"/>
      <c r="E163" s="144"/>
      <c r="F163" s="145"/>
      <c r="G163" s="143"/>
      <c r="H163" s="144"/>
      <c r="I163" s="151"/>
      <c r="J163" s="152"/>
    </row>
    <row r="164" spans="1:10" s="139" customFormat="1" x14ac:dyDescent="0.25">
      <c r="A164" s="159" t="s">
        <v>50</v>
      </c>
      <c r="B164" s="65"/>
      <c r="C164" s="66"/>
      <c r="D164" s="65"/>
      <c r="E164" s="66"/>
      <c r="F164" s="67"/>
      <c r="G164" s="65"/>
      <c r="H164" s="66"/>
      <c r="I164" s="20"/>
      <c r="J164" s="21"/>
    </row>
    <row r="165" spans="1:10" x14ac:dyDescent="0.25">
      <c r="A165" s="158" t="s">
        <v>481</v>
      </c>
      <c r="B165" s="65">
        <v>14</v>
      </c>
      <c r="C165" s="66">
        <v>6</v>
      </c>
      <c r="D165" s="65">
        <v>74</v>
      </c>
      <c r="E165" s="66">
        <v>65</v>
      </c>
      <c r="F165" s="67"/>
      <c r="G165" s="65">
        <f>B165-C165</f>
        <v>8</v>
      </c>
      <c r="H165" s="66">
        <f>D165-E165</f>
        <v>9</v>
      </c>
      <c r="I165" s="20">
        <f>IF(C165=0, "-", IF(G165/C165&lt;10, G165/C165, "&gt;999%"))</f>
        <v>1.3333333333333333</v>
      </c>
      <c r="J165" s="21">
        <f>IF(E165=0, "-", IF(H165/E165&lt;10, H165/E165, "&gt;999%"))</f>
        <v>0.13846153846153847</v>
      </c>
    </row>
    <row r="166" spans="1:10" s="160" customFormat="1" x14ac:dyDescent="0.25">
      <c r="A166" s="178" t="s">
        <v>563</v>
      </c>
      <c r="B166" s="71">
        <v>14</v>
      </c>
      <c r="C166" s="72">
        <v>6</v>
      </c>
      <c r="D166" s="71">
        <v>74</v>
      </c>
      <c r="E166" s="72">
        <v>65</v>
      </c>
      <c r="F166" s="73"/>
      <c r="G166" s="71">
        <f>B166-C166</f>
        <v>8</v>
      </c>
      <c r="H166" s="72">
        <f>D166-E166</f>
        <v>9</v>
      </c>
      <c r="I166" s="37">
        <f>IF(C166=0, "-", IF(G166/C166&lt;10, G166/C166, "&gt;999%"))</f>
        <v>1.3333333333333333</v>
      </c>
      <c r="J166" s="38">
        <f>IF(E166=0, "-", IF(H166/E166&lt;10, H166/E166, "&gt;999%"))</f>
        <v>0.13846153846153847</v>
      </c>
    </row>
    <row r="167" spans="1:10" x14ac:dyDescent="0.25">
      <c r="A167" s="177"/>
      <c r="B167" s="143"/>
      <c r="C167" s="144"/>
      <c r="D167" s="143"/>
      <c r="E167" s="144"/>
      <c r="F167" s="145"/>
      <c r="G167" s="143"/>
      <c r="H167" s="144"/>
      <c r="I167" s="151"/>
      <c r="J167" s="152"/>
    </row>
    <row r="168" spans="1:10" s="139" customFormat="1" x14ac:dyDescent="0.25">
      <c r="A168" s="159" t="s">
        <v>51</v>
      </c>
      <c r="B168" s="65"/>
      <c r="C168" s="66"/>
      <c r="D168" s="65"/>
      <c r="E168" s="66"/>
      <c r="F168" s="67"/>
      <c r="G168" s="65"/>
      <c r="H168" s="66"/>
      <c r="I168" s="20"/>
      <c r="J168" s="21"/>
    </row>
    <row r="169" spans="1:10" x14ac:dyDescent="0.25">
      <c r="A169" s="158" t="s">
        <v>453</v>
      </c>
      <c r="B169" s="65">
        <v>0</v>
      </c>
      <c r="C169" s="66">
        <v>5</v>
      </c>
      <c r="D169" s="65">
        <v>26</v>
      </c>
      <c r="E169" s="66">
        <v>41</v>
      </c>
      <c r="F169" s="67"/>
      <c r="G169" s="65">
        <f>B169-C169</f>
        <v>-5</v>
      </c>
      <c r="H169" s="66">
        <f>D169-E169</f>
        <v>-15</v>
      </c>
      <c r="I169" s="20">
        <f>IF(C169=0, "-", IF(G169/C169&lt;10, G169/C169, "&gt;999%"))</f>
        <v>-1</v>
      </c>
      <c r="J169" s="21">
        <f>IF(E169=0, "-", IF(H169/E169&lt;10, H169/E169, "&gt;999%"))</f>
        <v>-0.36585365853658536</v>
      </c>
    </row>
    <row r="170" spans="1:10" x14ac:dyDescent="0.25">
      <c r="A170" s="158" t="s">
        <v>463</v>
      </c>
      <c r="B170" s="65">
        <v>23</v>
      </c>
      <c r="C170" s="66">
        <v>12</v>
      </c>
      <c r="D170" s="65">
        <v>199</v>
      </c>
      <c r="E170" s="66">
        <v>144</v>
      </c>
      <c r="F170" s="67"/>
      <c r="G170" s="65">
        <f>B170-C170</f>
        <v>11</v>
      </c>
      <c r="H170" s="66">
        <f>D170-E170</f>
        <v>55</v>
      </c>
      <c r="I170" s="20">
        <f>IF(C170=0, "-", IF(G170/C170&lt;10, G170/C170, "&gt;999%"))</f>
        <v>0.91666666666666663</v>
      </c>
      <c r="J170" s="21">
        <f>IF(E170=0, "-", IF(H170/E170&lt;10, H170/E170, "&gt;999%"))</f>
        <v>0.38194444444444442</v>
      </c>
    </row>
    <row r="171" spans="1:10" x14ac:dyDescent="0.25">
      <c r="A171" s="158" t="s">
        <v>381</v>
      </c>
      <c r="B171" s="65">
        <v>8</v>
      </c>
      <c r="C171" s="66">
        <v>6</v>
      </c>
      <c r="D171" s="65">
        <v>101</v>
      </c>
      <c r="E171" s="66">
        <v>57</v>
      </c>
      <c r="F171" s="67"/>
      <c r="G171" s="65">
        <f>B171-C171</f>
        <v>2</v>
      </c>
      <c r="H171" s="66">
        <f>D171-E171</f>
        <v>44</v>
      </c>
      <c r="I171" s="20">
        <f>IF(C171=0, "-", IF(G171/C171&lt;10, G171/C171, "&gt;999%"))</f>
        <v>0.33333333333333331</v>
      </c>
      <c r="J171" s="21">
        <f>IF(E171=0, "-", IF(H171/E171&lt;10, H171/E171, "&gt;999%"))</f>
        <v>0.77192982456140347</v>
      </c>
    </row>
    <row r="172" spans="1:10" s="160" customFormat="1" x14ac:dyDescent="0.25">
      <c r="A172" s="178" t="s">
        <v>564</v>
      </c>
      <c r="B172" s="71">
        <v>31</v>
      </c>
      <c r="C172" s="72">
        <v>23</v>
      </c>
      <c r="D172" s="71">
        <v>326</v>
      </c>
      <c r="E172" s="72">
        <v>242</v>
      </c>
      <c r="F172" s="73"/>
      <c r="G172" s="71">
        <f>B172-C172</f>
        <v>8</v>
      </c>
      <c r="H172" s="72">
        <f>D172-E172</f>
        <v>84</v>
      </c>
      <c r="I172" s="37">
        <f>IF(C172=0, "-", IF(G172/C172&lt;10, G172/C172, "&gt;999%"))</f>
        <v>0.34782608695652173</v>
      </c>
      <c r="J172" s="38">
        <f>IF(E172=0, "-", IF(H172/E172&lt;10, H172/E172, "&gt;999%"))</f>
        <v>0.34710743801652894</v>
      </c>
    </row>
    <row r="173" spans="1:10" x14ac:dyDescent="0.25">
      <c r="A173" s="177"/>
      <c r="B173" s="143"/>
      <c r="C173" s="144"/>
      <c r="D173" s="143"/>
      <c r="E173" s="144"/>
      <c r="F173" s="145"/>
      <c r="G173" s="143"/>
      <c r="H173" s="144"/>
      <c r="I173" s="151"/>
      <c r="J173" s="152"/>
    </row>
    <row r="174" spans="1:10" s="139" customFormat="1" x14ac:dyDescent="0.25">
      <c r="A174" s="159" t="s">
        <v>52</v>
      </c>
      <c r="B174" s="65"/>
      <c r="C174" s="66"/>
      <c r="D174" s="65"/>
      <c r="E174" s="66"/>
      <c r="F174" s="67"/>
      <c r="G174" s="65"/>
      <c r="H174" s="66"/>
      <c r="I174" s="20"/>
      <c r="J174" s="21"/>
    </row>
    <row r="175" spans="1:10" x14ac:dyDescent="0.25">
      <c r="A175" s="158" t="s">
        <v>482</v>
      </c>
      <c r="B175" s="65">
        <v>0</v>
      </c>
      <c r="C175" s="66">
        <v>0</v>
      </c>
      <c r="D175" s="65">
        <v>0</v>
      </c>
      <c r="E175" s="66">
        <v>1</v>
      </c>
      <c r="F175" s="67"/>
      <c r="G175" s="65">
        <f>B175-C175</f>
        <v>0</v>
      </c>
      <c r="H175" s="66">
        <f>D175-E175</f>
        <v>-1</v>
      </c>
      <c r="I175" s="20" t="str">
        <f>IF(C175=0, "-", IF(G175/C175&lt;10, G175/C175, "&gt;999%"))</f>
        <v>-</v>
      </c>
      <c r="J175" s="21">
        <f>IF(E175=0, "-", IF(H175/E175&lt;10, H175/E175, "&gt;999%"))</f>
        <v>-1</v>
      </c>
    </row>
    <row r="176" spans="1:10" x14ac:dyDescent="0.25">
      <c r="A176" s="158" t="s">
        <v>483</v>
      </c>
      <c r="B176" s="65">
        <v>0</v>
      </c>
      <c r="C176" s="66">
        <v>1</v>
      </c>
      <c r="D176" s="65">
        <v>0</v>
      </c>
      <c r="E176" s="66">
        <v>2</v>
      </c>
      <c r="F176" s="67"/>
      <c r="G176" s="65">
        <f>B176-C176</f>
        <v>-1</v>
      </c>
      <c r="H176" s="66">
        <f>D176-E176</f>
        <v>-2</v>
      </c>
      <c r="I176" s="20">
        <f>IF(C176=0, "-", IF(G176/C176&lt;10, G176/C176, "&gt;999%"))</f>
        <v>-1</v>
      </c>
      <c r="J176" s="21">
        <f>IF(E176=0, "-", IF(H176/E176&lt;10, H176/E176, "&gt;999%"))</f>
        <v>-1</v>
      </c>
    </row>
    <row r="177" spans="1:10" s="160" customFormat="1" x14ac:dyDescent="0.25">
      <c r="A177" s="178" t="s">
        <v>565</v>
      </c>
      <c r="B177" s="71">
        <v>0</v>
      </c>
      <c r="C177" s="72">
        <v>1</v>
      </c>
      <c r="D177" s="71">
        <v>0</v>
      </c>
      <c r="E177" s="72">
        <v>3</v>
      </c>
      <c r="F177" s="73"/>
      <c r="G177" s="71">
        <f>B177-C177</f>
        <v>-1</v>
      </c>
      <c r="H177" s="72">
        <f>D177-E177</f>
        <v>-3</v>
      </c>
      <c r="I177" s="37">
        <f>IF(C177=0, "-", IF(G177/C177&lt;10, G177/C177, "&gt;999%"))</f>
        <v>-1</v>
      </c>
      <c r="J177" s="38">
        <f>IF(E177=0, "-", IF(H177/E177&lt;10, H177/E177, "&gt;999%"))</f>
        <v>-1</v>
      </c>
    </row>
    <row r="178" spans="1:10" x14ac:dyDescent="0.25">
      <c r="A178" s="177"/>
      <c r="B178" s="143"/>
      <c r="C178" s="144"/>
      <c r="D178" s="143"/>
      <c r="E178" s="144"/>
      <c r="F178" s="145"/>
      <c r="G178" s="143"/>
      <c r="H178" s="144"/>
      <c r="I178" s="151"/>
      <c r="J178" s="152"/>
    </row>
    <row r="179" spans="1:10" s="139" customFormat="1" x14ac:dyDescent="0.25">
      <c r="A179" s="159" t="s">
        <v>53</v>
      </c>
      <c r="B179" s="65"/>
      <c r="C179" s="66"/>
      <c r="D179" s="65"/>
      <c r="E179" s="66"/>
      <c r="F179" s="67"/>
      <c r="G179" s="65"/>
      <c r="H179" s="66"/>
      <c r="I179" s="20"/>
      <c r="J179" s="21"/>
    </row>
    <row r="180" spans="1:10" x14ac:dyDescent="0.25">
      <c r="A180" s="158" t="s">
        <v>332</v>
      </c>
      <c r="B180" s="65">
        <v>0</v>
      </c>
      <c r="C180" s="66">
        <v>1</v>
      </c>
      <c r="D180" s="65">
        <v>8</v>
      </c>
      <c r="E180" s="66">
        <v>28</v>
      </c>
      <c r="F180" s="67"/>
      <c r="G180" s="65">
        <f t="shared" ref="G180:G186" si="28">B180-C180</f>
        <v>-1</v>
      </c>
      <c r="H180" s="66">
        <f t="shared" ref="H180:H186" si="29">D180-E180</f>
        <v>-20</v>
      </c>
      <c r="I180" s="20">
        <f t="shared" ref="I180:I186" si="30">IF(C180=0, "-", IF(G180/C180&lt;10, G180/C180, "&gt;999%"))</f>
        <v>-1</v>
      </c>
      <c r="J180" s="21">
        <f t="shared" ref="J180:J186" si="31">IF(E180=0, "-", IF(H180/E180&lt;10, H180/E180, "&gt;999%"))</f>
        <v>-0.7142857142857143</v>
      </c>
    </row>
    <row r="181" spans="1:10" x14ac:dyDescent="0.25">
      <c r="A181" s="158" t="s">
        <v>405</v>
      </c>
      <c r="B181" s="65">
        <v>3</v>
      </c>
      <c r="C181" s="66">
        <v>2</v>
      </c>
      <c r="D181" s="65">
        <v>11</v>
      </c>
      <c r="E181" s="66">
        <v>9</v>
      </c>
      <c r="F181" s="67"/>
      <c r="G181" s="65">
        <f t="shared" si="28"/>
        <v>1</v>
      </c>
      <c r="H181" s="66">
        <f t="shared" si="29"/>
        <v>2</v>
      </c>
      <c r="I181" s="20">
        <f t="shared" si="30"/>
        <v>0.5</v>
      </c>
      <c r="J181" s="21">
        <f t="shared" si="31"/>
        <v>0.22222222222222221</v>
      </c>
    </row>
    <row r="182" spans="1:10" x14ac:dyDescent="0.25">
      <c r="A182" s="158" t="s">
        <v>283</v>
      </c>
      <c r="B182" s="65">
        <v>0</v>
      </c>
      <c r="C182" s="66">
        <v>0</v>
      </c>
      <c r="D182" s="65">
        <v>0</v>
      </c>
      <c r="E182" s="66">
        <v>1</v>
      </c>
      <c r="F182" s="67"/>
      <c r="G182" s="65">
        <f t="shared" si="28"/>
        <v>0</v>
      </c>
      <c r="H182" s="66">
        <f t="shared" si="29"/>
        <v>-1</v>
      </c>
      <c r="I182" s="20" t="str">
        <f t="shared" si="30"/>
        <v>-</v>
      </c>
      <c r="J182" s="21">
        <f t="shared" si="31"/>
        <v>-1</v>
      </c>
    </row>
    <row r="183" spans="1:10" x14ac:dyDescent="0.25">
      <c r="A183" s="158" t="s">
        <v>406</v>
      </c>
      <c r="B183" s="65">
        <v>0</v>
      </c>
      <c r="C183" s="66">
        <v>0</v>
      </c>
      <c r="D183" s="65">
        <v>0</v>
      </c>
      <c r="E183" s="66">
        <v>1</v>
      </c>
      <c r="F183" s="67"/>
      <c r="G183" s="65">
        <f t="shared" si="28"/>
        <v>0</v>
      </c>
      <c r="H183" s="66">
        <f t="shared" si="29"/>
        <v>-1</v>
      </c>
      <c r="I183" s="20" t="str">
        <f t="shared" si="30"/>
        <v>-</v>
      </c>
      <c r="J183" s="21">
        <f t="shared" si="31"/>
        <v>-1</v>
      </c>
    </row>
    <row r="184" spans="1:10" x14ac:dyDescent="0.25">
      <c r="A184" s="158" t="s">
        <v>232</v>
      </c>
      <c r="B184" s="65">
        <v>0</v>
      </c>
      <c r="C184" s="66">
        <v>0</v>
      </c>
      <c r="D184" s="65">
        <v>1</v>
      </c>
      <c r="E184" s="66">
        <v>3</v>
      </c>
      <c r="F184" s="67"/>
      <c r="G184" s="65">
        <f t="shared" si="28"/>
        <v>0</v>
      </c>
      <c r="H184" s="66">
        <f t="shared" si="29"/>
        <v>-2</v>
      </c>
      <c r="I184" s="20" t="str">
        <f t="shared" si="30"/>
        <v>-</v>
      </c>
      <c r="J184" s="21">
        <f t="shared" si="31"/>
        <v>-0.66666666666666663</v>
      </c>
    </row>
    <row r="185" spans="1:10" x14ac:dyDescent="0.25">
      <c r="A185" s="158" t="s">
        <v>248</v>
      </c>
      <c r="B185" s="65">
        <v>0</v>
      </c>
      <c r="C185" s="66">
        <v>1</v>
      </c>
      <c r="D185" s="65">
        <v>0</v>
      </c>
      <c r="E185" s="66">
        <v>3</v>
      </c>
      <c r="F185" s="67"/>
      <c r="G185" s="65">
        <f t="shared" si="28"/>
        <v>-1</v>
      </c>
      <c r="H185" s="66">
        <f t="shared" si="29"/>
        <v>-3</v>
      </c>
      <c r="I185" s="20">
        <f t="shared" si="30"/>
        <v>-1</v>
      </c>
      <c r="J185" s="21">
        <f t="shared" si="31"/>
        <v>-1</v>
      </c>
    </row>
    <row r="186" spans="1:10" s="160" customFormat="1" x14ac:dyDescent="0.25">
      <c r="A186" s="178" t="s">
        <v>566</v>
      </c>
      <c r="B186" s="71">
        <v>3</v>
      </c>
      <c r="C186" s="72">
        <v>4</v>
      </c>
      <c r="D186" s="71">
        <v>20</v>
      </c>
      <c r="E186" s="72">
        <v>45</v>
      </c>
      <c r="F186" s="73"/>
      <c r="G186" s="71">
        <f t="shared" si="28"/>
        <v>-1</v>
      </c>
      <c r="H186" s="72">
        <f t="shared" si="29"/>
        <v>-25</v>
      </c>
      <c r="I186" s="37">
        <f t="shared" si="30"/>
        <v>-0.25</v>
      </c>
      <c r="J186" s="38">
        <f t="shared" si="31"/>
        <v>-0.55555555555555558</v>
      </c>
    </row>
    <row r="187" spans="1:10" x14ac:dyDescent="0.25">
      <c r="A187" s="177"/>
      <c r="B187" s="143"/>
      <c r="C187" s="144"/>
      <c r="D187" s="143"/>
      <c r="E187" s="144"/>
      <c r="F187" s="145"/>
      <c r="G187" s="143"/>
      <c r="H187" s="144"/>
      <c r="I187" s="151"/>
      <c r="J187" s="152"/>
    </row>
    <row r="188" spans="1:10" s="139" customFormat="1" x14ac:dyDescent="0.25">
      <c r="A188" s="159" t="s">
        <v>54</v>
      </c>
      <c r="B188" s="65"/>
      <c r="C188" s="66"/>
      <c r="D188" s="65"/>
      <c r="E188" s="66"/>
      <c r="F188" s="67"/>
      <c r="G188" s="65"/>
      <c r="H188" s="66"/>
      <c r="I188" s="20"/>
      <c r="J188" s="21"/>
    </row>
    <row r="189" spans="1:10" x14ac:dyDescent="0.25">
      <c r="A189" s="158" t="s">
        <v>344</v>
      </c>
      <c r="B189" s="65">
        <v>1</v>
      </c>
      <c r="C189" s="66">
        <v>0</v>
      </c>
      <c r="D189" s="65">
        <v>9</v>
      </c>
      <c r="E189" s="66">
        <v>10</v>
      </c>
      <c r="F189" s="67"/>
      <c r="G189" s="65">
        <f t="shared" ref="G189:G194" si="32">B189-C189</f>
        <v>1</v>
      </c>
      <c r="H189" s="66">
        <f t="shared" ref="H189:H194" si="33">D189-E189</f>
        <v>-1</v>
      </c>
      <c r="I189" s="20" t="str">
        <f t="shared" ref="I189:I194" si="34">IF(C189=0, "-", IF(G189/C189&lt;10, G189/C189, "&gt;999%"))</f>
        <v>-</v>
      </c>
      <c r="J189" s="21">
        <f t="shared" ref="J189:J194" si="35">IF(E189=0, "-", IF(H189/E189&lt;10, H189/E189, "&gt;999%"))</f>
        <v>-0.1</v>
      </c>
    </row>
    <row r="190" spans="1:10" x14ac:dyDescent="0.25">
      <c r="A190" s="158" t="s">
        <v>311</v>
      </c>
      <c r="B190" s="65">
        <v>2</v>
      </c>
      <c r="C190" s="66">
        <v>3</v>
      </c>
      <c r="D190" s="65">
        <v>20</v>
      </c>
      <c r="E190" s="66">
        <v>11</v>
      </c>
      <c r="F190" s="67"/>
      <c r="G190" s="65">
        <f t="shared" si="32"/>
        <v>-1</v>
      </c>
      <c r="H190" s="66">
        <f t="shared" si="33"/>
        <v>9</v>
      </c>
      <c r="I190" s="20">
        <f t="shared" si="34"/>
        <v>-0.33333333333333331</v>
      </c>
      <c r="J190" s="21">
        <f t="shared" si="35"/>
        <v>0.81818181818181823</v>
      </c>
    </row>
    <row r="191" spans="1:10" x14ac:dyDescent="0.25">
      <c r="A191" s="158" t="s">
        <v>464</v>
      </c>
      <c r="B191" s="65">
        <v>2</v>
      </c>
      <c r="C191" s="66">
        <v>4</v>
      </c>
      <c r="D191" s="65">
        <v>15</v>
      </c>
      <c r="E191" s="66">
        <v>15</v>
      </c>
      <c r="F191" s="67"/>
      <c r="G191" s="65">
        <f t="shared" si="32"/>
        <v>-2</v>
      </c>
      <c r="H191" s="66">
        <f t="shared" si="33"/>
        <v>0</v>
      </c>
      <c r="I191" s="20">
        <f t="shared" si="34"/>
        <v>-0.5</v>
      </c>
      <c r="J191" s="21">
        <f t="shared" si="35"/>
        <v>0</v>
      </c>
    </row>
    <row r="192" spans="1:10" x14ac:dyDescent="0.25">
      <c r="A192" s="158" t="s">
        <v>382</v>
      </c>
      <c r="B192" s="65">
        <v>0</v>
      </c>
      <c r="C192" s="66">
        <v>5</v>
      </c>
      <c r="D192" s="65">
        <v>27</v>
      </c>
      <c r="E192" s="66">
        <v>32</v>
      </c>
      <c r="F192" s="67"/>
      <c r="G192" s="65">
        <f t="shared" si="32"/>
        <v>-5</v>
      </c>
      <c r="H192" s="66">
        <f t="shared" si="33"/>
        <v>-5</v>
      </c>
      <c r="I192" s="20">
        <f t="shared" si="34"/>
        <v>-1</v>
      </c>
      <c r="J192" s="21">
        <f t="shared" si="35"/>
        <v>-0.15625</v>
      </c>
    </row>
    <row r="193" spans="1:10" x14ac:dyDescent="0.25">
      <c r="A193" s="158" t="s">
        <v>383</v>
      </c>
      <c r="B193" s="65">
        <v>4</v>
      </c>
      <c r="C193" s="66">
        <v>3</v>
      </c>
      <c r="D193" s="65">
        <v>20</v>
      </c>
      <c r="E193" s="66">
        <v>24</v>
      </c>
      <c r="F193" s="67"/>
      <c r="G193" s="65">
        <f t="shared" si="32"/>
        <v>1</v>
      </c>
      <c r="H193" s="66">
        <f t="shared" si="33"/>
        <v>-4</v>
      </c>
      <c r="I193" s="20">
        <f t="shared" si="34"/>
        <v>0.33333333333333331</v>
      </c>
      <c r="J193" s="21">
        <f t="shared" si="35"/>
        <v>-0.16666666666666666</v>
      </c>
    </row>
    <row r="194" spans="1:10" s="160" customFormat="1" x14ac:dyDescent="0.25">
      <c r="A194" s="178" t="s">
        <v>567</v>
      </c>
      <c r="B194" s="71">
        <v>9</v>
      </c>
      <c r="C194" s="72">
        <v>15</v>
      </c>
      <c r="D194" s="71">
        <v>91</v>
      </c>
      <c r="E194" s="72">
        <v>92</v>
      </c>
      <c r="F194" s="73"/>
      <c r="G194" s="71">
        <f t="shared" si="32"/>
        <v>-6</v>
      </c>
      <c r="H194" s="72">
        <f t="shared" si="33"/>
        <v>-1</v>
      </c>
      <c r="I194" s="37">
        <f t="shared" si="34"/>
        <v>-0.4</v>
      </c>
      <c r="J194" s="38">
        <f t="shared" si="35"/>
        <v>-1.0869565217391304E-2</v>
      </c>
    </row>
    <row r="195" spans="1:10" x14ac:dyDescent="0.25">
      <c r="A195" s="177"/>
      <c r="B195" s="143"/>
      <c r="C195" s="144"/>
      <c r="D195" s="143"/>
      <c r="E195" s="144"/>
      <c r="F195" s="145"/>
      <c r="G195" s="143"/>
      <c r="H195" s="144"/>
      <c r="I195" s="151"/>
      <c r="J195" s="152"/>
    </row>
    <row r="196" spans="1:10" s="139" customFormat="1" x14ac:dyDescent="0.25">
      <c r="A196" s="159" t="s">
        <v>55</v>
      </c>
      <c r="B196" s="65"/>
      <c r="C196" s="66"/>
      <c r="D196" s="65"/>
      <c r="E196" s="66"/>
      <c r="F196" s="67"/>
      <c r="G196" s="65"/>
      <c r="H196" s="66"/>
      <c r="I196" s="20"/>
      <c r="J196" s="21"/>
    </row>
    <row r="197" spans="1:10" x14ac:dyDescent="0.25">
      <c r="A197" s="158" t="s">
        <v>261</v>
      </c>
      <c r="B197" s="65">
        <v>10</v>
      </c>
      <c r="C197" s="66">
        <v>2</v>
      </c>
      <c r="D197" s="65">
        <v>77</v>
      </c>
      <c r="E197" s="66">
        <v>45</v>
      </c>
      <c r="F197" s="67"/>
      <c r="G197" s="65">
        <f t="shared" ref="G197:G208" si="36">B197-C197</f>
        <v>8</v>
      </c>
      <c r="H197" s="66">
        <f t="shared" ref="H197:H208" si="37">D197-E197</f>
        <v>32</v>
      </c>
      <c r="I197" s="20">
        <f t="shared" ref="I197:I208" si="38">IF(C197=0, "-", IF(G197/C197&lt;10, G197/C197, "&gt;999%"))</f>
        <v>4</v>
      </c>
      <c r="J197" s="21">
        <f t="shared" ref="J197:J208" si="39">IF(E197=0, "-", IF(H197/E197&lt;10, H197/E197, "&gt;999%"))</f>
        <v>0.71111111111111114</v>
      </c>
    </row>
    <row r="198" spans="1:10" x14ac:dyDescent="0.25">
      <c r="A198" s="158" t="s">
        <v>199</v>
      </c>
      <c r="B198" s="65">
        <v>20</v>
      </c>
      <c r="C198" s="66">
        <v>6</v>
      </c>
      <c r="D198" s="65">
        <v>192</v>
      </c>
      <c r="E198" s="66">
        <v>198</v>
      </c>
      <c r="F198" s="67"/>
      <c r="G198" s="65">
        <f t="shared" si="36"/>
        <v>14</v>
      </c>
      <c r="H198" s="66">
        <f t="shared" si="37"/>
        <v>-6</v>
      </c>
      <c r="I198" s="20">
        <f t="shared" si="38"/>
        <v>2.3333333333333335</v>
      </c>
      <c r="J198" s="21">
        <f t="shared" si="39"/>
        <v>-3.0303030303030304E-2</v>
      </c>
    </row>
    <row r="199" spans="1:10" x14ac:dyDescent="0.25">
      <c r="A199" s="158" t="s">
        <v>407</v>
      </c>
      <c r="B199" s="65">
        <v>2</v>
      </c>
      <c r="C199" s="66">
        <v>0</v>
      </c>
      <c r="D199" s="65">
        <v>10</v>
      </c>
      <c r="E199" s="66">
        <v>0</v>
      </c>
      <c r="F199" s="67"/>
      <c r="G199" s="65">
        <f t="shared" si="36"/>
        <v>2</v>
      </c>
      <c r="H199" s="66">
        <f t="shared" si="37"/>
        <v>10</v>
      </c>
      <c r="I199" s="20" t="str">
        <f t="shared" si="38"/>
        <v>-</v>
      </c>
      <c r="J199" s="21" t="str">
        <f t="shared" si="39"/>
        <v>-</v>
      </c>
    </row>
    <row r="200" spans="1:10" x14ac:dyDescent="0.25">
      <c r="A200" s="158" t="s">
        <v>312</v>
      </c>
      <c r="B200" s="65">
        <v>1</v>
      </c>
      <c r="C200" s="66">
        <v>0</v>
      </c>
      <c r="D200" s="65">
        <v>14</v>
      </c>
      <c r="E200" s="66">
        <v>6</v>
      </c>
      <c r="F200" s="67"/>
      <c r="G200" s="65">
        <f t="shared" si="36"/>
        <v>1</v>
      </c>
      <c r="H200" s="66">
        <f t="shared" si="37"/>
        <v>8</v>
      </c>
      <c r="I200" s="20" t="str">
        <f t="shared" si="38"/>
        <v>-</v>
      </c>
      <c r="J200" s="21">
        <f t="shared" si="39"/>
        <v>1.3333333333333333</v>
      </c>
    </row>
    <row r="201" spans="1:10" x14ac:dyDescent="0.25">
      <c r="A201" s="158" t="s">
        <v>178</v>
      </c>
      <c r="B201" s="65">
        <v>11</v>
      </c>
      <c r="C201" s="66">
        <v>3</v>
      </c>
      <c r="D201" s="65">
        <v>72</v>
      </c>
      <c r="E201" s="66">
        <v>81</v>
      </c>
      <c r="F201" s="67"/>
      <c r="G201" s="65">
        <f t="shared" si="36"/>
        <v>8</v>
      </c>
      <c r="H201" s="66">
        <f t="shared" si="37"/>
        <v>-9</v>
      </c>
      <c r="I201" s="20">
        <f t="shared" si="38"/>
        <v>2.6666666666666665</v>
      </c>
      <c r="J201" s="21">
        <f t="shared" si="39"/>
        <v>-0.1111111111111111</v>
      </c>
    </row>
    <row r="202" spans="1:10" x14ac:dyDescent="0.25">
      <c r="A202" s="158" t="s">
        <v>183</v>
      </c>
      <c r="B202" s="65">
        <v>7</v>
      </c>
      <c r="C202" s="66">
        <v>1</v>
      </c>
      <c r="D202" s="65">
        <v>70</v>
      </c>
      <c r="E202" s="66">
        <v>87</v>
      </c>
      <c r="F202" s="67"/>
      <c r="G202" s="65">
        <f t="shared" si="36"/>
        <v>6</v>
      </c>
      <c r="H202" s="66">
        <f t="shared" si="37"/>
        <v>-17</v>
      </c>
      <c r="I202" s="20">
        <f t="shared" si="38"/>
        <v>6</v>
      </c>
      <c r="J202" s="21">
        <f t="shared" si="39"/>
        <v>-0.19540229885057472</v>
      </c>
    </row>
    <row r="203" spans="1:10" x14ac:dyDescent="0.25">
      <c r="A203" s="158" t="s">
        <v>313</v>
      </c>
      <c r="B203" s="65">
        <v>18</v>
      </c>
      <c r="C203" s="66">
        <v>7</v>
      </c>
      <c r="D203" s="65">
        <v>131</v>
      </c>
      <c r="E203" s="66">
        <v>112</v>
      </c>
      <c r="F203" s="67"/>
      <c r="G203" s="65">
        <f t="shared" si="36"/>
        <v>11</v>
      </c>
      <c r="H203" s="66">
        <f t="shared" si="37"/>
        <v>19</v>
      </c>
      <c r="I203" s="20">
        <f t="shared" si="38"/>
        <v>1.5714285714285714</v>
      </c>
      <c r="J203" s="21">
        <f t="shared" si="39"/>
        <v>0.16964285714285715</v>
      </c>
    </row>
    <row r="204" spans="1:10" x14ac:dyDescent="0.25">
      <c r="A204" s="158" t="s">
        <v>384</v>
      </c>
      <c r="B204" s="65">
        <v>11</v>
      </c>
      <c r="C204" s="66">
        <v>12</v>
      </c>
      <c r="D204" s="65">
        <v>85</v>
      </c>
      <c r="E204" s="66">
        <v>61</v>
      </c>
      <c r="F204" s="67"/>
      <c r="G204" s="65">
        <f t="shared" si="36"/>
        <v>-1</v>
      </c>
      <c r="H204" s="66">
        <f t="shared" si="37"/>
        <v>24</v>
      </c>
      <c r="I204" s="20">
        <f t="shared" si="38"/>
        <v>-8.3333333333333329E-2</v>
      </c>
      <c r="J204" s="21">
        <f t="shared" si="39"/>
        <v>0.39344262295081966</v>
      </c>
    </row>
    <row r="205" spans="1:10" x14ac:dyDescent="0.25">
      <c r="A205" s="158" t="s">
        <v>345</v>
      </c>
      <c r="B205" s="65">
        <v>16</v>
      </c>
      <c r="C205" s="66">
        <v>2</v>
      </c>
      <c r="D205" s="65">
        <v>177</v>
      </c>
      <c r="E205" s="66">
        <v>37</v>
      </c>
      <c r="F205" s="67"/>
      <c r="G205" s="65">
        <f t="shared" si="36"/>
        <v>14</v>
      </c>
      <c r="H205" s="66">
        <f t="shared" si="37"/>
        <v>140</v>
      </c>
      <c r="I205" s="20">
        <f t="shared" si="38"/>
        <v>7</v>
      </c>
      <c r="J205" s="21">
        <f t="shared" si="39"/>
        <v>3.7837837837837838</v>
      </c>
    </row>
    <row r="206" spans="1:10" x14ac:dyDescent="0.25">
      <c r="A206" s="158" t="s">
        <v>242</v>
      </c>
      <c r="B206" s="65">
        <v>2</v>
      </c>
      <c r="C206" s="66">
        <v>1</v>
      </c>
      <c r="D206" s="65">
        <v>45</v>
      </c>
      <c r="E206" s="66">
        <v>19</v>
      </c>
      <c r="F206" s="67"/>
      <c r="G206" s="65">
        <f t="shared" si="36"/>
        <v>1</v>
      </c>
      <c r="H206" s="66">
        <f t="shared" si="37"/>
        <v>26</v>
      </c>
      <c r="I206" s="20">
        <f t="shared" si="38"/>
        <v>1</v>
      </c>
      <c r="J206" s="21">
        <f t="shared" si="39"/>
        <v>1.368421052631579</v>
      </c>
    </row>
    <row r="207" spans="1:10" x14ac:dyDescent="0.25">
      <c r="A207" s="158" t="s">
        <v>298</v>
      </c>
      <c r="B207" s="65">
        <v>12</v>
      </c>
      <c r="C207" s="66">
        <v>4</v>
      </c>
      <c r="D207" s="65">
        <v>114</v>
      </c>
      <c r="E207" s="66">
        <v>69</v>
      </c>
      <c r="F207" s="67"/>
      <c r="G207" s="65">
        <f t="shared" si="36"/>
        <v>8</v>
      </c>
      <c r="H207" s="66">
        <f t="shared" si="37"/>
        <v>45</v>
      </c>
      <c r="I207" s="20">
        <f t="shared" si="38"/>
        <v>2</v>
      </c>
      <c r="J207" s="21">
        <f t="shared" si="39"/>
        <v>0.65217391304347827</v>
      </c>
    </row>
    <row r="208" spans="1:10" s="160" customFormat="1" x14ac:dyDescent="0.25">
      <c r="A208" s="178" t="s">
        <v>568</v>
      </c>
      <c r="B208" s="71">
        <v>110</v>
      </c>
      <c r="C208" s="72">
        <v>38</v>
      </c>
      <c r="D208" s="71">
        <v>987</v>
      </c>
      <c r="E208" s="72">
        <v>715</v>
      </c>
      <c r="F208" s="73"/>
      <c r="G208" s="71">
        <f t="shared" si="36"/>
        <v>72</v>
      </c>
      <c r="H208" s="72">
        <f t="shared" si="37"/>
        <v>272</v>
      </c>
      <c r="I208" s="37">
        <f t="shared" si="38"/>
        <v>1.8947368421052631</v>
      </c>
      <c r="J208" s="38">
        <f t="shared" si="39"/>
        <v>0.38041958041958041</v>
      </c>
    </row>
    <row r="209" spans="1:10" x14ac:dyDescent="0.25">
      <c r="A209" s="177"/>
      <c r="B209" s="143"/>
      <c r="C209" s="144"/>
      <c r="D209" s="143"/>
      <c r="E209" s="144"/>
      <c r="F209" s="145"/>
      <c r="G209" s="143"/>
      <c r="H209" s="144"/>
      <c r="I209" s="151"/>
      <c r="J209" s="152"/>
    </row>
    <row r="210" spans="1:10" s="139" customFormat="1" x14ac:dyDescent="0.25">
      <c r="A210" s="159" t="s">
        <v>56</v>
      </c>
      <c r="B210" s="65"/>
      <c r="C210" s="66"/>
      <c r="D210" s="65"/>
      <c r="E210" s="66"/>
      <c r="F210" s="67"/>
      <c r="G210" s="65"/>
      <c r="H210" s="66"/>
      <c r="I210" s="20"/>
      <c r="J210" s="21"/>
    </row>
    <row r="211" spans="1:10" x14ac:dyDescent="0.25">
      <c r="A211" s="158" t="s">
        <v>424</v>
      </c>
      <c r="B211" s="65">
        <v>0</v>
      </c>
      <c r="C211" s="66">
        <v>0</v>
      </c>
      <c r="D211" s="65">
        <v>0</v>
      </c>
      <c r="E211" s="66">
        <v>2</v>
      </c>
      <c r="F211" s="67"/>
      <c r="G211" s="65">
        <f>B211-C211</f>
        <v>0</v>
      </c>
      <c r="H211" s="66">
        <f>D211-E211</f>
        <v>-2</v>
      </c>
      <c r="I211" s="20" t="str">
        <f>IF(C211=0, "-", IF(G211/C211&lt;10, G211/C211, "&gt;999%"))</f>
        <v>-</v>
      </c>
      <c r="J211" s="21">
        <f>IF(E211=0, "-", IF(H211/E211&lt;10, H211/E211, "&gt;999%"))</f>
        <v>-1</v>
      </c>
    </row>
    <row r="212" spans="1:10" s="160" customFormat="1" x14ac:dyDescent="0.25">
      <c r="A212" s="178" t="s">
        <v>569</v>
      </c>
      <c r="B212" s="71">
        <v>0</v>
      </c>
      <c r="C212" s="72">
        <v>0</v>
      </c>
      <c r="D212" s="71">
        <v>0</v>
      </c>
      <c r="E212" s="72">
        <v>2</v>
      </c>
      <c r="F212" s="73"/>
      <c r="G212" s="71">
        <f>B212-C212</f>
        <v>0</v>
      </c>
      <c r="H212" s="72">
        <f>D212-E212</f>
        <v>-2</v>
      </c>
      <c r="I212" s="37" t="str">
        <f>IF(C212=0, "-", IF(G212/C212&lt;10, G212/C212, "&gt;999%"))</f>
        <v>-</v>
      </c>
      <c r="J212" s="38">
        <f>IF(E212=0, "-", IF(H212/E212&lt;10, H212/E212, "&gt;999%"))</f>
        <v>-1</v>
      </c>
    </row>
    <row r="213" spans="1:10" x14ac:dyDescent="0.25">
      <c r="A213" s="177"/>
      <c r="B213" s="143"/>
      <c r="C213" s="144"/>
      <c r="D213" s="143"/>
      <c r="E213" s="144"/>
      <c r="F213" s="145"/>
      <c r="G213" s="143"/>
      <c r="H213" s="144"/>
      <c r="I213" s="151"/>
      <c r="J213" s="152"/>
    </row>
    <row r="214" spans="1:10" s="139" customFormat="1" x14ac:dyDescent="0.25">
      <c r="A214" s="159" t="s">
        <v>57</v>
      </c>
      <c r="B214" s="65"/>
      <c r="C214" s="66"/>
      <c r="D214" s="65"/>
      <c r="E214" s="66"/>
      <c r="F214" s="67"/>
      <c r="G214" s="65"/>
      <c r="H214" s="66"/>
      <c r="I214" s="20"/>
      <c r="J214" s="21"/>
    </row>
    <row r="215" spans="1:10" x14ac:dyDescent="0.25">
      <c r="A215" s="158" t="s">
        <v>408</v>
      </c>
      <c r="B215" s="65">
        <v>0</v>
      </c>
      <c r="C215" s="66">
        <v>2</v>
      </c>
      <c r="D215" s="65">
        <v>25</v>
      </c>
      <c r="E215" s="66">
        <v>23</v>
      </c>
      <c r="F215" s="67"/>
      <c r="G215" s="65">
        <f t="shared" ref="G215:G222" si="40">B215-C215</f>
        <v>-2</v>
      </c>
      <c r="H215" s="66">
        <f t="shared" ref="H215:H222" si="41">D215-E215</f>
        <v>2</v>
      </c>
      <c r="I215" s="20">
        <f t="shared" ref="I215:I222" si="42">IF(C215=0, "-", IF(G215/C215&lt;10, G215/C215, "&gt;999%"))</f>
        <v>-1</v>
      </c>
      <c r="J215" s="21">
        <f t="shared" ref="J215:J222" si="43">IF(E215=0, "-", IF(H215/E215&lt;10, H215/E215, "&gt;999%"))</f>
        <v>8.6956521739130432E-2</v>
      </c>
    </row>
    <row r="216" spans="1:10" x14ac:dyDescent="0.25">
      <c r="A216" s="158" t="s">
        <v>425</v>
      </c>
      <c r="B216" s="65">
        <v>0</v>
      </c>
      <c r="C216" s="66">
        <v>1</v>
      </c>
      <c r="D216" s="65">
        <v>0</v>
      </c>
      <c r="E216" s="66">
        <v>6</v>
      </c>
      <c r="F216" s="67"/>
      <c r="G216" s="65">
        <f t="shared" si="40"/>
        <v>-1</v>
      </c>
      <c r="H216" s="66">
        <f t="shared" si="41"/>
        <v>-6</v>
      </c>
      <c r="I216" s="20">
        <f t="shared" si="42"/>
        <v>-1</v>
      </c>
      <c r="J216" s="21">
        <f t="shared" si="43"/>
        <v>-1</v>
      </c>
    </row>
    <row r="217" spans="1:10" x14ac:dyDescent="0.25">
      <c r="A217" s="158" t="s">
        <v>366</v>
      </c>
      <c r="B217" s="65">
        <v>1</v>
      </c>
      <c r="C217" s="66">
        <v>2</v>
      </c>
      <c r="D217" s="65">
        <v>14</v>
      </c>
      <c r="E217" s="66">
        <v>27</v>
      </c>
      <c r="F217" s="67"/>
      <c r="G217" s="65">
        <f t="shared" si="40"/>
        <v>-1</v>
      </c>
      <c r="H217" s="66">
        <f t="shared" si="41"/>
        <v>-13</v>
      </c>
      <c r="I217" s="20">
        <f t="shared" si="42"/>
        <v>-0.5</v>
      </c>
      <c r="J217" s="21">
        <f t="shared" si="43"/>
        <v>-0.48148148148148145</v>
      </c>
    </row>
    <row r="218" spans="1:10" x14ac:dyDescent="0.25">
      <c r="A218" s="158" t="s">
        <v>426</v>
      </c>
      <c r="B218" s="65">
        <v>1</v>
      </c>
      <c r="C218" s="66">
        <v>0</v>
      </c>
      <c r="D218" s="65">
        <v>1</v>
      </c>
      <c r="E218" s="66">
        <v>0</v>
      </c>
      <c r="F218" s="67"/>
      <c r="G218" s="65">
        <f t="shared" si="40"/>
        <v>1</v>
      </c>
      <c r="H218" s="66">
        <f t="shared" si="41"/>
        <v>1</v>
      </c>
      <c r="I218" s="20" t="str">
        <f t="shared" si="42"/>
        <v>-</v>
      </c>
      <c r="J218" s="21" t="str">
        <f t="shared" si="43"/>
        <v>-</v>
      </c>
    </row>
    <row r="219" spans="1:10" x14ac:dyDescent="0.25">
      <c r="A219" s="158" t="s">
        <v>367</v>
      </c>
      <c r="B219" s="65">
        <v>2</v>
      </c>
      <c r="C219" s="66">
        <v>0</v>
      </c>
      <c r="D219" s="65">
        <v>18</v>
      </c>
      <c r="E219" s="66">
        <v>27</v>
      </c>
      <c r="F219" s="67"/>
      <c r="G219" s="65">
        <f t="shared" si="40"/>
        <v>2</v>
      </c>
      <c r="H219" s="66">
        <f t="shared" si="41"/>
        <v>-9</v>
      </c>
      <c r="I219" s="20" t="str">
        <f t="shared" si="42"/>
        <v>-</v>
      </c>
      <c r="J219" s="21">
        <f t="shared" si="43"/>
        <v>-0.33333333333333331</v>
      </c>
    </row>
    <row r="220" spans="1:10" x14ac:dyDescent="0.25">
      <c r="A220" s="158" t="s">
        <v>409</v>
      </c>
      <c r="B220" s="65">
        <v>0</v>
      </c>
      <c r="C220" s="66">
        <v>0</v>
      </c>
      <c r="D220" s="65">
        <v>22</v>
      </c>
      <c r="E220" s="66">
        <v>37</v>
      </c>
      <c r="F220" s="67"/>
      <c r="G220" s="65">
        <f t="shared" si="40"/>
        <v>0</v>
      </c>
      <c r="H220" s="66">
        <f t="shared" si="41"/>
        <v>-15</v>
      </c>
      <c r="I220" s="20" t="str">
        <f t="shared" si="42"/>
        <v>-</v>
      </c>
      <c r="J220" s="21">
        <f t="shared" si="43"/>
        <v>-0.40540540540540543</v>
      </c>
    </row>
    <row r="221" spans="1:10" x14ac:dyDescent="0.25">
      <c r="A221" s="158" t="s">
        <v>410</v>
      </c>
      <c r="B221" s="65">
        <v>0</v>
      </c>
      <c r="C221" s="66">
        <v>2</v>
      </c>
      <c r="D221" s="65">
        <v>5</v>
      </c>
      <c r="E221" s="66">
        <v>15</v>
      </c>
      <c r="F221" s="67"/>
      <c r="G221" s="65">
        <f t="shared" si="40"/>
        <v>-2</v>
      </c>
      <c r="H221" s="66">
        <f t="shared" si="41"/>
        <v>-10</v>
      </c>
      <c r="I221" s="20">
        <f t="shared" si="42"/>
        <v>-1</v>
      </c>
      <c r="J221" s="21">
        <f t="shared" si="43"/>
        <v>-0.66666666666666663</v>
      </c>
    </row>
    <row r="222" spans="1:10" s="160" customFormat="1" x14ac:dyDescent="0.25">
      <c r="A222" s="178" t="s">
        <v>570</v>
      </c>
      <c r="B222" s="71">
        <v>4</v>
      </c>
      <c r="C222" s="72">
        <v>7</v>
      </c>
      <c r="D222" s="71">
        <v>85</v>
      </c>
      <c r="E222" s="72">
        <v>135</v>
      </c>
      <c r="F222" s="73"/>
      <c r="G222" s="71">
        <f t="shared" si="40"/>
        <v>-3</v>
      </c>
      <c r="H222" s="72">
        <f t="shared" si="41"/>
        <v>-50</v>
      </c>
      <c r="I222" s="37">
        <f t="shared" si="42"/>
        <v>-0.42857142857142855</v>
      </c>
      <c r="J222" s="38">
        <f t="shared" si="43"/>
        <v>-0.37037037037037035</v>
      </c>
    </row>
    <row r="223" spans="1:10" x14ac:dyDescent="0.25">
      <c r="A223" s="177"/>
      <c r="B223" s="143"/>
      <c r="C223" s="144"/>
      <c r="D223" s="143"/>
      <c r="E223" s="144"/>
      <c r="F223" s="145"/>
      <c r="G223" s="143"/>
      <c r="H223" s="144"/>
      <c r="I223" s="151"/>
      <c r="J223" s="152"/>
    </row>
    <row r="224" spans="1:10" s="139" customFormat="1" x14ac:dyDescent="0.25">
      <c r="A224" s="159" t="s">
        <v>58</v>
      </c>
      <c r="B224" s="65"/>
      <c r="C224" s="66"/>
      <c r="D224" s="65"/>
      <c r="E224" s="66"/>
      <c r="F224" s="67"/>
      <c r="G224" s="65"/>
      <c r="H224" s="66"/>
      <c r="I224" s="20"/>
      <c r="J224" s="21"/>
    </row>
    <row r="225" spans="1:10" x14ac:dyDescent="0.25">
      <c r="A225" s="158" t="s">
        <v>385</v>
      </c>
      <c r="B225" s="65">
        <v>0</v>
      </c>
      <c r="C225" s="66">
        <v>0</v>
      </c>
      <c r="D225" s="65">
        <v>25</v>
      </c>
      <c r="E225" s="66">
        <v>8</v>
      </c>
      <c r="F225" s="67"/>
      <c r="G225" s="65">
        <f t="shared" ref="G225:G232" si="44">B225-C225</f>
        <v>0</v>
      </c>
      <c r="H225" s="66">
        <f t="shared" ref="H225:H232" si="45">D225-E225</f>
        <v>17</v>
      </c>
      <c r="I225" s="20" t="str">
        <f t="shared" ref="I225:I232" si="46">IF(C225=0, "-", IF(G225/C225&lt;10, G225/C225, "&gt;999%"))</f>
        <v>-</v>
      </c>
      <c r="J225" s="21">
        <f t="shared" ref="J225:J232" si="47">IF(E225=0, "-", IF(H225/E225&lt;10, H225/E225, "&gt;999%"))</f>
        <v>2.125</v>
      </c>
    </row>
    <row r="226" spans="1:10" x14ac:dyDescent="0.25">
      <c r="A226" s="158" t="s">
        <v>484</v>
      </c>
      <c r="B226" s="65">
        <v>1</v>
      </c>
      <c r="C226" s="66">
        <v>0</v>
      </c>
      <c r="D226" s="65">
        <v>18</v>
      </c>
      <c r="E226" s="66">
        <v>10</v>
      </c>
      <c r="F226" s="67"/>
      <c r="G226" s="65">
        <f t="shared" si="44"/>
        <v>1</v>
      </c>
      <c r="H226" s="66">
        <f t="shared" si="45"/>
        <v>8</v>
      </c>
      <c r="I226" s="20" t="str">
        <f t="shared" si="46"/>
        <v>-</v>
      </c>
      <c r="J226" s="21">
        <f t="shared" si="47"/>
        <v>0.8</v>
      </c>
    </row>
    <row r="227" spans="1:10" x14ac:dyDescent="0.25">
      <c r="A227" s="158" t="s">
        <v>431</v>
      </c>
      <c r="B227" s="65">
        <v>0</v>
      </c>
      <c r="C227" s="66">
        <v>0</v>
      </c>
      <c r="D227" s="65">
        <v>3</v>
      </c>
      <c r="E227" s="66">
        <v>1</v>
      </c>
      <c r="F227" s="67"/>
      <c r="G227" s="65">
        <f t="shared" si="44"/>
        <v>0</v>
      </c>
      <c r="H227" s="66">
        <f t="shared" si="45"/>
        <v>2</v>
      </c>
      <c r="I227" s="20" t="str">
        <f t="shared" si="46"/>
        <v>-</v>
      </c>
      <c r="J227" s="21">
        <f t="shared" si="47"/>
        <v>2</v>
      </c>
    </row>
    <row r="228" spans="1:10" x14ac:dyDescent="0.25">
      <c r="A228" s="158" t="s">
        <v>262</v>
      </c>
      <c r="B228" s="65">
        <v>0</v>
      </c>
      <c r="C228" s="66">
        <v>0</v>
      </c>
      <c r="D228" s="65">
        <v>2</v>
      </c>
      <c r="E228" s="66">
        <v>6</v>
      </c>
      <c r="F228" s="67"/>
      <c r="G228" s="65">
        <f t="shared" si="44"/>
        <v>0</v>
      </c>
      <c r="H228" s="66">
        <f t="shared" si="45"/>
        <v>-4</v>
      </c>
      <c r="I228" s="20" t="str">
        <f t="shared" si="46"/>
        <v>-</v>
      </c>
      <c r="J228" s="21">
        <f t="shared" si="47"/>
        <v>-0.66666666666666663</v>
      </c>
    </row>
    <row r="229" spans="1:10" x14ac:dyDescent="0.25">
      <c r="A229" s="158" t="s">
        <v>442</v>
      </c>
      <c r="B229" s="65">
        <v>2</v>
      </c>
      <c r="C229" s="66">
        <v>7</v>
      </c>
      <c r="D229" s="65">
        <v>16</v>
      </c>
      <c r="E229" s="66">
        <v>17</v>
      </c>
      <c r="F229" s="67"/>
      <c r="G229" s="65">
        <f t="shared" si="44"/>
        <v>-5</v>
      </c>
      <c r="H229" s="66">
        <f t="shared" si="45"/>
        <v>-1</v>
      </c>
      <c r="I229" s="20">
        <f t="shared" si="46"/>
        <v>-0.7142857142857143</v>
      </c>
      <c r="J229" s="21">
        <f t="shared" si="47"/>
        <v>-5.8823529411764705E-2</v>
      </c>
    </row>
    <row r="230" spans="1:10" x14ac:dyDescent="0.25">
      <c r="A230" s="158" t="s">
        <v>465</v>
      </c>
      <c r="B230" s="65">
        <v>4</v>
      </c>
      <c r="C230" s="66">
        <v>3</v>
      </c>
      <c r="D230" s="65">
        <v>20</v>
      </c>
      <c r="E230" s="66">
        <v>42</v>
      </c>
      <c r="F230" s="67"/>
      <c r="G230" s="65">
        <f t="shared" si="44"/>
        <v>1</v>
      </c>
      <c r="H230" s="66">
        <f t="shared" si="45"/>
        <v>-22</v>
      </c>
      <c r="I230" s="20">
        <f t="shared" si="46"/>
        <v>0.33333333333333331</v>
      </c>
      <c r="J230" s="21">
        <f t="shared" si="47"/>
        <v>-0.52380952380952384</v>
      </c>
    </row>
    <row r="231" spans="1:10" x14ac:dyDescent="0.25">
      <c r="A231" s="158" t="s">
        <v>443</v>
      </c>
      <c r="B231" s="65">
        <v>2</v>
      </c>
      <c r="C231" s="66">
        <v>0</v>
      </c>
      <c r="D231" s="65">
        <v>7</v>
      </c>
      <c r="E231" s="66">
        <v>3</v>
      </c>
      <c r="F231" s="67"/>
      <c r="G231" s="65">
        <f t="shared" si="44"/>
        <v>2</v>
      </c>
      <c r="H231" s="66">
        <f t="shared" si="45"/>
        <v>4</v>
      </c>
      <c r="I231" s="20" t="str">
        <f t="shared" si="46"/>
        <v>-</v>
      </c>
      <c r="J231" s="21">
        <f t="shared" si="47"/>
        <v>1.3333333333333333</v>
      </c>
    </row>
    <row r="232" spans="1:10" s="160" customFormat="1" x14ac:dyDescent="0.25">
      <c r="A232" s="178" t="s">
        <v>571</v>
      </c>
      <c r="B232" s="71">
        <v>9</v>
      </c>
      <c r="C232" s="72">
        <v>10</v>
      </c>
      <c r="D232" s="71">
        <v>91</v>
      </c>
      <c r="E232" s="72">
        <v>87</v>
      </c>
      <c r="F232" s="73"/>
      <c r="G232" s="71">
        <f t="shared" si="44"/>
        <v>-1</v>
      </c>
      <c r="H232" s="72">
        <f t="shared" si="45"/>
        <v>4</v>
      </c>
      <c r="I232" s="37">
        <f t="shared" si="46"/>
        <v>-0.1</v>
      </c>
      <c r="J232" s="38">
        <f t="shared" si="47"/>
        <v>4.5977011494252873E-2</v>
      </c>
    </row>
    <row r="233" spans="1:10" x14ac:dyDescent="0.25">
      <c r="A233" s="177"/>
      <c r="B233" s="143"/>
      <c r="C233" s="144"/>
      <c r="D233" s="143"/>
      <c r="E233" s="144"/>
      <c r="F233" s="145"/>
      <c r="G233" s="143"/>
      <c r="H233" s="144"/>
      <c r="I233" s="151"/>
      <c r="J233" s="152"/>
    </row>
    <row r="234" spans="1:10" s="139" customFormat="1" x14ac:dyDescent="0.25">
      <c r="A234" s="159" t="s">
        <v>59</v>
      </c>
      <c r="B234" s="65"/>
      <c r="C234" s="66"/>
      <c r="D234" s="65"/>
      <c r="E234" s="66"/>
      <c r="F234" s="67"/>
      <c r="G234" s="65"/>
      <c r="H234" s="66"/>
      <c r="I234" s="20"/>
      <c r="J234" s="21"/>
    </row>
    <row r="235" spans="1:10" x14ac:dyDescent="0.25">
      <c r="A235" s="158" t="s">
        <v>213</v>
      </c>
      <c r="B235" s="65">
        <v>0</v>
      </c>
      <c r="C235" s="66">
        <v>0</v>
      </c>
      <c r="D235" s="65">
        <v>0</v>
      </c>
      <c r="E235" s="66">
        <v>3</v>
      </c>
      <c r="F235" s="67"/>
      <c r="G235" s="65">
        <f t="shared" ref="G235:G245" si="48">B235-C235</f>
        <v>0</v>
      </c>
      <c r="H235" s="66">
        <f t="shared" ref="H235:H245" si="49">D235-E235</f>
        <v>-3</v>
      </c>
      <c r="I235" s="20" t="str">
        <f t="shared" ref="I235:I245" si="50">IF(C235=0, "-", IF(G235/C235&lt;10, G235/C235, "&gt;999%"))</f>
        <v>-</v>
      </c>
      <c r="J235" s="21">
        <f t="shared" ref="J235:J245" si="51">IF(E235=0, "-", IF(H235/E235&lt;10, H235/E235, "&gt;999%"))</f>
        <v>-1</v>
      </c>
    </row>
    <row r="236" spans="1:10" x14ac:dyDescent="0.25">
      <c r="A236" s="158" t="s">
        <v>233</v>
      </c>
      <c r="B236" s="65">
        <v>1</v>
      </c>
      <c r="C236" s="66">
        <v>1</v>
      </c>
      <c r="D236" s="65">
        <v>16</v>
      </c>
      <c r="E236" s="66">
        <v>11</v>
      </c>
      <c r="F236" s="67"/>
      <c r="G236" s="65">
        <f t="shared" si="48"/>
        <v>0</v>
      </c>
      <c r="H236" s="66">
        <f t="shared" si="49"/>
        <v>5</v>
      </c>
      <c r="I236" s="20">
        <f t="shared" si="50"/>
        <v>0</v>
      </c>
      <c r="J236" s="21">
        <f t="shared" si="51"/>
        <v>0.45454545454545453</v>
      </c>
    </row>
    <row r="237" spans="1:10" x14ac:dyDescent="0.25">
      <c r="A237" s="158" t="s">
        <v>234</v>
      </c>
      <c r="B237" s="65">
        <v>0</v>
      </c>
      <c r="C237" s="66">
        <v>1</v>
      </c>
      <c r="D237" s="65">
        <v>0</v>
      </c>
      <c r="E237" s="66">
        <v>18</v>
      </c>
      <c r="F237" s="67"/>
      <c r="G237" s="65">
        <f t="shared" si="48"/>
        <v>-1</v>
      </c>
      <c r="H237" s="66">
        <f t="shared" si="49"/>
        <v>-18</v>
      </c>
      <c r="I237" s="20">
        <f t="shared" si="50"/>
        <v>-1</v>
      </c>
      <c r="J237" s="21">
        <f t="shared" si="51"/>
        <v>-1</v>
      </c>
    </row>
    <row r="238" spans="1:10" x14ac:dyDescent="0.25">
      <c r="A238" s="158" t="s">
        <v>284</v>
      </c>
      <c r="B238" s="65">
        <v>0</v>
      </c>
      <c r="C238" s="66">
        <v>0</v>
      </c>
      <c r="D238" s="65">
        <v>1</v>
      </c>
      <c r="E238" s="66">
        <v>1</v>
      </c>
      <c r="F238" s="67"/>
      <c r="G238" s="65">
        <f t="shared" si="48"/>
        <v>0</v>
      </c>
      <c r="H238" s="66">
        <f t="shared" si="49"/>
        <v>0</v>
      </c>
      <c r="I238" s="20" t="str">
        <f t="shared" si="50"/>
        <v>-</v>
      </c>
      <c r="J238" s="21">
        <f t="shared" si="51"/>
        <v>0</v>
      </c>
    </row>
    <row r="239" spans="1:10" x14ac:dyDescent="0.25">
      <c r="A239" s="158" t="s">
        <v>256</v>
      </c>
      <c r="B239" s="65">
        <v>0</v>
      </c>
      <c r="C239" s="66">
        <v>1</v>
      </c>
      <c r="D239" s="65">
        <v>1</v>
      </c>
      <c r="E239" s="66">
        <v>1</v>
      </c>
      <c r="F239" s="67"/>
      <c r="G239" s="65">
        <f t="shared" si="48"/>
        <v>-1</v>
      </c>
      <c r="H239" s="66">
        <f t="shared" si="49"/>
        <v>0</v>
      </c>
      <c r="I239" s="20">
        <f t="shared" si="50"/>
        <v>-1</v>
      </c>
      <c r="J239" s="21">
        <f t="shared" si="51"/>
        <v>0</v>
      </c>
    </row>
    <row r="240" spans="1:10" x14ac:dyDescent="0.25">
      <c r="A240" s="158" t="s">
        <v>427</v>
      </c>
      <c r="B240" s="65">
        <v>0</v>
      </c>
      <c r="C240" s="66">
        <v>1</v>
      </c>
      <c r="D240" s="65">
        <v>3</v>
      </c>
      <c r="E240" s="66">
        <v>1</v>
      </c>
      <c r="F240" s="67"/>
      <c r="G240" s="65">
        <f t="shared" si="48"/>
        <v>-1</v>
      </c>
      <c r="H240" s="66">
        <f t="shared" si="49"/>
        <v>2</v>
      </c>
      <c r="I240" s="20">
        <f t="shared" si="50"/>
        <v>-1</v>
      </c>
      <c r="J240" s="21">
        <f t="shared" si="51"/>
        <v>2</v>
      </c>
    </row>
    <row r="241" spans="1:10" x14ac:dyDescent="0.25">
      <c r="A241" s="158" t="s">
        <v>368</v>
      </c>
      <c r="B241" s="65">
        <v>3</v>
      </c>
      <c r="C241" s="66">
        <v>3</v>
      </c>
      <c r="D241" s="65">
        <v>51</v>
      </c>
      <c r="E241" s="66">
        <v>43</v>
      </c>
      <c r="F241" s="67"/>
      <c r="G241" s="65">
        <f t="shared" si="48"/>
        <v>0</v>
      </c>
      <c r="H241" s="66">
        <f t="shared" si="49"/>
        <v>8</v>
      </c>
      <c r="I241" s="20">
        <f t="shared" si="50"/>
        <v>0</v>
      </c>
      <c r="J241" s="21">
        <f t="shared" si="51"/>
        <v>0.18604651162790697</v>
      </c>
    </row>
    <row r="242" spans="1:10" x14ac:dyDescent="0.25">
      <c r="A242" s="158" t="s">
        <v>285</v>
      </c>
      <c r="B242" s="65">
        <v>0</v>
      </c>
      <c r="C242" s="66">
        <v>1</v>
      </c>
      <c r="D242" s="65">
        <v>0</v>
      </c>
      <c r="E242" s="66">
        <v>3</v>
      </c>
      <c r="F242" s="67"/>
      <c r="G242" s="65">
        <f t="shared" si="48"/>
        <v>-1</v>
      </c>
      <c r="H242" s="66">
        <f t="shared" si="49"/>
        <v>-3</v>
      </c>
      <c r="I242" s="20">
        <f t="shared" si="50"/>
        <v>-1</v>
      </c>
      <c r="J242" s="21">
        <f t="shared" si="51"/>
        <v>-1</v>
      </c>
    </row>
    <row r="243" spans="1:10" x14ac:dyDescent="0.25">
      <c r="A243" s="158" t="s">
        <v>411</v>
      </c>
      <c r="B243" s="65">
        <v>2</v>
      </c>
      <c r="C243" s="66">
        <v>0</v>
      </c>
      <c r="D243" s="65">
        <v>22</v>
      </c>
      <c r="E243" s="66">
        <v>25</v>
      </c>
      <c r="F243" s="67"/>
      <c r="G243" s="65">
        <f t="shared" si="48"/>
        <v>2</v>
      </c>
      <c r="H243" s="66">
        <f t="shared" si="49"/>
        <v>-3</v>
      </c>
      <c r="I243" s="20" t="str">
        <f t="shared" si="50"/>
        <v>-</v>
      </c>
      <c r="J243" s="21">
        <f t="shared" si="51"/>
        <v>-0.12</v>
      </c>
    </row>
    <row r="244" spans="1:10" x14ac:dyDescent="0.25">
      <c r="A244" s="158" t="s">
        <v>333</v>
      </c>
      <c r="B244" s="65">
        <v>2</v>
      </c>
      <c r="C244" s="66">
        <v>1</v>
      </c>
      <c r="D244" s="65">
        <v>23</v>
      </c>
      <c r="E244" s="66">
        <v>23</v>
      </c>
      <c r="F244" s="67"/>
      <c r="G244" s="65">
        <f t="shared" si="48"/>
        <v>1</v>
      </c>
      <c r="H244" s="66">
        <f t="shared" si="49"/>
        <v>0</v>
      </c>
      <c r="I244" s="20">
        <f t="shared" si="50"/>
        <v>1</v>
      </c>
      <c r="J244" s="21">
        <f t="shared" si="51"/>
        <v>0</v>
      </c>
    </row>
    <row r="245" spans="1:10" s="160" customFormat="1" x14ac:dyDescent="0.25">
      <c r="A245" s="178" t="s">
        <v>572</v>
      </c>
      <c r="B245" s="71">
        <v>8</v>
      </c>
      <c r="C245" s="72">
        <v>9</v>
      </c>
      <c r="D245" s="71">
        <v>117</v>
      </c>
      <c r="E245" s="72">
        <v>129</v>
      </c>
      <c r="F245" s="73"/>
      <c r="G245" s="71">
        <f t="shared" si="48"/>
        <v>-1</v>
      </c>
      <c r="H245" s="72">
        <f t="shared" si="49"/>
        <v>-12</v>
      </c>
      <c r="I245" s="37">
        <f t="shared" si="50"/>
        <v>-0.1111111111111111</v>
      </c>
      <c r="J245" s="38">
        <f t="shared" si="51"/>
        <v>-9.3023255813953487E-2</v>
      </c>
    </row>
    <row r="246" spans="1:10" x14ac:dyDescent="0.25">
      <c r="A246" s="177"/>
      <c r="B246" s="143"/>
      <c r="C246" s="144"/>
      <c r="D246" s="143"/>
      <c r="E246" s="144"/>
      <c r="F246" s="145"/>
      <c r="G246" s="143"/>
      <c r="H246" s="144"/>
      <c r="I246" s="151"/>
      <c r="J246" s="152"/>
    </row>
    <row r="247" spans="1:10" s="139" customFormat="1" x14ac:dyDescent="0.25">
      <c r="A247" s="159" t="s">
        <v>60</v>
      </c>
      <c r="B247" s="65"/>
      <c r="C247" s="66"/>
      <c r="D247" s="65"/>
      <c r="E247" s="66"/>
      <c r="F247" s="67"/>
      <c r="G247" s="65"/>
      <c r="H247" s="66"/>
      <c r="I247" s="20"/>
      <c r="J247" s="21"/>
    </row>
    <row r="248" spans="1:10" x14ac:dyDescent="0.25">
      <c r="A248" s="158" t="s">
        <v>286</v>
      </c>
      <c r="B248" s="65">
        <v>0</v>
      </c>
      <c r="C248" s="66">
        <v>0</v>
      </c>
      <c r="D248" s="65">
        <v>1</v>
      </c>
      <c r="E248" s="66">
        <v>1</v>
      </c>
      <c r="F248" s="67"/>
      <c r="G248" s="65">
        <f>B248-C248</f>
        <v>0</v>
      </c>
      <c r="H248" s="66">
        <f>D248-E248</f>
        <v>0</v>
      </c>
      <c r="I248" s="20" t="str">
        <f>IF(C248=0, "-", IF(G248/C248&lt;10, G248/C248, "&gt;999%"))</f>
        <v>-</v>
      </c>
      <c r="J248" s="21">
        <f>IF(E248=0, "-", IF(H248/E248&lt;10, H248/E248, "&gt;999%"))</f>
        <v>0</v>
      </c>
    </row>
    <row r="249" spans="1:10" s="160" customFormat="1" x14ac:dyDescent="0.25">
      <c r="A249" s="178" t="s">
        <v>573</v>
      </c>
      <c r="B249" s="71">
        <v>0</v>
      </c>
      <c r="C249" s="72">
        <v>0</v>
      </c>
      <c r="D249" s="71">
        <v>1</v>
      </c>
      <c r="E249" s="72">
        <v>1</v>
      </c>
      <c r="F249" s="73"/>
      <c r="G249" s="71">
        <f>B249-C249</f>
        <v>0</v>
      </c>
      <c r="H249" s="72">
        <f>D249-E249</f>
        <v>0</v>
      </c>
      <c r="I249" s="37" t="str">
        <f>IF(C249=0, "-", IF(G249/C249&lt;10, G249/C249, "&gt;999%"))</f>
        <v>-</v>
      </c>
      <c r="J249" s="38">
        <f>IF(E249=0, "-", IF(H249/E249&lt;10, H249/E249, "&gt;999%"))</f>
        <v>0</v>
      </c>
    </row>
    <row r="250" spans="1:10" x14ac:dyDescent="0.25">
      <c r="A250" s="177"/>
      <c r="B250" s="143"/>
      <c r="C250" s="144"/>
      <c r="D250" s="143"/>
      <c r="E250" s="144"/>
      <c r="F250" s="145"/>
      <c r="G250" s="143"/>
      <c r="H250" s="144"/>
      <c r="I250" s="151"/>
      <c r="J250" s="152"/>
    </row>
    <row r="251" spans="1:10" s="139" customFormat="1" x14ac:dyDescent="0.25">
      <c r="A251" s="159" t="s">
        <v>61</v>
      </c>
      <c r="B251" s="65"/>
      <c r="C251" s="66"/>
      <c r="D251" s="65"/>
      <c r="E251" s="66"/>
      <c r="F251" s="67"/>
      <c r="G251" s="65"/>
      <c r="H251" s="66"/>
      <c r="I251" s="20"/>
      <c r="J251" s="21"/>
    </row>
    <row r="252" spans="1:10" x14ac:dyDescent="0.25">
      <c r="A252" s="158" t="s">
        <v>249</v>
      </c>
      <c r="B252" s="65">
        <v>0</v>
      </c>
      <c r="C252" s="66">
        <v>0</v>
      </c>
      <c r="D252" s="65">
        <v>1</v>
      </c>
      <c r="E252" s="66">
        <v>1</v>
      </c>
      <c r="F252" s="67"/>
      <c r="G252" s="65">
        <f>B252-C252</f>
        <v>0</v>
      </c>
      <c r="H252" s="66">
        <f>D252-E252</f>
        <v>0</v>
      </c>
      <c r="I252" s="20" t="str">
        <f>IF(C252=0, "-", IF(G252/C252&lt;10, G252/C252, "&gt;999%"))</f>
        <v>-</v>
      </c>
      <c r="J252" s="21">
        <f>IF(E252=0, "-", IF(H252/E252&lt;10, H252/E252, "&gt;999%"))</f>
        <v>0</v>
      </c>
    </row>
    <row r="253" spans="1:10" x14ac:dyDescent="0.25">
      <c r="A253" s="158" t="s">
        <v>412</v>
      </c>
      <c r="B253" s="65">
        <v>0</v>
      </c>
      <c r="C253" s="66">
        <v>0</v>
      </c>
      <c r="D253" s="65">
        <v>4</v>
      </c>
      <c r="E253" s="66">
        <v>6</v>
      </c>
      <c r="F253" s="67"/>
      <c r="G253" s="65">
        <f>B253-C253</f>
        <v>0</v>
      </c>
      <c r="H253" s="66">
        <f>D253-E253</f>
        <v>-2</v>
      </c>
      <c r="I253" s="20" t="str">
        <f>IF(C253=0, "-", IF(G253/C253&lt;10, G253/C253, "&gt;999%"))</f>
        <v>-</v>
      </c>
      <c r="J253" s="21">
        <f>IF(E253=0, "-", IF(H253/E253&lt;10, H253/E253, "&gt;999%"))</f>
        <v>-0.33333333333333331</v>
      </c>
    </row>
    <row r="254" spans="1:10" s="160" customFormat="1" x14ac:dyDescent="0.25">
      <c r="A254" s="178" t="s">
        <v>574</v>
      </c>
      <c r="B254" s="71">
        <v>0</v>
      </c>
      <c r="C254" s="72">
        <v>0</v>
      </c>
      <c r="D254" s="71">
        <v>5</v>
      </c>
      <c r="E254" s="72">
        <v>7</v>
      </c>
      <c r="F254" s="73"/>
      <c r="G254" s="71">
        <f>B254-C254</f>
        <v>0</v>
      </c>
      <c r="H254" s="72">
        <f>D254-E254</f>
        <v>-2</v>
      </c>
      <c r="I254" s="37" t="str">
        <f>IF(C254=0, "-", IF(G254/C254&lt;10, G254/C254, "&gt;999%"))</f>
        <v>-</v>
      </c>
      <c r="J254" s="38">
        <f>IF(E254=0, "-", IF(H254/E254&lt;10, H254/E254, "&gt;999%"))</f>
        <v>-0.2857142857142857</v>
      </c>
    </row>
    <row r="255" spans="1:10" x14ac:dyDescent="0.25">
      <c r="A255" s="177"/>
      <c r="B255" s="143"/>
      <c r="C255" s="144"/>
      <c r="D255" s="143"/>
      <c r="E255" s="144"/>
      <c r="F255" s="145"/>
      <c r="G255" s="143"/>
      <c r="H255" s="144"/>
      <c r="I255" s="151"/>
      <c r="J255" s="152"/>
    </row>
    <row r="256" spans="1:10" s="139" customFormat="1" x14ac:dyDescent="0.25">
      <c r="A256" s="159" t="s">
        <v>62</v>
      </c>
      <c r="B256" s="65"/>
      <c r="C256" s="66"/>
      <c r="D256" s="65"/>
      <c r="E256" s="66"/>
      <c r="F256" s="67"/>
      <c r="G256" s="65"/>
      <c r="H256" s="66"/>
      <c r="I256" s="20"/>
      <c r="J256" s="21"/>
    </row>
    <row r="257" spans="1:10" x14ac:dyDescent="0.25">
      <c r="A257" s="158" t="s">
        <v>454</v>
      </c>
      <c r="B257" s="65">
        <v>0</v>
      </c>
      <c r="C257" s="66">
        <v>1</v>
      </c>
      <c r="D257" s="65">
        <v>13</v>
      </c>
      <c r="E257" s="66">
        <v>11</v>
      </c>
      <c r="F257" s="67"/>
      <c r="G257" s="65">
        <f t="shared" ref="G257:G269" si="52">B257-C257</f>
        <v>-1</v>
      </c>
      <c r="H257" s="66">
        <f t="shared" ref="H257:H269" si="53">D257-E257</f>
        <v>2</v>
      </c>
      <c r="I257" s="20">
        <f t="shared" ref="I257:I269" si="54">IF(C257=0, "-", IF(G257/C257&lt;10, G257/C257, "&gt;999%"))</f>
        <v>-1</v>
      </c>
      <c r="J257" s="21">
        <f t="shared" ref="J257:J269" si="55">IF(E257=0, "-", IF(H257/E257&lt;10, H257/E257, "&gt;999%"))</f>
        <v>0.18181818181818182</v>
      </c>
    </row>
    <row r="258" spans="1:10" x14ac:dyDescent="0.25">
      <c r="A258" s="158" t="s">
        <v>466</v>
      </c>
      <c r="B258" s="65">
        <v>4</v>
      </c>
      <c r="C258" s="66">
        <v>9</v>
      </c>
      <c r="D258" s="65">
        <v>61</v>
      </c>
      <c r="E258" s="66">
        <v>88</v>
      </c>
      <c r="F258" s="67"/>
      <c r="G258" s="65">
        <f t="shared" si="52"/>
        <v>-5</v>
      </c>
      <c r="H258" s="66">
        <f t="shared" si="53"/>
        <v>-27</v>
      </c>
      <c r="I258" s="20">
        <f t="shared" si="54"/>
        <v>-0.55555555555555558</v>
      </c>
      <c r="J258" s="21">
        <f t="shared" si="55"/>
        <v>-0.30681818181818182</v>
      </c>
    </row>
    <row r="259" spans="1:10" x14ac:dyDescent="0.25">
      <c r="A259" s="158" t="s">
        <v>299</v>
      </c>
      <c r="B259" s="65">
        <v>16</v>
      </c>
      <c r="C259" s="66">
        <v>4</v>
      </c>
      <c r="D259" s="65">
        <v>123</v>
      </c>
      <c r="E259" s="66">
        <v>175</v>
      </c>
      <c r="F259" s="67"/>
      <c r="G259" s="65">
        <f t="shared" si="52"/>
        <v>12</v>
      </c>
      <c r="H259" s="66">
        <f t="shared" si="53"/>
        <v>-52</v>
      </c>
      <c r="I259" s="20">
        <f t="shared" si="54"/>
        <v>3</v>
      </c>
      <c r="J259" s="21">
        <f t="shared" si="55"/>
        <v>-0.29714285714285715</v>
      </c>
    </row>
    <row r="260" spans="1:10" x14ac:dyDescent="0.25">
      <c r="A260" s="158" t="s">
        <v>314</v>
      </c>
      <c r="B260" s="65">
        <v>22</v>
      </c>
      <c r="C260" s="66">
        <v>12</v>
      </c>
      <c r="D260" s="65">
        <v>312</v>
      </c>
      <c r="E260" s="66">
        <v>255</v>
      </c>
      <c r="F260" s="67"/>
      <c r="G260" s="65">
        <f t="shared" si="52"/>
        <v>10</v>
      </c>
      <c r="H260" s="66">
        <f t="shared" si="53"/>
        <v>57</v>
      </c>
      <c r="I260" s="20">
        <f t="shared" si="54"/>
        <v>0.83333333333333337</v>
      </c>
      <c r="J260" s="21">
        <f t="shared" si="55"/>
        <v>0.22352941176470589</v>
      </c>
    </row>
    <row r="261" spans="1:10" x14ac:dyDescent="0.25">
      <c r="A261" s="158" t="s">
        <v>346</v>
      </c>
      <c r="B261" s="65">
        <v>44</v>
      </c>
      <c r="C261" s="66">
        <v>20</v>
      </c>
      <c r="D261" s="65">
        <v>358</v>
      </c>
      <c r="E261" s="66">
        <v>377</v>
      </c>
      <c r="F261" s="67"/>
      <c r="G261" s="65">
        <f t="shared" si="52"/>
        <v>24</v>
      </c>
      <c r="H261" s="66">
        <f t="shared" si="53"/>
        <v>-19</v>
      </c>
      <c r="I261" s="20">
        <f t="shared" si="54"/>
        <v>1.2</v>
      </c>
      <c r="J261" s="21">
        <f t="shared" si="55"/>
        <v>-5.0397877984084884E-2</v>
      </c>
    </row>
    <row r="262" spans="1:10" x14ac:dyDescent="0.25">
      <c r="A262" s="158" t="s">
        <v>386</v>
      </c>
      <c r="B262" s="65">
        <v>6</v>
      </c>
      <c r="C262" s="66">
        <v>2</v>
      </c>
      <c r="D262" s="65">
        <v>56</v>
      </c>
      <c r="E262" s="66">
        <v>60</v>
      </c>
      <c r="F262" s="67"/>
      <c r="G262" s="65">
        <f t="shared" si="52"/>
        <v>4</v>
      </c>
      <c r="H262" s="66">
        <f t="shared" si="53"/>
        <v>-4</v>
      </c>
      <c r="I262" s="20">
        <f t="shared" si="54"/>
        <v>2</v>
      </c>
      <c r="J262" s="21">
        <f t="shared" si="55"/>
        <v>-6.6666666666666666E-2</v>
      </c>
    </row>
    <row r="263" spans="1:10" x14ac:dyDescent="0.25">
      <c r="A263" s="158" t="s">
        <v>387</v>
      </c>
      <c r="B263" s="65">
        <v>8</v>
      </c>
      <c r="C263" s="66">
        <v>7</v>
      </c>
      <c r="D263" s="65">
        <v>103</v>
      </c>
      <c r="E263" s="66">
        <v>103</v>
      </c>
      <c r="F263" s="67"/>
      <c r="G263" s="65">
        <f t="shared" si="52"/>
        <v>1</v>
      </c>
      <c r="H263" s="66">
        <f t="shared" si="53"/>
        <v>0</v>
      </c>
      <c r="I263" s="20">
        <f t="shared" si="54"/>
        <v>0.14285714285714285</v>
      </c>
      <c r="J263" s="21">
        <f t="shared" si="55"/>
        <v>0</v>
      </c>
    </row>
    <row r="264" spans="1:10" x14ac:dyDescent="0.25">
      <c r="A264" s="158" t="s">
        <v>315</v>
      </c>
      <c r="B264" s="65">
        <v>1</v>
      </c>
      <c r="C264" s="66">
        <v>0</v>
      </c>
      <c r="D264" s="65">
        <v>22</v>
      </c>
      <c r="E264" s="66">
        <v>9</v>
      </c>
      <c r="F264" s="67"/>
      <c r="G264" s="65">
        <f t="shared" si="52"/>
        <v>1</v>
      </c>
      <c r="H264" s="66">
        <f t="shared" si="53"/>
        <v>13</v>
      </c>
      <c r="I264" s="20" t="str">
        <f t="shared" si="54"/>
        <v>-</v>
      </c>
      <c r="J264" s="21">
        <f t="shared" si="55"/>
        <v>1.4444444444444444</v>
      </c>
    </row>
    <row r="265" spans="1:10" x14ac:dyDescent="0.25">
      <c r="A265" s="158" t="s">
        <v>274</v>
      </c>
      <c r="B265" s="65">
        <v>2</v>
      </c>
      <c r="C265" s="66">
        <v>0</v>
      </c>
      <c r="D265" s="65">
        <v>8</v>
      </c>
      <c r="E265" s="66">
        <v>12</v>
      </c>
      <c r="F265" s="67"/>
      <c r="G265" s="65">
        <f t="shared" si="52"/>
        <v>2</v>
      </c>
      <c r="H265" s="66">
        <f t="shared" si="53"/>
        <v>-4</v>
      </c>
      <c r="I265" s="20" t="str">
        <f t="shared" si="54"/>
        <v>-</v>
      </c>
      <c r="J265" s="21">
        <f t="shared" si="55"/>
        <v>-0.33333333333333331</v>
      </c>
    </row>
    <row r="266" spans="1:10" x14ac:dyDescent="0.25">
      <c r="A266" s="158" t="s">
        <v>184</v>
      </c>
      <c r="B266" s="65">
        <v>14</v>
      </c>
      <c r="C266" s="66">
        <v>2</v>
      </c>
      <c r="D266" s="65">
        <v>96</v>
      </c>
      <c r="E266" s="66">
        <v>88</v>
      </c>
      <c r="F266" s="67"/>
      <c r="G266" s="65">
        <f t="shared" si="52"/>
        <v>12</v>
      </c>
      <c r="H266" s="66">
        <f t="shared" si="53"/>
        <v>8</v>
      </c>
      <c r="I266" s="20">
        <f t="shared" si="54"/>
        <v>6</v>
      </c>
      <c r="J266" s="21">
        <f t="shared" si="55"/>
        <v>9.0909090909090912E-2</v>
      </c>
    </row>
    <row r="267" spans="1:10" x14ac:dyDescent="0.25">
      <c r="A267" s="158" t="s">
        <v>200</v>
      </c>
      <c r="B267" s="65">
        <v>12</v>
      </c>
      <c r="C267" s="66">
        <v>16</v>
      </c>
      <c r="D267" s="65">
        <v>191</v>
      </c>
      <c r="E267" s="66">
        <v>278</v>
      </c>
      <c r="F267" s="67"/>
      <c r="G267" s="65">
        <f t="shared" si="52"/>
        <v>-4</v>
      </c>
      <c r="H267" s="66">
        <f t="shared" si="53"/>
        <v>-87</v>
      </c>
      <c r="I267" s="20">
        <f t="shared" si="54"/>
        <v>-0.25</v>
      </c>
      <c r="J267" s="21">
        <f t="shared" si="55"/>
        <v>-0.31294964028776978</v>
      </c>
    </row>
    <row r="268" spans="1:10" x14ac:dyDescent="0.25">
      <c r="A268" s="158" t="s">
        <v>219</v>
      </c>
      <c r="B268" s="65">
        <v>0</v>
      </c>
      <c r="C268" s="66">
        <v>1</v>
      </c>
      <c r="D268" s="65">
        <v>20</v>
      </c>
      <c r="E268" s="66">
        <v>29</v>
      </c>
      <c r="F268" s="67"/>
      <c r="G268" s="65">
        <f t="shared" si="52"/>
        <v>-1</v>
      </c>
      <c r="H268" s="66">
        <f t="shared" si="53"/>
        <v>-9</v>
      </c>
      <c r="I268" s="20">
        <f t="shared" si="54"/>
        <v>-1</v>
      </c>
      <c r="J268" s="21">
        <f t="shared" si="55"/>
        <v>-0.31034482758620691</v>
      </c>
    </row>
    <row r="269" spans="1:10" s="160" customFormat="1" x14ac:dyDescent="0.25">
      <c r="A269" s="178" t="s">
        <v>575</v>
      </c>
      <c r="B269" s="71">
        <v>129</v>
      </c>
      <c r="C269" s="72">
        <v>74</v>
      </c>
      <c r="D269" s="71">
        <v>1363</v>
      </c>
      <c r="E269" s="72">
        <v>1485</v>
      </c>
      <c r="F269" s="73"/>
      <c r="G269" s="71">
        <f t="shared" si="52"/>
        <v>55</v>
      </c>
      <c r="H269" s="72">
        <f t="shared" si="53"/>
        <v>-122</v>
      </c>
      <c r="I269" s="37">
        <f t="shared" si="54"/>
        <v>0.7432432432432432</v>
      </c>
      <c r="J269" s="38">
        <f t="shared" si="55"/>
        <v>-8.2154882154882161E-2</v>
      </c>
    </row>
    <row r="270" spans="1:10" x14ac:dyDescent="0.25">
      <c r="A270" s="177"/>
      <c r="B270" s="143"/>
      <c r="C270" s="144"/>
      <c r="D270" s="143"/>
      <c r="E270" s="144"/>
      <c r="F270" s="145"/>
      <c r="G270" s="143"/>
      <c r="H270" s="144"/>
      <c r="I270" s="151"/>
      <c r="J270" s="152"/>
    </row>
    <row r="271" spans="1:10" s="139" customFormat="1" x14ac:dyDescent="0.25">
      <c r="A271" s="159" t="s">
        <v>63</v>
      </c>
      <c r="B271" s="65"/>
      <c r="C271" s="66"/>
      <c r="D271" s="65"/>
      <c r="E271" s="66"/>
      <c r="F271" s="67"/>
      <c r="G271" s="65"/>
      <c r="H271" s="66"/>
      <c r="I271" s="20"/>
      <c r="J271" s="21"/>
    </row>
    <row r="272" spans="1:10" x14ac:dyDescent="0.25">
      <c r="A272" s="158" t="s">
        <v>214</v>
      </c>
      <c r="B272" s="65">
        <v>5</v>
      </c>
      <c r="C272" s="66">
        <v>4</v>
      </c>
      <c r="D272" s="65">
        <v>35</v>
      </c>
      <c r="E272" s="66">
        <v>48</v>
      </c>
      <c r="F272" s="67"/>
      <c r="G272" s="65">
        <f t="shared" ref="G272:G290" si="56">B272-C272</f>
        <v>1</v>
      </c>
      <c r="H272" s="66">
        <f t="shared" ref="H272:H290" si="57">D272-E272</f>
        <v>-13</v>
      </c>
      <c r="I272" s="20">
        <f t="shared" ref="I272:I290" si="58">IF(C272=0, "-", IF(G272/C272&lt;10, G272/C272, "&gt;999%"))</f>
        <v>0.25</v>
      </c>
      <c r="J272" s="21">
        <f t="shared" ref="J272:J290" si="59">IF(E272=0, "-", IF(H272/E272&lt;10, H272/E272, "&gt;999%"))</f>
        <v>-0.27083333333333331</v>
      </c>
    </row>
    <row r="273" spans="1:10" x14ac:dyDescent="0.25">
      <c r="A273" s="158" t="s">
        <v>235</v>
      </c>
      <c r="B273" s="65">
        <v>5</v>
      </c>
      <c r="C273" s="66">
        <v>0</v>
      </c>
      <c r="D273" s="65">
        <v>32</v>
      </c>
      <c r="E273" s="66">
        <v>43</v>
      </c>
      <c r="F273" s="67"/>
      <c r="G273" s="65">
        <f t="shared" si="56"/>
        <v>5</v>
      </c>
      <c r="H273" s="66">
        <f t="shared" si="57"/>
        <v>-11</v>
      </c>
      <c r="I273" s="20" t="str">
        <f t="shared" si="58"/>
        <v>-</v>
      </c>
      <c r="J273" s="21">
        <f t="shared" si="59"/>
        <v>-0.2558139534883721</v>
      </c>
    </row>
    <row r="274" spans="1:10" x14ac:dyDescent="0.25">
      <c r="A274" s="158" t="s">
        <v>287</v>
      </c>
      <c r="B274" s="65">
        <v>0</v>
      </c>
      <c r="C274" s="66">
        <v>0</v>
      </c>
      <c r="D274" s="65">
        <v>1</v>
      </c>
      <c r="E274" s="66">
        <v>10</v>
      </c>
      <c r="F274" s="67"/>
      <c r="G274" s="65">
        <f t="shared" si="56"/>
        <v>0</v>
      </c>
      <c r="H274" s="66">
        <f t="shared" si="57"/>
        <v>-9</v>
      </c>
      <c r="I274" s="20" t="str">
        <f t="shared" si="58"/>
        <v>-</v>
      </c>
      <c r="J274" s="21">
        <f t="shared" si="59"/>
        <v>-0.9</v>
      </c>
    </row>
    <row r="275" spans="1:10" x14ac:dyDescent="0.25">
      <c r="A275" s="158" t="s">
        <v>236</v>
      </c>
      <c r="B275" s="65">
        <v>0</v>
      </c>
      <c r="C275" s="66">
        <v>3</v>
      </c>
      <c r="D275" s="65">
        <v>7</v>
      </c>
      <c r="E275" s="66">
        <v>18</v>
      </c>
      <c r="F275" s="67"/>
      <c r="G275" s="65">
        <f t="shared" si="56"/>
        <v>-3</v>
      </c>
      <c r="H275" s="66">
        <f t="shared" si="57"/>
        <v>-11</v>
      </c>
      <c r="I275" s="20">
        <f t="shared" si="58"/>
        <v>-1</v>
      </c>
      <c r="J275" s="21">
        <f t="shared" si="59"/>
        <v>-0.61111111111111116</v>
      </c>
    </row>
    <row r="276" spans="1:10" x14ac:dyDescent="0.25">
      <c r="A276" s="158" t="s">
        <v>250</v>
      </c>
      <c r="B276" s="65">
        <v>0</v>
      </c>
      <c r="C276" s="66">
        <v>1</v>
      </c>
      <c r="D276" s="65">
        <v>6</v>
      </c>
      <c r="E276" s="66">
        <v>5</v>
      </c>
      <c r="F276" s="67"/>
      <c r="G276" s="65">
        <f t="shared" si="56"/>
        <v>-1</v>
      </c>
      <c r="H276" s="66">
        <f t="shared" si="57"/>
        <v>1</v>
      </c>
      <c r="I276" s="20">
        <f t="shared" si="58"/>
        <v>-1</v>
      </c>
      <c r="J276" s="21">
        <f t="shared" si="59"/>
        <v>0.2</v>
      </c>
    </row>
    <row r="277" spans="1:10" x14ac:dyDescent="0.25">
      <c r="A277" s="158" t="s">
        <v>288</v>
      </c>
      <c r="B277" s="65">
        <v>0</v>
      </c>
      <c r="C277" s="66">
        <v>1</v>
      </c>
      <c r="D277" s="65">
        <v>0</v>
      </c>
      <c r="E277" s="66">
        <v>5</v>
      </c>
      <c r="F277" s="67"/>
      <c r="G277" s="65">
        <f t="shared" si="56"/>
        <v>-1</v>
      </c>
      <c r="H277" s="66">
        <f t="shared" si="57"/>
        <v>-5</v>
      </c>
      <c r="I277" s="20">
        <f t="shared" si="58"/>
        <v>-1</v>
      </c>
      <c r="J277" s="21">
        <f t="shared" si="59"/>
        <v>-1</v>
      </c>
    </row>
    <row r="278" spans="1:10" x14ac:dyDescent="0.25">
      <c r="A278" s="158" t="s">
        <v>334</v>
      </c>
      <c r="B278" s="65">
        <v>1</v>
      </c>
      <c r="C278" s="66">
        <v>0</v>
      </c>
      <c r="D278" s="65">
        <v>12</v>
      </c>
      <c r="E278" s="66">
        <v>2</v>
      </c>
      <c r="F278" s="67"/>
      <c r="G278" s="65">
        <f t="shared" si="56"/>
        <v>1</v>
      </c>
      <c r="H278" s="66">
        <f t="shared" si="57"/>
        <v>10</v>
      </c>
      <c r="I278" s="20" t="str">
        <f t="shared" si="58"/>
        <v>-</v>
      </c>
      <c r="J278" s="21">
        <f t="shared" si="59"/>
        <v>5</v>
      </c>
    </row>
    <row r="279" spans="1:10" x14ac:dyDescent="0.25">
      <c r="A279" s="158" t="s">
        <v>369</v>
      </c>
      <c r="B279" s="65">
        <v>0</v>
      </c>
      <c r="C279" s="66">
        <v>0</v>
      </c>
      <c r="D279" s="65">
        <v>1</v>
      </c>
      <c r="E279" s="66">
        <v>0</v>
      </c>
      <c r="F279" s="67"/>
      <c r="G279" s="65">
        <f t="shared" si="56"/>
        <v>0</v>
      </c>
      <c r="H279" s="66">
        <f t="shared" si="57"/>
        <v>1</v>
      </c>
      <c r="I279" s="20" t="str">
        <f t="shared" si="58"/>
        <v>-</v>
      </c>
      <c r="J279" s="21" t="str">
        <f t="shared" si="59"/>
        <v>-</v>
      </c>
    </row>
    <row r="280" spans="1:10" x14ac:dyDescent="0.25">
      <c r="A280" s="158" t="s">
        <v>370</v>
      </c>
      <c r="B280" s="65">
        <v>0</v>
      </c>
      <c r="C280" s="66">
        <v>0</v>
      </c>
      <c r="D280" s="65">
        <v>4</v>
      </c>
      <c r="E280" s="66">
        <v>5</v>
      </c>
      <c r="F280" s="67"/>
      <c r="G280" s="65">
        <f t="shared" si="56"/>
        <v>0</v>
      </c>
      <c r="H280" s="66">
        <f t="shared" si="57"/>
        <v>-1</v>
      </c>
      <c r="I280" s="20" t="str">
        <f t="shared" si="58"/>
        <v>-</v>
      </c>
      <c r="J280" s="21">
        <f t="shared" si="59"/>
        <v>-0.2</v>
      </c>
    </row>
    <row r="281" spans="1:10" x14ac:dyDescent="0.25">
      <c r="A281" s="158" t="s">
        <v>257</v>
      </c>
      <c r="B281" s="65">
        <v>0</v>
      </c>
      <c r="C281" s="66">
        <v>0</v>
      </c>
      <c r="D281" s="65">
        <v>1</v>
      </c>
      <c r="E281" s="66">
        <v>0</v>
      </c>
      <c r="F281" s="67"/>
      <c r="G281" s="65">
        <f t="shared" si="56"/>
        <v>0</v>
      </c>
      <c r="H281" s="66">
        <f t="shared" si="57"/>
        <v>1</v>
      </c>
      <c r="I281" s="20" t="str">
        <f t="shared" si="58"/>
        <v>-</v>
      </c>
      <c r="J281" s="21" t="str">
        <f t="shared" si="59"/>
        <v>-</v>
      </c>
    </row>
    <row r="282" spans="1:10" x14ac:dyDescent="0.25">
      <c r="A282" s="158" t="s">
        <v>428</v>
      </c>
      <c r="B282" s="65">
        <v>0</v>
      </c>
      <c r="C282" s="66">
        <v>1</v>
      </c>
      <c r="D282" s="65">
        <v>3</v>
      </c>
      <c r="E282" s="66">
        <v>5</v>
      </c>
      <c r="F282" s="67"/>
      <c r="G282" s="65">
        <f t="shared" si="56"/>
        <v>-1</v>
      </c>
      <c r="H282" s="66">
        <f t="shared" si="57"/>
        <v>-2</v>
      </c>
      <c r="I282" s="20">
        <f t="shared" si="58"/>
        <v>-1</v>
      </c>
      <c r="J282" s="21">
        <f t="shared" si="59"/>
        <v>-0.4</v>
      </c>
    </row>
    <row r="283" spans="1:10" x14ac:dyDescent="0.25">
      <c r="A283" s="158" t="s">
        <v>335</v>
      </c>
      <c r="B283" s="65">
        <v>1</v>
      </c>
      <c r="C283" s="66">
        <v>2</v>
      </c>
      <c r="D283" s="65">
        <v>26</v>
      </c>
      <c r="E283" s="66">
        <v>24</v>
      </c>
      <c r="F283" s="67"/>
      <c r="G283" s="65">
        <f t="shared" si="56"/>
        <v>-1</v>
      </c>
      <c r="H283" s="66">
        <f t="shared" si="57"/>
        <v>2</v>
      </c>
      <c r="I283" s="20">
        <f t="shared" si="58"/>
        <v>-0.5</v>
      </c>
      <c r="J283" s="21">
        <f t="shared" si="59"/>
        <v>8.3333333333333329E-2</v>
      </c>
    </row>
    <row r="284" spans="1:10" x14ac:dyDescent="0.25">
      <c r="A284" s="158" t="s">
        <v>371</v>
      </c>
      <c r="B284" s="65">
        <v>3</v>
      </c>
      <c r="C284" s="66">
        <v>5</v>
      </c>
      <c r="D284" s="65">
        <v>19</v>
      </c>
      <c r="E284" s="66">
        <v>37</v>
      </c>
      <c r="F284" s="67"/>
      <c r="G284" s="65">
        <f t="shared" si="56"/>
        <v>-2</v>
      </c>
      <c r="H284" s="66">
        <f t="shared" si="57"/>
        <v>-18</v>
      </c>
      <c r="I284" s="20">
        <f t="shared" si="58"/>
        <v>-0.4</v>
      </c>
      <c r="J284" s="21">
        <f t="shared" si="59"/>
        <v>-0.48648648648648651</v>
      </c>
    </row>
    <row r="285" spans="1:10" x14ac:dyDescent="0.25">
      <c r="A285" s="158" t="s">
        <v>372</v>
      </c>
      <c r="B285" s="65">
        <v>0</v>
      </c>
      <c r="C285" s="66">
        <v>0</v>
      </c>
      <c r="D285" s="65">
        <v>15</v>
      </c>
      <c r="E285" s="66">
        <v>3</v>
      </c>
      <c r="F285" s="67"/>
      <c r="G285" s="65">
        <f t="shared" si="56"/>
        <v>0</v>
      </c>
      <c r="H285" s="66">
        <f t="shared" si="57"/>
        <v>12</v>
      </c>
      <c r="I285" s="20" t="str">
        <f t="shared" si="58"/>
        <v>-</v>
      </c>
      <c r="J285" s="21">
        <f t="shared" si="59"/>
        <v>4</v>
      </c>
    </row>
    <row r="286" spans="1:10" x14ac:dyDescent="0.25">
      <c r="A286" s="158" t="s">
        <v>373</v>
      </c>
      <c r="B286" s="65">
        <v>3</v>
      </c>
      <c r="C286" s="66">
        <v>3</v>
      </c>
      <c r="D286" s="65">
        <v>53</v>
      </c>
      <c r="E286" s="66">
        <v>24</v>
      </c>
      <c r="F286" s="67"/>
      <c r="G286" s="65">
        <f t="shared" si="56"/>
        <v>0</v>
      </c>
      <c r="H286" s="66">
        <f t="shared" si="57"/>
        <v>29</v>
      </c>
      <c r="I286" s="20">
        <f t="shared" si="58"/>
        <v>0</v>
      </c>
      <c r="J286" s="21">
        <f t="shared" si="59"/>
        <v>1.2083333333333333</v>
      </c>
    </row>
    <row r="287" spans="1:10" x14ac:dyDescent="0.25">
      <c r="A287" s="158" t="s">
        <v>413</v>
      </c>
      <c r="B287" s="65">
        <v>0</v>
      </c>
      <c r="C287" s="66">
        <v>1</v>
      </c>
      <c r="D287" s="65">
        <v>4</v>
      </c>
      <c r="E287" s="66">
        <v>11</v>
      </c>
      <c r="F287" s="67"/>
      <c r="G287" s="65">
        <f t="shared" si="56"/>
        <v>-1</v>
      </c>
      <c r="H287" s="66">
        <f t="shared" si="57"/>
        <v>-7</v>
      </c>
      <c r="I287" s="20">
        <f t="shared" si="58"/>
        <v>-1</v>
      </c>
      <c r="J287" s="21">
        <f t="shared" si="59"/>
        <v>-0.63636363636363635</v>
      </c>
    </row>
    <row r="288" spans="1:10" x14ac:dyDescent="0.25">
      <c r="A288" s="158" t="s">
        <v>414</v>
      </c>
      <c r="B288" s="65">
        <v>6</v>
      </c>
      <c r="C288" s="66">
        <v>2</v>
      </c>
      <c r="D288" s="65">
        <v>29</v>
      </c>
      <c r="E288" s="66">
        <v>29</v>
      </c>
      <c r="F288" s="67"/>
      <c r="G288" s="65">
        <f t="shared" si="56"/>
        <v>4</v>
      </c>
      <c r="H288" s="66">
        <f t="shared" si="57"/>
        <v>0</v>
      </c>
      <c r="I288" s="20">
        <f t="shared" si="58"/>
        <v>2</v>
      </c>
      <c r="J288" s="21">
        <f t="shared" si="59"/>
        <v>0</v>
      </c>
    </row>
    <row r="289" spans="1:10" x14ac:dyDescent="0.25">
      <c r="A289" s="158" t="s">
        <v>429</v>
      </c>
      <c r="B289" s="65">
        <v>2</v>
      </c>
      <c r="C289" s="66">
        <v>2</v>
      </c>
      <c r="D289" s="65">
        <v>5</v>
      </c>
      <c r="E289" s="66">
        <v>6</v>
      </c>
      <c r="F289" s="67"/>
      <c r="G289" s="65">
        <f t="shared" si="56"/>
        <v>0</v>
      </c>
      <c r="H289" s="66">
        <f t="shared" si="57"/>
        <v>-1</v>
      </c>
      <c r="I289" s="20">
        <f t="shared" si="58"/>
        <v>0</v>
      </c>
      <c r="J289" s="21">
        <f t="shared" si="59"/>
        <v>-0.16666666666666666</v>
      </c>
    </row>
    <row r="290" spans="1:10" s="160" customFormat="1" x14ac:dyDescent="0.25">
      <c r="A290" s="178" t="s">
        <v>576</v>
      </c>
      <c r="B290" s="71">
        <v>26</v>
      </c>
      <c r="C290" s="72">
        <v>25</v>
      </c>
      <c r="D290" s="71">
        <v>253</v>
      </c>
      <c r="E290" s="72">
        <v>275</v>
      </c>
      <c r="F290" s="73"/>
      <c r="G290" s="71">
        <f t="shared" si="56"/>
        <v>1</v>
      </c>
      <c r="H290" s="72">
        <f t="shared" si="57"/>
        <v>-22</v>
      </c>
      <c r="I290" s="37">
        <f t="shared" si="58"/>
        <v>0.04</v>
      </c>
      <c r="J290" s="38">
        <f t="shared" si="59"/>
        <v>-0.08</v>
      </c>
    </row>
    <row r="291" spans="1:10" x14ac:dyDescent="0.25">
      <c r="A291" s="177"/>
      <c r="B291" s="143"/>
      <c r="C291" s="144"/>
      <c r="D291" s="143"/>
      <c r="E291" s="144"/>
      <c r="F291" s="145"/>
      <c r="G291" s="143"/>
      <c r="H291" s="144"/>
      <c r="I291" s="151"/>
      <c r="J291" s="152"/>
    </row>
    <row r="292" spans="1:10" s="139" customFormat="1" x14ac:dyDescent="0.25">
      <c r="A292" s="159" t="s">
        <v>64</v>
      </c>
      <c r="B292" s="65"/>
      <c r="C292" s="66"/>
      <c r="D292" s="65"/>
      <c r="E292" s="66"/>
      <c r="F292" s="67"/>
      <c r="G292" s="65"/>
      <c r="H292" s="66"/>
      <c r="I292" s="20"/>
      <c r="J292" s="21"/>
    </row>
    <row r="293" spans="1:10" x14ac:dyDescent="0.25">
      <c r="A293" s="158" t="s">
        <v>266</v>
      </c>
      <c r="B293" s="65">
        <v>0</v>
      </c>
      <c r="C293" s="66">
        <v>0</v>
      </c>
      <c r="D293" s="65">
        <v>2</v>
      </c>
      <c r="E293" s="66">
        <v>0</v>
      </c>
      <c r="F293" s="67"/>
      <c r="G293" s="65">
        <f t="shared" ref="G293:G300" si="60">B293-C293</f>
        <v>0</v>
      </c>
      <c r="H293" s="66">
        <f t="shared" ref="H293:H300" si="61">D293-E293</f>
        <v>2</v>
      </c>
      <c r="I293" s="20" t="str">
        <f t="shared" ref="I293:I300" si="62">IF(C293=0, "-", IF(G293/C293&lt;10, G293/C293, "&gt;999%"))</f>
        <v>-</v>
      </c>
      <c r="J293" s="21" t="str">
        <f t="shared" ref="J293:J300" si="63">IF(E293=0, "-", IF(H293/E293&lt;10, H293/E293, "&gt;999%"))</f>
        <v>-</v>
      </c>
    </row>
    <row r="294" spans="1:10" x14ac:dyDescent="0.25">
      <c r="A294" s="158" t="s">
        <v>485</v>
      </c>
      <c r="B294" s="65">
        <v>2</v>
      </c>
      <c r="C294" s="66">
        <v>0</v>
      </c>
      <c r="D294" s="65">
        <v>6</v>
      </c>
      <c r="E294" s="66">
        <v>15</v>
      </c>
      <c r="F294" s="67"/>
      <c r="G294" s="65">
        <f t="shared" si="60"/>
        <v>2</v>
      </c>
      <c r="H294" s="66">
        <f t="shared" si="61"/>
        <v>-9</v>
      </c>
      <c r="I294" s="20" t="str">
        <f t="shared" si="62"/>
        <v>-</v>
      </c>
      <c r="J294" s="21">
        <f t="shared" si="63"/>
        <v>-0.6</v>
      </c>
    </row>
    <row r="295" spans="1:10" x14ac:dyDescent="0.25">
      <c r="A295" s="158" t="s">
        <v>432</v>
      </c>
      <c r="B295" s="65">
        <v>0</v>
      </c>
      <c r="C295" s="66">
        <v>0</v>
      </c>
      <c r="D295" s="65">
        <v>1</v>
      </c>
      <c r="E295" s="66">
        <v>1</v>
      </c>
      <c r="F295" s="67"/>
      <c r="G295" s="65">
        <f t="shared" si="60"/>
        <v>0</v>
      </c>
      <c r="H295" s="66">
        <f t="shared" si="61"/>
        <v>0</v>
      </c>
      <c r="I295" s="20" t="str">
        <f t="shared" si="62"/>
        <v>-</v>
      </c>
      <c r="J295" s="21">
        <f t="shared" si="63"/>
        <v>0</v>
      </c>
    </row>
    <row r="296" spans="1:10" x14ac:dyDescent="0.25">
      <c r="A296" s="158" t="s">
        <v>267</v>
      </c>
      <c r="B296" s="65">
        <v>0</v>
      </c>
      <c r="C296" s="66">
        <v>0</v>
      </c>
      <c r="D296" s="65">
        <v>2</v>
      </c>
      <c r="E296" s="66">
        <v>4</v>
      </c>
      <c r="F296" s="67"/>
      <c r="G296" s="65">
        <f t="shared" si="60"/>
        <v>0</v>
      </c>
      <c r="H296" s="66">
        <f t="shared" si="61"/>
        <v>-2</v>
      </c>
      <c r="I296" s="20" t="str">
        <f t="shared" si="62"/>
        <v>-</v>
      </c>
      <c r="J296" s="21">
        <f t="shared" si="63"/>
        <v>-0.5</v>
      </c>
    </row>
    <row r="297" spans="1:10" x14ac:dyDescent="0.25">
      <c r="A297" s="158" t="s">
        <v>268</v>
      </c>
      <c r="B297" s="65">
        <v>0</v>
      </c>
      <c r="C297" s="66">
        <v>0</v>
      </c>
      <c r="D297" s="65">
        <v>3</v>
      </c>
      <c r="E297" s="66">
        <v>4</v>
      </c>
      <c r="F297" s="67"/>
      <c r="G297" s="65">
        <f t="shared" si="60"/>
        <v>0</v>
      </c>
      <c r="H297" s="66">
        <f t="shared" si="61"/>
        <v>-1</v>
      </c>
      <c r="I297" s="20" t="str">
        <f t="shared" si="62"/>
        <v>-</v>
      </c>
      <c r="J297" s="21">
        <f t="shared" si="63"/>
        <v>-0.25</v>
      </c>
    </row>
    <row r="298" spans="1:10" x14ac:dyDescent="0.25">
      <c r="A298" s="158" t="s">
        <v>444</v>
      </c>
      <c r="B298" s="65">
        <v>0</v>
      </c>
      <c r="C298" s="66">
        <v>0</v>
      </c>
      <c r="D298" s="65">
        <v>8</v>
      </c>
      <c r="E298" s="66">
        <v>0</v>
      </c>
      <c r="F298" s="67"/>
      <c r="G298" s="65">
        <f t="shared" si="60"/>
        <v>0</v>
      </c>
      <c r="H298" s="66">
        <f t="shared" si="61"/>
        <v>8</v>
      </c>
      <c r="I298" s="20" t="str">
        <f t="shared" si="62"/>
        <v>-</v>
      </c>
      <c r="J298" s="21" t="str">
        <f t="shared" si="63"/>
        <v>-</v>
      </c>
    </row>
    <row r="299" spans="1:10" x14ac:dyDescent="0.25">
      <c r="A299" s="158" t="s">
        <v>467</v>
      </c>
      <c r="B299" s="65">
        <v>0</v>
      </c>
      <c r="C299" s="66">
        <v>0</v>
      </c>
      <c r="D299" s="65">
        <v>0</v>
      </c>
      <c r="E299" s="66">
        <v>1</v>
      </c>
      <c r="F299" s="67"/>
      <c r="G299" s="65">
        <f t="shared" si="60"/>
        <v>0</v>
      </c>
      <c r="H299" s="66">
        <f t="shared" si="61"/>
        <v>-1</v>
      </c>
      <c r="I299" s="20" t="str">
        <f t="shared" si="62"/>
        <v>-</v>
      </c>
      <c r="J299" s="21">
        <f t="shared" si="63"/>
        <v>-1</v>
      </c>
    </row>
    <row r="300" spans="1:10" s="160" customFormat="1" x14ac:dyDescent="0.25">
      <c r="A300" s="178" t="s">
        <v>577</v>
      </c>
      <c r="B300" s="71">
        <v>2</v>
      </c>
      <c r="C300" s="72">
        <v>0</v>
      </c>
      <c r="D300" s="71">
        <v>22</v>
      </c>
      <c r="E300" s="72">
        <v>25</v>
      </c>
      <c r="F300" s="73"/>
      <c r="G300" s="71">
        <f t="shared" si="60"/>
        <v>2</v>
      </c>
      <c r="H300" s="72">
        <f t="shared" si="61"/>
        <v>-3</v>
      </c>
      <c r="I300" s="37" t="str">
        <f t="shared" si="62"/>
        <v>-</v>
      </c>
      <c r="J300" s="38">
        <f t="shared" si="63"/>
        <v>-0.12</v>
      </c>
    </row>
    <row r="301" spans="1:10" x14ac:dyDescent="0.25">
      <c r="A301" s="177"/>
      <c r="B301" s="143"/>
      <c r="C301" s="144"/>
      <c r="D301" s="143"/>
      <c r="E301" s="144"/>
      <c r="F301" s="145"/>
      <c r="G301" s="143"/>
      <c r="H301" s="144"/>
      <c r="I301" s="151"/>
      <c r="J301" s="152"/>
    </row>
    <row r="302" spans="1:10" s="139" customFormat="1" x14ac:dyDescent="0.25">
      <c r="A302" s="159" t="s">
        <v>65</v>
      </c>
      <c r="B302" s="65"/>
      <c r="C302" s="66"/>
      <c r="D302" s="65"/>
      <c r="E302" s="66"/>
      <c r="F302" s="67"/>
      <c r="G302" s="65"/>
      <c r="H302" s="66"/>
      <c r="I302" s="20"/>
      <c r="J302" s="21"/>
    </row>
    <row r="303" spans="1:10" x14ac:dyDescent="0.25">
      <c r="A303" s="158" t="s">
        <v>347</v>
      </c>
      <c r="B303" s="65">
        <v>18</v>
      </c>
      <c r="C303" s="66">
        <v>4</v>
      </c>
      <c r="D303" s="65">
        <v>93</v>
      </c>
      <c r="E303" s="66">
        <v>48</v>
      </c>
      <c r="F303" s="67"/>
      <c r="G303" s="65">
        <f>B303-C303</f>
        <v>14</v>
      </c>
      <c r="H303" s="66">
        <f>D303-E303</f>
        <v>45</v>
      </c>
      <c r="I303" s="20">
        <f>IF(C303=0, "-", IF(G303/C303&lt;10, G303/C303, "&gt;999%"))</f>
        <v>3.5</v>
      </c>
      <c r="J303" s="21">
        <f>IF(E303=0, "-", IF(H303/E303&lt;10, H303/E303, "&gt;999%"))</f>
        <v>0.9375</v>
      </c>
    </row>
    <row r="304" spans="1:10" x14ac:dyDescent="0.25">
      <c r="A304" s="158" t="s">
        <v>185</v>
      </c>
      <c r="B304" s="65">
        <v>4</v>
      </c>
      <c r="C304" s="66">
        <v>2</v>
      </c>
      <c r="D304" s="65">
        <v>146</v>
      </c>
      <c r="E304" s="66">
        <v>146</v>
      </c>
      <c r="F304" s="67"/>
      <c r="G304" s="65">
        <f>B304-C304</f>
        <v>2</v>
      </c>
      <c r="H304" s="66">
        <f>D304-E304</f>
        <v>0</v>
      </c>
      <c r="I304" s="20">
        <f>IF(C304=0, "-", IF(G304/C304&lt;10, G304/C304, "&gt;999%"))</f>
        <v>1</v>
      </c>
      <c r="J304" s="21">
        <f>IF(E304=0, "-", IF(H304/E304&lt;10, H304/E304, "&gt;999%"))</f>
        <v>0</v>
      </c>
    </row>
    <row r="305" spans="1:10" x14ac:dyDescent="0.25">
      <c r="A305" s="158" t="s">
        <v>316</v>
      </c>
      <c r="B305" s="65">
        <v>5</v>
      </c>
      <c r="C305" s="66">
        <v>8</v>
      </c>
      <c r="D305" s="65">
        <v>125</v>
      </c>
      <c r="E305" s="66">
        <v>166</v>
      </c>
      <c r="F305" s="67"/>
      <c r="G305" s="65">
        <f>B305-C305</f>
        <v>-3</v>
      </c>
      <c r="H305" s="66">
        <f>D305-E305</f>
        <v>-41</v>
      </c>
      <c r="I305" s="20">
        <f>IF(C305=0, "-", IF(G305/C305&lt;10, G305/C305, "&gt;999%"))</f>
        <v>-0.375</v>
      </c>
      <c r="J305" s="21">
        <f>IF(E305=0, "-", IF(H305/E305&lt;10, H305/E305, "&gt;999%"))</f>
        <v>-0.24698795180722891</v>
      </c>
    </row>
    <row r="306" spans="1:10" s="160" customFormat="1" x14ac:dyDescent="0.25">
      <c r="A306" s="178" t="s">
        <v>578</v>
      </c>
      <c r="B306" s="71">
        <v>27</v>
      </c>
      <c r="C306" s="72">
        <v>14</v>
      </c>
      <c r="D306" s="71">
        <v>364</v>
      </c>
      <c r="E306" s="72">
        <v>360</v>
      </c>
      <c r="F306" s="73"/>
      <c r="G306" s="71">
        <f>B306-C306</f>
        <v>13</v>
      </c>
      <c r="H306" s="72">
        <f>D306-E306</f>
        <v>4</v>
      </c>
      <c r="I306" s="37">
        <f>IF(C306=0, "-", IF(G306/C306&lt;10, G306/C306, "&gt;999%"))</f>
        <v>0.9285714285714286</v>
      </c>
      <c r="J306" s="38">
        <f>IF(E306=0, "-", IF(H306/E306&lt;10, H306/E306, "&gt;999%"))</f>
        <v>1.1111111111111112E-2</v>
      </c>
    </row>
    <row r="307" spans="1:10" x14ac:dyDescent="0.25">
      <c r="A307" s="177"/>
      <c r="B307" s="143"/>
      <c r="C307" s="144"/>
      <c r="D307" s="143"/>
      <c r="E307" s="144"/>
      <c r="F307" s="145"/>
      <c r="G307" s="143"/>
      <c r="H307" s="144"/>
      <c r="I307" s="151"/>
      <c r="J307" s="152"/>
    </row>
    <row r="308" spans="1:10" s="139" customFormat="1" x14ac:dyDescent="0.25">
      <c r="A308" s="159" t="s">
        <v>66</v>
      </c>
      <c r="B308" s="65"/>
      <c r="C308" s="66"/>
      <c r="D308" s="65"/>
      <c r="E308" s="66"/>
      <c r="F308" s="67"/>
      <c r="G308" s="65"/>
      <c r="H308" s="66"/>
      <c r="I308" s="20"/>
      <c r="J308" s="21"/>
    </row>
    <row r="309" spans="1:10" x14ac:dyDescent="0.25">
      <c r="A309" s="158" t="s">
        <v>275</v>
      </c>
      <c r="B309" s="65">
        <v>0</v>
      </c>
      <c r="C309" s="66">
        <v>0</v>
      </c>
      <c r="D309" s="65">
        <v>2</v>
      </c>
      <c r="E309" s="66">
        <v>4</v>
      </c>
      <c r="F309" s="67"/>
      <c r="G309" s="65">
        <f>B309-C309</f>
        <v>0</v>
      </c>
      <c r="H309" s="66">
        <f>D309-E309</f>
        <v>-2</v>
      </c>
      <c r="I309" s="20" t="str">
        <f>IF(C309=0, "-", IF(G309/C309&lt;10, G309/C309, "&gt;999%"))</f>
        <v>-</v>
      </c>
      <c r="J309" s="21">
        <f>IF(E309=0, "-", IF(H309/E309&lt;10, H309/E309, "&gt;999%"))</f>
        <v>-0.5</v>
      </c>
    </row>
    <row r="310" spans="1:10" x14ac:dyDescent="0.25">
      <c r="A310" s="158" t="s">
        <v>215</v>
      </c>
      <c r="B310" s="65">
        <v>0</v>
      </c>
      <c r="C310" s="66">
        <v>0</v>
      </c>
      <c r="D310" s="65">
        <v>5</v>
      </c>
      <c r="E310" s="66">
        <v>4</v>
      </c>
      <c r="F310" s="67"/>
      <c r="G310" s="65">
        <f>B310-C310</f>
        <v>0</v>
      </c>
      <c r="H310" s="66">
        <f>D310-E310</f>
        <v>1</v>
      </c>
      <c r="I310" s="20" t="str">
        <f>IF(C310=0, "-", IF(G310/C310&lt;10, G310/C310, "&gt;999%"))</f>
        <v>-</v>
      </c>
      <c r="J310" s="21">
        <f>IF(E310=0, "-", IF(H310/E310&lt;10, H310/E310, "&gt;999%"))</f>
        <v>0.25</v>
      </c>
    </row>
    <row r="311" spans="1:10" x14ac:dyDescent="0.25">
      <c r="A311" s="158" t="s">
        <v>336</v>
      </c>
      <c r="B311" s="65">
        <v>1</v>
      </c>
      <c r="C311" s="66">
        <v>1</v>
      </c>
      <c r="D311" s="65">
        <v>12</v>
      </c>
      <c r="E311" s="66">
        <v>14</v>
      </c>
      <c r="F311" s="67"/>
      <c r="G311" s="65">
        <f>B311-C311</f>
        <v>0</v>
      </c>
      <c r="H311" s="66">
        <f>D311-E311</f>
        <v>-2</v>
      </c>
      <c r="I311" s="20">
        <f>IF(C311=0, "-", IF(G311/C311&lt;10, G311/C311, "&gt;999%"))</f>
        <v>0</v>
      </c>
      <c r="J311" s="21">
        <f>IF(E311=0, "-", IF(H311/E311&lt;10, H311/E311, "&gt;999%"))</f>
        <v>-0.14285714285714285</v>
      </c>
    </row>
    <row r="312" spans="1:10" x14ac:dyDescent="0.25">
      <c r="A312" s="158" t="s">
        <v>193</v>
      </c>
      <c r="B312" s="65">
        <v>5</v>
      </c>
      <c r="C312" s="66">
        <v>6</v>
      </c>
      <c r="D312" s="65">
        <v>37</v>
      </c>
      <c r="E312" s="66">
        <v>37</v>
      </c>
      <c r="F312" s="67"/>
      <c r="G312" s="65">
        <f>B312-C312</f>
        <v>-1</v>
      </c>
      <c r="H312" s="66">
        <f>D312-E312</f>
        <v>0</v>
      </c>
      <c r="I312" s="20">
        <f>IF(C312=0, "-", IF(G312/C312&lt;10, G312/C312, "&gt;999%"))</f>
        <v>-0.16666666666666666</v>
      </c>
      <c r="J312" s="21">
        <f>IF(E312=0, "-", IF(H312/E312&lt;10, H312/E312, "&gt;999%"))</f>
        <v>0</v>
      </c>
    </row>
    <row r="313" spans="1:10" s="160" customFormat="1" x14ac:dyDescent="0.25">
      <c r="A313" s="178" t="s">
        <v>579</v>
      </c>
      <c r="B313" s="71">
        <v>6</v>
      </c>
      <c r="C313" s="72">
        <v>7</v>
      </c>
      <c r="D313" s="71">
        <v>56</v>
      </c>
      <c r="E313" s="72">
        <v>59</v>
      </c>
      <c r="F313" s="73"/>
      <c r="G313" s="71">
        <f>B313-C313</f>
        <v>-1</v>
      </c>
      <c r="H313" s="72">
        <f>D313-E313</f>
        <v>-3</v>
      </c>
      <c r="I313" s="37">
        <f>IF(C313=0, "-", IF(G313/C313&lt;10, G313/C313, "&gt;999%"))</f>
        <v>-0.14285714285714285</v>
      </c>
      <c r="J313" s="38">
        <f>IF(E313=0, "-", IF(H313/E313&lt;10, H313/E313, "&gt;999%"))</f>
        <v>-5.0847457627118647E-2</v>
      </c>
    </row>
    <row r="314" spans="1:10" x14ac:dyDescent="0.25">
      <c r="A314" s="177"/>
      <c r="B314" s="143"/>
      <c r="C314" s="144"/>
      <c r="D314" s="143"/>
      <c r="E314" s="144"/>
      <c r="F314" s="145"/>
      <c r="G314" s="143"/>
      <c r="H314" s="144"/>
      <c r="I314" s="151"/>
      <c r="J314" s="152"/>
    </row>
    <row r="315" spans="1:10" s="139" customFormat="1" x14ac:dyDescent="0.25">
      <c r="A315" s="159" t="s">
        <v>67</v>
      </c>
      <c r="B315" s="65"/>
      <c r="C315" s="66"/>
      <c r="D315" s="65"/>
      <c r="E315" s="66"/>
      <c r="F315" s="67"/>
      <c r="G315" s="65"/>
      <c r="H315" s="66"/>
      <c r="I315" s="20"/>
      <c r="J315" s="21"/>
    </row>
    <row r="316" spans="1:10" x14ac:dyDescent="0.25">
      <c r="A316" s="158" t="s">
        <v>317</v>
      </c>
      <c r="B316" s="65">
        <v>15</v>
      </c>
      <c r="C316" s="66">
        <v>4</v>
      </c>
      <c r="D316" s="65">
        <v>120</v>
      </c>
      <c r="E316" s="66">
        <v>71</v>
      </c>
      <c r="F316" s="67"/>
      <c r="G316" s="65">
        <f t="shared" ref="G316:G325" si="64">B316-C316</f>
        <v>11</v>
      </c>
      <c r="H316" s="66">
        <f t="shared" ref="H316:H325" si="65">D316-E316</f>
        <v>49</v>
      </c>
      <c r="I316" s="20">
        <f t="shared" ref="I316:I325" si="66">IF(C316=0, "-", IF(G316/C316&lt;10, G316/C316, "&gt;999%"))</f>
        <v>2.75</v>
      </c>
      <c r="J316" s="21">
        <f t="shared" ref="J316:J325" si="67">IF(E316=0, "-", IF(H316/E316&lt;10, H316/E316, "&gt;999%"))</f>
        <v>0.6901408450704225</v>
      </c>
    </row>
    <row r="317" spans="1:10" x14ac:dyDescent="0.25">
      <c r="A317" s="158" t="s">
        <v>318</v>
      </c>
      <c r="B317" s="65">
        <v>4</v>
      </c>
      <c r="C317" s="66">
        <v>5</v>
      </c>
      <c r="D317" s="65">
        <v>88</v>
      </c>
      <c r="E317" s="66">
        <v>37</v>
      </c>
      <c r="F317" s="67"/>
      <c r="G317" s="65">
        <f t="shared" si="64"/>
        <v>-1</v>
      </c>
      <c r="H317" s="66">
        <f t="shared" si="65"/>
        <v>51</v>
      </c>
      <c r="I317" s="20">
        <f t="shared" si="66"/>
        <v>-0.2</v>
      </c>
      <c r="J317" s="21">
        <f t="shared" si="67"/>
        <v>1.3783783783783783</v>
      </c>
    </row>
    <row r="318" spans="1:10" x14ac:dyDescent="0.25">
      <c r="A318" s="158" t="s">
        <v>445</v>
      </c>
      <c r="B318" s="65">
        <v>0</v>
      </c>
      <c r="C318" s="66">
        <v>0</v>
      </c>
      <c r="D318" s="65">
        <v>4</v>
      </c>
      <c r="E318" s="66">
        <v>8</v>
      </c>
      <c r="F318" s="67"/>
      <c r="G318" s="65">
        <f t="shared" si="64"/>
        <v>0</v>
      </c>
      <c r="H318" s="66">
        <f t="shared" si="65"/>
        <v>-4</v>
      </c>
      <c r="I318" s="20" t="str">
        <f t="shared" si="66"/>
        <v>-</v>
      </c>
      <c r="J318" s="21">
        <f t="shared" si="67"/>
        <v>-0.5</v>
      </c>
    </row>
    <row r="319" spans="1:10" x14ac:dyDescent="0.25">
      <c r="A319" s="158" t="s">
        <v>179</v>
      </c>
      <c r="B319" s="65">
        <v>0</v>
      </c>
      <c r="C319" s="66">
        <v>0</v>
      </c>
      <c r="D319" s="65">
        <v>9</v>
      </c>
      <c r="E319" s="66">
        <v>5</v>
      </c>
      <c r="F319" s="67"/>
      <c r="G319" s="65">
        <f t="shared" si="64"/>
        <v>0</v>
      </c>
      <c r="H319" s="66">
        <f t="shared" si="65"/>
        <v>4</v>
      </c>
      <c r="I319" s="20" t="str">
        <f t="shared" si="66"/>
        <v>-</v>
      </c>
      <c r="J319" s="21">
        <f t="shared" si="67"/>
        <v>0.8</v>
      </c>
    </row>
    <row r="320" spans="1:10" x14ac:dyDescent="0.25">
      <c r="A320" s="158" t="s">
        <v>348</v>
      </c>
      <c r="B320" s="65">
        <v>12</v>
      </c>
      <c r="C320" s="66">
        <v>12</v>
      </c>
      <c r="D320" s="65">
        <v>164</v>
      </c>
      <c r="E320" s="66">
        <v>161</v>
      </c>
      <c r="F320" s="67"/>
      <c r="G320" s="65">
        <f t="shared" si="64"/>
        <v>0</v>
      </c>
      <c r="H320" s="66">
        <f t="shared" si="65"/>
        <v>3</v>
      </c>
      <c r="I320" s="20">
        <f t="shared" si="66"/>
        <v>0</v>
      </c>
      <c r="J320" s="21">
        <f t="shared" si="67"/>
        <v>1.8633540372670808E-2</v>
      </c>
    </row>
    <row r="321" spans="1:10" x14ac:dyDescent="0.25">
      <c r="A321" s="158" t="s">
        <v>388</v>
      </c>
      <c r="B321" s="65">
        <v>0</v>
      </c>
      <c r="C321" s="66">
        <v>1</v>
      </c>
      <c r="D321" s="65">
        <v>0</v>
      </c>
      <c r="E321" s="66">
        <v>15</v>
      </c>
      <c r="F321" s="67"/>
      <c r="G321" s="65">
        <f t="shared" si="64"/>
        <v>-1</v>
      </c>
      <c r="H321" s="66">
        <f t="shared" si="65"/>
        <v>-15</v>
      </c>
      <c r="I321" s="20">
        <f t="shared" si="66"/>
        <v>-1</v>
      </c>
      <c r="J321" s="21">
        <f t="shared" si="67"/>
        <v>-1</v>
      </c>
    </row>
    <row r="322" spans="1:10" x14ac:dyDescent="0.25">
      <c r="A322" s="158" t="s">
        <v>389</v>
      </c>
      <c r="B322" s="65">
        <v>8</v>
      </c>
      <c r="C322" s="66">
        <v>4</v>
      </c>
      <c r="D322" s="65">
        <v>76</v>
      </c>
      <c r="E322" s="66">
        <v>69</v>
      </c>
      <c r="F322" s="67"/>
      <c r="G322" s="65">
        <f t="shared" si="64"/>
        <v>4</v>
      </c>
      <c r="H322" s="66">
        <f t="shared" si="65"/>
        <v>7</v>
      </c>
      <c r="I322" s="20">
        <f t="shared" si="66"/>
        <v>1</v>
      </c>
      <c r="J322" s="21">
        <f t="shared" si="67"/>
        <v>0.10144927536231885</v>
      </c>
    </row>
    <row r="323" spans="1:10" x14ac:dyDescent="0.25">
      <c r="A323" s="158" t="s">
        <v>455</v>
      </c>
      <c r="B323" s="65">
        <v>7</v>
      </c>
      <c r="C323" s="66">
        <v>0</v>
      </c>
      <c r="D323" s="65">
        <v>33</v>
      </c>
      <c r="E323" s="66">
        <v>10</v>
      </c>
      <c r="F323" s="67"/>
      <c r="G323" s="65">
        <f t="shared" si="64"/>
        <v>7</v>
      </c>
      <c r="H323" s="66">
        <f t="shared" si="65"/>
        <v>23</v>
      </c>
      <c r="I323" s="20" t="str">
        <f t="shared" si="66"/>
        <v>-</v>
      </c>
      <c r="J323" s="21">
        <f t="shared" si="67"/>
        <v>2.2999999999999998</v>
      </c>
    </row>
    <row r="324" spans="1:10" x14ac:dyDescent="0.25">
      <c r="A324" s="158" t="s">
        <v>468</v>
      </c>
      <c r="B324" s="65">
        <v>20</v>
      </c>
      <c r="C324" s="66">
        <v>2</v>
      </c>
      <c r="D324" s="65">
        <v>238</v>
      </c>
      <c r="E324" s="66">
        <v>157</v>
      </c>
      <c r="F324" s="67"/>
      <c r="G324" s="65">
        <f t="shared" si="64"/>
        <v>18</v>
      </c>
      <c r="H324" s="66">
        <f t="shared" si="65"/>
        <v>81</v>
      </c>
      <c r="I324" s="20">
        <f t="shared" si="66"/>
        <v>9</v>
      </c>
      <c r="J324" s="21">
        <f t="shared" si="67"/>
        <v>0.51592356687898089</v>
      </c>
    </row>
    <row r="325" spans="1:10" s="160" customFormat="1" x14ac:dyDescent="0.25">
      <c r="A325" s="178" t="s">
        <v>580</v>
      </c>
      <c r="B325" s="71">
        <v>66</v>
      </c>
      <c r="C325" s="72">
        <v>28</v>
      </c>
      <c r="D325" s="71">
        <v>732</v>
      </c>
      <c r="E325" s="72">
        <v>533</v>
      </c>
      <c r="F325" s="73"/>
      <c r="G325" s="71">
        <f t="shared" si="64"/>
        <v>38</v>
      </c>
      <c r="H325" s="72">
        <f t="shared" si="65"/>
        <v>199</v>
      </c>
      <c r="I325" s="37">
        <f t="shared" si="66"/>
        <v>1.3571428571428572</v>
      </c>
      <c r="J325" s="38">
        <f t="shared" si="67"/>
        <v>0.37335834896810505</v>
      </c>
    </row>
    <row r="326" spans="1:10" x14ac:dyDescent="0.25">
      <c r="A326" s="177"/>
      <c r="B326" s="143"/>
      <c r="C326" s="144"/>
      <c r="D326" s="143"/>
      <c r="E326" s="144"/>
      <c r="F326" s="145"/>
      <c r="G326" s="143"/>
      <c r="H326" s="144"/>
      <c r="I326" s="151"/>
      <c r="J326" s="152"/>
    </row>
    <row r="327" spans="1:10" s="139" customFormat="1" x14ac:dyDescent="0.25">
      <c r="A327" s="159" t="s">
        <v>68</v>
      </c>
      <c r="B327" s="65"/>
      <c r="C327" s="66"/>
      <c r="D327" s="65"/>
      <c r="E327" s="66"/>
      <c r="F327" s="67"/>
      <c r="G327" s="65"/>
      <c r="H327" s="66"/>
      <c r="I327" s="20"/>
      <c r="J327" s="21"/>
    </row>
    <row r="328" spans="1:10" x14ac:dyDescent="0.25">
      <c r="A328" s="158" t="s">
        <v>276</v>
      </c>
      <c r="B328" s="65">
        <v>0</v>
      </c>
      <c r="C328" s="66">
        <v>1</v>
      </c>
      <c r="D328" s="65">
        <v>0</v>
      </c>
      <c r="E328" s="66">
        <v>2</v>
      </c>
      <c r="F328" s="67"/>
      <c r="G328" s="65">
        <f t="shared" ref="G328:G337" si="68">B328-C328</f>
        <v>-1</v>
      </c>
      <c r="H328" s="66">
        <f t="shared" ref="H328:H337" si="69">D328-E328</f>
        <v>-2</v>
      </c>
      <c r="I328" s="20">
        <f t="shared" ref="I328:I337" si="70">IF(C328=0, "-", IF(G328/C328&lt;10, G328/C328, "&gt;999%"))</f>
        <v>-1</v>
      </c>
      <c r="J328" s="21">
        <f t="shared" ref="J328:J337" si="71">IF(E328=0, "-", IF(H328/E328&lt;10, H328/E328, "&gt;999%"))</f>
        <v>-1</v>
      </c>
    </row>
    <row r="329" spans="1:10" x14ac:dyDescent="0.25">
      <c r="A329" s="158" t="s">
        <v>300</v>
      </c>
      <c r="B329" s="65">
        <v>2</v>
      </c>
      <c r="C329" s="66">
        <v>1</v>
      </c>
      <c r="D329" s="65">
        <v>19</v>
      </c>
      <c r="E329" s="66">
        <v>20</v>
      </c>
      <c r="F329" s="67"/>
      <c r="G329" s="65">
        <f t="shared" si="68"/>
        <v>1</v>
      </c>
      <c r="H329" s="66">
        <f t="shared" si="69"/>
        <v>-1</v>
      </c>
      <c r="I329" s="20">
        <f t="shared" si="70"/>
        <v>1</v>
      </c>
      <c r="J329" s="21">
        <f t="shared" si="71"/>
        <v>-0.05</v>
      </c>
    </row>
    <row r="330" spans="1:10" x14ac:dyDescent="0.25">
      <c r="A330" s="158" t="s">
        <v>216</v>
      </c>
      <c r="B330" s="65">
        <v>1</v>
      </c>
      <c r="C330" s="66">
        <v>3</v>
      </c>
      <c r="D330" s="65">
        <v>25</v>
      </c>
      <c r="E330" s="66">
        <v>48</v>
      </c>
      <c r="F330" s="67"/>
      <c r="G330" s="65">
        <f t="shared" si="68"/>
        <v>-2</v>
      </c>
      <c r="H330" s="66">
        <f t="shared" si="69"/>
        <v>-23</v>
      </c>
      <c r="I330" s="20">
        <f t="shared" si="70"/>
        <v>-0.66666666666666663</v>
      </c>
      <c r="J330" s="21">
        <f t="shared" si="71"/>
        <v>-0.47916666666666669</v>
      </c>
    </row>
    <row r="331" spans="1:10" x14ac:dyDescent="0.25">
      <c r="A331" s="158" t="s">
        <v>456</v>
      </c>
      <c r="B331" s="65">
        <v>0</v>
      </c>
      <c r="C331" s="66">
        <v>1</v>
      </c>
      <c r="D331" s="65">
        <v>9</v>
      </c>
      <c r="E331" s="66">
        <v>8</v>
      </c>
      <c r="F331" s="67"/>
      <c r="G331" s="65">
        <f t="shared" si="68"/>
        <v>-1</v>
      </c>
      <c r="H331" s="66">
        <f t="shared" si="69"/>
        <v>1</v>
      </c>
      <c r="I331" s="20">
        <f t="shared" si="70"/>
        <v>-1</v>
      </c>
      <c r="J331" s="21">
        <f t="shared" si="71"/>
        <v>0.125</v>
      </c>
    </row>
    <row r="332" spans="1:10" x14ac:dyDescent="0.25">
      <c r="A332" s="158" t="s">
        <v>469</v>
      </c>
      <c r="B332" s="65">
        <v>10</v>
      </c>
      <c r="C332" s="66">
        <v>7</v>
      </c>
      <c r="D332" s="65">
        <v>87</v>
      </c>
      <c r="E332" s="66">
        <v>99</v>
      </c>
      <c r="F332" s="67"/>
      <c r="G332" s="65">
        <f t="shared" si="68"/>
        <v>3</v>
      </c>
      <c r="H332" s="66">
        <f t="shared" si="69"/>
        <v>-12</v>
      </c>
      <c r="I332" s="20">
        <f t="shared" si="70"/>
        <v>0.42857142857142855</v>
      </c>
      <c r="J332" s="21">
        <f t="shared" si="71"/>
        <v>-0.12121212121212122</v>
      </c>
    </row>
    <row r="333" spans="1:10" x14ac:dyDescent="0.25">
      <c r="A333" s="158" t="s">
        <v>390</v>
      </c>
      <c r="B333" s="65">
        <v>0</v>
      </c>
      <c r="C333" s="66">
        <v>1</v>
      </c>
      <c r="D333" s="65">
        <v>0</v>
      </c>
      <c r="E333" s="66">
        <v>2</v>
      </c>
      <c r="F333" s="67"/>
      <c r="G333" s="65">
        <f t="shared" si="68"/>
        <v>-1</v>
      </c>
      <c r="H333" s="66">
        <f t="shared" si="69"/>
        <v>-2</v>
      </c>
      <c r="I333" s="20">
        <f t="shared" si="70"/>
        <v>-1</v>
      </c>
      <c r="J333" s="21">
        <f t="shared" si="71"/>
        <v>-1</v>
      </c>
    </row>
    <row r="334" spans="1:10" x14ac:dyDescent="0.25">
      <c r="A334" s="158" t="s">
        <v>419</v>
      </c>
      <c r="B334" s="65">
        <v>4</v>
      </c>
      <c r="C334" s="66">
        <v>4</v>
      </c>
      <c r="D334" s="65">
        <v>36</v>
      </c>
      <c r="E334" s="66">
        <v>20</v>
      </c>
      <c r="F334" s="67"/>
      <c r="G334" s="65">
        <f t="shared" si="68"/>
        <v>0</v>
      </c>
      <c r="H334" s="66">
        <f t="shared" si="69"/>
        <v>16</v>
      </c>
      <c r="I334" s="20">
        <f t="shared" si="70"/>
        <v>0</v>
      </c>
      <c r="J334" s="21">
        <f t="shared" si="71"/>
        <v>0.8</v>
      </c>
    </row>
    <row r="335" spans="1:10" x14ac:dyDescent="0.25">
      <c r="A335" s="158" t="s">
        <v>319</v>
      </c>
      <c r="B335" s="65">
        <v>0</v>
      </c>
      <c r="C335" s="66">
        <v>3</v>
      </c>
      <c r="D335" s="65">
        <v>1</v>
      </c>
      <c r="E335" s="66">
        <v>88</v>
      </c>
      <c r="F335" s="67"/>
      <c r="G335" s="65">
        <f t="shared" si="68"/>
        <v>-3</v>
      </c>
      <c r="H335" s="66">
        <f t="shared" si="69"/>
        <v>-87</v>
      </c>
      <c r="I335" s="20">
        <f t="shared" si="70"/>
        <v>-1</v>
      </c>
      <c r="J335" s="21">
        <f t="shared" si="71"/>
        <v>-0.98863636363636365</v>
      </c>
    </row>
    <row r="336" spans="1:10" x14ac:dyDescent="0.25">
      <c r="A336" s="158" t="s">
        <v>349</v>
      </c>
      <c r="B336" s="65">
        <v>3</v>
      </c>
      <c r="C336" s="66">
        <v>10</v>
      </c>
      <c r="D336" s="65">
        <v>75</v>
      </c>
      <c r="E336" s="66">
        <v>124</v>
      </c>
      <c r="F336" s="67"/>
      <c r="G336" s="65">
        <f t="shared" si="68"/>
        <v>-7</v>
      </c>
      <c r="H336" s="66">
        <f t="shared" si="69"/>
        <v>-49</v>
      </c>
      <c r="I336" s="20">
        <f t="shared" si="70"/>
        <v>-0.7</v>
      </c>
      <c r="J336" s="21">
        <f t="shared" si="71"/>
        <v>-0.39516129032258063</v>
      </c>
    </row>
    <row r="337" spans="1:10" s="160" customFormat="1" x14ac:dyDescent="0.25">
      <c r="A337" s="178" t="s">
        <v>581</v>
      </c>
      <c r="B337" s="71">
        <v>20</v>
      </c>
      <c r="C337" s="72">
        <v>31</v>
      </c>
      <c r="D337" s="71">
        <v>252</v>
      </c>
      <c r="E337" s="72">
        <v>411</v>
      </c>
      <c r="F337" s="73"/>
      <c r="G337" s="71">
        <f t="shared" si="68"/>
        <v>-11</v>
      </c>
      <c r="H337" s="72">
        <f t="shared" si="69"/>
        <v>-159</v>
      </c>
      <c r="I337" s="37">
        <f t="shared" si="70"/>
        <v>-0.35483870967741937</v>
      </c>
      <c r="J337" s="38">
        <f t="shared" si="71"/>
        <v>-0.38686131386861317</v>
      </c>
    </row>
    <row r="338" spans="1:10" x14ac:dyDescent="0.25">
      <c r="A338" s="177"/>
      <c r="B338" s="143"/>
      <c r="C338" s="144"/>
      <c r="D338" s="143"/>
      <c r="E338" s="144"/>
      <c r="F338" s="145"/>
      <c r="G338" s="143"/>
      <c r="H338" s="144"/>
      <c r="I338" s="151"/>
      <c r="J338" s="152"/>
    </row>
    <row r="339" spans="1:10" s="139" customFormat="1" x14ac:dyDescent="0.25">
      <c r="A339" s="159" t="s">
        <v>69</v>
      </c>
      <c r="B339" s="65"/>
      <c r="C339" s="66"/>
      <c r="D339" s="65"/>
      <c r="E339" s="66"/>
      <c r="F339" s="67"/>
      <c r="G339" s="65"/>
      <c r="H339" s="66"/>
      <c r="I339" s="20"/>
      <c r="J339" s="21"/>
    </row>
    <row r="340" spans="1:10" x14ac:dyDescent="0.25">
      <c r="A340" s="158" t="s">
        <v>320</v>
      </c>
      <c r="B340" s="65">
        <v>0</v>
      </c>
      <c r="C340" s="66">
        <v>0</v>
      </c>
      <c r="D340" s="65">
        <v>6</v>
      </c>
      <c r="E340" s="66">
        <v>9</v>
      </c>
      <c r="F340" s="67"/>
      <c r="G340" s="65">
        <f t="shared" ref="G340:G347" si="72">B340-C340</f>
        <v>0</v>
      </c>
      <c r="H340" s="66">
        <f t="shared" ref="H340:H347" si="73">D340-E340</f>
        <v>-3</v>
      </c>
      <c r="I340" s="20" t="str">
        <f t="shared" ref="I340:I347" si="74">IF(C340=0, "-", IF(G340/C340&lt;10, G340/C340, "&gt;999%"))</f>
        <v>-</v>
      </c>
      <c r="J340" s="21">
        <f t="shared" ref="J340:J347" si="75">IF(E340=0, "-", IF(H340/E340&lt;10, H340/E340, "&gt;999%"))</f>
        <v>-0.33333333333333331</v>
      </c>
    </row>
    <row r="341" spans="1:10" x14ac:dyDescent="0.25">
      <c r="A341" s="158" t="s">
        <v>350</v>
      </c>
      <c r="B341" s="65">
        <v>1</v>
      </c>
      <c r="C341" s="66">
        <v>0</v>
      </c>
      <c r="D341" s="65">
        <v>13</v>
      </c>
      <c r="E341" s="66">
        <v>5</v>
      </c>
      <c r="F341" s="67"/>
      <c r="G341" s="65">
        <f t="shared" si="72"/>
        <v>1</v>
      </c>
      <c r="H341" s="66">
        <f t="shared" si="73"/>
        <v>8</v>
      </c>
      <c r="I341" s="20" t="str">
        <f t="shared" si="74"/>
        <v>-</v>
      </c>
      <c r="J341" s="21">
        <f t="shared" si="75"/>
        <v>1.6</v>
      </c>
    </row>
    <row r="342" spans="1:10" x14ac:dyDescent="0.25">
      <c r="A342" s="158" t="s">
        <v>351</v>
      </c>
      <c r="B342" s="65">
        <v>0</v>
      </c>
      <c r="C342" s="66">
        <v>0</v>
      </c>
      <c r="D342" s="65">
        <v>2</v>
      </c>
      <c r="E342" s="66">
        <v>2</v>
      </c>
      <c r="F342" s="67"/>
      <c r="G342" s="65">
        <f t="shared" si="72"/>
        <v>0</v>
      </c>
      <c r="H342" s="66">
        <f t="shared" si="73"/>
        <v>0</v>
      </c>
      <c r="I342" s="20" t="str">
        <f t="shared" si="74"/>
        <v>-</v>
      </c>
      <c r="J342" s="21">
        <f t="shared" si="75"/>
        <v>0</v>
      </c>
    </row>
    <row r="343" spans="1:10" x14ac:dyDescent="0.25">
      <c r="A343" s="158" t="s">
        <v>220</v>
      </c>
      <c r="B343" s="65">
        <v>1</v>
      </c>
      <c r="C343" s="66">
        <v>0</v>
      </c>
      <c r="D343" s="65">
        <v>3</v>
      </c>
      <c r="E343" s="66">
        <v>1</v>
      </c>
      <c r="F343" s="67"/>
      <c r="G343" s="65">
        <f t="shared" si="72"/>
        <v>1</v>
      </c>
      <c r="H343" s="66">
        <f t="shared" si="73"/>
        <v>2</v>
      </c>
      <c r="I343" s="20" t="str">
        <f t="shared" si="74"/>
        <v>-</v>
      </c>
      <c r="J343" s="21">
        <f t="shared" si="75"/>
        <v>2</v>
      </c>
    </row>
    <row r="344" spans="1:10" x14ac:dyDescent="0.25">
      <c r="A344" s="158" t="s">
        <v>486</v>
      </c>
      <c r="B344" s="65">
        <v>0</v>
      </c>
      <c r="C344" s="66">
        <v>0</v>
      </c>
      <c r="D344" s="65">
        <v>0</v>
      </c>
      <c r="E344" s="66">
        <v>1</v>
      </c>
      <c r="F344" s="67"/>
      <c r="G344" s="65">
        <f t="shared" si="72"/>
        <v>0</v>
      </c>
      <c r="H344" s="66">
        <f t="shared" si="73"/>
        <v>-1</v>
      </c>
      <c r="I344" s="20" t="str">
        <f t="shared" si="74"/>
        <v>-</v>
      </c>
      <c r="J344" s="21">
        <f t="shared" si="75"/>
        <v>-1</v>
      </c>
    </row>
    <row r="345" spans="1:10" x14ac:dyDescent="0.25">
      <c r="A345" s="158" t="s">
        <v>446</v>
      </c>
      <c r="B345" s="65">
        <v>0</v>
      </c>
      <c r="C345" s="66">
        <v>0</v>
      </c>
      <c r="D345" s="65">
        <v>6</v>
      </c>
      <c r="E345" s="66">
        <v>1</v>
      </c>
      <c r="F345" s="67"/>
      <c r="G345" s="65">
        <f t="shared" si="72"/>
        <v>0</v>
      </c>
      <c r="H345" s="66">
        <f t="shared" si="73"/>
        <v>5</v>
      </c>
      <c r="I345" s="20" t="str">
        <f t="shared" si="74"/>
        <v>-</v>
      </c>
      <c r="J345" s="21">
        <f t="shared" si="75"/>
        <v>5</v>
      </c>
    </row>
    <row r="346" spans="1:10" x14ac:dyDescent="0.25">
      <c r="A346" s="158" t="s">
        <v>436</v>
      </c>
      <c r="B346" s="65">
        <v>0</v>
      </c>
      <c r="C346" s="66">
        <v>0</v>
      </c>
      <c r="D346" s="65">
        <v>4</v>
      </c>
      <c r="E346" s="66">
        <v>0</v>
      </c>
      <c r="F346" s="67"/>
      <c r="G346" s="65">
        <f t="shared" si="72"/>
        <v>0</v>
      </c>
      <c r="H346" s="66">
        <f t="shared" si="73"/>
        <v>4</v>
      </c>
      <c r="I346" s="20" t="str">
        <f t="shared" si="74"/>
        <v>-</v>
      </c>
      <c r="J346" s="21" t="str">
        <f t="shared" si="75"/>
        <v>-</v>
      </c>
    </row>
    <row r="347" spans="1:10" s="160" customFormat="1" x14ac:dyDescent="0.25">
      <c r="A347" s="178" t="s">
        <v>582</v>
      </c>
      <c r="B347" s="71">
        <v>2</v>
      </c>
      <c r="C347" s="72">
        <v>0</v>
      </c>
      <c r="D347" s="71">
        <v>34</v>
      </c>
      <c r="E347" s="72">
        <v>19</v>
      </c>
      <c r="F347" s="73"/>
      <c r="G347" s="71">
        <f t="shared" si="72"/>
        <v>2</v>
      </c>
      <c r="H347" s="72">
        <f t="shared" si="73"/>
        <v>15</v>
      </c>
      <c r="I347" s="37" t="str">
        <f t="shared" si="74"/>
        <v>-</v>
      </c>
      <c r="J347" s="38">
        <f t="shared" si="75"/>
        <v>0.78947368421052633</v>
      </c>
    </row>
    <row r="348" spans="1:10" x14ac:dyDescent="0.25">
      <c r="A348" s="177"/>
      <c r="B348" s="143"/>
      <c r="C348" s="144"/>
      <c r="D348" s="143"/>
      <c r="E348" s="144"/>
      <c r="F348" s="145"/>
      <c r="G348" s="143"/>
      <c r="H348" s="144"/>
      <c r="I348" s="151"/>
      <c r="J348" s="152"/>
    </row>
    <row r="349" spans="1:10" s="139" customFormat="1" x14ac:dyDescent="0.25">
      <c r="A349" s="159" t="s">
        <v>70</v>
      </c>
      <c r="B349" s="65"/>
      <c r="C349" s="66"/>
      <c r="D349" s="65"/>
      <c r="E349" s="66"/>
      <c r="F349" s="67"/>
      <c r="G349" s="65"/>
      <c r="H349" s="66"/>
      <c r="I349" s="20"/>
      <c r="J349" s="21"/>
    </row>
    <row r="350" spans="1:10" x14ac:dyDescent="0.25">
      <c r="A350" s="158" t="s">
        <v>237</v>
      </c>
      <c r="B350" s="65">
        <v>3</v>
      </c>
      <c r="C350" s="66">
        <v>0</v>
      </c>
      <c r="D350" s="65">
        <v>38</v>
      </c>
      <c r="E350" s="66">
        <v>0</v>
      </c>
      <c r="F350" s="67"/>
      <c r="G350" s="65">
        <f>B350-C350</f>
        <v>3</v>
      </c>
      <c r="H350" s="66">
        <f>D350-E350</f>
        <v>38</v>
      </c>
      <c r="I350" s="20" t="str">
        <f>IF(C350=0, "-", IF(G350/C350&lt;10, G350/C350, "&gt;999%"))</f>
        <v>-</v>
      </c>
      <c r="J350" s="21" t="str">
        <f>IF(E350=0, "-", IF(H350/E350&lt;10, H350/E350, "&gt;999%"))</f>
        <v>-</v>
      </c>
    </row>
    <row r="351" spans="1:10" s="160" customFormat="1" x14ac:dyDescent="0.25">
      <c r="A351" s="178" t="s">
        <v>583</v>
      </c>
      <c r="B351" s="71">
        <v>3</v>
      </c>
      <c r="C351" s="72">
        <v>0</v>
      </c>
      <c r="D351" s="71">
        <v>38</v>
      </c>
      <c r="E351" s="72">
        <v>0</v>
      </c>
      <c r="F351" s="73"/>
      <c r="G351" s="71">
        <f>B351-C351</f>
        <v>3</v>
      </c>
      <c r="H351" s="72">
        <f>D351-E351</f>
        <v>38</v>
      </c>
      <c r="I351" s="37" t="str">
        <f>IF(C351=0, "-", IF(G351/C351&lt;10, G351/C351, "&gt;999%"))</f>
        <v>-</v>
      </c>
      <c r="J351" s="38" t="str">
        <f>IF(E351=0, "-", IF(H351/E351&lt;10, H351/E351, "&gt;999%"))</f>
        <v>-</v>
      </c>
    </row>
    <row r="352" spans="1:10" x14ac:dyDescent="0.25">
      <c r="A352" s="177"/>
      <c r="B352" s="143"/>
      <c r="C352" s="144"/>
      <c r="D352" s="143"/>
      <c r="E352" s="144"/>
      <c r="F352" s="145"/>
      <c r="G352" s="143"/>
      <c r="H352" s="144"/>
      <c r="I352" s="151"/>
      <c r="J352" s="152"/>
    </row>
    <row r="353" spans="1:10" s="139" customFormat="1" x14ac:dyDescent="0.25">
      <c r="A353" s="159" t="s">
        <v>71</v>
      </c>
      <c r="B353" s="65"/>
      <c r="C353" s="66"/>
      <c r="D353" s="65"/>
      <c r="E353" s="66"/>
      <c r="F353" s="67"/>
      <c r="G353" s="65"/>
      <c r="H353" s="66"/>
      <c r="I353" s="20"/>
      <c r="J353" s="21"/>
    </row>
    <row r="354" spans="1:10" x14ac:dyDescent="0.25">
      <c r="A354" s="158" t="s">
        <v>295</v>
      </c>
      <c r="B354" s="65">
        <v>0</v>
      </c>
      <c r="C354" s="66">
        <v>0</v>
      </c>
      <c r="D354" s="65">
        <v>12</v>
      </c>
      <c r="E354" s="66">
        <v>2</v>
      </c>
      <c r="F354" s="67"/>
      <c r="G354" s="65">
        <f t="shared" ref="G354:G361" si="76">B354-C354</f>
        <v>0</v>
      </c>
      <c r="H354" s="66">
        <f t="shared" ref="H354:H361" si="77">D354-E354</f>
        <v>10</v>
      </c>
      <c r="I354" s="20" t="str">
        <f t="shared" ref="I354:I361" si="78">IF(C354=0, "-", IF(G354/C354&lt;10, G354/C354, "&gt;999%"))</f>
        <v>-</v>
      </c>
      <c r="J354" s="21">
        <f t="shared" ref="J354:J361" si="79">IF(E354=0, "-", IF(H354/E354&lt;10, H354/E354, "&gt;999%"))</f>
        <v>5</v>
      </c>
    </row>
    <row r="355" spans="1:10" x14ac:dyDescent="0.25">
      <c r="A355" s="158" t="s">
        <v>289</v>
      </c>
      <c r="B355" s="65">
        <v>0</v>
      </c>
      <c r="C355" s="66">
        <v>0</v>
      </c>
      <c r="D355" s="65">
        <v>1</v>
      </c>
      <c r="E355" s="66">
        <v>2</v>
      </c>
      <c r="F355" s="67"/>
      <c r="G355" s="65">
        <f t="shared" si="76"/>
        <v>0</v>
      </c>
      <c r="H355" s="66">
        <f t="shared" si="77"/>
        <v>-1</v>
      </c>
      <c r="I355" s="20" t="str">
        <f t="shared" si="78"/>
        <v>-</v>
      </c>
      <c r="J355" s="21">
        <f t="shared" si="79"/>
        <v>-0.5</v>
      </c>
    </row>
    <row r="356" spans="1:10" x14ac:dyDescent="0.25">
      <c r="A356" s="158" t="s">
        <v>415</v>
      </c>
      <c r="B356" s="65">
        <v>2</v>
      </c>
      <c r="C356" s="66">
        <v>1</v>
      </c>
      <c r="D356" s="65">
        <v>13</v>
      </c>
      <c r="E356" s="66">
        <v>7</v>
      </c>
      <c r="F356" s="67"/>
      <c r="G356" s="65">
        <f t="shared" si="76"/>
        <v>1</v>
      </c>
      <c r="H356" s="66">
        <f t="shared" si="77"/>
        <v>6</v>
      </c>
      <c r="I356" s="20">
        <f t="shared" si="78"/>
        <v>1</v>
      </c>
      <c r="J356" s="21">
        <f t="shared" si="79"/>
        <v>0.8571428571428571</v>
      </c>
    </row>
    <row r="357" spans="1:10" x14ac:dyDescent="0.25">
      <c r="A357" s="158" t="s">
        <v>416</v>
      </c>
      <c r="B357" s="65">
        <v>1</v>
      </c>
      <c r="C357" s="66">
        <v>1</v>
      </c>
      <c r="D357" s="65">
        <v>13</v>
      </c>
      <c r="E357" s="66">
        <v>6</v>
      </c>
      <c r="F357" s="67"/>
      <c r="G357" s="65">
        <f t="shared" si="76"/>
        <v>0</v>
      </c>
      <c r="H357" s="66">
        <f t="shared" si="77"/>
        <v>7</v>
      </c>
      <c r="I357" s="20">
        <f t="shared" si="78"/>
        <v>0</v>
      </c>
      <c r="J357" s="21">
        <f t="shared" si="79"/>
        <v>1.1666666666666667</v>
      </c>
    </row>
    <row r="358" spans="1:10" x14ac:dyDescent="0.25">
      <c r="A358" s="158" t="s">
        <v>290</v>
      </c>
      <c r="B358" s="65">
        <v>0</v>
      </c>
      <c r="C358" s="66">
        <v>1</v>
      </c>
      <c r="D358" s="65">
        <v>2</v>
      </c>
      <c r="E358" s="66">
        <v>4</v>
      </c>
      <c r="F358" s="67"/>
      <c r="G358" s="65">
        <f t="shared" si="76"/>
        <v>-1</v>
      </c>
      <c r="H358" s="66">
        <f t="shared" si="77"/>
        <v>-2</v>
      </c>
      <c r="I358" s="20">
        <f t="shared" si="78"/>
        <v>-1</v>
      </c>
      <c r="J358" s="21">
        <f t="shared" si="79"/>
        <v>-0.5</v>
      </c>
    </row>
    <row r="359" spans="1:10" x14ac:dyDescent="0.25">
      <c r="A359" s="158" t="s">
        <v>374</v>
      </c>
      <c r="B359" s="65">
        <v>5</v>
      </c>
      <c r="C359" s="66">
        <v>1</v>
      </c>
      <c r="D359" s="65">
        <v>40</v>
      </c>
      <c r="E359" s="66">
        <v>39</v>
      </c>
      <c r="F359" s="67"/>
      <c r="G359" s="65">
        <f t="shared" si="76"/>
        <v>4</v>
      </c>
      <c r="H359" s="66">
        <f t="shared" si="77"/>
        <v>1</v>
      </c>
      <c r="I359" s="20">
        <f t="shared" si="78"/>
        <v>4</v>
      </c>
      <c r="J359" s="21">
        <f t="shared" si="79"/>
        <v>2.564102564102564E-2</v>
      </c>
    </row>
    <row r="360" spans="1:10" x14ac:dyDescent="0.25">
      <c r="A360" s="158" t="s">
        <v>251</v>
      </c>
      <c r="B360" s="65">
        <v>0</v>
      </c>
      <c r="C360" s="66">
        <v>0</v>
      </c>
      <c r="D360" s="65">
        <v>9</v>
      </c>
      <c r="E360" s="66">
        <v>12</v>
      </c>
      <c r="F360" s="67"/>
      <c r="G360" s="65">
        <f t="shared" si="76"/>
        <v>0</v>
      </c>
      <c r="H360" s="66">
        <f t="shared" si="77"/>
        <v>-3</v>
      </c>
      <c r="I360" s="20" t="str">
        <f t="shared" si="78"/>
        <v>-</v>
      </c>
      <c r="J360" s="21">
        <f t="shared" si="79"/>
        <v>-0.25</v>
      </c>
    </row>
    <row r="361" spans="1:10" s="160" customFormat="1" x14ac:dyDescent="0.25">
      <c r="A361" s="178" t="s">
        <v>584</v>
      </c>
      <c r="B361" s="71">
        <v>8</v>
      </c>
      <c r="C361" s="72">
        <v>4</v>
      </c>
      <c r="D361" s="71">
        <v>90</v>
      </c>
      <c r="E361" s="72">
        <v>72</v>
      </c>
      <c r="F361" s="73"/>
      <c r="G361" s="71">
        <f t="shared" si="76"/>
        <v>4</v>
      </c>
      <c r="H361" s="72">
        <f t="shared" si="77"/>
        <v>18</v>
      </c>
      <c r="I361" s="37">
        <f t="shared" si="78"/>
        <v>1</v>
      </c>
      <c r="J361" s="38">
        <f t="shared" si="79"/>
        <v>0.25</v>
      </c>
    </row>
    <row r="362" spans="1:10" x14ac:dyDescent="0.25">
      <c r="A362" s="177"/>
      <c r="B362" s="143"/>
      <c r="C362" s="144"/>
      <c r="D362" s="143"/>
      <c r="E362" s="144"/>
      <c r="F362" s="145"/>
      <c r="G362" s="143"/>
      <c r="H362" s="144"/>
      <c r="I362" s="151"/>
      <c r="J362" s="152"/>
    </row>
    <row r="363" spans="1:10" s="139" customFormat="1" x14ac:dyDescent="0.25">
      <c r="A363" s="159" t="s">
        <v>72</v>
      </c>
      <c r="B363" s="65"/>
      <c r="C363" s="66"/>
      <c r="D363" s="65"/>
      <c r="E363" s="66"/>
      <c r="F363" s="67"/>
      <c r="G363" s="65"/>
      <c r="H363" s="66"/>
      <c r="I363" s="20"/>
      <c r="J363" s="21"/>
    </row>
    <row r="364" spans="1:10" x14ac:dyDescent="0.25">
      <c r="A364" s="158" t="s">
        <v>470</v>
      </c>
      <c r="B364" s="65">
        <v>10</v>
      </c>
      <c r="C364" s="66">
        <v>4</v>
      </c>
      <c r="D364" s="65">
        <v>49</v>
      </c>
      <c r="E364" s="66">
        <v>30</v>
      </c>
      <c r="F364" s="67"/>
      <c r="G364" s="65">
        <f>B364-C364</f>
        <v>6</v>
      </c>
      <c r="H364" s="66">
        <f>D364-E364</f>
        <v>19</v>
      </c>
      <c r="I364" s="20">
        <f>IF(C364=0, "-", IF(G364/C364&lt;10, G364/C364, "&gt;999%"))</f>
        <v>1.5</v>
      </c>
      <c r="J364" s="21">
        <f>IF(E364=0, "-", IF(H364/E364&lt;10, H364/E364, "&gt;999%"))</f>
        <v>0.6333333333333333</v>
      </c>
    </row>
    <row r="365" spans="1:10" x14ac:dyDescent="0.25">
      <c r="A365" s="158" t="s">
        <v>471</v>
      </c>
      <c r="B365" s="65">
        <v>1</v>
      </c>
      <c r="C365" s="66">
        <v>1</v>
      </c>
      <c r="D365" s="65">
        <v>4</v>
      </c>
      <c r="E365" s="66">
        <v>1</v>
      </c>
      <c r="F365" s="67"/>
      <c r="G365" s="65">
        <f>B365-C365</f>
        <v>0</v>
      </c>
      <c r="H365" s="66">
        <f>D365-E365</f>
        <v>3</v>
      </c>
      <c r="I365" s="20">
        <f>IF(C365=0, "-", IF(G365/C365&lt;10, G365/C365, "&gt;999%"))</f>
        <v>0</v>
      </c>
      <c r="J365" s="21">
        <f>IF(E365=0, "-", IF(H365/E365&lt;10, H365/E365, "&gt;999%"))</f>
        <v>3</v>
      </c>
    </row>
    <row r="366" spans="1:10" s="160" customFormat="1" x14ac:dyDescent="0.25">
      <c r="A366" s="178" t="s">
        <v>585</v>
      </c>
      <c r="B366" s="71">
        <v>11</v>
      </c>
      <c r="C366" s="72">
        <v>5</v>
      </c>
      <c r="D366" s="71">
        <v>53</v>
      </c>
      <c r="E366" s="72">
        <v>31</v>
      </c>
      <c r="F366" s="73"/>
      <c r="G366" s="71">
        <f>B366-C366</f>
        <v>6</v>
      </c>
      <c r="H366" s="72">
        <f>D366-E366</f>
        <v>22</v>
      </c>
      <c r="I366" s="37">
        <f>IF(C366=0, "-", IF(G366/C366&lt;10, G366/C366, "&gt;999%"))</f>
        <v>1.2</v>
      </c>
      <c r="J366" s="38">
        <f>IF(E366=0, "-", IF(H366/E366&lt;10, H366/E366, "&gt;999%"))</f>
        <v>0.70967741935483875</v>
      </c>
    </row>
    <row r="367" spans="1:10" x14ac:dyDescent="0.25">
      <c r="A367" s="177"/>
      <c r="B367" s="143"/>
      <c r="C367" s="144"/>
      <c r="D367" s="143"/>
      <c r="E367" s="144"/>
      <c r="F367" s="145"/>
      <c r="G367" s="143"/>
      <c r="H367" s="144"/>
      <c r="I367" s="151"/>
      <c r="J367" s="152"/>
    </row>
    <row r="368" spans="1:10" s="139" customFormat="1" x14ac:dyDescent="0.25">
      <c r="A368" s="159" t="s">
        <v>73</v>
      </c>
      <c r="B368" s="65"/>
      <c r="C368" s="66"/>
      <c r="D368" s="65"/>
      <c r="E368" s="66"/>
      <c r="F368" s="67"/>
      <c r="G368" s="65"/>
      <c r="H368" s="66"/>
      <c r="I368" s="20"/>
      <c r="J368" s="21"/>
    </row>
    <row r="369" spans="1:10" x14ac:dyDescent="0.25">
      <c r="A369" s="158" t="s">
        <v>321</v>
      </c>
      <c r="B369" s="65">
        <v>0</v>
      </c>
      <c r="C369" s="66">
        <v>0</v>
      </c>
      <c r="D369" s="65">
        <v>6</v>
      </c>
      <c r="E369" s="66">
        <v>0</v>
      </c>
      <c r="F369" s="67"/>
      <c r="G369" s="65">
        <f t="shared" ref="G369:G376" si="80">B369-C369</f>
        <v>0</v>
      </c>
      <c r="H369" s="66">
        <f t="shared" ref="H369:H376" si="81">D369-E369</f>
        <v>6</v>
      </c>
      <c r="I369" s="20" t="str">
        <f t="shared" ref="I369:I376" si="82">IF(C369=0, "-", IF(G369/C369&lt;10, G369/C369, "&gt;999%"))</f>
        <v>-</v>
      </c>
      <c r="J369" s="21" t="str">
        <f t="shared" ref="J369:J376" si="83">IF(E369=0, "-", IF(H369/E369&lt;10, H369/E369, "&gt;999%"))</f>
        <v>-</v>
      </c>
    </row>
    <row r="370" spans="1:10" x14ac:dyDescent="0.25">
      <c r="A370" s="158" t="s">
        <v>301</v>
      </c>
      <c r="B370" s="65">
        <v>0</v>
      </c>
      <c r="C370" s="66">
        <v>0</v>
      </c>
      <c r="D370" s="65">
        <v>8</v>
      </c>
      <c r="E370" s="66">
        <v>4</v>
      </c>
      <c r="F370" s="67"/>
      <c r="G370" s="65">
        <f t="shared" si="80"/>
        <v>0</v>
      </c>
      <c r="H370" s="66">
        <f t="shared" si="81"/>
        <v>4</v>
      </c>
      <c r="I370" s="20" t="str">
        <f t="shared" si="82"/>
        <v>-</v>
      </c>
      <c r="J370" s="21">
        <f t="shared" si="83"/>
        <v>1</v>
      </c>
    </row>
    <row r="371" spans="1:10" x14ac:dyDescent="0.25">
      <c r="A371" s="158" t="s">
        <v>437</v>
      </c>
      <c r="B371" s="65">
        <v>0</v>
      </c>
      <c r="C371" s="66">
        <v>0</v>
      </c>
      <c r="D371" s="65">
        <v>4</v>
      </c>
      <c r="E371" s="66">
        <v>4</v>
      </c>
      <c r="F371" s="67"/>
      <c r="G371" s="65">
        <f t="shared" si="80"/>
        <v>0</v>
      </c>
      <c r="H371" s="66">
        <f t="shared" si="81"/>
        <v>0</v>
      </c>
      <c r="I371" s="20" t="str">
        <f t="shared" si="82"/>
        <v>-</v>
      </c>
      <c r="J371" s="21">
        <f t="shared" si="83"/>
        <v>0</v>
      </c>
    </row>
    <row r="372" spans="1:10" x14ac:dyDescent="0.25">
      <c r="A372" s="158" t="s">
        <v>352</v>
      </c>
      <c r="B372" s="65">
        <v>0</v>
      </c>
      <c r="C372" s="66">
        <v>0</v>
      </c>
      <c r="D372" s="65">
        <v>7</v>
      </c>
      <c r="E372" s="66">
        <v>6</v>
      </c>
      <c r="F372" s="67"/>
      <c r="G372" s="65">
        <f t="shared" si="80"/>
        <v>0</v>
      </c>
      <c r="H372" s="66">
        <f t="shared" si="81"/>
        <v>1</v>
      </c>
      <c r="I372" s="20" t="str">
        <f t="shared" si="82"/>
        <v>-</v>
      </c>
      <c r="J372" s="21">
        <f t="shared" si="83"/>
        <v>0.16666666666666666</v>
      </c>
    </row>
    <row r="373" spans="1:10" x14ac:dyDescent="0.25">
      <c r="A373" s="158" t="s">
        <v>487</v>
      </c>
      <c r="B373" s="65">
        <v>0</v>
      </c>
      <c r="C373" s="66">
        <v>0</v>
      </c>
      <c r="D373" s="65">
        <v>4</v>
      </c>
      <c r="E373" s="66">
        <v>4</v>
      </c>
      <c r="F373" s="67"/>
      <c r="G373" s="65">
        <f t="shared" si="80"/>
        <v>0</v>
      </c>
      <c r="H373" s="66">
        <f t="shared" si="81"/>
        <v>0</v>
      </c>
      <c r="I373" s="20" t="str">
        <f t="shared" si="82"/>
        <v>-</v>
      </c>
      <c r="J373" s="21">
        <f t="shared" si="83"/>
        <v>0</v>
      </c>
    </row>
    <row r="374" spans="1:10" x14ac:dyDescent="0.25">
      <c r="A374" s="158" t="s">
        <v>201</v>
      </c>
      <c r="B374" s="65">
        <v>1</v>
      </c>
      <c r="C374" s="66">
        <v>0</v>
      </c>
      <c r="D374" s="65">
        <v>5</v>
      </c>
      <c r="E374" s="66">
        <v>2</v>
      </c>
      <c r="F374" s="67"/>
      <c r="G374" s="65">
        <f t="shared" si="80"/>
        <v>1</v>
      </c>
      <c r="H374" s="66">
        <f t="shared" si="81"/>
        <v>3</v>
      </c>
      <c r="I374" s="20" t="str">
        <f t="shared" si="82"/>
        <v>-</v>
      </c>
      <c r="J374" s="21">
        <f t="shared" si="83"/>
        <v>1.5</v>
      </c>
    </row>
    <row r="375" spans="1:10" x14ac:dyDescent="0.25">
      <c r="A375" s="158" t="s">
        <v>447</v>
      </c>
      <c r="B375" s="65">
        <v>2</v>
      </c>
      <c r="C375" s="66">
        <v>0</v>
      </c>
      <c r="D375" s="65">
        <v>21</v>
      </c>
      <c r="E375" s="66">
        <v>17</v>
      </c>
      <c r="F375" s="67"/>
      <c r="G375" s="65">
        <f t="shared" si="80"/>
        <v>2</v>
      </c>
      <c r="H375" s="66">
        <f t="shared" si="81"/>
        <v>4</v>
      </c>
      <c r="I375" s="20" t="str">
        <f t="shared" si="82"/>
        <v>-</v>
      </c>
      <c r="J375" s="21">
        <f t="shared" si="83"/>
        <v>0.23529411764705882</v>
      </c>
    </row>
    <row r="376" spans="1:10" s="160" customFormat="1" x14ac:dyDescent="0.25">
      <c r="A376" s="178" t="s">
        <v>586</v>
      </c>
      <c r="B376" s="71">
        <v>3</v>
      </c>
      <c r="C376" s="72">
        <v>0</v>
      </c>
      <c r="D376" s="71">
        <v>55</v>
      </c>
      <c r="E376" s="72">
        <v>37</v>
      </c>
      <c r="F376" s="73"/>
      <c r="G376" s="71">
        <f t="shared" si="80"/>
        <v>3</v>
      </c>
      <c r="H376" s="72">
        <f t="shared" si="81"/>
        <v>18</v>
      </c>
      <c r="I376" s="37" t="str">
        <f t="shared" si="82"/>
        <v>-</v>
      </c>
      <c r="J376" s="38">
        <f t="shared" si="83"/>
        <v>0.48648648648648651</v>
      </c>
    </row>
    <row r="377" spans="1:10" x14ac:dyDescent="0.25">
      <c r="A377" s="177"/>
      <c r="B377" s="143"/>
      <c r="C377" s="144"/>
      <c r="D377" s="143"/>
      <c r="E377" s="144"/>
      <c r="F377" s="145"/>
      <c r="G377" s="143"/>
      <c r="H377" s="144"/>
      <c r="I377" s="151"/>
      <c r="J377" s="152"/>
    </row>
    <row r="378" spans="1:10" s="139" customFormat="1" x14ac:dyDescent="0.25">
      <c r="A378" s="159" t="s">
        <v>74</v>
      </c>
      <c r="B378" s="65"/>
      <c r="C378" s="66"/>
      <c r="D378" s="65"/>
      <c r="E378" s="66"/>
      <c r="F378" s="67"/>
      <c r="G378" s="65"/>
      <c r="H378" s="66"/>
      <c r="I378" s="20"/>
      <c r="J378" s="21"/>
    </row>
    <row r="379" spans="1:10" x14ac:dyDescent="0.25">
      <c r="A379" s="158" t="s">
        <v>186</v>
      </c>
      <c r="B379" s="65">
        <v>1</v>
      </c>
      <c r="C379" s="66">
        <v>1</v>
      </c>
      <c r="D379" s="65">
        <v>6</v>
      </c>
      <c r="E379" s="66">
        <v>37</v>
      </c>
      <c r="F379" s="67"/>
      <c r="G379" s="65">
        <f t="shared" ref="G379:G386" si="84">B379-C379</f>
        <v>0</v>
      </c>
      <c r="H379" s="66">
        <f t="shared" ref="H379:H386" si="85">D379-E379</f>
        <v>-31</v>
      </c>
      <c r="I379" s="20">
        <f t="shared" ref="I379:I386" si="86">IF(C379=0, "-", IF(G379/C379&lt;10, G379/C379, "&gt;999%"))</f>
        <v>0</v>
      </c>
      <c r="J379" s="21">
        <f t="shared" ref="J379:J386" si="87">IF(E379=0, "-", IF(H379/E379&lt;10, H379/E379, "&gt;999%"))</f>
        <v>-0.83783783783783783</v>
      </c>
    </row>
    <row r="380" spans="1:10" x14ac:dyDescent="0.25">
      <c r="A380" s="158" t="s">
        <v>322</v>
      </c>
      <c r="B380" s="65">
        <v>6</v>
      </c>
      <c r="C380" s="66">
        <v>4</v>
      </c>
      <c r="D380" s="65">
        <v>56</v>
      </c>
      <c r="E380" s="66">
        <v>80</v>
      </c>
      <c r="F380" s="67"/>
      <c r="G380" s="65">
        <f t="shared" si="84"/>
        <v>2</v>
      </c>
      <c r="H380" s="66">
        <f t="shared" si="85"/>
        <v>-24</v>
      </c>
      <c r="I380" s="20">
        <f t="shared" si="86"/>
        <v>0.5</v>
      </c>
      <c r="J380" s="21">
        <f t="shared" si="87"/>
        <v>-0.3</v>
      </c>
    </row>
    <row r="381" spans="1:10" x14ac:dyDescent="0.25">
      <c r="A381" s="158" t="s">
        <v>353</v>
      </c>
      <c r="B381" s="65">
        <v>8</v>
      </c>
      <c r="C381" s="66">
        <v>8</v>
      </c>
      <c r="D381" s="65">
        <v>24</v>
      </c>
      <c r="E381" s="66">
        <v>77</v>
      </c>
      <c r="F381" s="67"/>
      <c r="G381" s="65">
        <f t="shared" si="84"/>
        <v>0</v>
      </c>
      <c r="H381" s="66">
        <f t="shared" si="85"/>
        <v>-53</v>
      </c>
      <c r="I381" s="20">
        <f t="shared" si="86"/>
        <v>0</v>
      </c>
      <c r="J381" s="21">
        <f t="shared" si="87"/>
        <v>-0.68831168831168832</v>
      </c>
    </row>
    <row r="382" spans="1:10" x14ac:dyDescent="0.25">
      <c r="A382" s="158" t="s">
        <v>391</v>
      </c>
      <c r="B382" s="65">
        <v>7</v>
      </c>
      <c r="C382" s="66">
        <v>3</v>
      </c>
      <c r="D382" s="65">
        <v>51</v>
      </c>
      <c r="E382" s="66">
        <v>62</v>
      </c>
      <c r="F382" s="67"/>
      <c r="G382" s="65">
        <f t="shared" si="84"/>
        <v>4</v>
      </c>
      <c r="H382" s="66">
        <f t="shared" si="85"/>
        <v>-11</v>
      </c>
      <c r="I382" s="20">
        <f t="shared" si="86"/>
        <v>1.3333333333333333</v>
      </c>
      <c r="J382" s="21">
        <f t="shared" si="87"/>
        <v>-0.17741935483870969</v>
      </c>
    </row>
    <row r="383" spans="1:10" x14ac:dyDescent="0.25">
      <c r="A383" s="158" t="s">
        <v>221</v>
      </c>
      <c r="B383" s="65">
        <v>0</v>
      </c>
      <c r="C383" s="66">
        <v>4</v>
      </c>
      <c r="D383" s="65">
        <v>30</v>
      </c>
      <c r="E383" s="66">
        <v>54</v>
      </c>
      <c r="F383" s="67"/>
      <c r="G383" s="65">
        <f t="shared" si="84"/>
        <v>-4</v>
      </c>
      <c r="H383" s="66">
        <f t="shared" si="85"/>
        <v>-24</v>
      </c>
      <c r="I383" s="20">
        <f t="shared" si="86"/>
        <v>-1</v>
      </c>
      <c r="J383" s="21">
        <f t="shared" si="87"/>
        <v>-0.44444444444444442</v>
      </c>
    </row>
    <row r="384" spans="1:10" x14ac:dyDescent="0.25">
      <c r="A384" s="158" t="s">
        <v>202</v>
      </c>
      <c r="B384" s="65">
        <v>3</v>
      </c>
      <c r="C384" s="66">
        <v>1</v>
      </c>
      <c r="D384" s="65">
        <v>21</v>
      </c>
      <c r="E384" s="66">
        <v>49</v>
      </c>
      <c r="F384" s="67"/>
      <c r="G384" s="65">
        <f t="shared" si="84"/>
        <v>2</v>
      </c>
      <c r="H384" s="66">
        <f t="shared" si="85"/>
        <v>-28</v>
      </c>
      <c r="I384" s="20">
        <f t="shared" si="86"/>
        <v>2</v>
      </c>
      <c r="J384" s="21">
        <f t="shared" si="87"/>
        <v>-0.5714285714285714</v>
      </c>
    </row>
    <row r="385" spans="1:10" x14ac:dyDescent="0.25">
      <c r="A385" s="158" t="s">
        <v>243</v>
      </c>
      <c r="B385" s="65">
        <v>3</v>
      </c>
      <c r="C385" s="66">
        <v>0</v>
      </c>
      <c r="D385" s="65">
        <v>26</v>
      </c>
      <c r="E385" s="66">
        <v>16</v>
      </c>
      <c r="F385" s="67"/>
      <c r="G385" s="65">
        <f t="shared" si="84"/>
        <v>3</v>
      </c>
      <c r="H385" s="66">
        <f t="shared" si="85"/>
        <v>10</v>
      </c>
      <c r="I385" s="20" t="str">
        <f t="shared" si="86"/>
        <v>-</v>
      </c>
      <c r="J385" s="21">
        <f t="shared" si="87"/>
        <v>0.625</v>
      </c>
    </row>
    <row r="386" spans="1:10" s="160" customFormat="1" x14ac:dyDescent="0.25">
      <c r="A386" s="178" t="s">
        <v>587</v>
      </c>
      <c r="B386" s="71">
        <v>28</v>
      </c>
      <c r="C386" s="72">
        <v>21</v>
      </c>
      <c r="D386" s="71">
        <v>214</v>
      </c>
      <c r="E386" s="72">
        <v>375</v>
      </c>
      <c r="F386" s="73"/>
      <c r="G386" s="71">
        <f t="shared" si="84"/>
        <v>7</v>
      </c>
      <c r="H386" s="72">
        <f t="shared" si="85"/>
        <v>-161</v>
      </c>
      <c r="I386" s="37">
        <f t="shared" si="86"/>
        <v>0.33333333333333331</v>
      </c>
      <c r="J386" s="38">
        <f t="shared" si="87"/>
        <v>-0.42933333333333334</v>
      </c>
    </row>
    <row r="387" spans="1:10" x14ac:dyDescent="0.25">
      <c r="A387" s="177"/>
      <c r="B387" s="143"/>
      <c r="C387" s="144"/>
      <c r="D387" s="143"/>
      <c r="E387" s="144"/>
      <c r="F387" s="145"/>
      <c r="G387" s="143"/>
      <c r="H387" s="144"/>
      <c r="I387" s="151"/>
      <c r="J387" s="152"/>
    </row>
    <row r="388" spans="1:10" s="139" customFormat="1" x14ac:dyDescent="0.25">
      <c r="A388" s="159" t="s">
        <v>75</v>
      </c>
      <c r="B388" s="65"/>
      <c r="C388" s="66"/>
      <c r="D388" s="65"/>
      <c r="E388" s="66"/>
      <c r="F388" s="67"/>
      <c r="G388" s="65"/>
      <c r="H388" s="66"/>
      <c r="I388" s="20"/>
      <c r="J388" s="21"/>
    </row>
    <row r="389" spans="1:10" x14ac:dyDescent="0.25">
      <c r="A389" s="158" t="s">
        <v>354</v>
      </c>
      <c r="B389" s="65">
        <v>0</v>
      </c>
      <c r="C389" s="66">
        <v>0</v>
      </c>
      <c r="D389" s="65">
        <v>0</v>
      </c>
      <c r="E389" s="66">
        <v>1</v>
      </c>
      <c r="F389" s="67"/>
      <c r="G389" s="65">
        <f>B389-C389</f>
        <v>0</v>
      </c>
      <c r="H389" s="66">
        <f>D389-E389</f>
        <v>-1</v>
      </c>
      <c r="I389" s="20" t="str">
        <f>IF(C389=0, "-", IF(G389/C389&lt;10, G389/C389, "&gt;999%"))</f>
        <v>-</v>
      </c>
      <c r="J389" s="21">
        <f>IF(E389=0, "-", IF(H389/E389&lt;10, H389/E389, "&gt;999%"))</f>
        <v>-1</v>
      </c>
    </row>
    <row r="390" spans="1:10" x14ac:dyDescent="0.25">
      <c r="A390" s="158" t="s">
        <v>472</v>
      </c>
      <c r="B390" s="65">
        <v>3</v>
      </c>
      <c r="C390" s="66">
        <v>0</v>
      </c>
      <c r="D390" s="65">
        <v>10</v>
      </c>
      <c r="E390" s="66">
        <v>4</v>
      </c>
      <c r="F390" s="67"/>
      <c r="G390" s="65">
        <f>B390-C390</f>
        <v>3</v>
      </c>
      <c r="H390" s="66">
        <f>D390-E390</f>
        <v>6</v>
      </c>
      <c r="I390" s="20" t="str">
        <f>IF(C390=0, "-", IF(G390/C390&lt;10, G390/C390, "&gt;999%"))</f>
        <v>-</v>
      </c>
      <c r="J390" s="21">
        <f>IF(E390=0, "-", IF(H390/E390&lt;10, H390/E390, "&gt;999%"))</f>
        <v>1.5</v>
      </c>
    </row>
    <row r="391" spans="1:10" x14ac:dyDescent="0.25">
      <c r="A391" s="158" t="s">
        <v>392</v>
      </c>
      <c r="B391" s="65">
        <v>3</v>
      </c>
      <c r="C391" s="66">
        <v>0</v>
      </c>
      <c r="D391" s="65">
        <v>7</v>
      </c>
      <c r="E391" s="66">
        <v>1</v>
      </c>
      <c r="F391" s="67"/>
      <c r="G391" s="65">
        <f>B391-C391</f>
        <v>3</v>
      </c>
      <c r="H391" s="66">
        <f>D391-E391</f>
        <v>6</v>
      </c>
      <c r="I391" s="20" t="str">
        <f>IF(C391=0, "-", IF(G391/C391&lt;10, G391/C391, "&gt;999%"))</f>
        <v>-</v>
      </c>
      <c r="J391" s="21">
        <f>IF(E391=0, "-", IF(H391/E391&lt;10, H391/E391, "&gt;999%"))</f>
        <v>6</v>
      </c>
    </row>
    <row r="392" spans="1:10" s="160" customFormat="1" x14ac:dyDescent="0.25">
      <c r="A392" s="178" t="s">
        <v>588</v>
      </c>
      <c r="B392" s="71">
        <v>6</v>
      </c>
      <c r="C392" s="72">
        <v>0</v>
      </c>
      <c r="D392" s="71">
        <v>17</v>
      </c>
      <c r="E392" s="72">
        <v>6</v>
      </c>
      <c r="F392" s="73"/>
      <c r="G392" s="71">
        <f>B392-C392</f>
        <v>6</v>
      </c>
      <c r="H392" s="72">
        <f>D392-E392</f>
        <v>11</v>
      </c>
      <c r="I392" s="37" t="str">
        <f>IF(C392=0, "-", IF(G392/C392&lt;10, G392/C392, "&gt;999%"))</f>
        <v>-</v>
      </c>
      <c r="J392" s="38">
        <f>IF(E392=0, "-", IF(H392/E392&lt;10, H392/E392, "&gt;999%"))</f>
        <v>1.8333333333333333</v>
      </c>
    </row>
    <row r="393" spans="1:10" x14ac:dyDescent="0.25">
      <c r="A393" s="177"/>
      <c r="B393" s="143"/>
      <c r="C393" s="144"/>
      <c r="D393" s="143"/>
      <c r="E393" s="144"/>
      <c r="F393" s="145"/>
      <c r="G393" s="143"/>
      <c r="H393" s="144"/>
      <c r="I393" s="151"/>
      <c r="J393" s="152"/>
    </row>
    <row r="394" spans="1:10" s="139" customFormat="1" x14ac:dyDescent="0.25">
      <c r="A394" s="159" t="s">
        <v>76</v>
      </c>
      <c r="B394" s="65"/>
      <c r="C394" s="66"/>
      <c r="D394" s="65"/>
      <c r="E394" s="66"/>
      <c r="F394" s="67"/>
      <c r="G394" s="65"/>
      <c r="H394" s="66"/>
      <c r="I394" s="20"/>
      <c r="J394" s="21"/>
    </row>
    <row r="395" spans="1:10" x14ac:dyDescent="0.25">
      <c r="A395" s="158" t="s">
        <v>277</v>
      </c>
      <c r="B395" s="65">
        <v>1</v>
      </c>
      <c r="C395" s="66">
        <v>0</v>
      </c>
      <c r="D395" s="65">
        <v>19</v>
      </c>
      <c r="E395" s="66">
        <v>1</v>
      </c>
      <c r="F395" s="67"/>
      <c r="G395" s="65">
        <f t="shared" ref="G395:G402" si="88">B395-C395</f>
        <v>1</v>
      </c>
      <c r="H395" s="66">
        <f t="shared" ref="H395:H402" si="89">D395-E395</f>
        <v>18</v>
      </c>
      <c r="I395" s="20" t="str">
        <f t="shared" ref="I395:I402" si="90">IF(C395=0, "-", IF(G395/C395&lt;10, G395/C395, "&gt;999%"))</f>
        <v>-</v>
      </c>
      <c r="J395" s="21" t="str">
        <f t="shared" ref="J395:J402" si="91">IF(E395=0, "-", IF(H395/E395&lt;10, H395/E395, "&gt;999%"))</f>
        <v>&gt;999%</v>
      </c>
    </row>
    <row r="396" spans="1:10" x14ac:dyDescent="0.25">
      <c r="A396" s="158" t="s">
        <v>355</v>
      </c>
      <c r="B396" s="65">
        <v>10</v>
      </c>
      <c r="C396" s="66">
        <v>13</v>
      </c>
      <c r="D396" s="65">
        <v>181</v>
      </c>
      <c r="E396" s="66">
        <v>243</v>
      </c>
      <c r="F396" s="67"/>
      <c r="G396" s="65">
        <f t="shared" si="88"/>
        <v>-3</v>
      </c>
      <c r="H396" s="66">
        <f t="shared" si="89"/>
        <v>-62</v>
      </c>
      <c r="I396" s="20">
        <f t="shared" si="90"/>
        <v>-0.23076923076923078</v>
      </c>
      <c r="J396" s="21">
        <f t="shared" si="91"/>
        <v>-0.2551440329218107</v>
      </c>
    </row>
    <row r="397" spans="1:10" x14ac:dyDescent="0.25">
      <c r="A397" s="158" t="s">
        <v>203</v>
      </c>
      <c r="B397" s="65">
        <v>4</v>
      </c>
      <c r="C397" s="66">
        <v>1</v>
      </c>
      <c r="D397" s="65">
        <v>43</v>
      </c>
      <c r="E397" s="66">
        <v>67</v>
      </c>
      <c r="F397" s="67"/>
      <c r="G397" s="65">
        <f t="shared" si="88"/>
        <v>3</v>
      </c>
      <c r="H397" s="66">
        <f t="shared" si="89"/>
        <v>-24</v>
      </c>
      <c r="I397" s="20">
        <f t="shared" si="90"/>
        <v>3</v>
      </c>
      <c r="J397" s="21">
        <f t="shared" si="91"/>
        <v>-0.35820895522388058</v>
      </c>
    </row>
    <row r="398" spans="1:10" x14ac:dyDescent="0.25">
      <c r="A398" s="158" t="s">
        <v>222</v>
      </c>
      <c r="B398" s="65">
        <v>0</v>
      </c>
      <c r="C398" s="66">
        <v>0</v>
      </c>
      <c r="D398" s="65">
        <v>0</v>
      </c>
      <c r="E398" s="66">
        <v>4</v>
      </c>
      <c r="F398" s="67"/>
      <c r="G398" s="65">
        <f t="shared" si="88"/>
        <v>0</v>
      </c>
      <c r="H398" s="66">
        <f t="shared" si="89"/>
        <v>-4</v>
      </c>
      <c r="I398" s="20" t="str">
        <f t="shared" si="90"/>
        <v>-</v>
      </c>
      <c r="J398" s="21">
        <f t="shared" si="91"/>
        <v>-1</v>
      </c>
    </row>
    <row r="399" spans="1:10" x14ac:dyDescent="0.25">
      <c r="A399" s="158" t="s">
        <v>393</v>
      </c>
      <c r="B399" s="65">
        <v>18</v>
      </c>
      <c r="C399" s="66">
        <v>41</v>
      </c>
      <c r="D399" s="65">
        <v>165</v>
      </c>
      <c r="E399" s="66">
        <v>196</v>
      </c>
      <c r="F399" s="67"/>
      <c r="G399" s="65">
        <f t="shared" si="88"/>
        <v>-23</v>
      </c>
      <c r="H399" s="66">
        <f t="shared" si="89"/>
        <v>-31</v>
      </c>
      <c r="I399" s="20">
        <f t="shared" si="90"/>
        <v>-0.56097560975609762</v>
      </c>
      <c r="J399" s="21">
        <f t="shared" si="91"/>
        <v>-0.15816326530612246</v>
      </c>
    </row>
    <row r="400" spans="1:10" x14ac:dyDescent="0.25">
      <c r="A400" s="158" t="s">
        <v>204</v>
      </c>
      <c r="B400" s="65">
        <v>4</v>
      </c>
      <c r="C400" s="66">
        <v>2</v>
      </c>
      <c r="D400" s="65">
        <v>34</v>
      </c>
      <c r="E400" s="66">
        <v>23</v>
      </c>
      <c r="F400" s="67"/>
      <c r="G400" s="65">
        <f t="shared" si="88"/>
        <v>2</v>
      </c>
      <c r="H400" s="66">
        <f t="shared" si="89"/>
        <v>11</v>
      </c>
      <c r="I400" s="20">
        <f t="shared" si="90"/>
        <v>1</v>
      </c>
      <c r="J400" s="21">
        <f t="shared" si="91"/>
        <v>0.47826086956521741</v>
      </c>
    </row>
    <row r="401" spans="1:10" x14ac:dyDescent="0.25">
      <c r="A401" s="158" t="s">
        <v>323</v>
      </c>
      <c r="B401" s="65">
        <v>15</v>
      </c>
      <c r="C401" s="66">
        <v>12</v>
      </c>
      <c r="D401" s="65">
        <v>119</v>
      </c>
      <c r="E401" s="66">
        <v>180</v>
      </c>
      <c r="F401" s="67"/>
      <c r="G401" s="65">
        <f t="shared" si="88"/>
        <v>3</v>
      </c>
      <c r="H401" s="66">
        <f t="shared" si="89"/>
        <v>-61</v>
      </c>
      <c r="I401" s="20">
        <f t="shared" si="90"/>
        <v>0.25</v>
      </c>
      <c r="J401" s="21">
        <f t="shared" si="91"/>
        <v>-0.33888888888888891</v>
      </c>
    </row>
    <row r="402" spans="1:10" s="160" customFormat="1" x14ac:dyDescent="0.25">
      <c r="A402" s="178" t="s">
        <v>589</v>
      </c>
      <c r="B402" s="71">
        <v>52</v>
      </c>
      <c r="C402" s="72">
        <v>69</v>
      </c>
      <c r="D402" s="71">
        <v>561</v>
      </c>
      <c r="E402" s="72">
        <v>714</v>
      </c>
      <c r="F402" s="73"/>
      <c r="G402" s="71">
        <f t="shared" si="88"/>
        <v>-17</v>
      </c>
      <c r="H402" s="72">
        <f t="shared" si="89"/>
        <v>-153</v>
      </c>
      <c r="I402" s="37">
        <f t="shared" si="90"/>
        <v>-0.24637681159420291</v>
      </c>
      <c r="J402" s="38">
        <f t="shared" si="91"/>
        <v>-0.21428571428571427</v>
      </c>
    </row>
    <row r="403" spans="1:10" x14ac:dyDescent="0.25">
      <c r="A403" s="177"/>
      <c r="B403" s="143"/>
      <c r="C403" s="144"/>
      <c r="D403" s="143"/>
      <c r="E403" s="144"/>
      <c r="F403" s="145"/>
      <c r="G403" s="143"/>
      <c r="H403" s="144"/>
      <c r="I403" s="151"/>
      <c r="J403" s="152"/>
    </row>
    <row r="404" spans="1:10" s="139" customFormat="1" x14ac:dyDescent="0.25">
      <c r="A404" s="159" t="s">
        <v>77</v>
      </c>
      <c r="B404" s="65"/>
      <c r="C404" s="66"/>
      <c r="D404" s="65"/>
      <c r="E404" s="66"/>
      <c r="F404" s="67"/>
      <c r="G404" s="65"/>
      <c r="H404" s="66"/>
      <c r="I404" s="20"/>
      <c r="J404" s="21"/>
    </row>
    <row r="405" spans="1:10" x14ac:dyDescent="0.25">
      <c r="A405" s="158" t="s">
        <v>187</v>
      </c>
      <c r="B405" s="65">
        <v>3</v>
      </c>
      <c r="C405" s="66">
        <v>9</v>
      </c>
      <c r="D405" s="65">
        <v>71</v>
      </c>
      <c r="E405" s="66">
        <v>65</v>
      </c>
      <c r="F405" s="67"/>
      <c r="G405" s="65">
        <f t="shared" ref="G405:G411" si="92">B405-C405</f>
        <v>-6</v>
      </c>
      <c r="H405" s="66">
        <f t="shared" ref="H405:H411" si="93">D405-E405</f>
        <v>6</v>
      </c>
      <c r="I405" s="20">
        <f t="shared" ref="I405:I411" si="94">IF(C405=0, "-", IF(G405/C405&lt;10, G405/C405, "&gt;999%"))</f>
        <v>-0.66666666666666663</v>
      </c>
      <c r="J405" s="21">
        <f t="shared" ref="J405:J411" si="95">IF(E405=0, "-", IF(H405/E405&lt;10, H405/E405, "&gt;999%"))</f>
        <v>9.2307692307692313E-2</v>
      </c>
    </row>
    <row r="406" spans="1:10" x14ac:dyDescent="0.25">
      <c r="A406" s="158" t="s">
        <v>302</v>
      </c>
      <c r="B406" s="65">
        <v>6</v>
      </c>
      <c r="C406" s="66">
        <v>1</v>
      </c>
      <c r="D406" s="65">
        <v>33</v>
      </c>
      <c r="E406" s="66">
        <v>23</v>
      </c>
      <c r="F406" s="67"/>
      <c r="G406" s="65">
        <f t="shared" si="92"/>
        <v>5</v>
      </c>
      <c r="H406" s="66">
        <f t="shared" si="93"/>
        <v>10</v>
      </c>
      <c r="I406" s="20">
        <f t="shared" si="94"/>
        <v>5</v>
      </c>
      <c r="J406" s="21">
        <f t="shared" si="95"/>
        <v>0.43478260869565216</v>
      </c>
    </row>
    <row r="407" spans="1:10" x14ac:dyDescent="0.25">
      <c r="A407" s="158" t="s">
        <v>303</v>
      </c>
      <c r="B407" s="65">
        <v>9</v>
      </c>
      <c r="C407" s="66">
        <v>0</v>
      </c>
      <c r="D407" s="65">
        <v>70</v>
      </c>
      <c r="E407" s="66">
        <v>35</v>
      </c>
      <c r="F407" s="67"/>
      <c r="G407" s="65">
        <f t="shared" si="92"/>
        <v>9</v>
      </c>
      <c r="H407" s="66">
        <f t="shared" si="93"/>
        <v>35</v>
      </c>
      <c r="I407" s="20" t="str">
        <f t="shared" si="94"/>
        <v>-</v>
      </c>
      <c r="J407" s="21">
        <f t="shared" si="95"/>
        <v>1</v>
      </c>
    </row>
    <row r="408" spans="1:10" x14ac:dyDescent="0.25">
      <c r="A408" s="158" t="s">
        <v>324</v>
      </c>
      <c r="B408" s="65">
        <v>2</v>
      </c>
      <c r="C408" s="66">
        <v>0</v>
      </c>
      <c r="D408" s="65">
        <v>4</v>
      </c>
      <c r="E408" s="66">
        <v>1</v>
      </c>
      <c r="F408" s="67"/>
      <c r="G408" s="65">
        <f t="shared" si="92"/>
        <v>2</v>
      </c>
      <c r="H408" s="66">
        <f t="shared" si="93"/>
        <v>3</v>
      </c>
      <c r="I408" s="20" t="str">
        <f t="shared" si="94"/>
        <v>-</v>
      </c>
      <c r="J408" s="21">
        <f t="shared" si="95"/>
        <v>3</v>
      </c>
    </row>
    <row r="409" spans="1:10" x14ac:dyDescent="0.25">
      <c r="A409" s="158" t="s">
        <v>188</v>
      </c>
      <c r="B409" s="65">
        <v>4</v>
      </c>
      <c r="C409" s="66">
        <v>5</v>
      </c>
      <c r="D409" s="65">
        <v>48</v>
      </c>
      <c r="E409" s="66">
        <v>61</v>
      </c>
      <c r="F409" s="67"/>
      <c r="G409" s="65">
        <f t="shared" si="92"/>
        <v>-1</v>
      </c>
      <c r="H409" s="66">
        <f t="shared" si="93"/>
        <v>-13</v>
      </c>
      <c r="I409" s="20">
        <f t="shared" si="94"/>
        <v>-0.2</v>
      </c>
      <c r="J409" s="21">
        <f t="shared" si="95"/>
        <v>-0.21311475409836064</v>
      </c>
    </row>
    <row r="410" spans="1:10" x14ac:dyDescent="0.25">
      <c r="A410" s="158" t="s">
        <v>325</v>
      </c>
      <c r="B410" s="65">
        <v>1</v>
      </c>
      <c r="C410" s="66">
        <v>2</v>
      </c>
      <c r="D410" s="65">
        <v>27</v>
      </c>
      <c r="E410" s="66">
        <v>24</v>
      </c>
      <c r="F410" s="67"/>
      <c r="G410" s="65">
        <f t="shared" si="92"/>
        <v>-1</v>
      </c>
      <c r="H410" s="66">
        <f t="shared" si="93"/>
        <v>3</v>
      </c>
      <c r="I410" s="20">
        <f t="shared" si="94"/>
        <v>-0.5</v>
      </c>
      <c r="J410" s="21">
        <f t="shared" si="95"/>
        <v>0.125</v>
      </c>
    </row>
    <row r="411" spans="1:10" s="160" customFormat="1" x14ac:dyDescent="0.25">
      <c r="A411" s="178" t="s">
        <v>590</v>
      </c>
      <c r="B411" s="71">
        <v>25</v>
      </c>
      <c r="C411" s="72">
        <v>17</v>
      </c>
      <c r="D411" s="71">
        <v>253</v>
      </c>
      <c r="E411" s="72">
        <v>209</v>
      </c>
      <c r="F411" s="73"/>
      <c r="G411" s="71">
        <f t="shared" si="92"/>
        <v>8</v>
      </c>
      <c r="H411" s="72">
        <f t="shared" si="93"/>
        <v>44</v>
      </c>
      <c r="I411" s="37">
        <f t="shared" si="94"/>
        <v>0.47058823529411764</v>
      </c>
      <c r="J411" s="38">
        <f t="shared" si="95"/>
        <v>0.21052631578947367</v>
      </c>
    </row>
    <row r="412" spans="1:10" x14ac:dyDescent="0.25">
      <c r="A412" s="177"/>
      <c r="B412" s="143"/>
      <c r="C412" s="144"/>
      <c r="D412" s="143"/>
      <c r="E412" s="144"/>
      <c r="F412" s="145"/>
      <c r="G412" s="143"/>
      <c r="H412" s="144"/>
      <c r="I412" s="151"/>
      <c r="J412" s="152"/>
    </row>
    <row r="413" spans="1:10" s="139" customFormat="1" x14ac:dyDescent="0.25">
      <c r="A413" s="159" t="s">
        <v>78</v>
      </c>
      <c r="B413" s="65"/>
      <c r="C413" s="66"/>
      <c r="D413" s="65"/>
      <c r="E413" s="66"/>
      <c r="F413" s="67"/>
      <c r="G413" s="65"/>
      <c r="H413" s="66"/>
      <c r="I413" s="20"/>
      <c r="J413" s="21"/>
    </row>
    <row r="414" spans="1:10" x14ac:dyDescent="0.25">
      <c r="A414" s="158" t="s">
        <v>238</v>
      </c>
      <c r="B414" s="65">
        <v>85</v>
      </c>
      <c r="C414" s="66">
        <v>0</v>
      </c>
      <c r="D414" s="65">
        <v>421</v>
      </c>
      <c r="E414" s="66">
        <v>0</v>
      </c>
      <c r="F414" s="67"/>
      <c r="G414" s="65">
        <f>B414-C414</f>
        <v>85</v>
      </c>
      <c r="H414" s="66">
        <f>D414-E414</f>
        <v>421</v>
      </c>
      <c r="I414" s="20" t="str">
        <f>IF(C414=0, "-", IF(G414/C414&lt;10, G414/C414, "&gt;999%"))</f>
        <v>-</v>
      </c>
      <c r="J414" s="21" t="str">
        <f>IF(E414=0, "-", IF(H414/E414&lt;10, H414/E414, "&gt;999%"))</f>
        <v>-</v>
      </c>
    </row>
    <row r="415" spans="1:10" x14ac:dyDescent="0.25">
      <c r="A415" s="158" t="s">
        <v>375</v>
      </c>
      <c r="B415" s="65">
        <v>177</v>
      </c>
      <c r="C415" s="66">
        <v>0</v>
      </c>
      <c r="D415" s="65">
        <v>203</v>
      </c>
      <c r="E415" s="66">
        <v>0</v>
      </c>
      <c r="F415" s="67"/>
      <c r="G415" s="65">
        <f>B415-C415</f>
        <v>177</v>
      </c>
      <c r="H415" s="66">
        <f>D415-E415</f>
        <v>203</v>
      </c>
      <c r="I415" s="20" t="str">
        <f>IF(C415=0, "-", IF(G415/C415&lt;10, G415/C415, "&gt;999%"))</f>
        <v>-</v>
      </c>
      <c r="J415" s="21" t="str">
        <f>IF(E415=0, "-", IF(H415/E415&lt;10, H415/E415, "&gt;999%"))</f>
        <v>-</v>
      </c>
    </row>
    <row r="416" spans="1:10" s="160" customFormat="1" x14ac:dyDescent="0.25">
      <c r="A416" s="178" t="s">
        <v>591</v>
      </c>
      <c r="B416" s="71">
        <v>262</v>
      </c>
      <c r="C416" s="72">
        <v>0</v>
      </c>
      <c r="D416" s="71">
        <v>624</v>
      </c>
      <c r="E416" s="72">
        <v>0</v>
      </c>
      <c r="F416" s="73"/>
      <c r="G416" s="71">
        <f>B416-C416</f>
        <v>262</v>
      </c>
      <c r="H416" s="72">
        <f>D416-E416</f>
        <v>624</v>
      </c>
      <c r="I416" s="37" t="str">
        <f>IF(C416=0, "-", IF(G416/C416&lt;10, G416/C416, "&gt;999%"))</f>
        <v>-</v>
      </c>
      <c r="J416" s="38" t="str">
        <f>IF(E416=0, "-", IF(H416/E416&lt;10, H416/E416, "&gt;999%"))</f>
        <v>-</v>
      </c>
    </row>
    <row r="417" spans="1:10" x14ac:dyDescent="0.25">
      <c r="A417" s="177"/>
      <c r="B417" s="143"/>
      <c r="C417" s="144"/>
      <c r="D417" s="143"/>
      <c r="E417" s="144"/>
      <c r="F417" s="145"/>
      <c r="G417" s="143"/>
      <c r="H417" s="144"/>
      <c r="I417" s="151"/>
      <c r="J417" s="152"/>
    </row>
    <row r="418" spans="1:10" s="139" customFormat="1" x14ac:dyDescent="0.25">
      <c r="A418" s="159" t="s">
        <v>79</v>
      </c>
      <c r="B418" s="65"/>
      <c r="C418" s="66"/>
      <c r="D418" s="65"/>
      <c r="E418" s="66"/>
      <c r="F418" s="67"/>
      <c r="G418" s="65"/>
      <c r="H418" s="66"/>
      <c r="I418" s="20"/>
      <c r="J418" s="21"/>
    </row>
    <row r="419" spans="1:10" x14ac:dyDescent="0.25">
      <c r="A419" s="158" t="s">
        <v>223</v>
      </c>
      <c r="B419" s="65">
        <v>3</v>
      </c>
      <c r="C419" s="66">
        <v>24</v>
      </c>
      <c r="D419" s="65">
        <v>94</v>
      </c>
      <c r="E419" s="66">
        <v>152</v>
      </c>
      <c r="F419" s="67"/>
      <c r="G419" s="65">
        <f t="shared" ref="G419:G440" si="96">B419-C419</f>
        <v>-21</v>
      </c>
      <c r="H419" s="66">
        <f t="shared" ref="H419:H440" si="97">D419-E419</f>
        <v>-58</v>
      </c>
      <c r="I419" s="20">
        <f t="shared" ref="I419:I440" si="98">IF(C419=0, "-", IF(G419/C419&lt;10, G419/C419, "&gt;999%"))</f>
        <v>-0.875</v>
      </c>
      <c r="J419" s="21">
        <f t="shared" ref="J419:J440" si="99">IF(E419=0, "-", IF(H419/E419&lt;10, H419/E419, "&gt;999%"))</f>
        <v>-0.38157894736842107</v>
      </c>
    </row>
    <row r="420" spans="1:10" x14ac:dyDescent="0.25">
      <c r="A420" s="158" t="s">
        <v>326</v>
      </c>
      <c r="B420" s="65">
        <v>9</v>
      </c>
      <c r="C420" s="66">
        <v>5</v>
      </c>
      <c r="D420" s="65">
        <v>97</v>
      </c>
      <c r="E420" s="66">
        <v>100</v>
      </c>
      <c r="F420" s="67"/>
      <c r="G420" s="65">
        <f t="shared" si="96"/>
        <v>4</v>
      </c>
      <c r="H420" s="66">
        <f t="shared" si="97"/>
        <v>-3</v>
      </c>
      <c r="I420" s="20">
        <f t="shared" si="98"/>
        <v>0.8</v>
      </c>
      <c r="J420" s="21">
        <f t="shared" si="99"/>
        <v>-0.03</v>
      </c>
    </row>
    <row r="421" spans="1:10" x14ac:dyDescent="0.25">
      <c r="A421" s="158" t="s">
        <v>435</v>
      </c>
      <c r="B421" s="65">
        <v>0</v>
      </c>
      <c r="C421" s="66">
        <v>0</v>
      </c>
      <c r="D421" s="65">
        <v>0</v>
      </c>
      <c r="E421" s="66">
        <v>2</v>
      </c>
      <c r="F421" s="67"/>
      <c r="G421" s="65">
        <f t="shared" si="96"/>
        <v>0</v>
      </c>
      <c r="H421" s="66">
        <f t="shared" si="97"/>
        <v>-2</v>
      </c>
      <c r="I421" s="20" t="str">
        <f t="shared" si="98"/>
        <v>-</v>
      </c>
      <c r="J421" s="21">
        <f t="shared" si="99"/>
        <v>-1</v>
      </c>
    </row>
    <row r="422" spans="1:10" x14ac:dyDescent="0.25">
      <c r="A422" s="158" t="s">
        <v>205</v>
      </c>
      <c r="B422" s="65">
        <v>7</v>
      </c>
      <c r="C422" s="66">
        <v>30</v>
      </c>
      <c r="D422" s="65">
        <v>293</v>
      </c>
      <c r="E422" s="66">
        <v>375</v>
      </c>
      <c r="F422" s="67"/>
      <c r="G422" s="65">
        <f t="shared" si="96"/>
        <v>-23</v>
      </c>
      <c r="H422" s="66">
        <f t="shared" si="97"/>
        <v>-82</v>
      </c>
      <c r="I422" s="20">
        <f t="shared" si="98"/>
        <v>-0.76666666666666672</v>
      </c>
      <c r="J422" s="21">
        <f t="shared" si="99"/>
        <v>-0.21866666666666668</v>
      </c>
    </row>
    <row r="423" spans="1:10" x14ac:dyDescent="0.25">
      <c r="A423" s="158" t="s">
        <v>394</v>
      </c>
      <c r="B423" s="65">
        <v>2</v>
      </c>
      <c r="C423" s="66">
        <v>2</v>
      </c>
      <c r="D423" s="65">
        <v>30</v>
      </c>
      <c r="E423" s="66">
        <v>24</v>
      </c>
      <c r="F423" s="67"/>
      <c r="G423" s="65">
        <f t="shared" si="96"/>
        <v>0</v>
      </c>
      <c r="H423" s="66">
        <f t="shared" si="97"/>
        <v>6</v>
      </c>
      <c r="I423" s="20">
        <f t="shared" si="98"/>
        <v>0</v>
      </c>
      <c r="J423" s="21">
        <f t="shared" si="99"/>
        <v>0.25</v>
      </c>
    </row>
    <row r="424" spans="1:10" x14ac:dyDescent="0.25">
      <c r="A424" s="158" t="s">
        <v>278</v>
      </c>
      <c r="B424" s="65">
        <v>2</v>
      </c>
      <c r="C424" s="66">
        <v>0</v>
      </c>
      <c r="D424" s="65">
        <v>2</v>
      </c>
      <c r="E424" s="66">
        <v>2</v>
      </c>
      <c r="F424" s="67"/>
      <c r="G424" s="65">
        <f t="shared" si="96"/>
        <v>2</v>
      </c>
      <c r="H424" s="66">
        <f t="shared" si="97"/>
        <v>0</v>
      </c>
      <c r="I424" s="20" t="str">
        <f t="shared" si="98"/>
        <v>-</v>
      </c>
      <c r="J424" s="21">
        <f t="shared" si="99"/>
        <v>0</v>
      </c>
    </row>
    <row r="425" spans="1:10" x14ac:dyDescent="0.25">
      <c r="A425" s="158" t="s">
        <v>269</v>
      </c>
      <c r="B425" s="65">
        <v>0</v>
      </c>
      <c r="C425" s="66">
        <v>0</v>
      </c>
      <c r="D425" s="65">
        <v>3</v>
      </c>
      <c r="E425" s="66">
        <v>8</v>
      </c>
      <c r="F425" s="67"/>
      <c r="G425" s="65">
        <f t="shared" si="96"/>
        <v>0</v>
      </c>
      <c r="H425" s="66">
        <f t="shared" si="97"/>
        <v>-5</v>
      </c>
      <c r="I425" s="20" t="str">
        <f t="shared" si="98"/>
        <v>-</v>
      </c>
      <c r="J425" s="21">
        <f t="shared" si="99"/>
        <v>-0.625</v>
      </c>
    </row>
    <row r="426" spans="1:10" x14ac:dyDescent="0.25">
      <c r="A426" s="158" t="s">
        <v>433</v>
      </c>
      <c r="B426" s="65">
        <v>1</v>
      </c>
      <c r="C426" s="66">
        <v>0</v>
      </c>
      <c r="D426" s="65">
        <v>9</v>
      </c>
      <c r="E426" s="66">
        <v>14</v>
      </c>
      <c r="F426" s="67"/>
      <c r="G426" s="65">
        <f t="shared" si="96"/>
        <v>1</v>
      </c>
      <c r="H426" s="66">
        <f t="shared" si="97"/>
        <v>-5</v>
      </c>
      <c r="I426" s="20" t="str">
        <f t="shared" si="98"/>
        <v>-</v>
      </c>
      <c r="J426" s="21">
        <f t="shared" si="99"/>
        <v>-0.35714285714285715</v>
      </c>
    </row>
    <row r="427" spans="1:10" x14ac:dyDescent="0.25">
      <c r="A427" s="158" t="s">
        <v>448</v>
      </c>
      <c r="B427" s="65">
        <v>2</v>
      </c>
      <c r="C427" s="66">
        <v>18</v>
      </c>
      <c r="D427" s="65">
        <v>88</v>
      </c>
      <c r="E427" s="66">
        <v>123</v>
      </c>
      <c r="F427" s="67"/>
      <c r="G427" s="65">
        <f t="shared" si="96"/>
        <v>-16</v>
      </c>
      <c r="H427" s="66">
        <f t="shared" si="97"/>
        <v>-35</v>
      </c>
      <c r="I427" s="20">
        <f t="shared" si="98"/>
        <v>-0.88888888888888884</v>
      </c>
      <c r="J427" s="21">
        <f t="shared" si="99"/>
        <v>-0.28455284552845528</v>
      </c>
    </row>
    <row r="428" spans="1:10" x14ac:dyDescent="0.25">
      <c r="A428" s="158" t="s">
        <v>457</v>
      </c>
      <c r="B428" s="65">
        <v>25</v>
      </c>
      <c r="C428" s="66">
        <v>16</v>
      </c>
      <c r="D428" s="65">
        <v>179</v>
      </c>
      <c r="E428" s="66">
        <v>110</v>
      </c>
      <c r="F428" s="67"/>
      <c r="G428" s="65">
        <f t="shared" si="96"/>
        <v>9</v>
      </c>
      <c r="H428" s="66">
        <f t="shared" si="97"/>
        <v>69</v>
      </c>
      <c r="I428" s="20">
        <f t="shared" si="98"/>
        <v>0.5625</v>
      </c>
      <c r="J428" s="21">
        <f t="shared" si="99"/>
        <v>0.62727272727272732</v>
      </c>
    </row>
    <row r="429" spans="1:10" x14ac:dyDescent="0.25">
      <c r="A429" s="158" t="s">
        <v>473</v>
      </c>
      <c r="B429" s="65">
        <v>26</v>
      </c>
      <c r="C429" s="66">
        <v>23</v>
      </c>
      <c r="D429" s="65">
        <v>353</v>
      </c>
      <c r="E429" s="66">
        <v>283</v>
      </c>
      <c r="F429" s="67"/>
      <c r="G429" s="65">
        <f t="shared" si="96"/>
        <v>3</v>
      </c>
      <c r="H429" s="66">
        <f t="shared" si="97"/>
        <v>70</v>
      </c>
      <c r="I429" s="20">
        <f t="shared" si="98"/>
        <v>0.13043478260869565</v>
      </c>
      <c r="J429" s="21">
        <f t="shared" si="99"/>
        <v>0.24734982332155478</v>
      </c>
    </row>
    <row r="430" spans="1:10" x14ac:dyDescent="0.25">
      <c r="A430" s="158" t="s">
        <v>395</v>
      </c>
      <c r="B430" s="65">
        <v>7</v>
      </c>
      <c r="C430" s="66">
        <v>17</v>
      </c>
      <c r="D430" s="65">
        <v>172</v>
      </c>
      <c r="E430" s="66">
        <v>93</v>
      </c>
      <c r="F430" s="67"/>
      <c r="G430" s="65">
        <f t="shared" si="96"/>
        <v>-10</v>
      </c>
      <c r="H430" s="66">
        <f t="shared" si="97"/>
        <v>79</v>
      </c>
      <c r="I430" s="20">
        <f t="shared" si="98"/>
        <v>-0.58823529411764708</v>
      </c>
      <c r="J430" s="21">
        <f t="shared" si="99"/>
        <v>0.84946236559139787</v>
      </c>
    </row>
    <row r="431" spans="1:10" x14ac:dyDescent="0.25">
      <c r="A431" s="158" t="s">
        <v>474</v>
      </c>
      <c r="B431" s="65">
        <v>5</v>
      </c>
      <c r="C431" s="66">
        <v>7</v>
      </c>
      <c r="D431" s="65">
        <v>38</v>
      </c>
      <c r="E431" s="66">
        <v>42</v>
      </c>
      <c r="F431" s="67"/>
      <c r="G431" s="65">
        <f t="shared" si="96"/>
        <v>-2</v>
      </c>
      <c r="H431" s="66">
        <f t="shared" si="97"/>
        <v>-4</v>
      </c>
      <c r="I431" s="20">
        <f t="shared" si="98"/>
        <v>-0.2857142857142857</v>
      </c>
      <c r="J431" s="21">
        <f t="shared" si="99"/>
        <v>-9.5238095238095233E-2</v>
      </c>
    </row>
    <row r="432" spans="1:10" x14ac:dyDescent="0.25">
      <c r="A432" s="158" t="s">
        <v>420</v>
      </c>
      <c r="B432" s="65">
        <v>6</v>
      </c>
      <c r="C432" s="66">
        <v>0</v>
      </c>
      <c r="D432" s="65">
        <v>73</v>
      </c>
      <c r="E432" s="66">
        <v>82</v>
      </c>
      <c r="F432" s="67"/>
      <c r="G432" s="65">
        <f t="shared" si="96"/>
        <v>6</v>
      </c>
      <c r="H432" s="66">
        <f t="shared" si="97"/>
        <v>-9</v>
      </c>
      <c r="I432" s="20" t="str">
        <f t="shared" si="98"/>
        <v>-</v>
      </c>
      <c r="J432" s="21">
        <f t="shared" si="99"/>
        <v>-0.10975609756097561</v>
      </c>
    </row>
    <row r="433" spans="1:10" x14ac:dyDescent="0.25">
      <c r="A433" s="158" t="s">
        <v>396</v>
      </c>
      <c r="B433" s="65">
        <v>15</v>
      </c>
      <c r="C433" s="66">
        <v>9</v>
      </c>
      <c r="D433" s="65">
        <v>137</v>
      </c>
      <c r="E433" s="66">
        <v>127</v>
      </c>
      <c r="F433" s="67"/>
      <c r="G433" s="65">
        <f t="shared" si="96"/>
        <v>6</v>
      </c>
      <c r="H433" s="66">
        <f t="shared" si="97"/>
        <v>10</v>
      </c>
      <c r="I433" s="20">
        <f t="shared" si="98"/>
        <v>0.66666666666666663</v>
      </c>
      <c r="J433" s="21">
        <f t="shared" si="99"/>
        <v>7.874015748031496E-2</v>
      </c>
    </row>
    <row r="434" spans="1:10" x14ac:dyDescent="0.25">
      <c r="A434" s="158" t="s">
        <v>206</v>
      </c>
      <c r="B434" s="65">
        <v>0</v>
      </c>
      <c r="C434" s="66">
        <v>0</v>
      </c>
      <c r="D434" s="65">
        <v>2</v>
      </c>
      <c r="E434" s="66">
        <v>2</v>
      </c>
      <c r="F434" s="67"/>
      <c r="G434" s="65">
        <f t="shared" si="96"/>
        <v>0</v>
      </c>
      <c r="H434" s="66">
        <f t="shared" si="97"/>
        <v>0</v>
      </c>
      <c r="I434" s="20" t="str">
        <f t="shared" si="98"/>
        <v>-</v>
      </c>
      <c r="J434" s="21">
        <f t="shared" si="99"/>
        <v>0</v>
      </c>
    </row>
    <row r="435" spans="1:10" x14ac:dyDescent="0.25">
      <c r="A435" s="158" t="s">
        <v>207</v>
      </c>
      <c r="B435" s="65">
        <v>0</v>
      </c>
      <c r="C435" s="66">
        <v>1</v>
      </c>
      <c r="D435" s="65">
        <v>0</v>
      </c>
      <c r="E435" s="66">
        <v>5</v>
      </c>
      <c r="F435" s="67"/>
      <c r="G435" s="65">
        <f t="shared" si="96"/>
        <v>-1</v>
      </c>
      <c r="H435" s="66">
        <f t="shared" si="97"/>
        <v>-5</v>
      </c>
      <c r="I435" s="20">
        <f t="shared" si="98"/>
        <v>-1</v>
      </c>
      <c r="J435" s="21">
        <f t="shared" si="99"/>
        <v>-1</v>
      </c>
    </row>
    <row r="436" spans="1:10" x14ac:dyDescent="0.25">
      <c r="A436" s="158" t="s">
        <v>356</v>
      </c>
      <c r="B436" s="65">
        <v>21</v>
      </c>
      <c r="C436" s="66">
        <v>44</v>
      </c>
      <c r="D436" s="65">
        <v>433</v>
      </c>
      <c r="E436" s="66">
        <v>484</v>
      </c>
      <c r="F436" s="67"/>
      <c r="G436" s="65">
        <f t="shared" si="96"/>
        <v>-23</v>
      </c>
      <c r="H436" s="66">
        <f t="shared" si="97"/>
        <v>-51</v>
      </c>
      <c r="I436" s="20">
        <f t="shared" si="98"/>
        <v>-0.52272727272727271</v>
      </c>
      <c r="J436" s="21">
        <f t="shared" si="99"/>
        <v>-0.10537190082644628</v>
      </c>
    </row>
    <row r="437" spans="1:10" x14ac:dyDescent="0.25">
      <c r="A437" s="158" t="s">
        <v>291</v>
      </c>
      <c r="B437" s="65">
        <v>0</v>
      </c>
      <c r="C437" s="66">
        <v>0</v>
      </c>
      <c r="D437" s="65">
        <v>4</v>
      </c>
      <c r="E437" s="66">
        <v>1</v>
      </c>
      <c r="F437" s="67"/>
      <c r="G437" s="65">
        <f t="shared" si="96"/>
        <v>0</v>
      </c>
      <c r="H437" s="66">
        <f t="shared" si="97"/>
        <v>3</v>
      </c>
      <c r="I437" s="20" t="str">
        <f t="shared" si="98"/>
        <v>-</v>
      </c>
      <c r="J437" s="21">
        <f t="shared" si="99"/>
        <v>3</v>
      </c>
    </row>
    <row r="438" spans="1:10" x14ac:dyDescent="0.25">
      <c r="A438" s="158" t="s">
        <v>189</v>
      </c>
      <c r="B438" s="65">
        <v>0</v>
      </c>
      <c r="C438" s="66">
        <v>2</v>
      </c>
      <c r="D438" s="65">
        <v>30</v>
      </c>
      <c r="E438" s="66">
        <v>75</v>
      </c>
      <c r="F438" s="67"/>
      <c r="G438" s="65">
        <f t="shared" si="96"/>
        <v>-2</v>
      </c>
      <c r="H438" s="66">
        <f t="shared" si="97"/>
        <v>-45</v>
      </c>
      <c r="I438" s="20">
        <f t="shared" si="98"/>
        <v>-1</v>
      </c>
      <c r="J438" s="21">
        <f t="shared" si="99"/>
        <v>-0.6</v>
      </c>
    </row>
    <row r="439" spans="1:10" x14ac:dyDescent="0.25">
      <c r="A439" s="158" t="s">
        <v>304</v>
      </c>
      <c r="B439" s="65">
        <v>2</v>
      </c>
      <c r="C439" s="66">
        <v>12</v>
      </c>
      <c r="D439" s="65">
        <v>112</v>
      </c>
      <c r="E439" s="66">
        <v>104</v>
      </c>
      <c r="F439" s="67"/>
      <c r="G439" s="65">
        <f t="shared" si="96"/>
        <v>-10</v>
      </c>
      <c r="H439" s="66">
        <f t="shared" si="97"/>
        <v>8</v>
      </c>
      <c r="I439" s="20">
        <f t="shared" si="98"/>
        <v>-0.83333333333333337</v>
      </c>
      <c r="J439" s="21">
        <f t="shared" si="99"/>
        <v>7.6923076923076927E-2</v>
      </c>
    </row>
    <row r="440" spans="1:10" s="160" customFormat="1" x14ac:dyDescent="0.25">
      <c r="A440" s="178" t="s">
        <v>592</v>
      </c>
      <c r="B440" s="71">
        <v>133</v>
      </c>
      <c r="C440" s="72">
        <v>210</v>
      </c>
      <c r="D440" s="71">
        <v>2149</v>
      </c>
      <c r="E440" s="72">
        <v>2208</v>
      </c>
      <c r="F440" s="73"/>
      <c r="G440" s="71">
        <f t="shared" si="96"/>
        <v>-77</v>
      </c>
      <c r="H440" s="72">
        <f t="shared" si="97"/>
        <v>-59</v>
      </c>
      <c r="I440" s="37">
        <f t="shared" si="98"/>
        <v>-0.36666666666666664</v>
      </c>
      <c r="J440" s="38">
        <f t="shared" si="99"/>
        <v>-2.6721014492753624E-2</v>
      </c>
    </row>
    <row r="441" spans="1:10" x14ac:dyDescent="0.25">
      <c r="A441" s="177"/>
      <c r="B441" s="143"/>
      <c r="C441" s="144"/>
      <c r="D441" s="143"/>
      <c r="E441" s="144"/>
      <c r="F441" s="145"/>
      <c r="G441" s="143"/>
      <c r="H441" s="144"/>
      <c r="I441" s="151"/>
      <c r="J441" s="152"/>
    </row>
    <row r="442" spans="1:10" s="139" customFormat="1" x14ac:dyDescent="0.25">
      <c r="A442" s="159" t="s">
        <v>80</v>
      </c>
      <c r="B442" s="65"/>
      <c r="C442" s="66"/>
      <c r="D442" s="65"/>
      <c r="E442" s="66"/>
      <c r="F442" s="67"/>
      <c r="G442" s="65"/>
      <c r="H442" s="66"/>
      <c r="I442" s="20"/>
      <c r="J442" s="21"/>
    </row>
    <row r="443" spans="1:10" x14ac:dyDescent="0.25">
      <c r="A443" s="158" t="s">
        <v>475</v>
      </c>
      <c r="B443" s="65">
        <v>10</v>
      </c>
      <c r="C443" s="66">
        <v>24</v>
      </c>
      <c r="D443" s="65">
        <v>73</v>
      </c>
      <c r="E443" s="66">
        <v>138</v>
      </c>
      <c r="F443" s="67"/>
      <c r="G443" s="65">
        <f t="shared" ref="G443:G462" si="100">B443-C443</f>
        <v>-14</v>
      </c>
      <c r="H443" s="66">
        <f t="shared" ref="H443:H462" si="101">D443-E443</f>
        <v>-65</v>
      </c>
      <c r="I443" s="20">
        <f t="shared" ref="I443:I462" si="102">IF(C443=0, "-", IF(G443/C443&lt;10, G443/C443, "&gt;999%"))</f>
        <v>-0.58333333333333337</v>
      </c>
      <c r="J443" s="21">
        <f t="shared" ref="J443:J462" si="103">IF(E443=0, "-", IF(H443/E443&lt;10, H443/E443, "&gt;999%"))</f>
        <v>-0.47101449275362317</v>
      </c>
    </row>
    <row r="444" spans="1:10" x14ac:dyDescent="0.25">
      <c r="A444" s="158" t="s">
        <v>239</v>
      </c>
      <c r="B444" s="65">
        <v>1</v>
      </c>
      <c r="C444" s="66">
        <v>0</v>
      </c>
      <c r="D444" s="65">
        <v>15</v>
      </c>
      <c r="E444" s="66">
        <v>0</v>
      </c>
      <c r="F444" s="67"/>
      <c r="G444" s="65">
        <f t="shared" si="100"/>
        <v>1</v>
      </c>
      <c r="H444" s="66">
        <f t="shared" si="101"/>
        <v>15</v>
      </c>
      <c r="I444" s="20" t="str">
        <f t="shared" si="102"/>
        <v>-</v>
      </c>
      <c r="J444" s="21" t="str">
        <f t="shared" si="103"/>
        <v>-</v>
      </c>
    </row>
    <row r="445" spans="1:10" x14ac:dyDescent="0.25">
      <c r="A445" s="158" t="s">
        <v>263</v>
      </c>
      <c r="B445" s="65">
        <v>1</v>
      </c>
      <c r="C445" s="66">
        <v>0</v>
      </c>
      <c r="D445" s="65">
        <v>4</v>
      </c>
      <c r="E445" s="66">
        <v>4</v>
      </c>
      <c r="F445" s="67"/>
      <c r="G445" s="65">
        <f t="shared" si="100"/>
        <v>1</v>
      </c>
      <c r="H445" s="66">
        <f t="shared" si="101"/>
        <v>0</v>
      </c>
      <c r="I445" s="20" t="str">
        <f t="shared" si="102"/>
        <v>-</v>
      </c>
      <c r="J445" s="21">
        <f t="shared" si="103"/>
        <v>0</v>
      </c>
    </row>
    <row r="446" spans="1:10" x14ac:dyDescent="0.25">
      <c r="A446" s="158" t="s">
        <v>438</v>
      </c>
      <c r="B446" s="65">
        <v>2</v>
      </c>
      <c r="C446" s="66">
        <v>2</v>
      </c>
      <c r="D446" s="65">
        <v>10</v>
      </c>
      <c r="E446" s="66">
        <v>10</v>
      </c>
      <c r="F446" s="67"/>
      <c r="G446" s="65">
        <f t="shared" si="100"/>
        <v>0</v>
      </c>
      <c r="H446" s="66">
        <f t="shared" si="101"/>
        <v>0</v>
      </c>
      <c r="I446" s="20">
        <f t="shared" si="102"/>
        <v>0</v>
      </c>
      <c r="J446" s="21">
        <f t="shared" si="103"/>
        <v>0</v>
      </c>
    </row>
    <row r="447" spans="1:10" x14ac:dyDescent="0.25">
      <c r="A447" s="158" t="s">
        <v>270</v>
      </c>
      <c r="B447" s="65">
        <v>0</v>
      </c>
      <c r="C447" s="66">
        <v>0</v>
      </c>
      <c r="D447" s="65">
        <v>0</v>
      </c>
      <c r="E447" s="66">
        <v>2</v>
      </c>
      <c r="F447" s="67"/>
      <c r="G447" s="65">
        <f t="shared" si="100"/>
        <v>0</v>
      </c>
      <c r="H447" s="66">
        <f t="shared" si="101"/>
        <v>-2</v>
      </c>
      <c r="I447" s="20" t="str">
        <f t="shared" si="102"/>
        <v>-</v>
      </c>
      <c r="J447" s="21">
        <f t="shared" si="103"/>
        <v>-1</v>
      </c>
    </row>
    <row r="448" spans="1:10" x14ac:dyDescent="0.25">
      <c r="A448" s="158" t="s">
        <v>264</v>
      </c>
      <c r="B448" s="65">
        <v>0</v>
      </c>
      <c r="C448" s="66">
        <v>0</v>
      </c>
      <c r="D448" s="65">
        <v>1</v>
      </c>
      <c r="E448" s="66">
        <v>1</v>
      </c>
      <c r="F448" s="67"/>
      <c r="G448" s="65">
        <f t="shared" si="100"/>
        <v>0</v>
      </c>
      <c r="H448" s="66">
        <f t="shared" si="101"/>
        <v>0</v>
      </c>
      <c r="I448" s="20" t="str">
        <f t="shared" si="102"/>
        <v>-</v>
      </c>
      <c r="J448" s="21">
        <f t="shared" si="103"/>
        <v>0</v>
      </c>
    </row>
    <row r="449" spans="1:10" x14ac:dyDescent="0.25">
      <c r="A449" s="158" t="s">
        <v>488</v>
      </c>
      <c r="B449" s="65">
        <v>0</v>
      </c>
      <c r="C449" s="66">
        <v>1</v>
      </c>
      <c r="D449" s="65">
        <v>9</v>
      </c>
      <c r="E449" s="66">
        <v>9</v>
      </c>
      <c r="F449" s="67"/>
      <c r="G449" s="65">
        <f t="shared" si="100"/>
        <v>-1</v>
      </c>
      <c r="H449" s="66">
        <f t="shared" si="101"/>
        <v>0</v>
      </c>
      <c r="I449" s="20">
        <f t="shared" si="102"/>
        <v>-1</v>
      </c>
      <c r="J449" s="21">
        <f t="shared" si="103"/>
        <v>0</v>
      </c>
    </row>
    <row r="450" spans="1:10" x14ac:dyDescent="0.25">
      <c r="A450" s="158" t="s">
        <v>434</v>
      </c>
      <c r="B450" s="65">
        <v>0</v>
      </c>
      <c r="C450" s="66">
        <v>0</v>
      </c>
      <c r="D450" s="65">
        <v>3</v>
      </c>
      <c r="E450" s="66">
        <v>0</v>
      </c>
      <c r="F450" s="67"/>
      <c r="G450" s="65">
        <f t="shared" si="100"/>
        <v>0</v>
      </c>
      <c r="H450" s="66">
        <f t="shared" si="101"/>
        <v>3</v>
      </c>
      <c r="I450" s="20" t="str">
        <f t="shared" si="102"/>
        <v>-</v>
      </c>
      <c r="J450" s="21" t="str">
        <f t="shared" si="103"/>
        <v>-</v>
      </c>
    </row>
    <row r="451" spans="1:10" x14ac:dyDescent="0.25">
      <c r="A451" s="158" t="s">
        <v>208</v>
      </c>
      <c r="B451" s="65">
        <v>6</v>
      </c>
      <c r="C451" s="66">
        <v>10</v>
      </c>
      <c r="D451" s="65">
        <v>69</v>
      </c>
      <c r="E451" s="66">
        <v>43</v>
      </c>
      <c r="F451" s="67"/>
      <c r="G451" s="65">
        <f t="shared" si="100"/>
        <v>-4</v>
      </c>
      <c r="H451" s="66">
        <f t="shared" si="101"/>
        <v>26</v>
      </c>
      <c r="I451" s="20">
        <f t="shared" si="102"/>
        <v>-0.4</v>
      </c>
      <c r="J451" s="21">
        <f t="shared" si="103"/>
        <v>0.60465116279069764</v>
      </c>
    </row>
    <row r="452" spans="1:10" x14ac:dyDescent="0.25">
      <c r="A452" s="158" t="s">
        <v>265</v>
      </c>
      <c r="B452" s="65">
        <v>4</v>
      </c>
      <c r="C452" s="66">
        <v>0</v>
      </c>
      <c r="D452" s="65">
        <v>12</v>
      </c>
      <c r="E452" s="66">
        <v>18</v>
      </c>
      <c r="F452" s="67"/>
      <c r="G452" s="65">
        <f t="shared" si="100"/>
        <v>4</v>
      </c>
      <c r="H452" s="66">
        <f t="shared" si="101"/>
        <v>-6</v>
      </c>
      <c r="I452" s="20" t="str">
        <f t="shared" si="102"/>
        <v>-</v>
      </c>
      <c r="J452" s="21">
        <f t="shared" si="103"/>
        <v>-0.33333333333333331</v>
      </c>
    </row>
    <row r="453" spans="1:10" x14ac:dyDescent="0.25">
      <c r="A453" s="158" t="s">
        <v>224</v>
      </c>
      <c r="B453" s="65">
        <v>1</v>
      </c>
      <c r="C453" s="66">
        <v>0</v>
      </c>
      <c r="D453" s="65">
        <v>5</v>
      </c>
      <c r="E453" s="66">
        <v>19</v>
      </c>
      <c r="F453" s="67"/>
      <c r="G453" s="65">
        <f t="shared" si="100"/>
        <v>1</v>
      </c>
      <c r="H453" s="66">
        <f t="shared" si="101"/>
        <v>-14</v>
      </c>
      <c r="I453" s="20" t="str">
        <f t="shared" si="102"/>
        <v>-</v>
      </c>
      <c r="J453" s="21">
        <f t="shared" si="103"/>
        <v>-0.73684210526315785</v>
      </c>
    </row>
    <row r="454" spans="1:10" x14ac:dyDescent="0.25">
      <c r="A454" s="158" t="s">
        <v>397</v>
      </c>
      <c r="B454" s="65">
        <v>1</v>
      </c>
      <c r="C454" s="66">
        <v>1</v>
      </c>
      <c r="D454" s="65">
        <v>3</v>
      </c>
      <c r="E454" s="66">
        <v>2</v>
      </c>
      <c r="F454" s="67"/>
      <c r="G454" s="65">
        <f t="shared" si="100"/>
        <v>0</v>
      </c>
      <c r="H454" s="66">
        <f t="shared" si="101"/>
        <v>1</v>
      </c>
      <c r="I454" s="20">
        <f t="shared" si="102"/>
        <v>0</v>
      </c>
      <c r="J454" s="21">
        <f t="shared" si="103"/>
        <v>0.5</v>
      </c>
    </row>
    <row r="455" spans="1:10" x14ac:dyDescent="0.25">
      <c r="A455" s="158" t="s">
        <v>190</v>
      </c>
      <c r="B455" s="65">
        <v>4</v>
      </c>
      <c r="C455" s="66">
        <v>3</v>
      </c>
      <c r="D455" s="65">
        <v>47</v>
      </c>
      <c r="E455" s="66">
        <v>126</v>
      </c>
      <c r="F455" s="67"/>
      <c r="G455" s="65">
        <f t="shared" si="100"/>
        <v>1</v>
      </c>
      <c r="H455" s="66">
        <f t="shared" si="101"/>
        <v>-79</v>
      </c>
      <c r="I455" s="20">
        <f t="shared" si="102"/>
        <v>0.33333333333333331</v>
      </c>
      <c r="J455" s="21">
        <f t="shared" si="103"/>
        <v>-0.62698412698412698</v>
      </c>
    </row>
    <row r="456" spans="1:10" x14ac:dyDescent="0.25">
      <c r="A456" s="158" t="s">
        <v>305</v>
      </c>
      <c r="B456" s="65">
        <v>12</v>
      </c>
      <c r="C456" s="66">
        <v>4</v>
      </c>
      <c r="D456" s="65">
        <v>144</v>
      </c>
      <c r="E456" s="66">
        <v>110</v>
      </c>
      <c r="F456" s="67"/>
      <c r="G456" s="65">
        <f t="shared" si="100"/>
        <v>8</v>
      </c>
      <c r="H456" s="66">
        <f t="shared" si="101"/>
        <v>34</v>
      </c>
      <c r="I456" s="20">
        <f t="shared" si="102"/>
        <v>2</v>
      </c>
      <c r="J456" s="21">
        <f t="shared" si="103"/>
        <v>0.30909090909090908</v>
      </c>
    </row>
    <row r="457" spans="1:10" x14ac:dyDescent="0.25">
      <c r="A457" s="158" t="s">
        <v>357</v>
      </c>
      <c r="B457" s="65">
        <v>9</v>
      </c>
      <c r="C457" s="66">
        <v>14</v>
      </c>
      <c r="D457" s="65">
        <v>52</v>
      </c>
      <c r="E457" s="66">
        <v>68</v>
      </c>
      <c r="F457" s="67"/>
      <c r="G457" s="65">
        <f t="shared" si="100"/>
        <v>-5</v>
      </c>
      <c r="H457" s="66">
        <f t="shared" si="101"/>
        <v>-16</v>
      </c>
      <c r="I457" s="20">
        <f t="shared" si="102"/>
        <v>-0.35714285714285715</v>
      </c>
      <c r="J457" s="21">
        <f t="shared" si="103"/>
        <v>-0.23529411764705882</v>
      </c>
    </row>
    <row r="458" spans="1:10" x14ac:dyDescent="0.25">
      <c r="A458" s="158" t="s">
        <v>398</v>
      </c>
      <c r="B458" s="65">
        <v>14</v>
      </c>
      <c r="C458" s="66">
        <v>7</v>
      </c>
      <c r="D458" s="65">
        <v>54</v>
      </c>
      <c r="E458" s="66">
        <v>88</v>
      </c>
      <c r="F458" s="67"/>
      <c r="G458" s="65">
        <f t="shared" si="100"/>
        <v>7</v>
      </c>
      <c r="H458" s="66">
        <f t="shared" si="101"/>
        <v>-34</v>
      </c>
      <c r="I458" s="20">
        <f t="shared" si="102"/>
        <v>1</v>
      </c>
      <c r="J458" s="21">
        <f t="shared" si="103"/>
        <v>-0.38636363636363635</v>
      </c>
    </row>
    <row r="459" spans="1:10" x14ac:dyDescent="0.25">
      <c r="A459" s="158" t="s">
        <v>417</v>
      </c>
      <c r="B459" s="65">
        <v>0</v>
      </c>
      <c r="C459" s="66">
        <v>0</v>
      </c>
      <c r="D459" s="65">
        <v>16</v>
      </c>
      <c r="E459" s="66">
        <v>26</v>
      </c>
      <c r="F459" s="67"/>
      <c r="G459" s="65">
        <f t="shared" si="100"/>
        <v>0</v>
      </c>
      <c r="H459" s="66">
        <f t="shared" si="101"/>
        <v>-10</v>
      </c>
      <c r="I459" s="20" t="str">
        <f t="shared" si="102"/>
        <v>-</v>
      </c>
      <c r="J459" s="21">
        <f t="shared" si="103"/>
        <v>-0.38461538461538464</v>
      </c>
    </row>
    <row r="460" spans="1:10" x14ac:dyDescent="0.25">
      <c r="A460" s="158" t="s">
        <v>449</v>
      </c>
      <c r="B460" s="65">
        <v>7</v>
      </c>
      <c r="C460" s="66">
        <v>1</v>
      </c>
      <c r="D460" s="65">
        <v>23</v>
      </c>
      <c r="E460" s="66">
        <v>30</v>
      </c>
      <c r="F460" s="67"/>
      <c r="G460" s="65">
        <f t="shared" si="100"/>
        <v>6</v>
      </c>
      <c r="H460" s="66">
        <f t="shared" si="101"/>
        <v>-7</v>
      </c>
      <c r="I460" s="20">
        <f t="shared" si="102"/>
        <v>6</v>
      </c>
      <c r="J460" s="21">
        <f t="shared" si="103"/>
        <v>-0.23333333333333334</v>
      </c>
    </row>
    <row r="461" spans="1:10" x14ac:dyDescent="0.25">
      <c r="A461" s="158" t="s">
        <v>327</v>
      </c>
      <c r="B461" s="65">
        <v>26</v>
      </c>
      <c r="C461" s="66">
        <v>11</v>
      </c>
      <c r="D461" s="65">
        <v>68</v>
      </c>
      <c r="E461" s="66">
        <v>111</v>
      </c>
      <c r="F461" s="67"/>
      <c r="G461" s="65">
        <f t="shared" si="100"/>
        <v>15</v>
      </c>
      <c r="H461" s="66">
        <f t="shared" si="101"/>
        <v>-43</v>
      </c>
      <c r="I461" s="20">
        <f t="shared" si="102"/>
        <v>1.3636363636363635</v>
      </c>
      <c r="J461" s="21">
        <f t="shared" si="103"/>
        <v>-0.38738738738738737</v>
      </c>
    </row>
    <row r="462" spans="1:10" s="160" customFormat="1" x14ac:dyDescent="0.25">
      <c r="A462" s="178" t="s">
        <v>593</v>
      </c>
      <c r="B462" s="71">
        <v>98</v>
      </c>
      <c r="C462" s="72">
        <v>78</v>
      </c>
      <c r="D462" s="71">
        <v>608</v>
      </c>
      <c r="E462" s="72">
        <v>805</v>
      </c>
      <c r="F462" s="73"/>
      <c r="G462" s="71">
        <f t="shared" si="100"/>
        <v>20</v>
      </c>
      <c r="H462" s="72">
        <f t="shared" si="101"/>
        <v>-197</v>
      </c>
      <c r="I462" s="37">
        <f t="shared" si="102"/>
        <v>0.25641025641025639</v>
      </c>
      <c r="J462" s="38">
        <f t="shared" si="103"/>
        <v>-0.24472049689440994</v>
      </c>
    </row>
    <row r="463" spans="1:10" x14ac:dyDescent="0.25">
      <c r="A463" s="177"/>
      <c r="B463" s="143"/>
      <c r="C463" s="144"/>
      <c r="D463" s="143"/>
      <c r="E463" s="144"/>
      <c r="F463" s="145"/>
      <c r="G463" s="143"/>
      <c r="H463" s="144"/>
      <c r="I463" s="151"/>
      <c r="J463" s="152"/>
    </row>
    <row r="464" spans="1:10" s="139" customFormat="1" x14ac:dyDescent="0.25">
      <c r="A464" s="159" t="s">
        <v>81</v>
      </c>
      <c r="B464" s="65"/>
      <c r="C464" s="66"/>
      <c r="D464" s="65"/>
      <c r="E464" s="66"/>
      <c r="F464" s="67"/>
      <c r="G464" s="65"/>
      <c r="H464" s="66"/>
      <c r="I464" s="20"/>
      <c r="J464" s="21"/>
    </row>
    <row r="465" spans="1:10" x14ac:dyDescent="0.25">
      <c r="A465" s="158" t="s">
        <v>240</v>
      </c>
      <c r="B465" s="65">
        <v>0</v>
      </c>
      <c r="C465" s="66">
        <v>0</v>
      </c>
      <c r="D465" s="65">
        <v>4</v>
      </c>
      <c r="E465" s="66">
        <v>6</v>
      </c>
      <c r="F465" s="67"/>
      <c r="G465" s="65">
        <f t="shared" ref="G465:G470" si="104">B465-C465</f>
        <v>0</v>
      </c>
      <c r="H465" s="66">
        <f t="shared" ref="H465:H470" si="105">D465-E465</f>
        <v>-2</v>
      </c>
      <c r="I465" s="20" t="str">
        <f t="shared" ref="I465:I470" si="106">IF(C465=0, "-", IF(G465/C465&lt;10, G465/C465, "&gt;999%"))</f>
        <v>-</v>
      </c>
      <c r="J465" s="21">
        <f t="shared" ref="J465:J470" si="107">IF(E465=0, "-", IF(H465/E465&lt;10, H465/E465, "&gt;999%"))</f>
        <v>-0.33333333333333331</v>
      </c>
    </row>
    <row r="466" spans="1:10" x14ac:dyDescent="0.25">
      <c r="A466" s="158" t="s">
        <v>241</v>
      </c>
      <c r="B466" s="65">
        <v>0</v>
      </c>
      <c r="C466" s="66">
        <v>0</v>
      </c>
      <c r="D466" s="65">
        <v>4</v>
      </c>
      <c r="E466" s="66">
        <v>0</v>
      </c>
      <c r="F466" s="67"/>
      <c r="G466" s="65">
        <f t="shared" si="104"/>
        <v>0</v>
      </c>
      <c r="H466" s="66">
        <f t="shared" si="105"/>
        <v>4</v>
      </c>
      <c r="I466" s="20" t="str">
        <f t="shared" si="106"/>
        <v>-</v>
      </c>
      <c r="J466" s="21" t="str">
        <f t="shared" si="107"/>
        <v>-</v>
      </c>
    </row>
    <row r="467" spans="1:10" x14ac:dyDescent="0.25">
      <c r="A467" s="158" t="s">
        <v>337</v>
      </c>
      <c r="B467" s="65">
        <v>10</v>
      </c>
      <c r="C467" s="66">
        <v>12</v>
      </c>
      <c r="D467" s="65">
        <v>105</v>
      </c>
      <c r="E467" s="66">
        <v>84</v>
      </c>
      <c r="F467" s="67"/>
      <c r="G467" s="65">
        <f t="shared" si="104"/>
        <v>-2</v>
      </c>
      <c r="H467" s="66">
        <f t="shared" si="105"/>
        <v>21</v>
      </c>
      <c r="I467" s="20">
        <f t="shared" si="106"/>
        <v>-0.16666666666666666</v>
      </c>
      <c r="J467" s="21">
        <f t="shared" si="107"/>
        <v>0.25</v>
      </c>
    </row>
    <row r="468" spans="1:10" x14ac:dyDescent="0.25">
      <c r="A468" s="158" t="s">
        <v>376</v>
      </c>
      <c r="B468" s="65">
        <v>9</v>
      </c>
      <c r="C468" s="66">
        <v>1</v>
      </c>
      <c r="D468" s="65">
        <v>63</v>
      </c>
      <c r="E468" s="66">
        <v>75</v>
      </c>
      <c r="F468" s="67"/>
      <c r="G468" s="65">
        <f t="shared" si="104"/>
        <v>8</v>
      </c>
      <c r="H468" s="66">
        <f t="shared" si="105"/>
        <v>-12</v>
      </c>
      <c r="I468" s="20">
        <f t="shared" si="106"/>
        <v>8</v>
      </c>
      <c r="J468" s="21">
        <f t="shared" si="107"/>
        <v>-0.16</v>
      </c>
    </row>
    <row r="469" spans="1:10" x14ac:dyDescent="0.25">
      <c r="A469" s="158" t="s">
        <v>418</v>
      </c>
      <c r="B469" s="65">
        <v>4</v>
      </c>
      <c r="C469" s="66">
        <v>0</v>
      </c>
      <c r="D469" s="65">
        <v>24</v>
      </c>
      <c r="E469" s="66">
        <v>25</v>
      </c>
      <c r="F469" s="67"/>
      <c r="G469" s="65">
        <f t="shared" si="104"/>
        <v>4</v>
      </c>
      <c r="H469" s="66">
        <f t="shared" si="105"/>
        <v>-1</v>
      </c>
      <c r="I469" s="20" t="str">
        <f t="shared" si="106"/>
        <v>-</v>
      </c>
      <c r="J469" s="21">
        <f t="shared" si="107"/>
        <v>-0.04</v>
      </c>
    </row>
    <row r="470" spans="1:10" s="160" customFormat="1" x14ac:dyDescent="0.25">
      <c r="A470" s="165" t="s">
        <v>594</v>
      </c>
      <c r="B470" s="166">
        <v>23</v>
      </c>
      <c r="C470" s="167">
        <v>13</v>
      </c>
      <c r="D470" s="166">
        <v>200</v>
      </c>
      <c r="E470" s="167">
        <v>190</v>
      </c>
      <c r="F470" s="168"/>
      <c r="G470" s="166">
        <f t="shared" si="104"/>
        <v>10</v>
      </c>
      <c r="H470" s="167">
        <f t="shared" si="105"/>
        <v>10</v>
      </c>
      <c r="I470" s="169">
        <f t="shared" si="106"/>
        <v>0.76923076923076927</v>
      </c>
      <c r="J470" s="170">
        <f t="shared" si="107"/>
        <v>5.2631578947368418E-2</v>
      </c>
    </row>
    <row r="471" spans="1:10" x14ac:dyDescent="0.25">
      <c r="A471" s="171"/>
      <c r="B471" s="172"/>
      <c r="C471" s="173"/>
      <c r="D471" s="172"/>
      <c r="E471" s="173"/>
      <c r="F471" s="174"/>
      <c r="G471" s="172"/>
      <c r="H471" s="173"/>
      <c r="I471" s="175"/>
      <c r="J471" s="176"/>
    </row>
    <row r="472" spans="1:10" x14ac:dyDescent="0.25">
      <c r="A472" s="27" t="s">
        <v>16</v>
      </c>
      <c r="B472" s="71">
        <f>SUM(B7:B471)/2</f>
        <v>1498</v>
      </c>
      <c r="C472" s="77">
        <f>SUM(C7:C471)/2</f>
        <v>893</v>
      </c>
      <c r="D472" s="71">
        <f>SUM(D7:D471)/2</f>
        <v>12228</v>
      </c>
      <c r="E472" s="77">
        <f>SUM(E7:E471)/2</f>
        <v>12224</v>
      </c>
      <c r="F472" s="73"/>
      <c r="G472" s="71">
        <f>B472-C472</f>
        <v>605</v>
      </c>
      <c r="H472" s="72">
        <f>D472-E472</f>
        <v>4</v>
      </c>
      <c r="I472" s="37">
        <f>IF(C472=0, 0, G472/C472)</f>
        <v>0.67749160134378494</v>
      </c>
      <c r="J472" s="38">
        <f>IF(E472=0, 0, H472/E472)</f>
        <v>3.2722513089005238E-4</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7" manualBreakCount="7">
    <brk id="66" max="16383" man="1"/>
    <brk id="127" max="16383" man="1"/>
    <brk id="186" max="16383" man="1"/>
    <brk id="245" max="16383" man="1"/>
    <brk id="306" max="16383" man="1"/>
    <brk id="366" max="16383" man="1"/>
    <brk id="416"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3.2" x14ac:dyDescent="0.25"/>
  <cols>
    <col min="1" max="1" width="21.5546875" bestFit="1" customWidth="1"/>
    <col min="6" max="6" width="1.6640625" customWidth="1"/>
  </cols>
  <sheetData>
    <row r="1" spans="1:10" s="52" customFormat="1" ht="20.399999999999999" x14ac:dyDescent="0.35">
      <c r="A1" s="4" t="s">
        <v>10</v>
      </c>
      <c r="B1" s="198" t="s">
        <v>11</v>
      </c>
      <c r="C1" s="199"/>
      <c r="D1" s="199"/>
      <c r="E1" s="199"/>
      <c r="F1" s="199"/>
      <c r="G1" s="199"/>
      <c r="H1" s="199"/>
      <c r="I1" s="199"/>
      <c r="J1" s="199"/>
    </row>
    <row r="2" spans="1:10" s="52" customFormat="1" ht="20.399999999999999" x14ac:dyDescent="0.35">
      <c r="A2" s="4" t="s">
        <v>92</v>
      </c>
      <c r="B2" s="202" t="s">
        <v>83</v>
      </c>
      <c r="C2" s="203"/>
      <c r="D2" s="203"/>
      <c r="E2" s="203"/>
      <c r="F2" s="203"/>
      <c r="G2" s="203"/>
      <c r="H2" s="203"/>
      <c r="I2" s="203"/>
      <c r="J2" s="203"/>
    </row>
    <row r="3" spans="1:10" ht="12.75" customHeight="1" x14ac:dyDescent="0.35">
      <c r="A3" s="4"/>
      <c r="B3" s="25"/>
      <c r="C3" s="26"/>
      <c r="D3" s="26"/>
      <c r="E3" s="26"/>
      <c r="F3" s="26"/>
      <c r="G3" s="26"/>
      <c r="H3" s="26"/>
      <c r="I3" s="26"/>
      <c r="J3" s="26"/>
    </row>
    <row r="4" spans="1:10" x14ac:dyDescent="0.25">
      <c r="E4" s="201" t="s">
        <v>7</v>
      </c>
      <c r="F4" s="201"/>
      <c r="G4" s="201"/>
    </row>
    <row r="5" spans="1:10" x14ac:dyDescent="0.25">
      <c r="A5" s="3"/>
      <c r="B5" s="196" t="s">
        <v>1</v>
      </c>
      <c r="C5" s="197"/>
      <c r="D5" s="196" t="s">
        <v>2</v>
      </c>
      <c r="E5" s="197"/>
      <c r="F5" s="59"/>
      <c r="G5" s="196" t="s">
        <v>3</v>
      </c>
      <c r="H5" s="200"/>
      <c r="I5" s="200"/>
      <c r="J5" s="197"/>
    </row>
    <row r="6" spans="1:10" x14ac:dyDescent="0.25">
      <c r="A6" s="27"/>
      <c r="B6" s="57">
        <f>VALUE(RIGHT(B2, 4))</f>
        <v>2022</v>
      </c>
      <c r="C6" s="58">
        <f>B6-1</f>
        <v>2021</v>
      </c>
      <c r="D6" s="57">
        <f>B6</f>
        <v>2022</v>
      </c>
      <c r="E6" s="58">
        <f>C6</f>
        <v>2021</v>
      </c>
      <c r="F6" s="64"/>
      <c r="G6" s="57" t="s">
        <v>4</v>
      </c>
      <c r="H6" s="58" t="s">
        <v>2</v>
      </c>
      <c r="I6" s="57" t="s">
        <v>4</v>
      </c>
      <c r="J6" s="58" t="s">
        <v>2</v>
      </c>
    </row>
    <row r="7" spans="1:10" x14ac:dyDescent="0.25">
      <c r="A7" s="7" t="s">
        <v>93</v>
      </c>
      <c r="B7" s="65">
        <v>329</v>
      </c>
      <c r="C7" s="66">
        <v>195</v>
      </c>
      <c r="D7" s="65">
        <v>3127</v>
      </c>
      <c r="E7" s="66">
        <v>3341</v>
      </c>
      <c r="F7" s="67"/>
      <c r="G7" s="65">
        <f>B7-C7</f>
        <v>134</v>
      </c>
      <c r="H7" s="66">
        <f>D7-E7</f>
        <v>-214</v>
      </c>
      <c r="I7" s="28">
        <f>IF(C7=0, "-", IF(G7/C7&lt;10, G7/C7*100, "&gt;999"))</f>
        <v>68.717948717948715</v>
      </c>
      <c r="J7" s="29">
        <f>IF(E7=0, "-", IF(H7/E7&lt;10, H7/E7*100, "&gt;999"))</f>
        <v>-6.4052678838671051</v>
      </c>
    </row>
    <row r="8" spans="1:10" x14ac:dyDescent="0.25">
      <c r="A8" s="7" t="s">
        <v>102</v>
      </c>
      <c r="B8" s="65">
        <v>888</v>
      </c>
      <c r="C8" s="66">
        <v>492</v>
      </c>
      <c r="D8" s="65">
        <v>6864</v>
      </c>
      <c r="E8" s="66">
        <v>6654</v>
      </c>
      <c r="F8" s="67"/>
      <c r="G8" s="65">
        <f>B8-C8</f>
        <v>396</v>
      </c>
      <c r="H8" s="66">
        <f>D8-E8</f>
        <v>210</v>
      </c>
      <c r="I8" s="28">
        <f>IF(C8=0, "-", IF(G8/C8&lt;10, G8/C8*100, "&gt;999"))</f>
        <v>80.487804878048792</v>
      </c>
      <c r="J8" s="29">
        <f>IF(E8=0, "-", IF(H8/E8&lt;10, H8/E8*100, "&gt;999"))</f>
        <v>3.1559963931469794</v>
      </c>
    </row>
    <row r="9" spans="1:10" x14ac:dyDescent="0.25">
      <c r="A9" s="7" t="s">
        <v>108</v>
      </c>
      <c r="B9" s="65">
        <v>264</v>
      </c>
      <c r="C9" s="66">
        <v>197</v>
      </c>
      <c r="D9" s="65">
        <v>2102</v>
      </c>
      <c r="E9" s="66">
        <v>2095</v>
      </c>
      <c r="F9" s="67"/>
      <c r="G9" s="65">
        <f>B9-C9</f>
        <v>67</v>
      </c>
      <c r="H9" s="66">
        <f>D9-E9</f>
        <v>7</v>
      </c>
      <c r="I9" s="28">
        <f>IF(C9=0, "-", IF(G9/C9&lt;10, G9/C9*100, "&gt;999"))</f>
        <v>34.01015228426396</v>
      </c>
      <c r="J9" s="29">
        <f>IF(E9=0, "-", IF(H9/E9&lt;10, H9/E9*100, "&gt;999"))</f>
        <v>0.33412887828162291</v>
      </c>
    </row>
    <row r="10" spans="1:10" x14ac:dyDescent="0.25">
      <c r="A10" s="7" t="s">
        <v>109</v>
      </c>
      <c r="B10" s="65">
        <v>17</v>
      </c>
      <c r="C10" s="66">
        <v>9</v>
      </c>
      <c r="D10" s="65">
        <v>135</v>
      </c>
      <c r="E10" s="66">
        <v>134</v>
      </c>
      <c r="F10" s="67"/>
      <c r="G10" s="65">
        <f>B10-C10</f>
        <v>8</v>
      </c>
      <c r="H10" s="66">
        <f>D10-E10</f>
        <v>1</v>
      </c>
      <c r="I10" s="28">
        <f>IF(C10=0, "-", IF(G10/C10&lt;10, G10/C10*100, "&gt;999"))</f>
        <v>88.888888888888886</v>
      </c>
      <c r="J10" s="29">
        <f>IF(E10=0, "-", IF(H10/E10&lt;10, H10/E10*100, "&gt;999"))</f>
        <v>0.74626865671641784</v>
      </c>
    </row>
    <row r="11" spans="1:10" s="43" customFormat="1" x14ac:dyDescent="0.25">
      <c r="A11" s="27" t="s">
        <v>0</v>
      </c>
      <c r="B11" s="71">
        <f>SUM(B7:B10)</f>
        <v>1498</v>
      </c>
      <c r="C11" s="72">
        <f>SUM(C7:C10)</f>
        <v>893</v>
      </c>
      <c r="D11" s="71">
        <f>SUM(D7:D10)</f>
        <v>12228</v>
      </c>
      <c r="E11" s="72">
        <f>SUM(E7:E10)</f>
        <v>12224</v>
      </c>
      <c r="F11" s="73"/>
      <c r="G11" s="71">
        <f>B11-C11</f>
        <v>605</v>
      </c>
      <c r="H11" s="72">
        <f>D11-E11</f>
        <v>4</v>
      </c>
      <c r="I11" s="44">
        <f>IF(C11=0, 0, G11/C11*100)</f>
        <v>67.749160134378499</v>
      </c>
      <c r="J11" s="45">
        <f>IF(E11=0, 0, H11/E11*100)</f>
        <v>3.2722513089005235E-2</v>
      </c>
    </row>
    <row r="13" spans="1:10" x14ac:dyDescent="0.25">
      <c r="A13" s="3"/>
      <c r="B13" s="196" t="s">
        <v>1</v>
      </c>
      <c r="C13" s="197"/>
      <c r="D13" s="196" t="s">
        <v>2</v>
      </c>
      <c r="E13" s="197"/>
      <c r="F13" s="59"/>
      <c r="G13" s="196" t="s">
        <v>3</v>
      </c>
      <c r="H13" s="200"/>
      <c r="I13" s="200"/>
      <c r="J13" s="197"/>
    </row>
    <row r="14" spans="1:10" x14ac:dyDescent="0.25">
      <c r="A14" s="7" t="s">
        <v>94</v>
      </c>
      <c r="B14" s="65">
        <v>12</v>
      </c>
      <c r="C14" s="66">
        <v>3</v>
      </c>
      <c r="D14" s="65">
        <v>95</v>
      </c>
      <c r="E14" s="66">
        <v>99</v>
      </c>
      <c r="F14" s="67"/>
      <c r="G14" s="65">
        <f t="shared" ref="G14:G34" si="0">B14-C14</f>
        <v>9</v>
      </c>
      <c r="H14" s="66">
        <f t="shared" ref="H14:H34" si="1">D14-E14</f>
        <v>-4</v>
      </c>
      <c r="I14" s="28">
        <f t="shared" ref="I14:I33" si="2">IF(C14=0, "-", IF(G14/C14&lt;10, G14/C14*100, "&gt;999"))</f>
        <v>300</v>
      </c>
      <c r="J14" s="29">
        <f t="shared" ref="J14:J33" si="3">IF(E14=0, "-", IF(H14/E14&lt;10, H14/E14*100, "&gt;999"))</f>
        <v>-4.0404040404040407</v>
      </c>
    </row>
    <row r="15" spans="1:10" x14ac:dyDescent="0.25">
      <c r="A15" s="7" t="s">
        <v>95</v>
      </c>
      <c r="B15" s="65">
        <v>47</v>
      </c>
      <c r="C15" s="66">
        <v>32</v>
      </c>
      <c r="D15" s="65">
        <v>576</v>
      </c>
      <c r="E15" s="66">
        <v>772</v>
      </c>
      <c r="F15" s="67"/>
      <c r="G15" s="65">
        <f t="shared" si="0"/>
        <v>15</v>
      </c>
      <c r="H15" s="66">
        <f t="shared" si="1"/>
        <v>-196</v>
      </c>
      <c r="I15" s="28">
        <f t="shared" si="2"/>
        <v>46.875</v>
      </c>
      <c r="J15" s="29">
        <f t="shared" si="3"/>
        <v>-25.388601036269431</v>
      </c>
    </row>
    <row r="16" spans="1:10" x14ac:dyDescent="0.25">
      <c r="A16" s="7" t="s">
        <v>96</v>
      </c>
      <c r="B16" s="65">
        <v>120</v>
      </c>
      <c r="C16" s="66">
        <v>105</v>
      </c>
      <c r="D16" s="65">
        <v>1338</v>
      </c>
      <c r="E16" s="66">
        <v>1691</v>
      </c>
      <c r="F16" s="67"/>
      <c r="G16" s="65">
        <f t="shared" si="0"/>
        <v>15</v>
      </c>
      <c r="H16" s="66">
        <f t="shared" si="1"/>
        <v>-353</v>
      </c>
      <c r="I16" s="28">
        <f t="shared" si="2"/>
        <v>14.285714285714285</v>
      </c>
      <c r="J16" s="29">
        <f t="shared" si="3"/>
        <v>-20.875221762270847</v>
      </c>
    </row>
    <row r="17" spans="1:10" x14ac:dyDescent="0.25">
      <c r="A17" s="7" t="s">
        <v>97</v>
      </c>
      <c r="B17" s="65">
        <v>114</v>
      </c>
      <c r="C17" s="66">
        <v>39</v>
      </c>
      <c r="D17" s="65">
        <v>790</v>
      </c>
      <c r="E17" s="66">
        <v>458</v>
      </c>
      <c r="F17" s="67"/>
      <c r="G17" s="65">
        <f t="shared" si="0"/>
        <v>75</v>
      </c>
      <c r="H17" s="66">
        <f t="shared" si="1"/>
        <v>332</v>
      </c>
      <c r="I17" s="28">
        <f t="shared" si="2"/>
        <v>192.30769230769232</v>
      </c>
      <c r="J17" s="29">
        <f t="shared" si="3"/>
        <v>72.489082969432317</v>
      </c>
    </row>
    <row r="18" spans="1:10" x14ac:dyDescent="0.25">
      <c r="A18" s="7" t="s">
        <v>98</v>
      </c>
      <c r="B18" s="65">
        <v>5</v>
      </c>
      <c r="C18" s="66">
        <v>3</v>
      </c>
      <c r="D18" s="65">
        <v>92</v>
      </c>
      <c r="E18" s="66">
        <v>69</v>
      </c>
      <c r="F18" s="67"/>
      <c r="G18" s="65">
        <f t="shared" si="0"/>
        <v>2</v>
      </c>
      <c r="H18" s="66">
        <f t="shared" si="1"/>
        <v>23</v>
      </c>
      <c r="I18" s="28">
        <f t="shared" si="2"/>
        <v>66.666666666666657</v>
      </c>
      <c r="J18" s="29">
        <f t="shared" si="3"/>
        <v>33.333333333333329</v>
      </c>
    </row>
    <row r="19" spans="1:10" x14ac:dyDescent="0.25">
      <c r="A19" s="7" t="s">
        <v>99</v>
      </c>
      <c r="B19" s="65">
        <v>0</v>
      </c>
      <c r="C19" s="66">
        <v>1</v>
      </c>
      <c r="D19" s="65">
        <v>4</v>
      </c>
      <c r="E19" s="66">
        <v>21</v>
      </c>
      <c r="F19" s="67"/>
      <c r="G19" s="65">
        <f t="shared" si="0"/>
        <v>-1</v>
      </c>
      <c r="H19" s="66">
        <f t="shared" si="1"/>
        <v>-17</v>
      </c>
      <c r="I19" s="28">
        <f t="shared" si="2"/>
        <v>-100</v>
      </c>
      <c r="J19" s="29">
        <f t="shared" si="3"/>
        <v>-80.952380952380949</v>
      </c>
    </row>
    <row r="20" spans="1:10" x14ac:dyDescent="0.25">
      <c r="A20" s="7" t="s">
        <v>100</v>
      </c>
      <c r="B20" s="65">
        <v>18</v>
      </c>
      <c r="C20" s="66">
        <v>4</v>
      </c>
      <c r="D20" s="65">
        <v>132</v>
      </c>
      <c r="E20" s="66">
        <v>129</v>
      </c>
      <c r="F20" s="67"/>
      <c r="G20" s="65">
        <f t="shared" si="0"/>
        <v>14</v>
      </c>
      <c r="H20" s="66">
        <f t="shared" si="1"/>
        <v>3</v>
      </c>
      <c r="I20" s="28">
        <f t="shared" si="2"/>
        <v>350</v>
      </c>
      <c r="J20" s="29">
        <f t="shared" si="3"/>
        <v>2.3255813953488373</v>
      </c>
    </row>
    <row r="21" spans="1:10" x14ac:dyDescent="0.25">
      <c r="A21" s="7" t="s">
        <v>101</v>
      </c>
      <c r="B21" s="65">
        <v>13</v>
      </c>
      <c r="C21" s="66">
        <v>8</v>
      </c>
      <c r="D21" s="65">
        <v>100</v>
      </c>
      <c r="E21" s="66">
        <v>102</v>
      </c>
      <c r="F21" s="67"/>
      <c r="G21" s="65">
        <f t="shared" si="0"/>
        <v>5</v>
      </c>
      <c r="H21" s="66">
        <f t="shared" si="1"/>
        <v>-2</v>
      </c>
      <c r="I21" s="28">
        <f t="shared" si="2"/>
        <v>62.5</v>
      </c>
      <c r="J21" s="29">
        <f t="shared" si="3"/>
        <v>-1.9607843137254901</v>
      </c>
    </row>
    <row r="22" spans="1:10" x14ac:dyDescent="0.25">
      <c r="A22" s="142" t="s">
        <v>103</v>
      </c>
      <c r="B22" s="143">
        <v>65</v>
      </c>
      <c r="C22" s="144">
        <v>32</v>
      </c>
      <c r="D22" s="143">
        <v>701</v>
      </c>
      <c r="E22" s="144">
        <v>645</v>
      </c>
      <c r="F22" s="145"/>
      <c r="G22" s="143">
        <f t="shared" si="0"/>
        <v>33</v>
      </c>
      <c r="H22" s="144">
        <f t="shared" si="1"/>
        <v>56</v>
      </c>
      <c r="I22" s="146">
        <f t="shared" si="2"/>
        <v>103.125</v>
      </c>
      <c r="J22" s="147">
        <f t="shared" si="3"/>
        <v>8.6821705426356584</v>
      </c>
    </row>
    <row r="23" spans="1:10" x14ac:dyDescent="0.25">
      <c r="A23" s="7" t="s">
        <v>104</v>
      </c>
      <c r="B23" s="65">
        <v>208</v>
      </c>
      <c r="C23" s="66">
        <v>122</v>
      </c>
      <c r="D23" s="65">
        <v>1807</v>
      </c>
      <c r="E23" s="66">
        <v>1958</v>
      </c>
      <c r="F23" s="67"/>
      <c r="G23" s="65">
        <f t="shared" si="0"/>
        <v>86</v>
      </c>
      <c r="H23" s="66">
        <f t="shared" si="1"/>
        <v>-151</v>
      </c>
      <c r="I23" s="28">
        <f t="shared" si="2"/>
        <v>70.491803278688522</v>
      </c>
      <c r="J23" s="29">
        <f t="shared" si="3"/>
        <v>-7.711950970377937</v>
      </c>
    </row>
    <row r="24" spans="1:10" x14ac:dyDescent="0.25">
      <c r="A24" s="7" t="s">
        <v>105</v>
      </c>
      <c r="B24" s="65">
        <v>442</v>
      </c>
      <c r="C24" s="66">
        <v>173</v>
      </c>
      <c r="D24" s="65">
        <v>2614</v>
      </c>
      <c r="E24" s="66">
        <v>2353</v>
      </c>
      <c r="F24" s="67"/>
      <c r="G24" s="65">
        <f t="shared" si="0"/>
        <v>269</v>
      </c>
      <c r="H24" s="66">
        <f t="shared" si="1"/>
        <v>261</v>
      </c>
      <c r="I24" s="28">
        <f t="shared" si="2"/>
        <v>155.49132947976878</v>
      </c>
      <c r="J24" s="29">
        <f t="shared" si="3"/>
        <v>11.092222694432639</v>
      </c>
    </row>
    <row r="25" spans="1:10" x14ac:dyDescent="0.25">
      <c r="A25" s="7" t="s">
        <v>106</v>
      </c>
      <c r="B25" s="65">
        <v>157</v>
      </c>
      <c r="C25" s="66">
        <v>155</v>
      </c>
      <c r="D25" s="65">
        <v>1601</v>
      </c>
      <c r="E25" s="66">
        <v>1563</v>
      </c>
      <c r="F25" s="67"/>
      <c r="G25" s="65">
        <f t="shared" si="0"/>
        <v>2</v>
      </c>
      <c r="H25" s="66">
        <f t="shared" si="1"/>
        <v>38</v>
      </c>
      <c r="I25" s="28">
        <f t="shared" si="2"/>
        <v>1.2903225806451613</v>
      </c>
      <c r="J25" s="29">
        <f t="shared" si="3"/>
        <v>2.4312220089571337</v>
      </c>
    </row>
    <row r="26" spans="1:10" x14ac:dyDescent="0.25">
      <c r="A26" s="7" t="s">
        <v>107</v>
      </c>
      <c r="B26" s="65">
        <v>16</v>
      </c>
      <c r="C26" s="66">
        <v>10</v>
      </c>
      <c r="D26" s="65">
        <v>141</v>
      </c>
      <c r="E26" s="66">
        <v>135</v>
      </c>
      <c r="F26" s="67"/>
      <c r="G26" s="65">
        <f t="shared" si="0"/>
        <v>6</v>
      </c>
      <c r="H26" s="66">
        <f t="shared" si="1"/>
        <v>6</v>
      </c>
      <c r="I26" s="28">
        <f t="shared" si="2"/>
        <v>60</v>
      </c>
      <c r="J26" s="29">
        <f t="shared" si="3"/>
        <v>4.4444444444444446</v>
      </c>
    </row>
    <row r="27" spans="1:10" x14ac:dyDescent="0.25">
      <c r="A27" s="142" t="s">
        <v>110</v>
      </c>
      <c r="B27" s="143">
        <v>1</v>
      </c>
      <c r="C27" s="144">
        <v>0</v>
      </c>
      <c r="D27" s="143">
        <v>16</v>
      </c>
      <c r="E27" s="144">
        <v>18</v>
      </c>
      <c r="F27" s="145"/>
      <c r="G27" s="143">
        <f t="shared" si="0"/>
        <v>1</v>
      </c>
      <c r="H27" s="144">
        <f t="shared" si="1"/>
        <v>-2</v>
      </c>
      <c r="I27" s="146" t="str">
        <f t="shared" si="2"/>
        <v>-</v>
      </c>
      <c r="J27" s="147">
        <f t="shared" si="3"/>
        <v>-11.111111111111111</v>
      </c>
    </row>
    <row r="28" spans="1:10" x14ac:dyDescent="0.25">
      <c r="A28" s="7" t="s">
        <v>111</v>
      </c>
      <c r="B28" s="65">
        <v>0</v>
      </c>
      <c r="C28" s="66">
        <v>0</v>
      </c>
      <c r="D28" s="65">
        <v>0</v>
      </c>
      <c r="E28" s="66">
        <v>2</v>
      </c>
      <c r="F28" s="67"/>
      <c r="G28" s="65">
        <f t="shared" si="0"/>
        <v>0</v>
      </c>
      <c r="H28" s="66">
        <f t="shared" si="1"/>
        <v>-2</v>
      </c>
      <c r="I28" s="28" t="str">
        <f t="shared" si="2"/>
        <v>-</v>
      </c>
      <c r="J28" s="29">
        <f t="shared" si="3"/>
        <v>-100</v>
      </c>
    </row>
    <row r="29" spans="1:10" x14ac:dyDescent="0.25">
      <c r="A29" s="7" t="s">
        <v>112</v>
      </c>
      <c r="B29" s="65">
        <v>2</v>
      </c>
      <c r="C29" s="66">
        <v>2</v>
      </c>
      <c r="D29" s="65">
        <v>18</v>
      </c>
      <c r="E29" s="66">
        <v>14</v>
      </c>
      <c r="F29" s="67"/>
      <c r="G29" s="65">
        <f t="shared" si="0"/>
        <v>0</v>
      </c>
      <c r="H29" s="66">
        <f t="shared" si="1"/>
        <v>4</v>
      </c>
      <c r="I29" s="28">
        <f t="shared" si="2"/>
        <v>0</v>
      </c>
      <c r="J29" s="29">
        <f t="shared" si="3"/>
        <v>28.571428571428569</v>
      </c>
    </row>
    <row r="30" spans="1:10" x14ac:dyDescent="0.25">
      <c r="A30" s="7" t="s">
        <v>113</v>
      </c>
      <c r="B30" s="65">
        <v>23</v>
      </c>
      <c r="C30" s="66">
        <v>31</v>
      </c>
      <c r="D30" s="65">
        <v>241</v>
      </c>
      <c r="E30" s="66">
        <v>298</v>
      </c>
      <c r="F30" s="67"/>
      <c r="G30" s="65">
        <f t="shared" si="0"/>
        <v>-8</v>
      </c>
      <c r="H30" s="66">
        <f t="shared" si="1"/>
        <v>-57</v>
      </c>
      <c r="I30" s="28">
        <f t="shared" si="2"/>
        <v>-25.806451612903224</v>
      </c>
      <c r="J30" s="29">
        <f t="shared" si="3"/>
        <v>-19.127516778523489</v>
      </c>
    </row>
    <row r="31" spans="1:10" x14ac:dyDescent="0.25">
      <c r="A31" s="7" t="s">
        <v>114</v>
      </c>
      <c r="B31" s="65">
        <v>40</v>
      </c>
      <c r="C31" s="66">
        <v>26</v>
      </c>
      <c r="D31" s="65">
        <v>289</v>
      </c>
      <c r="E31" s="66">
        <v>200</v>
      </c>
      <c r="F31" s="67"/>
      <c r="G31" s="65">
        <f t="shared" si="0"/>
        <v>14</v>
      </c>
      <c r="H31" s="66">
        <f t="shared" si="1"/>
        <v>89</v>
      </c>
      <c r="I31" s="28">
        <f t="shared" si="2"/>
        <v>53.846153846153847</v>
      </c>
      <c r="J31" s="29">
        <f t="shared" si="3"/>
        <v>44.5</v>
      </c>
    </row>
    <row r="32" spans="1:10" x14ac:dyDescent="0.25">
      <c r="A32" s="7" t="s">
        <v>115</v>
      </c>
      <c r="B32" s="65">
        <v>198</v>
      </c>
      <c r="C32" s="66">
        <v>138</v>
      </c>
      <c r="D32" s="65">
        <v>1538</v>
      </c>
      <c r="E32" s="66">
        <v>1563</v>
      </c>
      <c r="F32" s="67"/>
      <c r="G32" s="65">
        <f t="shared" si="0"/>
        <v>60</v>
      </c>
      <c r="H32" s="66">
        <f t="shared" si="1"/>
        <v>-25</v>
      </c>
      <c r="I32" s="28">
        <f t="shared" si="2"/>
        <v>43.478260869565219</v>
      </c>
      <c r="J32" s="29">
        <f t="shared" si="3"/>
        <v>-1.599488163787588</v>
      </c>
    </row>
    <row r="33" spans="1:10" x14ac:dyDescent="0.25">
      <c r="A33" s="142" t="s">
        <v>109</v>
      </c>
      <c r="B33" s="143">
        <v>17</v>
      </c>
      <c r="C33" s="144">
        <v>9</v>
      </c>
      <c r="D33" s="143">
        <v>135</v>
      </c>
      <c r="E33" s="144">
        <v>134</v>
      </c>
      <c r="F33" s="145"/>
      <c r="G33" s="143">
        <f t="shared" si="0"/>
        <v>8</v>
      </c>
      <c r="H33" s="144">
        <f t="shared" si="1"/>
        <v>1</v>
      </c>
      <c r="I33" s="146">
        <f t="shared" si="2"/>
        <v>88.888888888888886</v>
      </c>
      <c r="J33" s="147">
        <f t="shared" si="3"/>
        <v>0.74626865671641784</v>
      </c>
    </row>
    <row r="34" spans="1:10" s="43" customFormat="1" x14ac:dyDescent="0.25">
      <c r="A34" s="27" t="s">
        <v>0</v>
      </c>
      <c r="B34" s="71">
        <f>SUM(B14:B33)</f>
        <v>1498</v>
      </c>
      <c r="C34" s="72">
        <f>SUM(C14:C33)</f>
        <v>893</v>
      </c>
      <c r="D34" s="71">
        <f>SUM(D14:D33)</f>
        <v>12228</v>
      </c>
      <c r="E34" s="72">
        <f>SUM(E14:E33)</f>
        <v>12224</v>
      </c>
      <c r="F34" s="73"/>
      <c r="G34" s="71">
        <f t="shared" si="0"/>
        <v>605</v>
      </c>
      <c r="H34" s="72">
        <f t="shared" si="1"/>
        <v>4</v>
      </c>
      <c r="I34" s="44">
        <f>IF(C34=0, 0, G34/C34*100)</f>
        <v>67.749160134378499</v>
      </c>
      <c r="J34" s="45">
        <f>IF(E34=0, 0, H34/E34*100)</f>
        <v>3.2722513089005235E-2</v>
      </c>
    </row>
    <row r="36" spans="1:10" x14ac:dyDescent="0.25">
      <c r="E36" s="201" t="s">
        <v>8</v>
      </c>
      <c r="F36" s="201"/>
      <c r="G36" s="201"/>
    </row>
    <row r="37" spans="1:10" x14ac:dyDescent="0.25">
      <c r="A37" s="3"/>
      <c r="B37" s="196" t="s">
        <v>1</v>
      </c>
      <c r="C37" s="197"/>
      <c r="D37" s="196" t="s">
        <v>2</v>
      </c>
      <c r="E37" s="197"/>
      <c r="F37" s="59"/>
      <c r="G37" s="196" t="s">
        <v>9</v>
      </c>
      <c r="H37" s="197"/>
    </row>
    <row r="38" spans="1:10" x14ac:dyDescent="0.25">
      <c r="A38" s="27"/>
      <c r="B38" s="57">
        <f>B6</f>
        <v>2022</v>
      </c>
      <c r="C38" s="58">
        <f>C6</f>
        <v>2021</v>
      </c>
      <c r="D38" s="57">
        <f>D6</f>
        <v>2022</v>
      </c>
      <c r="E38" s="58">
        <f>E6</f>
        <v>2021</v>
      </c>
      <c r="F38" s="64"/>
      <c r="G38" s="57" t="s">
        <v>4</v>
      </c>
      <c r="H38" s="58" t="s">
        <v>2</v>
      </c>
    </row>
    <row r="39" spans="1:10" x14ac:dyDescent="0.25">
      <c r="A39" s="7" t="s">
        <v>93</v>
      </c>
      <c r="B39" s="30">
        <f>$B$7/$B$11*100</f>
        <v>21.962616822429908</v>
      </c>
      <c r="C39" s="31">
        <f>$C$7/$C$11*100</f>
        <v>21.836506159014558</v>
      </c>
      <c r="D39" s="30">
        <f>$D$7/$D$11*100</f>
        <v>25.572456656853127</v>
      </c>
      <c r="E39" s="31">
        <f>$E$7/$E$11*100</f>
        <v>27.331479057591622</v>
      </c>
      <c r="F39" s="32"/>
      <c r="G39" s="30">
        <f>B39-C39</f>
        <v>0.12611066341534993</v>
      </c>
      <c r="H39" s="31">
        <f>D39-E39</f>
        <v>-1.7590224007384947</v>
      </c>
    </row>
    <row r="40" spans="1:10" x14ac:dyDescent="0.25">
      <c r="A40" s="7" t="s">
        <v>102</v>
      </c>
      <c r="B40" s="30">
        <f>$B$8/$B$11*100</f>
        <v>59.279038718291055</v>
      </c>
      <c r="C40" s="31">
        <f>$C$8/$C$11*100</f>
        <v>55.095184770436731</v>
      </c>
      <c r="D40" s="30">
        <f>$D$8/$D$11*100</f>
        <v>56.133464180569185</v>
      </c>
      <c r="E40" s="31">
        <f>$E$8/$E$11*100</f>
        <v>54.433900523560212</v>
      </c>
      <c r="F40" s="32"/>
      <c r="G40" s="30">
        <f>B40-C40</f>
        <v>4.183853947854324</v>
      </c>
      <c r="H40" s="31">
        <f>D40-E40</f>
        <v>1.6995636570089729</v>
      </c>
    </row>
    <row r="41" spans="1:10" x14ac:dyDescent="0.25">
      <c r="A41" s="7" t="s">
        <v>108</v>
      </c>
      <c r="B41" s="30">
        <f>$B$9/$B$11*100</f>
        <v>17.623497997329775</v>
      </c>
      <c r="C41" s="31">
        <f>$C$9/$C$11*100</f>
        <v>22.060470324748042</v>
      </c>
      <c r="D41" s="30">
        <f>$D$9/$D$11*100</f>
        <v>17.190055610075238</v>
      </c>
      <c r="E41" s="31">
        <f>$E$9/$E$11*100</f>
        <v>17.138416230366495</v>
      </c>
      <c r="F41" s="32"/>
      <c r="G41" s="30">
        <f>B41-C41</f>
        <v>-4.4369723274182675</v>
      </c>
      <c r="H41" s="31">
        <f>D41-E41</f>
        <v>5.1639379708742439E-2</v>
      </c>
    </row>
    <row r="42" spans="1:10" x14ac:dyDescent="0.25">
      <c r="A42" s="7" t="s">
        <v>109</v>
      </c>
      <c r="B42" s="30">
        <f>$B$10/$B$11*100</f>
        <v>1.1348464619492658</v>
      </c>
      <c r="C42" s="31">
        <f>$C$10/$C$11*100</f>
        <v>1.0078387458006719</v>
      </c>
      <c r="D42" s="30">
        <f>$D$10/$D$11*100</f>
        <v>1.1040235525024533</v>
      </c>
      <c r="E42" s="31">
        <f>$E$10/$E$11*100</f>
        <v>1.0962041884816753</v>
      </c>
      <c r="F42" s="32"/>
      <c r="G42" s="30">
        <f>B42-C42</f>
        <v>0.12700771614859385</v>
      </c>
      <c r="H42" s="31">
        <f>D42-E42</f>
        <v>7.8193640207779858E-3</v>
      </c>
    </row>
    <row r="43" spans="1:10" s="43" customFormat="1" x14ac:dyDescent="0.25">
      <c r="A43" s="27" t="s">
        <v>0</v>
      </c>
      <c r="B43" s="46">
        <f>SUM(B39:B42)</f>
        <v>100</v>
      </c>
      <c r="C43" s="47">
        <f>SUM(C39:C42)</f>
        <v>100</v>
      </c>
      <c r="D43" s="46">
        <f>SUM(D39:D42)</f>
        <v>100</v>
      </c>
      <c r="E43" s="47">
        <f>SUM(E39:E42)</f>
        <v>100.00000000000001</v>
      </c>
      <c r="F43" s="48"/>
      <c r="G43" s="46">
        <f>B43-C43</f>
        <v>0</v>
      </c>
      <c r="H43" s="47">
        <f>D43-E43</f>
        <v>0</v>
      </c>
    </row>
    <row r="45" spans="1:10" x14ac:dyDescent="0.25">
      <c r="A45" s="3"/>
      <c r="B45" s="196" t="s">
        <v>1</v>
      </c>
      <c r="C45" s="197"/>
      <c r="D45" s="196" t="s">
        <v>2</v>
      </c>
      <c r="E45" s="197"/>
      <c r="F45" s="59"/>
      <c r="G45" s="196" t="s">
        <v>9</v>
      </c>
      <c r="H45" s="197"/>
    </row>
    <row r="46" spans="1:10" x14ac:dyDescent="0.25">
      <c r="A46" s="7" t="s">
        <v>94</v>
      </c>
      <c r="B46" s="30">
        <f>$B$14/$B$34*100</f>
        <v>0.80106809078771701</v>
      </c>
      <c r="C46" s="31">
        <f>$C$14/$C$34*100</f>
        <v>0.33594624860022393</v>
      </c>
      <c r="D46" s="30">
        <f>$D$14/$D$34*100</f>
        <v>0.77690546287209683</v>
      </c>
      <c r="E46" s="31">
        <f>$E$14/$E$34*100</f>
        <v>0.80988219895287961</v>
      </c>
      <c r="F46" s="32"/>
      <c r="G46" s="30">
        <f t="shared" ref="G46:G66" si="4">B46-C46</f>
        <v>0.46512184218749308</v>
      </c>
      <c r="H46" s="31">
        <f t="shared" ref="H46:H66" si="5">D46-E46</f>
        <v>-3.2976736080782776E-2</v>
      </c>
    </row>
    <row r="47" spans="1:10" x14ac:dyDescent="0.25">
      <c r="A47" s="7" t="s">
        <v>95</v>
      </c>
      <c r="B47" s="30">
        <f>$B$15/$B$34*100</f>
        <v>3.1375166889185584</v>
      </c>
      <c r="C47" s="31">
        <f>$C$15/$C$34*100</f>
        <v>3.5834266517357225</v>
      </c>
      <c r="D47" s="30">
        <f>$D$15/$D$34*100</f>
        <v>4.7105004906771342</v>
      </c>
      <c r="E47" s="31">
        <f>$E$15/$E$34*100</f>
        <v>6.3154450261780095</v>
      </c>
      <c r="F47" s="32"/>
      <c r="G47" s="30">
        <f t="shared" si="4"/>
        <v>-0.44590996281716411</v>
      </c>
      <c r="H47" s="31">
        <f t="shared" si="5"/>
        <v>-1.6049445355008753</v>
      </c>
    </row>
    <row r="48" spans="1:10" x14ac:dyDescent="0.25">
      <c r="A48" s="7" t="s">
        <v>96</v>
      </c>
      <c r="B48" s="30">
        <f>$B$16/$B$34*100</f>
        <v>8.0106809078771697</v>
      </c>
      <c r="C48" s="31">
        <f>$C$16/$C$34*100</f>
        <v>11.758118701007838</v>
      </c>
      <c r="D48" s="30">
        <f>$D$16/$D$34*100</f>
        <v>10.942100098135427</v>
      </c>
      <c r="E48" s="31">
        <f>$E$16/$E$34*100</f>
        <v>13.833442408376964</v>
      </c>
      <c r="F48" s="32"/>
      <c r="G48" s="30">
        <f t="shared" si="4"/>
        <v>-3.7474377931306684</v>
      </c>
      <c r="H48" s="31">
        <f t="shared" si="5"/>
        <v>-2.8913423102415372</v>
      </c>
    </row>
    <row r="49" spans="1:8" x14ac:dyDescent="0.25">
      <c r="A49" s="7" t="s">
        <v>97</v>
      </c>
      <c r="B49" s="30">
        <f>$B$17/$B$34*100</f>
        <v>7.6101468624833108</v>
      </c>
      <c r="C49" s="31">
        <f>$C$17/$C$34*100</f>
        <v>4.3673012318029114</v>
      </c>
      <c r="D49" s="30">
        <f>$D$17/$D$34*100</f>
        <v>6.4605822701995415</v>
      </c>
      <c r="E49" s="31">
        <f>$E$17/$E$34*100</f>
        <v>3.7467277486910997</v>
      </c>
      <c r="F49" s="32"/>
      <c r="G49" s="30">
        <f t="shared" si="4"/>
        <v>3.2428456306803994</v>
      </c>
      <c r="H49" s="31">
        <f t="shared" si="5"/>
        <v>2.7138545215084418</v>
      </c>
    </row>
    <row r="50" spans="1:8" x14ac:dyDescent="0.25">
      <c r="A50" s="7" t="s">
        <v>98</v>
      </c>
      <c r="B50" s="30">
        <f>$B$18/$B$34*100</f>
        <v>0.33377837116154874</v>
      </c>
      <c r="C50" s="31">
        <f>$C$18/$C$34*100</f>
        <v>0.33594624860022393</v>
      </c>
      <c r="D50" s="30">
        <f>$D$18/$D$34*100</f>
        <v>0.75237160614982013</v>
      </c>
      <c r="E50" s="31">
        <f>$E$18/$E$34*100</f>
        <v>0.56446335078534027</v>
      </c>
      <c r="F50" s="32"/>
      <c r="G50" s="30">
        <f t="shared" si="4"/>
        <v>-2.167877438675192E-3</v>
      </c>
      <c r="H50" s="31">
        <f t="shared" si="5"/>
        <v>0.18790825536447986</v>
      </c>
    </row>
    <row r="51" spans="1:8" x14ac:dyDescent="0.25">
      <c r="A51" s="7" t="s">
        <v>99</v>
      </c>
      <c r="B51" s="30">
        <f>$B$19/$B$34*100</f>
        <v>0</v>
      </c>
      <c r="C51" s="31">
        <f>$C$19/$C$34*100</f>
        <v>0.11198208286674133</v>
      </c>
      <c r="D51" s="30">
        <f>$D$19/$D$34*100</f>
        <v>3.271180896303566E-2</v>
      </c>
      <c r="E51" s="31">
        <f>$E$19/$E$34*100</f>
        <v>0.1717931937172775</v>
      </c>
      <c r="F51" s="32"/>
      <c r="G51" s="30">
        <f t="shared" si="4"/>
        <v>-0.11198208286674133</v>
      </c>
      <c r="H51" s="31">
        <f t="shared" si="5"/>
        <v>-0.13908138475424184</v>
      </c>
    </row>
    <row r="52" spans="1:8" x14ac:dyDescent="0.25">
      <c r="A52" s="7" t="s">
        <v>100</v>
      </c>
      <c r="B52" s="30">
        <f>$B$20/$B$34*100</f>
        <v>1.2016021361815754</v>
      </c>
      <c r="C52" s="31">
        <f>$C$20/$C$34*100</f>
        <v>0.44792833146696531</v>
      </c>
      <c r="D52" s="30">
        <f>$D$20/$D$34*100</f>
        <v>1.0794896957801767</v>
      </c>
      <c r="E52" s="31">
        <f>$E$20/$E$34*100</f>
        <v>1.0553010471204187</v>
      </c>
      <c r="F52" s="32"/>
      <c r="G52" s="30">
        <f t="shared" si="4"/>
        <v>0.7536738047146101</v>
      </c>
      <c r="H52" s="31">
        <f t="shared" si="5"/>
        <v>2.4188648659758005E-2</v>
      </c>
    </row>
    <row r="53" spans="1:8" x14ac:dyDescent="0.25">
      <c r="A53" s="7" t="s">
        <v>101</v>
      </c>
      <c r="B53" s="30">
        <f>$B$21/$B$34*100</f>
        <v>0.86782376502002667</v>
      </c>
      <c r="C53" s="31">
        <f>$C$21/$C$34*100</f>
        <v>0.89585666293393063</v>
      </c>
      <c r="D53" s="30">
        <f>$D$21/$D$34*100</f>
        <v>0.81779522407589134</v>
      </c>
      <c r="E53" s="31">
        <f>$E$21/$E$34*100</f>
        <v>0.83442408376963351</v>
      </c>
      <c r="F53" s="32"/>
      <c r="G53" s="30">
        <f t="shared" si="4"/>
        <v>-2.8032897913903954E-2</v>
      </c>
      <c r="H53" s="31">
        <f t="shared" si="5"/>
        <v>-1.6628859693742171E-2</v>
      </c>
    </row>
    <row r="54" spans="1:8" x14ac:dyDescent="0.25">
      <c r="A54" s="142" t="s">
        <v>103</v>
      </c>
      <c r="B54" s="148">
        <f>$B$22/$B$34*100</f>
        <v>4.3391188251001331</v>
      </c>
      <c r="C54" s="149">
        <f>$C$22/$C$34*100</f>
        <v>3.5834266517357225</v>
      </c>
      <c r="D54" s="148">
        <f>$D$22/$D$34*100</f>
        <v>5.7327445207719983</v>
      </c>
      <c r="E54" s="149">
        <f>$E$22/$E$34*100</f>
        <v>5.2765052356020945</v>
      </c>
      <c r="F54" s="150"/>
      <c r="G54" s="148">
        <f t="shared" si="4"/>
        <v>0.75569217336441064</v>
      </c>
      <c r="H54" s="149">
        <f t="shared" si="5"/>
        <v>0.45623928516990375</v>
      </c>
    </row>
    <row r="55" spans="1:8" x14ac:dyDescent="0.25">
      <c r="A55" s="7" t="s">
        <v>104</v>
      </c>
      <c r="B55" s="30">
        <f>$B$23/$B$34*100</f>
        <v>13.885180240320427</v>
      </c>
      <c r="C55" s="31">
        <f>$C$23/$C$34*100</f>
        <v>13.661814109742441</v>
      </c>
      <c r="D55" s="30">
        <f>$D$23/$D$34*100</f>
        <v>14.777559699051357</v>
      </c>
      <c r="E55" s="31">
        <f>$E$23/$E$34*100</f>
        <v>16.017670157068061</v>
      </c>
      <c r="F55" s="32"/>
      <c r="G55" s="30">
        <f t="shared" si="4"/>
        <v>0.22336613057798616</v>
      </c>
      <c r="H55" s="31">
        <f t="shared" si="5"/>
        <v>-1.2401104580167033</v>
      </c>
    </row>
    <row r="56" spans="1:8" x14ac:dyDescent="0.25">
      <c r="A56" s="7" t="s">
        <v>105</v>
      </c>
      <c r="B56" s="30">
        <f>$B$24/$B$34*100</f>
        <v>29.506008010680908</v>
      </c>
      <c r="C56" s="31">
        <f>$C$24/$C$34*100</f>
        <v>19.372900335946248</v>
      </c>
      <c r="D56" s="30">
        <f>$D$24/$D$34*100</f>
        <v>21.377167157343802</v>
      </c>
      <c r="E56" s="31">
        <f>$E$24/$E$34*100</f>
        <v>19.249018324607331</v>
      </c>
      <c r="F56" s="32"/>
      <c r="G56" s="30">
        <f t="shared" si="4"/>
        <v>10.13310767473466</v>
      </c>
      <c r="H56" s="31">
        <f t="shared" si="5"/>
        <v>2.1281488327364713</v>
      </c>
    </row>
    <row r="57" spans="1:8" x14ac:dyDescent="0.25">
      <c r="A57" s="7" t="s">
        <v>106</v>
      </c>
      <c r="B57" s="30">
        <f>$B$25/$B$34*100</f>
        <v>10.480640854472629</v>
      </c>
      <c r="C57" s="31">
        <f>$C$25/$C$34*100</f>
        <v>17.357222844344903</v>
      </c>
      <c r="D57" s="30">
        <f>$D$25/$D$34*100</f>
        <v>13.09290153745502</v>
      </c>
      <c r="E57" s="31">
        <f>$E$25/$E$34*100</f>
        <v>12.786321989528796</v>
      </c>
      <c r="F57" s="32"/>
      <c r="G57" s="30">
        <f t="shared" si="4"/>
        <v>-6.8765819898722746</v>
      </c>
      <c r="H57" s="31">
        <f t="shared" si="5"/>
        <v>0.30657954792622455</v>
      </c>
    </row>
    <row r="58" spans="1:8" x14ac:dyDescent="0.25">
      <c r="A58" s="7" t="s">
        <v>107</v>
      </c>
      <c r="B58" s="30">
        <f>$B$26/$B$34*100</f>
        <v>1.0680907877169559</v>
      </c>
      <c r="C58" s="31">
        <f>$C$26/$C$34*100</f>
        <v>1.1198208286674132</v>
      </c>
      <c r="D58" s="30">
        <f>$D$26/$D$34*100</f>
        <v>1.1530912659470067</v>
      </c>
      <c r="E58" s="31">
        <f>$E$26/$E$34*100</f>
        <v>1.1043848167539267</v>
      </c>
      <c r="F58" s="32"/>
      <c r="G58" s="30">
        <f t="shared" si="4"/>
        <v>-5.1730040950457301E-2</v>
      </c>
      <c r="H58" s="31">
        <f t="shared" si="5"/>
        <v>4.8706449193079981E-2</v>
      </c>
    </row>
    <row r="59" spans="1:8" x14ac:dyDescent="0.25">
      <c r="A59" s="142" t="s">
        <v>110</v>
      </c>
      <c r="B59" s="148">
        <f>$B$27/$B$34*100</f>
        <v>6.6755674232309742E-2</v>
      </c>
      <c r="C59" s="149">
        <f>$C$27/$C$34*100</f>
        <v>0</v>
      </c>
      <c r="D59" s="148">
        <f>$D$27/$D$34*100</f>
        <v>0.13084723585214264</v>
      </c>
      <c r="E59" s="149">
        <f>$E$27/$E$34*100</f>
        <v>0.14725130890052357</v>
      </c>
      <c r="F59" s="150"/>
      <c r="G59" s="148">
        <f t="shared" si="4"/>
        <v>6.6755674232309742E-2</v>
      </c>
      <c r="H59" s="149">
        <f t="shared" si="5"/>
        <v>-1.6404073048380929E-2</v>
      </c>
    </row>
    <row r="60" spans="1:8" x14ac:dyDescent="0.25">
      <c r="A60" s="7" t="s">
        <v>111</v>
      </c>
      <c r="B60" s="30">
        <f>$B$28/$B$34*100</f>
        <v>0</v>
      </c>
      <c r="C60" s="31">
        <f>$C$28/$C$34*100</f>
        <v>0</v>
      </c>
      <c r="D60" s="30">
        <f>$D$28/$D$34*100</f>
        <v>0</v>
      </c>
      <c r="E60" s="31">
        <f>$E$28/$E$34*100</f>
        <v>1.6361256544502618E-2</v>
      </c>
      <c r="F60" s="32"/>
      <c r="G60" s="30">
        <f t="shared" si="4"/>
        <v>0</v>
      </c>
      <c r="H60" s="31">
        <f t="shared" si="5"/>
        <v>-1.6361256544502618E-2</v>
      </c>
    </row>
    <row r="61" spans="1:8" x14ac:dyDescent="0.25">
      <c r="A61" s="7" t="s">
        <v>112</v>
      </c>
      <c r="B61" s="30">
        <f>$B$29/$B$34*100</f>
        <v>0.13351134846461948</v>
      </c>
      <c r="C61" s="31">
        <f>$C$29/$C$34*100</f>
        <v>0.22396416573348266</v>
      </c>
      <c r="D61" s="30">
        <f>$D$29/$D$34*100</f>
        <v>0.14720314033366044</v>
      </c>
      <c r="E61" s="31">
        <f>$E$29/$E$34*100</f>
        <v>0.11452879581151831</v>
      </c>
      <c r="F61" s="32"/>
      <c r="G61" s="30">
        <f t="shared" si="4"/>
        <v>-9.0452817268863173E-2</v>
      </c>
      <c r="H61" s="31">
        <f t="shared" si="5"/>
        <v>3.2674344522142129E-2</v>
      </c>
    </row>
    <row r="62" spans="1:8" x14ac:dyDescent="0.25">
      <c r="A62" s="7" t="s">
        <v>113</v>
      </c>
      <c r="B62" s="30">
        <f>$B$30/$B$34*100</f>
        <v>1.5353805073431241</v>
      </c>
      <c r="C62" s="31">
        <f>$C$30/$C$34*100</f>
        <v>3.4714445688689812</v>
      </c>
      <c r="D62" s="30">
        <f>$D$30/$D$34*100</f>
        <v>1.9708864900228982</v>
      </c>
      <c r="E62" s="31">
        <f>$E$30/$E$34*100</f>
        <v>2.4378272251308899</v>
      </c>
      <c r="F62" s="32"/>
      <c r="G62" s="30">
        <f t="shared" si="4"/>
        <v>-1.9360640615258571</v>
      </c>
      <c r="H62" s="31">
        <f t="shared" si="5"/>
        <v>-0.46694073510799172</v>
      </c>
    </row>
    <row r="63" spans="1:8" x14ac:dyDescent="0.25">
      <c r="A63" s="7" t="s">
        <v>114</v>
      </c>
      <c r="B63" s="30">
        <f>$B$31/$B$34*100</f>
        <v>2.6702269692923899</v>
      </c>
      <c r="C63" s="31">
        <f>$C$31/$C$34*100</f>
        <v>2.9115341545352744</v>
      </c>
      <c r="D63" s="30">
        <f>$D$31/$D$34*100</f>
        <v>2.3634281975793261</v>
      </c>
      <c r="E63" s="31">
        <f>$E$31/$E$34*100</f>
        <v>1.6361256544502618</v>
      </c>
      <c r="F63" s="32"/>
      <c r="G63" s="30">
        <f t="shared" si="4"/>
        <v>-0.24130718524288453</v>
      </c>
      <c r="H63" s="31">
        <f t="shared" si="5"/>
        <v>0.72730254312906428</v>
      </c>
    </row>
    <row r="64" spans="1:8" x14ac:dyDescent="0.25">
      <c r="A64" s="7" t="s">
        <v>115</v>
      </c>
      <c r="B64" s="30">
        <f>$B$32/$B$34*100</f>
        <v>13.21762349799733</v>
      </c>
      <c r="C64" s="31">
        <f>$C$32/$C$34*100</f>
        <v>15.453527435610305</v>
      </c>
      <c r="D64" s="30">
        <f>$D$32/$D$34*100</f>
        <v>12.57769054628721</v>
      </c>
      <c r="E64" s="31">
        <f>$E$32/$E$34*100</f>
        <v>12.786321989528796</v>
      </c>
      <c r="F64" s="32"/>
      <c r="G64" s="30">
        <f t="shared" si="4"/>
        <v>-2.2359039376129743</v>
      </c>
      <c r="H64" s="31">
        <f t="shared" si="5"/>
        <v>-0.20863144324158611</v>
      </c>
    </row>
    <row r="65" spans="1:8" x14ac:dyDescent="0.25">
      <c r="A65" s="142" t="s">
        <v>109</v>
      </c>
      <c r="B65" s="148">
        <f>$B$33/$B$34*100</f>
        <v>1.1348464619492658</v>
      </c>
      <c r="C65" s="149">
        <f>$C$33/$C$34*100</f>
        <v>1.0078387458006719</v>
      </c>
      <c r="D65" s="148">
        <f>$D$33/$D$34*100</f>
        <v>1.1040235525024533</v>
      </c>
      <c r="E65" s="149">
        <f>$E$33/$E$34*100</f>
        <v>1.0962041884816753</v>
      </c>
      <c r="F65" s="150"/>
      <c r="G65" s="148">
        <f t="shared" si="4"/>
        <v>0.12700771614859385</v>
      </c>
      <c r="H65" s="149">
        <f t="shared" si="5"/>
        <v>7.8193640207779858E-3</v>
      </c>
    </row>
    <row r="66" spans="1:8" s="43" customFormat="1" x14ac:dyDescent="0.25">
      <c r="A66" s="27" t="s">
        <v>0</v>
      </c>
      <c r="B66" s="46">
        <f>SUM(B46:B65)</f>
        <v>99.999999999999986</v>
      </c>
      <c r="C66" s="47">
        <f>SUM(C46:C65)</f>
        <v>99.999999999999986</v>
      </c>
      <c r="D66" s="46">
        <f>SUM(D46:D65)</f>
        <v>100</v>
      </c>
      <c r="E66" s="47">
        <f>SUM(E46:E65)</f>
        <v>100.00000000000001</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58"/>
  <sheetViews>
    <sheetView tabSelected="1" workbookViewId="0">
      <selection activeCell="M1" sqref="M1"/>
    </sheetView>
  </sheetViews>
  <sheetFormatPr defaultRowHeight="13.2" x14ac:dyDescent="0.25"/>
  <cols>
    <col min="1" max="1" width="25.77734375" bestFit="1" customWidth="1"/>
    <col min="6" max="6" width="1.6640625" customWidth="1"/>
  </cols>
  <sheetData>
    <row r="1" spans="1:10" s="52" customFormat="1" ht="20.399999999999999" x14ac:dyDescent="0.35">
      <c r="A1" s="4" t="s">
        <v>10</v>
      </c>
      <c r="B1" s="198" t="s">
        <v>18</v>
      </c>
      <c r="C1" s="199"/>
      <c r="D1" s="199"/>
      <c r="E1" s="199"/>
      <c r="F1" s="199"/>
      <c r="G1" s="199"/>
      <c r="H1" s="199"/>
      <c r="I1" s="199"/>
      <c r="J1" s="199"/>
    </row>
    <row r="2" spans="1:10" s="52" customFormat="1" ht="20.399999999999999" x14ac:dyDescent="0.35">
      <c r="A2" s="4" t="s">
        <v>92</v>
      </c>
      <c r="B2" s="202" t="s">
        <v>83</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2022</v>
      </c>
      <c r="C5" s="58">
        <f>B5-1</f>
        <v>2021</v>
      </c>
      <c r="D5" s="57">
        <f>B5</f>
        <v>2022</v>
      </c>
      <c r="E5" s="58">
        <f>C5</f>
        <v>2021</v>
      </c>
      <c r="F5" s="64"/>
      <c r="G5" s="57" t="s">
        <v>4</v>
      </c>
      <c r="H5" s="58" t="s">
        <v>2</v>
      </c>
      <c r="I5" s="57" t="s">
        <v>4</v>
      </c>
      <c r="J5" s="58" t="s">
        <v>2</v>
      </c>
    </row>
    <row r="6" spans="1:10" x14ac:dyDescent="0.25">
      <c r="A6" s="7" t="s">
        <v>31</v>
      </c>
      <c r="B6" s="65">
        <v>2</v>
      </c>
      <c r="C6" s="66">
        <v>1</v>
      </c>
      <c r="D6" s="65">
        <v>18</v>
      </c>
      <c r="E6" s="66">
        <v>16</v>
      </c>
      <c r="F6" s="67"/>
      <c r="G6" s="65">
        <f t="shared" ref="G6:G37" si="0">B6-C6</f>
        <v>1</v>
      </c>
      <c r="H6" s="66">
        <f t="shared" ref="H6:H37" si="1">D6-E6</f>
        <v>2</v>
      </c>
      <c r="I6" s="20">
        <f t="shared" ref="I6:I37" si="2">IF(C6=0, "-", IF(G6/C6&lt;10, G6/C6, "&gt;999%"))</f>
        <v>1</v>
      </c>
      <c r="J6" s="21">
        <f t="shared" ref="J6:J37" si="3">IF(E6=0, "-", IF(H6/E6&lt;10, H6/E6, "&gt;999%"))</f>
        <v>0.125</v>
      </c>
    </row>
    <row r="7" spans="1:10" x14ac:dyDescent="0.25">
      <c r="A7" s="7" t="s">
        <v>32</v>
      </c>
      <c r="B7" s="65">
        <v>32</v>
      </c>
      <c r="C7" s="66">
        <v>16</v>
      </c>
      <c r="D7" s="65">
        <v>189</v>
      </c>
      <c r="E7" s="66">
        <v>203</v>
      </c>
      <c r="F7" s="67"/>
      <c r="G7" s="65">
        <f t="shared" si="0"/>
        <v>16</v>
      </c>
      <c r="H7" s="66">
        <f t="shared" si="1"/>
        <v>-14</v>
      </c>
      <c r="I7" s="20">
        <f t="shared" si="2"/>
        <v>1</v>
      </c>
      <c r="J7" s="21">
        <f t="shared" si="3"/>
        <v>-6.8965517241379309E-2</v>
      </c>
    </row>
    <row r="8" spans="1:10" x14ac:dyDescent="0.25">
      <c r="A8" s="7" t="s">
        <v>33</v>
      </c>
      <c r="B8" s="65">
        <v>0</v>
      </c>
      <c r="C8" s="66">
        <v>0</v>
      </c>
      <c r="D8" s="65">
        <v>1</v>
      </c>
      <c r="E8" s="66">
        <v>0</v>
      </c>
      <c r="F8" s="67"/>
      <c r="G8" s="65">
        <f t="shared" si="0"/>
        <v>0</v>
      </c>
      <c r="H8" s="66">
        <f t="shared" si="1"/>
        <v>1</v>
      </c>
      <c r="I8" s="20" t="str">
        <f t="shared" si="2"/>
        <v>-</v>
      </c>
      <c r="J8" s="21" t="str">
        <f t="shared" si="3"/>
        <v>-</v>
      </c>
    </row>
    <row r="9" spans="1:10" x14ac:dyDescent="0.25">
      <c r="A9" s="7" t="s">
        <v>34</v>
      </c>
      <c r="B9" s="65">
        <v>36</v>
      </c>
      <c r="C9" s="66">
        <v>10</v>
      </c>
      <c r="D9" s="65">
        <v>322</v>
      </c>
      <c r="E9" s="66">
        <v>351</v>
      </c>
      <c r="F9" s="67"/>
      <c r="G9" s="65">
        <f t="shared" si="0"/>
        <v>26</v>
      </c>
      <c r="H9" s="66">
        <f t="shared" si="1"/>
        <v>-29</v>
      </c>
      <c r="I9" s="20">
        <f t="shared" si="2"/>
        <v>2.6</v>
      </c>
      <c r="J9" s="21">
        <f t="shared" si="3"/>
        <v>-8.2621082621082614E-2</v>
      </c>
    </row>
    <row r="10" spans="1:10" x14ac:dyDescent="0.25">
      <c r="A10" s="7" t="s">
        <v>35</v>
      </c>
      <c r="B10" s="65">
        <v>9</v>
      </c>
      <c r="C10" s="66">
        <v>3</v>
      </c>
      <c r="D10" s="65">
        <v>22</v>
      </c>
      <c r="E10" s="66">
        <v>25</v>
      </c>
      <c r="F10" s="67"/>
      <c r="G10" s="65">
        <f t="shared" si="0"/>
        <v>6</v>
      </c>
      <c r="H10" s="66">
        <f t="shared" si="1"/>
        <v>-3</v>
      </c>
      <c r="I10" s="20">
        <f t="shared" si="2"/>
        <v>2</v>
      </c>
      <c r="J10" s="21">
        <f t="shared" si="3"/>
        <v>-0.12</v>
      </c>
    </row>
    <row r="11" spans="1:10" x14ac:dyDescent="0.25">
      <c r="A11" s="7" t="s">
        <v>36</v>
      </c>
      <c r="B11" s="65">
        <v>0</v>
      </c>
      <c r="C11" s="66">
        <v>0</v>
      </c>
      <c r="D11" s="65">
        <v>0</v>
      </c>
      <c r="E11" s="66">
        <v>2</v>
      </c>
      <c r="F11" s="67"/>
      <c r="G11" s="65">
        <f t="shared" si="0"/>
        <v>0</v>
      </c>
      <c r="H11" s="66">
        <f t="shared" si="1"/>
        <v>-2</v>
      </c>
      <c r="I11" s="20" t="str">
        <f t="shared" si="2"/>
        <v>-</v>
      </c>
      <c r="J11" s="21">
        <f t="shared" si="3"/>
        <v>-1</v>
      </c>
    </row>
    <row r="12" spans="1:10" x14ac:dyDescent="0.25">
      <c r="A12" s="7" t="s">
        <v>37</v>
      </c>
      <c r="B12" s="65">
        <v>0</v>
      </c>
      <c r="C12" s="66">
        <v>0</v>
      </c>
      <c r="D12" s="65">
        <v>13</v>
      </c>
      <c r="E12" s="66">
        <v>2</v>
      </c>
      <c r="F12" s="67"/>
      <c r="G12" s="65">
        <f t="shared" si="0"/>
        <v>0</v>
      </c>
      <c r="H12" s="66">
        <f t="shared" si="1"/>
        <v>11</v>
      </c>
      <c r="I12" s="20" t="str">
        <f t="shared" si="2"/>
        <v>-</v>
      </c>
      <c r="J12" s="21">
        <f t="shared" si="3"/>
        <v>5.5</v>
      </c>
    </row>
    <row r="13" spans="1:10" x14ac:dyDescent="0.25">
      <c r="A13" s="7" t="s">
        <v>38</v>
      </c>
      <c r="B13" s="65">
        <v>7</v>
      </c>
      <c r="C13" s="66">
        <v>0</v>
      </c>
      <c r="D13" s="65">
        <v>15</v>
      </c>
      <c r="E13" s="66">
        <v>0</v>
      </c>
      <c r="F13" s="67"/>
      <c r="G13" s="65">
        <f t="shared" si="0"/>
        <v>7</v>
      </c>
      <c r="H13" s="66">
        <f t="shared" si="1"/>
        <v>15</v>
      </c>
      <c r="I13" s="20" t="str">
        <f t="shared" si="2"/>
        <v>-</v>
      </c>
      <c r="J13" s="21" t="str">
        <f t="shared" si="3"/>
        <v>-</v>
      </c>
    </row>
    <row r="14" spans="1:10" x14ac:dyDescent="0.25">
      <c r="A14" s="7" t="s">
        <v>39</v>
      </c>
      <c r="B14" s="65">
        <v>0</v>
      </c>
      <c r="C14" s="66">
        <v>0</v>
      </c>
      <c r="D14" s="65">
        <v>0</v>
      </c>
      <c r="E14" s="66">
        <v>1</v>
      </c>
      <c r="F14" s="67"/>
      <c r="G14" s="65">
        <f t="shared" si="0"/>
        <v>0</v>
      </c>
      <c r="H14" s="66">
        <f t="shared" si="1"/>
        <v>-1</v>
      </c>
      <c r="I14" s="20" t="str">
        <f t="shared" si="2"/>
        <v>-</v>
      </c>
      <c r="J14" s="21">
        <f t="shared" si="3"/>
        <v>-1</v>
      </c>
    </row>
    <row r="15" spans="1:10" x14ac:dyDescent="0.25">
      <c r="A15" s="7" t="s">
        <v>40</v>
      </c>
      <c r="B15" s="65">
        <v>1</v>
      </c>
      <c r="C15" s="66">
        <v>0</v>
      </c>
      <c r="D15" s="65">
        <v>14</v>
      </c>
      <c r="E15" s="66">
        <v>13</v>
      </c>
      <c r="F15" s="67"/>
      <c r="G15" s="65">
        <f t="shared" si="0"/>
        <v>1</v>
      </c>
      <c r="H15" s="66">
        <f t="shared" si="1"/>
        <v>1</v>
      </c>
      <c r="I15" s="20" t="str">
        <f t="shared" si="2"/>
        <v>-</v>
      </c>
      <c r="J15" s="21">
        <f t="shared" si="3"/>
        <v>7.6923076923076927E-2</v>
      </c>
    </row>
    <row r="16" spans="1:10" x14ac:dyDescent="0.25">
      <c r="A16" s="7" t="s">
        <v>41</v>
      </c>
      <c r="B16" s="65">
        <v>0</v>
      </c>
      <c r="C16" s="66">
        <v>0</v>
      </c>
      <c r="D16" s="65">
        <v>4</v>
      </c>
      <c r="E16" s="66">
        <v>6</v>
      </c>
      <c r="F16" s="67"/>
      <c r="G16" s="65">
        <f t="shared" si="0"/>
        <v>0</v>
      </c>
      <c r="H16" s="66">
        <f t="shared" si="1"/>
        <v>-2</v>
      </c>
      <c r="I16" s="20" t="str">
        <f t="shared" si="2"/>
        <v>-</v>
      </c>
      <c r="J16" s="21">
        <f t="shared" si="3"/>
        <v>-0.33333333333333331</v>
      </c>
    </row>
    <row r="17" spans="1:10" x14ac:dyDescent="0.25">
      <c r="A17" s="7" t="s">
        <v>42</v>
      </c>
      <c r="B17" s="65">
        <v>68</v>
      </c>
      <c r="C17" s="66">
        <v>53</v>
      </c>
      <c r="D17" s="65">
        <v>485</v>
      </c>
      <c r="E17" s="66">
        <v>674</v>
      </c>
      <c r="F17" s="67"/>
      <c r="G17" s="65">
        <f t="shared" si="0"/>
        <v>15</v>
      </c>
      <c r="H17" s="66">
        <f t="shared" si="1"/>
        <v>-189</v>
      </c>
      <c r="I17" s="20">
        <f t="shared" si="2"/>
        <v>0.28301886792452829</v>
      </c>
      <c r="J17" s="21">
        <f t="shared" si="3"/>
        <v>-0.28041543026706234</v>
      </c>
    </row>
    <row r="18" spans="1:10" x14ac:dyDescent="0.25">
      <c r="A18" s="7" t="s">
        <v>44</v>
      </c>
      <c r="B18" s="65">
        <v>1</v>
      </c>
      <c r="C18" s="66">
        <v>0</v>
      </c>
      <c r="D18" s="65">
        <v>6</v>
      </c>
      <c r="E18" s="66">
        <v>2</v>
      </c>
      <c r="F18" s="67"/>
      <c r="G18" s="65">
        <f t="shared" si="0"/>
        <v>1</v>
      </c>
      <c r="H18" s="66">
        <f t="shared" si="1"/>
        <v>4</v>
      </c>
      <c r="I18" s="20" t="str">
        <f t="shared" si="2"/>
        <v>-</v>
      </c>
      <c r="J18" s="21">
        <f t="shared" si="3"/>
        <v>2</v>
      </c>
    </row>
    <row r="19" spans="1:10" x14ac:dyDescent="0.25">
      <c r="A19" s="7" t="s">
        <v>45</v>
      </c>
      <c r="B19" s="65">
        <v>89</v>
      </c>
      <c r="C19" s="66">
        <v>5</v>
      </c>
      <c r="D19" s="65">
        <v>215</v>
      </c>
      <c r="E19" s="66">
        <v>186</v>
      </c>
      <c r="F19" s="67"/>
      <c r="G19" s="65">
        <f t="shared" si="0"/>
        <v>84</v>
      </c>
      <c r="H19" s="66">
        <f t="shared" si="1"/>
        <v>29</v>
      </c>
      <c r="I19" s="20" t="str">
        <f t="shared" si="2"/>
        <v>&gt;999%</v>
      </c>
      <c r="J19" s="21">
        <f t="shared" si="3"/>
        <v>0.15591397849462366</v>
      </c>
    </row>
    <row r="20" spans="1:10" x14ac:dyDescent="0.25">
      <c r="A20" s="7" t="s">
        <v>47</v>
      </c>
      <c r="B20" s="65">
        <v>15</v>
      </c>
      <c r="C20" s="66">
        <v>11</v>
      </c>
      <c r="D20" s="65">
        <v>133</v>
      </c>
      <c r="E20" s="66">
        <v>362</v>
      </c>
      <c r="F20" s="67"/>
      <c r="G20" s="65">
        <f t="shared" si="0"/>
        <v>4</v>
      </c>
      <c r="H20" s="66">
        <f t="shared" si="1"/>
        <v>-229</v>
      </c>
      <c r="I20" s="20">
        <f t="shared" si="2"/>
        <v>0.36363636363636365</v>
      </c>
      <c r="J20" s="21">
        <f t="shared" si="3"/>
        <v>-0.63259668508287292</v>
      </c>
    </row>
    <row r="21" spans="1:10" x14ac:dyDescent="0.25">
      <c r="A21" s="7" t="s">
        <v>48</v>
      </c>
      <c r="B21" s="65">
        <v>120</v>
      </c>
      <c r="C21" s="66">
        <v>84</v>
      </c>
      <c r="D21" s="65">
        <v>1039</v>
      </c>
      <c r="E21" s="66">
        <v>1030</v>
      </c>
      <c r="F21" s="67"/>
      <c r="G21" s="65">
        <f t="shared" si="0"/>
        <v>36</v>
      </c>
      <c r="H21" s="66">
        <f t="shared" si="1"/>
        <v>9</v>
      </c>
      <c r="I21" s="20">
        <f t="shared" si="2"/>
        <v>0.42857142857142855</v>
      </c>
      <c r="J21" s="21">
        <f t="shared" si="3"/>
        <v>8.7378640776699032E-3</v>
      </c>
    </row>
    <row r="22" spans="1:10" x14ac:dyDescent="0.25">
      <c r="A22" s="7" t="s">
        <v>51</v>
      </c>
      <c r="B22" s="65">
        <v>31</v>
      </c>
      <c r="C22" s="66">
        <v>23</v>
      </c>
      <c r="D22" s="65">
        <v>326</v>
      </c>
      <c r="E22" s="66">
        <v>242</v>
      </c>
      <c r="F22" s="67"/>
      <c r="G22" s="65">
        <f t="shared" si="0"/>
        <v>8</v>
      </c>
      <c r="H22" s="66">
        <f t="shared" si="1"/>
        <v>84</v>
      </c>
      <c r="I22" s="20">
        <f t="shared" si="2"/>
        <v>0.34782608695652173</v>
      </c>
      <c r="J22" s="21">
        <f t="shared" si="3"/>
        <v>0.34710743801652894</v>
      </c>
    </row>
    <row r="23" spans="1:10" x14ac:dyDescent="0.25">
      <c r="A23" s="7" t="s">
        <v>53</v>
      </c>
      <c r="B23" s="65">
        <v>3</v>
      </c>
      <c r="C23" s="66">
        <v>4</v>
      </c>
      <c r="D23" s="65">
        <v>20</v>
      </c>
      <c r="E23" s="66">
        <v>45</v>
      </c>
      <c r="F23" s="67"/>
      <c r="G23" s="65">
        <f t="shared" si="0"/>
        <v>-1</v>
      </c>
      <c r="H23" s="66">
        <f t="shared" si="1"/>
        <v>-25</v>
      </c>
      <c r="I23" s="20">
        <f t="shared" si="2"/>
        <v>-0.25</v>
      </c>
      <c r="J23" s="21">
        <f t="shared" si="3"/>
        <v>-0.55555555555555558</v>
      </c>
    </row>
    <row r="24" spans="1:10" x14ac:dyDescent="0.25">
      <c r="A24" s="7" t="s">
        <v>54</v>
      </c>
      <c r="B24" s="65">
        <v>9</v>
      </c>
      <c r="C24" s="66">
        <v>15</v>
      </c>
      <c r="D24" s="65">
        <v>91</v>
      </c>
      <c r="E24" s="66">
        <v>92</v>
      </c>
      <c r="F24" s="67"/>
      <c r="G24" s="65">
        <f t="shared" si="0"/>
        <v>-6</v>
      </c>
      <c r="H24" s="66">
        <f t="shared" si="1"/>
        <v>-1</v>
      </c>
      <c r="I24" s="20">
        <f t="shared" si="2"/>
        <v>-0.4</v>
      </c>
      <c r="J24" s="21">
        <f t="shared" si="3"/>
        <v>-1.0869565217391304E-2</v>
      </c>
    </row>
    <row r="25" spans="1:10" x14ac:dyDescent="0.25">
      <c r="A25" s="7" t="s">
        <v>55</v>
      </c>
      <c r="B25" s="65">
        <v>110</v>
      </c>
      <c r="C25" s="66">
        <v>38</v>
      </c>
      <c r="D25" s="65">
        <v>987</v>
      </c>
      <c r="E25" s="66">
        <v>715</v>
      </c>
      <c r="F25" s="67"/>
      <c r="G25" s="65">
        <f t="shared" si="0"/>
        <v>72</v>
      </c>
      <c r="H25" s="66">
        <f t="shared" si="1"/>
        <v>272</v>
      </c>
      <c r="I25" s="20">
        <f t="shared" si="2"/>
        <v>1.8947368421052631</v>
      </c>
      <c r="J25" s="21">
        <f t="shared" si="3"/>
        <v>0.38041958041958041</v>
      </c>
    </row>
    <row r="26" spans="1:10" x14ac:dyDescent="0.25">
      <c r="A26" s="7" t="s">
        <v>56</v>
      </c>
      <c r="B26" s="65">
        <v>0</v>
      </c>
      <c r="C26" s="66">
        <v>0</v>
      </c>
      <c r="D26" s="65">
        <v>0</v>
      </c>
      <c r="E26" s="66">
        <v>2</v>
      </c>
      <c r="F26" s="67"/>
      <c r="G26" s="65">
        <f t="shared" si="0"/>
        <v>0</v>
      </c>
      <c r="H26" s="66">
        <f t="shared" si="1"/>
        <v>-2</v>
      </c>
      <c r="I26" s="20" t="str">
        <f t="shared" si="2"/>
        <v>-</v>
      </c>
      <c r="J26" s="21">
        <f t="shared" si="3"/>
        <v>-1</v>
      </c>
    </row>
    <row r="27" spans="1:10" x14ac:dyDescent="0.25">
      <c r="A27" s="7" t="s">
        <v>57</v>
      </c>
      <c r="B27" s="65">
        <v>4</v>
      </c>
      <c r="C27" s="66">
        <v>7</v>
      </c>
      <c r="D27" s="65">
        <v>85</v>
      </c>
      <c r="E27" s="66">
        <v>135</v>
      </c>
      <c r="F27" s="67"/>
      <c r="G27" s="65">
        <f t="shared" si="0"/>
        <v>-3</v>
      </c>
      <c r="H27" s="66">
        <f t="shared" si="1"/>
        <v>-50</v>
      </c>
      <c r="I27" s="20">
        <f t="shared" si="2"/>
        <v>-0.42857142857142855</v>
      </c>
      <c r="J27" s="21">
        <f t="shared" si="3"/>
        <v>-0.37037037037037035</v>
      </c>
    </row>
    <row r="28" spans="1:10" x14ac:dyDescent="0.25">
      <c r="A28" s="7" t="s">
        <v>58</v>
      </c>
      <c r="B28" s="65">
        <v>9</v>
      </c>
      <c r="C28" s="66">
        <v>10</v>
      </c>
      <c r="D28" s="65">
        <v>91</v>
      </c>
      <c r="E28" s="66">
        <v>87</v>
      </c>
      <c r="F28" s="67"/>
      <c r="G28" s="65">
        <f t="shared" si="0"/>
        <v>-1</v>
      </c>
      <c r="H28" s="66">
        <f t="shared" si="1"/>
        <v>4</v>
      </c>
      <c r="I28" s="20">
        <f t="shared" si="2"/>
        <v>-0.1</v>
      </c>
      <c r="J28" s="21">
        <f t="shared" si="3"/>
        <v>4.5977011494252873E-2</v>
      </c>
    </row>
    <row r="29" spans="1:10" x14ac:dyDescent="0.25">
      <c r="A29" s="7" t="s">
        <v>59</v>
      </c>
      <c r="B29" s="65">
        <v>8</v>
      </c>
      <c r="C29" s="66">
        <v>9</v>
      </c>
      <c r="D29" s="65">
        <v>117</v>
      </c>
      <c r="E29" s="66">
        <v>129</v>
      </c>
      <c r="F29" s="67"/>
      <c r="G29" s="65">
        <f t="shared" si="0"/>
        <v>-1</v>
      </c>
      <c r="H29" s="66">
        <f t="shared" si="1"/>
        <v>-12</v>
      </c>
      <c r="I29" s="20">
        <f t="shared" si="2"/>
        <v>-0.1111111111111111</v>
      </c>
      <c r="J29" s="21">
        <f t="shared" si="3"/>
        <v>-9.3023255813953487E-2</v>
      </c>
    </row>
    <row r="30" spans="1:10" x14ac:dyDescent="0.25">
      <c r="A30" s="7" t="s">
        <v>60</v>
      </c>
      <c r="B30" s="65">
        <v>0</v>
      </c>
      <c r="C30" s="66">
        <v>0</v>
      </c>
      <c r="D30" s="65">
        <v>1</v>
      </c>
      <c r="E30" s="66">
        <v>1</v>
      </c>
      <c r="F30" s="67"/>
      <c r="G30" s="65">
        <f t="shared" si="0"/>
        <v>0</v>
      </c>
      <c r="H30" s="66">
        <f t="shared" si="1"/>
        <v>0</v>
      </c>
      <c r="I30" s="20" t="str">
        <f t="shared" si="2"/>
        <v>-</v>
      </c>
      <c r="J30" s="21">
        <f t="shared" si="3"/>
        <v>0</v>
      </c>
    </row>
    <row r="31" spans="1:10" x14ac:dyDescent="0.25">
      <c r="A31" s="7" t="s">
        <v>61</v>
      </c>
      <c r="B31" s="65">
        <v>0</v>
      </c>
      <c r="C31" s="66">
        <v>0</v>
      </c>
      <c r="D31" s="65">
        <v>5</v>
      </c>
      <c r="E31" s="66">
        <v>7</v>
      </c>
      <c r="F31" s="67"/>
      <c r="G31" s="65">
        <f t="shared" si="0"/>
        <v>0</v>
      </c>
      <c r="H31" s="66">
        <f t="shared" si="1"/>
        <v>-2</v>
      </c>
      <c r="I31" s="20" t="str">
        <f t="shared" si="2"/>
        <v>-</v>
      </c>
      <c r="J31" s="21">
        <f t="shared" si="3"/>
        <v>-0.2857142857142857</v>
      </c>
    </row>
    <row r="32" spans="1:10" x14ac:dyDescent="0.25">
      <c r="A32" s="7" t="s">
        <v>62</v>
      </c>
      <c r="B32" s="65">
        <v>129</v>
      </c>
      <c r="C32" s="66">
        <v>74</v>
      </c>
      <c r="D32" s="65">
        <v>1363</v>
      </c>
      <c r="E32" s="66">
        <v>1485</v>
      </c>
      <c r="F32" s="67"/>
      <c r="G32" s="65">
        <f t="shared" si="0"/>
        <v>55</v>
      </c>
      <c r="H32" s="66">
        <f t="shared" si="1"/>
        <v>-122</v>
      </c>
      <c r="I32" s="20">
        <f t="shared" si="2"/>
        <v>0.7432432432432432</v>
      </c>
      <c r="J32" s="21">
        <f t="shared" si="3"/>
        <v>-8.2154882154882161E-2</v>
      </c>
    </row>
    <row r="33" spans="1:10" x14ac:dyDescent="0.25">
      <c r="A33" s="7" t="s">
        <v>63</v>
      </c>
      <c r="B33" s="65">
        <v>26</v>
      </c>
      <c r="C33" s="66">
        <v>25</v>
      </c>
      <c r="D33" s="65">
        <v>253</v>
      </c>
      <c r="E33" s="66">
        <v>275</v>
      </c>
      <c r="F33" s="67"/>
      <c r="G33" s="65">
        <f t="shared" si="0"/>
        <v>1</v>
      </c>
      <c r="H33" s="66">
        <f t="shared" si="1"/>
        <v>-22</v>
      </c>
      <c r="I33" s="20">
        <f t="shared" si="2"/>
        <v>0.04</v>
      </c>
      <c r="J33" s="21">
        <f t="shared" si="3"/>
        <v>-0.08</v>
      </c>
    </row>
    <row r="34" spans="1:10" x14ac:dyDescent="0.25">
      <c r="A34" s="7" t="s">
        <v>64</v>
      </c>
      <c r="B34" s="65">
        <v>2</v>
      </c>
      <c r="C34" s="66">
        <v>0</v>
      </c>
      <c r="D34" s="65">
        <v>22</v>
      </c>
      <c r="E34" s="66">
        <v>25</v>
      </c>
      <c r="F34" s="67"/>
      <c r="G34" s="65">
        <f t="shared" si="0"/>
        <v>2</v>
      </c>
      <c r="H34" s="66">
        <f t="shared" si="1"/>
        <v>-3</v>
      </c>
      <c r="I34" s="20" t="str">
        <f t="shared" si="2"/>
        <v>-</v>
      </c>
      <c r="J34" s="21">
        <f t="shared" si="3"/>
        <v>-0.12</v>
      </c>
    </row>
    <row r="35" spans="1:10" x14ac:dyDescent="0.25">
      <c r="A35" s="7" t="s">
        <v>65</v>
      </c>
      <c r="B35" s="65">
        <v>27</v>
      </c>
      <c r="C35" s="66">
        <v>14</v>
      </c>
      <c r="D35" s="65">
        <v>364</v>
      </c>
      <c r="E35" s="66">
        <v>360</v>
      </c>
      <c r="F35" s="67"/>
      <c r="G35" s="65">
        <f t="shared" si="0"/>
        <v>13</v>
      </c>
      <c r="H35" s="66">
        <f t="shared" si="1"/>
        <v>4</v>
      </c>
      <c r="I35" s="20">
        <f t="shared" si="2"/>
        <v>0.9285714285714286</v>
      </c>
      <c r="J35" s="21">
        <f t="shared" si="3"/>
        <v>1.1111111111111112E-2</v>
      </c>
    </row>
    <row r="36" spans="1:10" x14ac:dyDescent="0.25">
      <c r="A36" s="7" t="s">
        <v>66</v>
      </c>
      <c r="B36" s="65">
        <v>6</v>
      </c>
      <c r="C36" s="66">
        <v>7</v>
      </c>
      <c r="D36" s="65">
        <v>56</v>
      </c>
      <c r="E36" s="66">
        <v>59</v>
      </c>
      <c r="F36" s="67"/>
      <c r="G36" s="65">
        <f t="shared" si="0"/>
        <v>-1</v>
      </c>
      <c r="H36" s="66">
        <f t="shared" si="1"/>
        <v>-3</v>
      </c>
      <c r="I36" s="20">
        <f t="shared" si="2"/>
        <v>-0.14285714285714285</v>
      </c>
      <c r="J36" s="21">
        <f t="shared" si="3"/>
        <v>-5.0847457627118647E-2</v>
      </c>
    </row>
    <row r="37" spans="1:10" x14ac:dyDescent="0.25">
      <c r="A37" s="7" t="s">
        <v>67</v>
      </c>
      <c r="B37" s="65">
        <v>66</v>
      </c>
      <c r="C37" s="66">
        <v>28</v>
      </c>
      <c r="D37" s="65">
        <v>732</v>
      </c>
      <c r="E37" s="66">
        <v>533</v>
      </c>
      <c r="F37" s="67"/>
      <c r="G37" s="65">
        <f t="shared" si="0"/>
        <v>38</v>
      </c>
      <c r="H37" s="66">
        <f t="shared" si="1"/>
        <v>199</v>
      </c>
      <c r="I37" s="20">
        <f t="shared" si="2"/>
        <v>1.3571428571428572</v>
      </c>
      <c r="J37" s="21">
        <f t="shared" si="3"/>
        <v>0.37335834896810505</v>
      </c>
    </row>
    <row r="38" spans="1:10" x14ac:dyDescent="0.25">
      <c r="A38" s="7" t="s">
        <v>68</v>
      </c>
      <c r="B38" s="65">
        <v>20</v>
      </c>
      <c r="C38" s="66">
        <v>31</v>
      </c>
      <c r="D38" s="65">
        <v>252</v>
      </c>
      <c r="E38" s="66">
        <v>411</v>
      </c>
      <c r="F38" s="67"/>
      <c r="G38" s="65">
        <f t="shared" ref="G38:G56" si="4">B38-C38</f>
        <v>-11</v>
      </c>
      <c r="H38" s="66">
        <f t="shared" ref="H38:H56" si="5">D38-E38</f>
        <v>-159</v>
      </c>
      <c r="I38" s="20">
        <f t="shared" ref="I38:I56" si="6">IF(C38=0, "-", IF(G38/C38&lt;10, G38/C38, "&gt;999%"))</f>
        <v>-0.35483870967741937</v>
      </c>
      <c r="J38" s="21">
        <f t="shared" ref="J38:J56" si="7">IF(E38=0, "-", IF(H38/E38&lt;10, H38/E38, "&gt;999%"))</f>
        <v>-0.38686131386861317</v>
      </c>
    </row>
    <row r="39" spans="1:10" x14ac:dyDescent="0.25">
      <c r="A39" s="7" t="s">
        <v>69</v>
      </c>
      <c r="B39" s="65">
        <v>2</v>
      </c>
      <c r="C39" s="66">
        <v>0</v>
      </c>
      <c r="D39" s="65">
        <v>34</v>
      </c>
      <c r="E39" s="66">
        <v>19</v>
      </c>
      <c r="F39" s="67"/>
      <c r="G39" s="65">
        <f t="shared" si="4"/>
        <v>2</v>
      </c>
      <c r="H39" s="66">
        <f t="shared" si="5"/>
        <v>15</v>
      </c>
      <c r="I39" s="20" t="str">
        <f t="shared" si="6"/>
        <v>-</v>
      </c>
      <c r="J39" s="21">
        <f t="shared" si="7"/>
        <v>0.78947368421052633</v>
      </c>
    </row>
    <row r="40" spans="1:10" x14ac:dyDescent="0.25">
      <c r="A40" s="7" t="s">
        <v>70</v>
      </c>
      <c r="B40" s="65">
        <v>3</v>
      </c>
      <c r="C40" s="66">
        <v>0</v>
      </c>
      <c r="D40" s="65">
        <v>38</v>
      </c>
      <c r="E40" s="66">
        <v>0</v>
      </c>
      <c r="F40" s="67"/>
      <c r="G40" s="65">
        <f t="shared" si="4"/>
        <v>3</v>
      </c>
      <c r="H40" s="66">
        <f t="shared" si="5"/>
        <v>38</v>
      </c>
      <c r="I40" s="20" t="str">
        <f t="shared" si="6"/>
        <v>-</v>
      </c>
      <c r="J40" s="21" t="str">
        <f t="shared" si="7"/>
        <v>-</v>
      </c>
    </row>
    <row r="41" spans="1:10" x14ac:dyDescent="0.25">
      <c r="A41" s="7" t="s">
        <v>71</v>
      </c>
      <c r="B41" s="65">
        <v>8</v>
      </c>
      <c r="C41" s="66">
        <v>4</v>
      </c>
      <c r="D41" s="65">
        <v>90</v>
      </c>
      <c r="E41" s="66">
        <v>72</v>
      </c>
      <c r="F41" s="67"/>
      <c r="G41" s="65">
        <f t="shared" si="4"/>
        <v>4</v>
      </c>
      <c r="H41" s="66">
        <f t="shared" si="5"/>
        <v>18</v>
      </c>
      <c r="I41" s="20">
        <f t="shared" si="6"/>
        <v>1</v>
      </c>
      <c r="J41" s="21">
        <f t="shared" si="7"/>
        <v>0.25</v>
      </c>
    </row>
    <row r="42" spans="1:10" x14ac:dyDescent="0.25">
      <c r="A42" s="7" t="s">
        <v>72</v>
      </c>
      <c r="B42" s="65">
        <v>11</v>
      </c>
      <c r="C42" s="66">
        <v>5</v>
      </c>
      <c r="D42" s="65">
        <v>53</v>
      </c>
      <c r="E42" s="66">
        <v>31</v>
      </c>
      <c r="F42" s="67"/>
      <c r="G42" s="65">
        <f t="shared" si="4"/>
        <v>6</v>
      </c>
      <c r="H42" s="66">
        <f t="shared" si="5"/>
        <v>22</v>
      </c>
      <c r="I42" s="20">
        <f t="shared" si="6"/>
        <v>1.2</v>
      </c>
      <c r="J42" s="21">
        <f t="shared" si="7"/>
        <v>0.70967741935483875</v>
      </c>
    </row>
    <row r="43" spans="1:10" x14ac:dyDescent="0.25">
      <c r="A43" s="7" t="s">
        <v>73</v>
      </c>
      <c r="B43" s="65">
        <v>3</v>
      </c>
      <c r="C43" s="66">
        <v>0</v>
      </c>
      <c r="D43" s="65">
        <v>55</v>
      </c>
      <c r="E43" s="66">
        <v>37</v>
      </c>
      <c r="F43" s="67"/>
      <c r="G43" s="65">
        <f t="shared" si="4"/>
        <v>3</v>
      </c>
      <c r="H43" s="66">
        <f t="shared" si="5"/>
        <v>18</v>
      </c>
      <c r="I43" s="20" t="str">
        <f t="shared" si="6"/>
        <v>-</v>
      </c>
      <c r="J43" s="21">
        <f t="shared" si="7"/>
        <v>0.48648648648648651</v>
      </c>
    </row>
    <row r="44" spans="1:10" x14ac:dyDescent="0.25">
      <c r="A44" s="7" t="s">
        <v>74</v>
      </c>
      <c r="B44" s="65">
        <v>28</v>
      </c>
      <c r="C44" s="66">
        <v>21</v>
      </c>
      <c r="D44" s="65">
        <v>214</v>
      </c>
      <c r="E44" s="66">
        <v>375</v>
      </c>
      <c r="F44" s="67"/>
      <c r="G44" s="65">
        <f t="shared" si="4"/>
        <v>7</v>
      </c>
      <c r="H44" s="66">
        <f t="shared" si="5"/>
        <v>-161</v>
      </c>
      <c r="I44" s="20">
        <f t="shared" si="6"/>
        <v>0.33333333333333331</v>
      </c>
      <c r="J44" s="21">
        <f t="shared" si="7"/>
        <v>-0.42933333333333334</v>
      </c>
    </row>
    <row r="45" spans="1:10" x14ac:dyDescent="0.25">
      <c r="A45" s="7" t="s">
        <v>75</v>
      </c>
      <c r="B45" s="65">
        <v>6</v>
      </c>
      <c r="C45" s="66">
        <v>0</v>
      </c>
      <c r="D45" s="65">
        <v>17</v>
      </c>
      <c r="E45" s="66">
        <v>6</v>
      </c>
      <c r="F45" s="67"/>
      <c r="G45" s="65">
        <f t="shared" si="4"/>
        <v>6</v>
      </c>
      <c r="H45" s="66">
        <f t="shared" si="5"/>
        <v>11</v>
      </c>
      <c r="I45" s="20" t="str">
        <f t="shared" si="6"/>
        <v>-</v>
      </c>
      <c r="J45" s="21">
        <f t="shared" si="7"/>
        <v>1.8333333333333333</v>
      </c>
    </row>
    <row r="46" spans="1:10" x14ac:dyDescent="0.25">
      <c r="A46" s="7" t="s">
        <v>76</v>
      </c>
      <c r="B46" s="65">
        <v>52</v>
      </c>
      <c r="C46" s="66">
        <v>69</v>
      </c>
      <c r="D46" s="65">
        <v>561</v>
      </c>
      <c r="E46" s="66">
        <v>714</v>
      </c>
      <c r="F46" s="67"/>
      <c r="G46" s="65">
        <f t="shared" si="4"/>
        <v>-17</v>
      </c>
      <c r="H46" s="66">
        <f t="shared" si="5"/>
        <v>-153</v>
      </c>
      <c r="I46" s="20">
        <f t="shared" si="6"/>
        <v>-0.24637681159420291</v>
      </c>
      <c r="J46" s="21">
        <f t="shared" si="7"/>
        <v>-0.21428571428571427</v>
      </c>
    </row>
    <row r="47" spans="1:10" x14ac:dyDescent="0.25">
      <c r="A47" s="7" t="s">
        <v>77</v>
      </c>
      <c r="B47" s="65">
        <v>25</v>
      </c>
      <c r="C47" s="66">
        <v>17</v>
      </c>
      <c r="D47" s="65">
        <v>253</v>
      </c>
      <c r="E47" s="66">
        <v>209</v>
      </c>
      <c r="F47" s="67"/>
      <c r="G47" s="65">
        <f t="shared" si="4"/>
        <v>8</v>
      </c>
      <c r="H47" s="66">
        <f t="shared" si="5"/>
        <v>44</v>
      </c>
      <c r="I47" s="20">
        <f t="shared" si="6"/>
        <v>0.47058823529411764</v>
      </c>
      <c r="J47" s="21">
        <f t="shared" si="7"/>
        <v>0.21052631578947367</v>
      </c>
    </row>
    <row r="48" spans="1:10" x14ac:dyDescent="0.25">
      <c r="A48" s="7" t="s">
        <v>78</v>
      </c>
      <c r="B48" s="65">
        <v>262</v>
      </c>
      <c r="C48" s="66">
        <v>0</v>
      </c>
      <c r="D48" s="65">
        <v>624</v>
      </c>
      <c r="E48" s="66">
        <v>0</v>
      </c>
      <c r="F48" s="67"/>
      <c r="G48" s="65">
        <f t="shared" si="4"/>
        <v>262</v>
      </c>
      <c r="H48" s="66">
        <f t="shared" si="5"/>
        <v>624</v>
      </c>
      <c r="I48" s="20" t="str">
        <f t="shared" si="6"/>
        <v>-</v>
      </c>
      <c r="J48" s="21" t="str">
        <f t="shared" si="7"/>
        <v>-</v>
      </c>
    </row>
    <row r="49" spans="1:10" x14ac:dyDescent="0.25">
      <c r="A49" s="7" t="s">
        <v>79</v>
      </c>
      <c r="B49" s="65">
        <v>133</v>
      </c>
      <c r="C49" s="66">
        <v>210</v>
      </c>
      <c r="D49" s="65">
        <v>2149</v>
      </c>
      <c r="E49" s="66">
        <v>2208</v>
      </c>
      <c r="F49" s="67"/>
      <c r="G49" s="65">
        <f t="shared" si="4"/>
        <v>-77</v>
      </c>
      <c r="H49" s="66">
        <f t="shared" si="5"/>
        <v>-59</v>
      </c>
      <c r="I49" s="20">
        <f t="shared" si="6"/>
        <v>-0.36666666666666664</v>
      </c>
      <c r="J49" s="21">
        <f t="shared" si="7"/>
        <v>-2.6721014492753624E-2</v>
      </c>
    </row>
    <row r="50" spans="1:10" x14ac:dyDescent="0.25">
      <c r="A50" s="7" t="s">
        <v>80</v>
      </c>
      <c r="B50" s="65">
        <v>98</v>
      </c>
      <c r="C50" s="66">
        <v>78</v>
      </c>
      <c r="D50" s="65">
        <v>608</v>
      </c>
      <c r="E50" s="66">
        <v>805</v>
      </c>
      <c r="F50" s="67"/>
      <c r="G50" s="65">
        <f t="shared" si="4"/>
        <v>20</v>
      </c>
      <c r="H50" s="66">
        <f t="shared" si="5"/>
        <v>-197</v>
      </c>
      <c r="I50" s="20">
        <f t="shared" si="6"/>
        <v>0.25641025641025639</v>
      </c>
      <c r="J50" s="21">
        <f t="shared" si="7"/>
        <v>-0.24472049689440994</v>
      </c>
    </row>
    <row r="51" spans="1:10" x14ac:dyDescent="0.25">
      <c r="A51" s="7" t="s">
        <v>81</v>
      </c>
      <c r="B51" s="65">
        <v>23</v>
      </c>
      <c r="C51" s="66">
        <v>13</v>
      </c>
      <c r="D51" s="65">
        <v>200</v>
      </c>
      <c r="E51" s="66">
        <v>190</v>
      </c>
      <c r="F51" s="67"/>
      <c r="G51" s="65">
        <f t="shared" si="4"/>
        <v>10</v>
      </c>
      <c r="H51" s="66">
        <f t="shared" si="5"/>
        <v>10</v>
      </c>
      <c r="I51" s="20">
        <f t="shared" si="6"/>
        <v>0.76923076923076927</v>
      </c>
      <c r="J51" s="21">
        <f t="shared" si="7"/>
        <v>5.2631578947368418E-2</v>
      </c>
    </row>
    <row r="52" spans="1:10" x14ac:dyDescent="0.25">
      <c r="A52" s="142" t="s">
        <v>43</v>
      </c>
      <c r="B52" s="143">
        <v>0</v>
      </c>
      <c r="C52" s="144">
        <v>1</v>
      </c>
      <c r="D52" s="143">
        <v>11</v>
      </c>
      <c r="E52" s="144">
        <v>6</v>
      </c>
      <c r="F52" s="145"/>
      <c r="G52" s="143">
        <f t="shared" si="4"/>
        <v>-1</v>
      </c>
      <c r="H52" s="144">
        <f t="shared" si="5"/>
        <v>5</v>
      </c>
      <c r="I52" s="151">
        <f t="shared" si="6"/>
        <v>-1</v>
      </c>
      <c r="J52" s="152">
        <f t="shared" si="7"/>
        <v>0.83333333333333337</v>
      </c>
    </row>
    <row r="53" spans="1:10" x14ac:dyDescent="0.25">
      <c r="A53" s="7" t="s">
        <v>46</v>
      </c>
      <c r="B53" s="65">
        <v>0</v>
      </c>
      <c r="C53" s="66">
        <v>0</v>
      </c>
      <c r="D53" s="65">
        <v>6</v>
      </c>
      <c r="E53" s="66">
        <v>7</v>
      </c>
      <c r="F53" s="67"/>
      <c r="G53" s="65">
        <f t="shared" si="4"/>
        <v>0</v>
      </c>
      <c r="H53" s="66">
        <f t="shared" si="5"/>
        <v>-1</v>
      </c>
      <c r="I53" s="20" t="str">
        <f t="shared" si="6"/>
        <v>-</v>
      </c>
      <c r="J53" s="21">
        <f t="shared" si="7"/>
        <v>-0.14285714285714285</v>
      </c>
    </row>
    <row r="54" spans="1:10" x14ac:dyDescent="0.25">
      <c r="A54" s="7" t="s">
        <v>49</v>
      </c>
      <c r="B54" s="65">
        <v>0</v>
      </c>
      <c r="C54" s="66">
        <v>0</v>
      </c>
      <c r="D54" s="65">
        <v>0</v>
      </c>
      <c r="E54" s="66">
        <v>1</v>
      </c>
      <c r="F54" s="67"/>
      <c r="G54" s="65">
        <f t="shared" si="4"/>
        <v>0</v>
      </c>
      <c r="H54" s="66">
        <f t="shared" si="5"/>
        <v>-1</v>
      </c>
      <c r="I54" s="20" t="str">
        <f t="shared" si="6"/>
        <v>-</v>
      </c>
      <c r="J54" s="21">
        <f t="shared" si="7"/>
        <v>-1</v>
      </c>
    </row>
    <row r="55" spans="1:10" x14ac:dyDescent="0.25">
      <c r="A55" s="7" t="s">
        <v>50</v>
      </c>
      <c r="B55" s="65">
        <v>14</v>
      </c>
      <c r="C55" s="66">
        <v>6</v>
      </c>
      <c r="D55" s="65">
        <v>74</v>
      </c>
      <c r="E55" s="66">
        <v>65</v>
      </c>
      <c r="F55" s="67"/>
      <c r="G55" s="65">
        <f t="shared" si="4"/>
        <v>8</v>
      </c>
      <c r="H55" s="66">
        <f t="shared" si="5"/>
        <v>9</v>
      </c>
      <c r="I55" s="20">
        <f t="shared" si="6"/>
        <v>1.3333333333333333</v>
      </c>
      <c r="J55" s="21">
        <f t="shared" si="7"/>
        <v>0.13846153846153847</v>
      </c>
    </row>
    <row r="56" spans="1:10" x14ac:dyDescent="0.25">
      <c r="A56" s="7" t="s">
        <v>52</v>
      </c>
      <c r="B56" s="65">
        <v>0</v>
      </c>
      <c r="C56" s="66">
        <v>1</v>
      </c>
      <c r="D56" s="65">
        <v>0</v>
      </c>
      <c r="E56" s="66">
        <v>3</v>
      </c>
      <c r="F56" s="67"/>
      <c r="G56" s="65">
        <f t="shared" si="4"/>
        <v>-1</v>
      </c>
      <c r="H56" s="66">
        <f t="shared" si="5"/>
        <v>-3</v>
      </c>
      <c r="I56" s="20">
        <f t="shared" si="6"/>
        <v>-1</v>
      </c>
      <c r="J56" s="21">
        <f t="shared" si="7"/>
        <v>-1</v>
      </c>
    </row>
    <row r="57" spans="1:10" x14ac:dyDescent="0.25">
      <c r="A57" s="1"/>
      <c r="B57" s="68"/>
      <c r="C57" s="69"/>
      <c r="D57" s="68"/>
      <c r="E57" s="69"/>
      <c r="F57" s="70"/>
      <c r="G57" s="68"/>
      <c r="H57" s="69"/>
      <c r="I57" s="5"/>
      <c r="J57" s="6"/>
    </row>
    <row r="58" spans="1:10" s="43" customFormat="1" x14ac:dyDescent="0.25">
      <c r="A58" s="27" t="s">
        <v>5</v>
      </c>
      <c r="B58" s="71">
        <f>SUM(B6:B57)</f>
        <v>1498</v>
      </c>
      <c r="C58" s="72">
        <f>SUM(C6:C57)</f>
        <v>893</v>
      </c>
      <c r="D58" s="71">
        <f>SUM(D6:D57)</f>
        <v>12228</v>
      </c>
      <c r="E58" s="72">
        <f>SUM(E6:E57)</f>
        <v>12224</v>
      </c>
      <c r="F58" s="73"/>
      <c r="G58" s="71">
        <f>SUM(G6:G57)</f>
        <v>605</v>
      </c>
      <c r="H58" s="72">
        <f>SUM(H6:H57)</f>
        <v>4</v>
      </c>
      <c r="I58" s="37">
        <f>IF(C58=0, 0, G58/C58)</f>
        <v>0.67749160134378494</v>
      </c>
      <c r="J58" s="38">
        <f>IF(E58=0, 0, H58/E58)</f>
        <v>3.2722513089005238E-4</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58"/>
  <sheetViews>
    <sheetView tabSelected="1" workbookViewId="0">
      <selection activeCell="M1" sqref="M1"/>
    </sheetView>
  </sheetViews>
  <sheetFormatPr defaultRowHeight="13.2" x14ac:dyDescent="0.25"/>
  <cols>
    <col min="1" max="1" width="25.77734375" bestFit="1" customWidth="1"/>
    <col min="2" max="5" width="10.109375" customWidth="1"/>
    <col min="6" max="6" width="1.6640625" customWidth="1"/>
    <col min="7" max="8" width="10.109375" customWidth="1"/>
  </cols>
  <sheetData>
    <row r="1" spans="1:8" s="52" customFormat="1" ht="20.399999999999999" x14ac:dyDescent="0.35">
      <c r="A1" s="4" t="s">
        <v>10</v>
      </c>
      <c r="B1" s="198" t="s">
        <v>22</v>
      </c>
      <c r="C1" s="199"/>
      <c r="D1" s="199"/>
      <c r="E1" s="199"/>
      <c r="F1" s="199"/>
      <c r="G1" s="199"/>
      <c r="H1" s="199"/>
    </row>
    <row r="2" spans="1:8" s="52" customFormat="1" ht="20.399999999999999" x14ac:dyDescent="0.35">
      <c r="A2" s="4" t="s">
        <v>92</v>
      </c>
      <c r="B2" s="202" t="s">
        <v>83</v>
      </c>
      <c r="C2" s="203"/>
      <c r="D2" s="203"/>
      <c r="E2" s="203"/>
      <c r="F2" s="203"/>
      <c r="G2" s="203"/>
      <c r="H2" s="203"/>
    </row>
    <row r="4" spans="1:8" x14ac:dyDescent="0.25">
      <c r="A4" s="60"/>
      <c r="B4" s="196" t="s">
        <v>1</v>
      </c>
      <c r="C4" s="197"/>
      <c r="D4" s="196" t="s">
        <v>2</v>
      </c>
      <c r="E4" s="197"/>
      <c r="F4" s="59"/>
      <c r="G4" s="196" t="s">
        <v>6</v>
      </c>
      <c r="H4" s="197"/>
    </row>
    <row r="5" spans="1:8" x14ac:dyDescent="0.25">
      <c r="A5" s="27" t="s">
        <v>0</v>
      </c>
      <c r="B5" s="57">
        <f>VALUE(RIGHT(B2, 4))</f>
        <v>2022</v>
      </c>
      <c r="C5" s="58">
        <f>B5-1</f>
        <v>2021</v>
      </c>
      <c r="D5" s="57">
        <f>B5</f>
        <v>2022</v>
      </c>
      <c r="E5" s="58">
        <f>C5</f>
        <v>2021</v>
      </c>
      <c r="F5" s="64"/>
      <c r="G5" s="57" t="s">
        <v>4</v>
      </c>
      <c r="H5" s="58" t="s">
        <v>2</v>
      </c>
    </row>
    <row r="6" spans="1:8" x14ac:dyDescent="0.25">
      <c r="A6" s="7" t="s">
        <v>31</v>
      </c>
      <c r="B6" s="16">
        <v>0.13351134846461898</v>
      </c>
      <c r="C6" s="17">
        <v>0.111982082866741</v>
      </c>
      <c r="D6" s="16">
        <v>0.14720314033366</v>
      </c>
      <c r="E6" s="17">
        <v>0.130890052356021</v>
      </c>
      <c r="F6" s="12"/>
      <c r="G6" s="10">
        <f t="shared" ref="G6:G37" si="0">B6-C6</f>
        <v>2.1529265597877989E-2</v>
      </c>
      <c r="H6" s="11">
        <f t="shared" ref="H6:H37" si="1">D6-E6</f>
        <v>1.6313087977639001E-2</v>
      </c>
    </row>
    <row r="7" spans="1:8" x14ac:dyDescent="0.25">
      <c r="A7" s="7" t="s">
        <v>32</v>
      </c>
      <c r="B7" s="16">
        <v>2.13618157543391</v>
      </c>
      <c r="C7" s="17">
        <v>1.7917133258678601</v>
      </c>
      <c r="D7" s="16">
        <v>1.54563297350343</v>
      </c>
      <c r="E7" s="17">
        <v>1.66066753926702</v>
      </c>
      <c r="F7" s="12"/>
      <c r="G7" s="10">
        <f t="shared" si="0"/>
        <v>0.34446824956604982</v>
      </c>
      <c r="H7" s="11">
        <f t="shared" si="1"/>
        <v>-0.11503456576359006</v>
      </c>
    </row>
    <row r="8" spans="1:8" x14ac:dyDescent="0.25">
      <c r="A8" s="7" t="s">
        <v>33</v>
      </c>
      <c r="B8" s="16">
        <v>0</v>
      </c>
      <c r="C8" s="17">
        <v>0</v>
      </c>
      <c r="D8" s="16">
        <v>8.1779522407589098E-3</v>
      </c>
      <c r="E8" s="17">
        <v>0</v>
      </c>
      <c r="F8" s="12"/>
      <c r="G8" s="10">
        <f t="shared" si="0"/>
        <v>0</v>
      </c>
      <c r="H8" s="11">
        <f t="shared" si="1"/>
        <v>8.1779522407589098E-3</v>
      </c>
    </row>
    <row r="9" spans="1:8" x14ac:dyDescent="0.25">
      <c r="A9" s="7" t="s">
        <v>34</v>
      </c>
      <c r="B9" s="16">
        <v>2.4032042723631499</v>
      </c>
      <c r="C9" s="17">
        <v>1.1198208286674101</v>
      </c>
      <c r="D9" s="16">
        <v>2.6333006215243699</v>
      </c>
      <c r="E9" s="17">
        <v>2.8714005235602102</v>
      </c>
      <c r="F9" s="12"/>
      <c r="G9" s="10">
        <f t="shared" si="0"/>
        <v>1.2833834436957399</v>
      </c>
      <c r="H9" s="11">
        <f t="shared" si="1"/>
        <v>-0.23809990203584031</v>
      </c>
    </row>
    <row r="10" spans="1:8" x14ac:dyDescent="0.25">
      <c r="A10" s="7" t="s">
        <v>35</v>
      </c>
      <c r="B10" s="16">
        <v>0.60080106809078804</v>
      </c>
      <c r="C10" s="17">
        <v>0.33594624860022398</v>
      </c>
      <c r="D10" s="16">
        <v>0.17991494929669599</v>
      </c>
      <c r="E10" s="17">
        <v>0.20451570680628298</v>
      </c>
      <c r="F10" s="12"/>
      <c r="G10" s="10">
        <f t="shared" si="0"/>
        <v>0.26485481949056405</v>
      </c>
      <c r="H10" s="11">
        <f t="shared" si="1"/>
        <v>-2.4600757509586985E-2</v>
      </c>
    </row>
    <row r="11" spans="1:8" x14ac:dyDescent="0.25">
      <c r="A11" s="7" t="s">
        <v>36</v>
      </c>
      <c r="B11" s="16">
        <v>0</v>
      </c>
      <c r="C11" s="17">
        <v>0</v>
      </c>
      <c r="D11" s="16">
        <v>0</v>
      </c>
      <c r="E11" s="17">
        <v>1.63612565445026E-2</v>
      </c>
      <c r="F11" s="12"/>
      <c r="G11" s="10">
        <f t="shared" si="0"/>
        <v>0</v>
      </c>
      <c r="H11" s="11">
        <f t="shared" si="1"/>
        <v>-1.63612565445026E-2</v>
      </c>
    </row>
    <row r="12" spans="1:8" x14ac:dyDescent="0.25">
      <c r="A12" s="7" t="s">
        <v>37</v>
      </c>
      <c r="B12" s="16">
        <v>0</v>
      </c>
      <c r="C12" s="17">
        <v>0</v>
      </c>
      <c r="D12" s="16">
        <v>0.10631337912986601</v>
      </c>
      <c r="E12" s="17">
        <v>1.63612565445026E-2</v>
      </c>
      <c r="F12" s="12"/>
      <c r="G12" s="10">
        <f t="shared" si="0"/>
        <v>0</v>
      </c>
      <c r="H12" s="11">
        <f t="shared" si="1"/>
        <v>8.9952122585363406E-2</v>
      </c>
    </row>
    <row r="13" spans="1:8" x14ac:dyDescent="0.25">
      <c r="A13" s="7" t="s">
        <v>38</v>
      </c>
      <c r="B13" s="16">
        <v>0.467289719626168</v>
      </c>
      <c r="C13" s="17">
        <v>0</v>
      </c>
      <c r="D13" s="16">
        <v>0.122669283611384</v>
      </c>
      <c r="E13" s="17">
        <v>0</v>
      </c>
      <c r="F13" s="12"/>
      <c r="G13" s="10">
        <f t="shared" si="0"/>
        <v>0.467289719626168</v>
      </c>
      <c r="H13" s="11">
        <f t="shared" si="1"/>
        <v>0.122669283611384</v>
      </c>
    </row>
    <row r="14" spans="1:8" x14ac:dyDescent="0.25">
      <c r="A14" s="7" t="s">
        <v>39</v>
      </c>
      <c r="B14" s="16">
        <v>0</v>
      </c>
      <c r="C14" s="17">
        <v>0</v>
      </c>
      <c r="D14" s="16">
        <v>0</v>
      </c>
      <c r="E14" s="17">
        <v>8.1806282722513089E-3</v>
      </c>
      <c r="F14" s="12"/>
      <c r="G14" s="10">
        <f t="shared" si="0"/>
        <v>0</v>
      </c>
      <c r="H14" s="11">
        <f t="shared" si="1"/>
        <v>-8.1806282722513089E-3</v>
      </c>
    </row>
    <row r="15" spans="1:8" x14ac:dyDescent="0.25">
      <c r="A15" s="7" t="s">
        <v>40</v>
      </c>
      <c r="B15" s="16">
        <v>6.67556742323097E-2</v>
      </c>
      <c r="C15" s="17">
        <v>0</v>
      </c>
      <c r="D15" s="16">
        <v>0.114491331370625</v>
      </c>
      <c r="E15" s="17">
        <v>0.106348167539267</v>
      </c>
      <c r="F15" s="12"/>
      <c r="G15" s="10">
        <f t="shared" si="0"/>
        <v>6.67556742323097E-2</v>
      </c>
      <c r="H15" s="11">
        <f t="shared" si="1"/>
        <v>8.1431638313580051E-3</v>
      </c>
    </row>
    <row r="16" spans="1:8" x14ac:dyDescent="0.25">
      <c r="A16" s="7" t="s">
        <v>41</v>
      </c>
      <c r="B16" s="16">
        <v>0</v>
      </c>
      <c r="C16" s="17">
        <v>0</v>
      </c>
      <c r="D16" s="16">
        <v>3.2711808963035702E-2</v>
      </c>
      <c r="E16" s="17">
        <v>4.9083769633507905E-2</v>
      </c>
      <c r="F16" s="12"/>
      <c r="G16" s="10">
        <f t="shared" si="0"/>
        <v>0</v>
      </c>
      <c r="H16" s="11">
        <f t="shared" si="1"/>
        <v>-1.6371960670472203E-2</v>
      </c>
    </row>
    <row r="17" spans="1:8" x14ac:dyDescent="0.25">
      <c r="A17" s="7" t="s">
        <v>42</v>
      </c>
      <c r="B17" s="16">
        <v>4.5393858477970603</v>
      </c>
      <c r="C17" s="17">
        <v>5.9350503919372901</v>
      </c>
      <c r="D17" s="16">
        <v>3.9663068367680703</v>
      </c>
      <c r="E17" s="17">
        <v>5.5137434554973801</v>
      </c>
      <c r="F17" s="12"/>
      <c r="G17" s="10">
        <f t="shared" si="0"/>
        <v>-1.3956645441402298</v>
      </c>
      <c r="H17" s="11">
        <f t="shared" si="1"/>
        <v>-1.5474366187293098</v>
      </c>
    </row>
    <row r="18" spans="1:8" x14ac:dyDescent="0.25">
      <c r="A18" s="7" t="s">
        <v>44</v>
      </c>
      <c r="B18" s="16">
        <v>6.67556742323097E-2</v>
      </c>
      <c r="C18" s="17">
        <v>0</v>
      </c>
      <c r="D18" s="16">
        <v>4.9067713444553504E-2</v>
      </c>
      <c r="E18" s="17">
        <v>1.63612565445026E-2</v>
      </c>
      <c r="F18" s="12"/>
      <c r="G18" s="10">
        <f t="shared" si="0"/>
        <v>6.67556742323097E-2</v>
      </c>
      <c r="H18" s="11">
        <f t="shared" si="1"/>
        <v>3.2706456900050904E-2</v>
      </c>
    </row>
    <row r="19" spans="1:8" x14ac:dyDescent="0.25">
      <c r="A19" s="7" t="s">
        <v>45</v>
      </c>
      <c r="B19" s="16">
        <v>5.9412550066755703</v>
      </c>
      <c r="C19" s="17">
        <v>0.55991041433370703</v>
      </c>
      <c r="D19" s="16">
        <v>1.7582597317631701</v>
      </c>
      <c r="E19" s="17">
        <v>1.5215968586387401</v>
      </c>
      <c r="F19" s="12"/>
      <c r="G19" s="10">
        <f t="shared" si="0"/>
        <v>5.381344592341863</v>
      </c>
      <c r="H19" s="11">
        <f t="shared" si="1"/>
        <v>0.23666287312443002</v>
      </c>
    </row>
    <row r="20" spans="1:8" x14ac:dyDescent="0.25">
      <c r="A20" s="7" t="s">
        <v>47</v>
      </c>
      <c r="B20" s="16">
        <v>1.00133511348465</v>
      </c>
      <c r="C20" s="17">
        <v>1.23180291153415</v>
      </c>
      <c r="D20" s="16">
        <v>1.08766764802094</v>
      </c>
      <c r="E20" s="17">
        <v>2.96138743455497</v>
      </c>
      <c r="F20" s="12"/>
      <c r="G20" s="10">
        <f t="shared" si="0"/>
        <v>-0.23046779804950002</v>
      </c>
      <c r="H20" s="11">
        <f t="shared" si="1"/>
        <v>-1.87371978653403</v>
      </c>
    </row>
    <row r="21" spans="1:8" x14ac:dyDescent="0.25">
      <c r="A21" s="7" t="s">
        <v>48</v>
      </c>
      <c r="B21" s="16">
        <v>8.0106809078771697</v>
      </c>
      <c r="C21" s="17">
        <v>9.4064949608062705</v>
      </c>
      <c r="D21" s="16">
        <v>8.4968923781485106</v>
      </c>
      <c r="E21" s="17">
        <v>8.4260471204188505</v>
      </c>
      <c r="F21" s="12"/>
      <c r="G21" s="10">
        <f t="shared" si="0"/>
        <v>-1.3958140529291008</v>
      </c>
      <c r="H21" s="11">
        <f t="shared" si="1"/>
        <v>7.0845257729660105E-2</v>
      </c>
    </row>
    <row r="22" spans="1:8" x14ac:dyDescent="0.25">
      <c r="A22" s="7" t="s">
        <v>51</v>
      </c>
      <c r="B22" s="16">
        <v>2.0694259012015999</v>
      </c>
      <c r="C22" s="17">
        <v>2.5755879059350497</v>
      </c>
      <c r="D22" s="16">
        <v>2.66601243048741</v>
      </c>
      <c r="E22" s="17">
        <v>1.97971204188482</v>
      </c>
      <c r="F22" s="12"/>
      <c r="G22" s="10">
        <f t="shared" si="0"/>
        <v>-0.50616200473344986</v>
      </c>
      <c r="H22" s="11">
        <f t="shared" si="1"/>
        <v>0.68630038860259002</v>
      </c>
    </row>
    <row r="23" spans="1:8" x14ac:dyDescent="0.25">
      <c r="A23" s="7" t="s">
        <v>53</v>
      </c>
      <c r="B23" s="16">
        <v>0.200267022696929</v>
      </c>
      <c r="C23" s="17">
        <v>0.44792833146696504</v>
      </c>
      <c r="D23" s="16">
        <v>0.163559044815178</v>
      </c>
      <c r="E23" s="17">
        <v>0.36812827225130901</v>
      </c>
      <c r="F23" s="12"/>
      <c r="G23" s="10">
        <f t="shared" si="0"/>
        <v>-0.24766130877003603</v>
      </c>
      <c r="H23" s="11">
        <f t="shared" si="1"/>
        <v>-0.20456922743613101</v>
      </c>
    </row>
    <row r="24" spans="1:8" x14ac:dyDescent="0.25">
      <c r="A24" s="7" t="s">
        <v>54</v>
      </c>
      <c r="B24" s="16">
        <v>0.60080106809078804</v>
      </c>
      <c r="C24" s="17">
        <v>1.6797312430011198</v>
      </c>
      <c r="D24" s="16">
        <v>0.744193653909061</v>
      </c>
      <c r="E24" s="17">
        <v>0.75261780104711995</v>
      </c>
      <c r="F24" s="12"/>
      <c r="G24" s="10">
        <f t="shared" si="0"/>
        <v>-1.0789301749103317</v>
      </c>
      <c r="H24" s="11">
        <f t="shared" si="1"/>
        <v>-8.4241471380589461E-3</v>
      </c>
    </row>
    <row r="25" spans="1:8" x14ac:dyDescent="0.25">
      <c r="A25" s="7" t="s">
        <v>55</v>
      </c>
      <c r="B25" s="16">
        <v>7.3431241655540695</v>
      </c>
      <c r="C25" s="17">
        <v>4.2553191489361701</v>
      </c>
      <c r="D25" s="16">
        <v>8.0716388616290509</v>
      </c>
      <c r="E25" s="17">
        <v>5.8491492146596897</v>
      </c>
      <c r="F25" s="12"/>
      <c r="G25" s="10">
        <f t="shared" si="0"/>
        <v>3.0878050166178994</v>
      </c>
      <c r="H25" s="11">
        <f t="shared" si="1"/>
        <v>2.2224896469693611</v>
      </c>
    </row>
    <row r="26" spans="1:8" x14ac:dyDescent="0.25">
      <c r="A26" s="7" t="s">
        <v>56</v>
      </c>
      <c r="B26" s="16">
        <v>0</v>
      </c>
      <c r="C26" s="17">
        <v>0</v>
      </c>
      <c r="D26" s="16">
        <v>0</v>
      </c>
      <c r="E26" s="17">
        <v>1.63612565445026E-2</v>
      </c>
      <c r="F26" s="12"/>
      <c r="G26" s="10">
        <f t="shared" si="0"/>
        <v>0</v>
      </c>
      <c r="H26" s="11">
        <f t="shared" si="1"/>
        <v>-1.63612565445026E-2</v>
      </c>
    </row>
    <row r="27" spans="1:8" x14ac:dyDescent="0.25">
      <c r="A27" s="7" t="s">
        <v>57</v>
      </c>
      <c r="B27" s="16">
        <v>0.26702269692923902</v>
      </c>
      <c r="C27" s="17">
        <v>0.78387458006718891</v>
      </c>
      <c r="D27" s="16">
        <v>0.69512594046450804</v>
      </c>
      <c r="E27" s="17">
        <v>1.1043848167539301</v>
      </c>
      <c r="F27" s="12"/>
      <c r="G27" s="10">
        <f t="shared" si="0"/>
        <v>-0.51685188313794983</v>
      </c>
      <c r="H27" s="11">
        <f t="shared" si="1"/>
        <v>-0.40925887628942204</v>
      </c>
    </row>
    <row r="28" spans="1:8" x14ac:dyDescent="0.25">
      <c r="A28" s="7" t="s">
        <v>58</v>
      </c>
      <c r="B28" s="16">
        <v>0.60080106809078804</v>
      </c>
      <c r="C28" s="17">
        <v>1.1198208286674101</v>
      </c>
      <c r="D28" s="16">
        <v>0.744193653909061</v>
      </c>
      <c r="E28" s="17">
        <v>0.711714659685864</v>
      </c>
      <c r="F28" s="12"/>
      <c r="G28" s="10">
        <f t="shared" si="0"/>
        <v>-0.51901976057662202</v>
      </c>
      <c r="H28" s="11">
        <f t="shared" si="1"/>
        <v>3.2478994223197E-2</v>
      </c>
    </row>
    <row r="29" spans="1:8" x14ac:dyDescent="0.25">
      <c r="A29" s="7" t="s">
        <v>59</v>
      </c>
      <c r="B29" s="16">
        <v>0.53404539385847805</v>
      </c>
      <c r="C29" s="17">
        <v>1.0078387458006699</v>
      </c>
      <c r="D29" s="16">
        <v>0.9568204121687931</v>
      </c>
      <c r="E29" s="17">
        <v>1.0553010471204201</v>
      </c>
      <c r="F29" s="12"/>
      <c r="G29" s="10">
        <f t="shared" si="0"/>
        <v>-0.47379335194219185</v>
      </c>
      <c r="H29" s="11">
        <f t="shared" si="1"/>
        <v>-9.8480634951626955E-2</v>
      </c>
    </row>
    <row r="30" spans="1:8" x14ac:dyDescent="0.25">
      <c r="A30" s="7" t="s">
        <v>60</v>
      </c>
      <c r="B30" s="16">
        <v>0</v>
      </c>
      <c r="C30" s="17">
        <v>0</v>
      </c>
      <c r="D30" s="16">
        <v>8.1779522407589098E-3</v>
      </c>
      <c r="E30" s="17">
        <v>8.1806282722513089E-3</v>
      </c>
      <c r="F30" s="12"/>
      <c r="G30" s="10">
        <f t="shared" si="0"/>
        <v>0</v>
      </c>
      <c r="H30" s="11">
        <f t="shared" si="1"/>
        <v>-2.6760314923990336E-6</v>
      </c>
    </row>
    <row r="31" spans="1:8" x14ac:dyDescent="0.25">
      <c r="A31" s="7" t="s">
        <v>61</v>
      </c>
      <c r="B31" s="16">
        <v>0</v>
      </c>
      <c r="C31" s="17">
        <v>0</v>
      </c>
      <c r="D31" s="16">
        <v>4.0889761203794603E-2</v>
      </c>
      <c r="E31" s="17">
        <v>5.7264397905759198E-2</v>
      </c>
      <c r="F31" s="12"/>
      <c r="G31" s="10">
        <f t="shared" si="0"/>
        <v>0</v>
      </c>
      <c r="H31" s="11">
        <f t="shared" si="1"/>
        <v>-1.6374636701964596E-2</v>
      </c>
    </row>
    <row r="32" spans="1:8" x14ac:dyDescent="0.25">
      <c r="A32" s="7" t="s">
        <v>62</v>
      </c>
      <c r="B32" s="16">
        <v>8.6114819759679602</v>
      </c>
      <c r="C32" s="17">
        <v>8.2866741321388595</v>
      </c>
      <c r="D32" s="16">
        <v>11.1465489041544</v>
      </c>
      <c r="E32" s="17">
        <v>12.1482329842932</v>
      </c>
      <c r="F32" s="12"/>
      <c r="G32" s="10">
        <f t="shared" si="0"/>
        <v>0.32480784382910066</v>
      </c>
      <c r="H32" s="11">
        <f t="shared" si="1"/>
        <v>-1.0016840801387996</v>
      </c>
    </row>
    <row r="33" spans="1:8" x14ac:dyDescent="0.25">
      <c r="A33" s="7" t="s">
        <v>63</v>
      </c>
      <c r="B33" s="16">
        <v>1.73564753004005</v>
      </c>
      <c r="C33" s="17">
        <v>2.79955207166853</v>
      </c>
      <c r="D33" s="16">
        <v>2.0690219169120101</v>
      </c>
      <c r="E33" s="17">
        <v>2.2496727748691101</v>
      </c>
      <c r="F33" s="12"/>
      <c r="G33" s="10">
        <f t="shared" si="0"/>
        <v>-1.06390454162848</v>
      </c>
      <c r="H33" s="11">
        <f t="shared" si="1"/>
        <v>-0.18065085795710001</v>
      </c>
    </row>
    <row r="34" spans="1:8" x14ac:dyDescent="0.25">
      <c r="A34" s="7" t="s">
        <v>64</v>
      </c>
      <c r="B34" s="16">
        <v>0.13351134846461898</v>
      </c>
      <c r="C34" s="17">
        <v>0</v>
      </c>
      <c r="D34" s="16">
        <v>0.17991494929669599</v>
      </c>
      <c r="E34" s="17">
        <v>0.20451570680628298</v>
      </c>
      <c r="F34" s="12"/>
      <c r="G34" s="10">
        <f t="shared" si="0"/>
        <v>0.13351134846461898</v>
      </c>
      <c r="H34" s="11">
        <f t="shared" si="1"/>
        <v>-2.4600757509586985E-2</v>
      </c>
    </row>
    <row r="35" spans="1:8" x14ac:dyDescent="0.25">
      <c r="A35" s="7" t="s">
        <v>65</v>
      </c>
      <c r="B35" s="16">
        <v>1.8024032042723601</v>
      </c>
      <c r="C35" s="17">
        <v>1.56774916013438</v>
      </c>
      <c r="D35" s="16">
        <v>2.97677461563624</v>
      </c>
      <c r="E35" s="17">
        <v>2.9450261780104703</v>
      </c>
      <c r="F35" s="12"/>
      <c r="G35" s="10">
        <f t="shared" si="0"/>
        <v>0.23465404413798008</v>
      </c>
      <c r="H35" s="11">
        <f t="shared" si="1"/>
        <v>3.1748437625769732E-2</v>
      </c>
    </row>
    <row r="36" spans="1:8" x14ac:dyDescent="0.25">
      <c r="A36" s="7" t="s">
        <v>66</v>
      </c>
      <c r="B36" s="16">
        <v>0.40053404539385901</v>
      </c>
      <c r="C36" s="17">
        <v>0.78387458006718891</v>
      </c>
      <c r="D36" s="16">
        <v>0.45796532548249896</v>
      </c>
      <c r="E36" s="17">
        <v>0.48265706806282704</v>
      </c>
      <c r="F36" s="12"/>
      <c r="G36" s="10">
        <f t="shared" si="0"/>
        <v>-0.3833405346733299</v>
      </c>
      <c r="H36" s="11">
        <f t="shared" si="1"/>
        <v>-2.469174258032808E-2</v>
      </c>
    </row>
    <row r="37" spans="1:8" x14ac:dyDescent="0.25">
      <c r="A37" s="7" t="s">
        <v>67</v>
      </c>
      <c r="B37" s="16">
        <v>4.4058744993324401</v>
      </c>
      <c r="C37" s="17">
        <v>3.1354983202687601</v>
      </c>
      <c r="D37" s="16">
        <v>5.9862610402355205</v>
      </c>
      <c r="E37" s="17">
        <v>4.3602748691099498</v>
      </c>
      <c r="F37" s="12"/>
      <c r="G37" s="10">
        <f t="shared" si="0"/>
        <v>1.2703761790636801</v>
      </c>
      <c r="H37" s="11">
        <f t="shared" si="1"/>
        <v>1.6259861711255708</v>
      </c>
    </row>
    <row r="38" spans="1:8" x14ac:dyDescent="0.25">
      <c r="A38" s="7" t="s">
        <v>68</v>
      </c>
      <c r="B38" s="16">
        <v>1.3351134846461898</v>
      </c>
      <c r="C38" s="17">
        <v>3.4714445688689803</v>
      </c>
      <c r="D38" s="16">
        <v>2.0608439646712498</v>
      </c>
      <c r="E38" s="17">
        <v>3.36223821989529</v>
      </c>
      <c r="F38" s="12"/>
      <c r="G38" s="10">
        <f t="shared" ref="G38:G56" si="2">B38-C38</f>
        <v>-2.1363310842227907</v>
      </c>
      <c r="H38" s="11">
        <f t="shared" ref="H38:H56" si="3">D38-E38</f>
        <v>-1.3013942552240403</v>
      </c>
    </row>
    <row r="39" spans="1:8" x14ac:dyDescent="0.25">
      <c r="A39" s="7" t="s">
        <v>69</v>
      </c>
      <c r="B39" s="16">
        <v>0.13351134846461898</v>
      </c>
      <c r="C39" s="17">
        <v>0</v>
      </c>
      <c r="D39" s="16">
        <v>0.27805037618580297</v>
      </c>
      <c r="E39" s="17">
        <v>0.15543193717277498</v>
      </c>
      <c r="F39" s="12"/>
      <c r="G39" s="10">
        <f t="shared" si="2"/>
        <v>0.13351134846461898</v>
      </c>
      <c r="H39" s="11">
        <f t="shared" si="3"/>
        <v>0.12261843901302799</v>
      </c>
    </row>
    <row r="40" spans="1:8" x14ac:dyDescent="0.25">
      <c r="A40" s="7" t="s">
        <v>70</v>
      </c>
      <c r="B40" s="16">
        <v>0.200267022696929</v>
      </c>
      <c r="C40" s="17">
        <v>0</v>
      </c>
      <c r="D40" s="16">
        <v>0.31076218514883897</v>
      </c>
      <c r="E40" s="17">
        <v>0</v>
      </c>
      <c r="F40" s="12"/>
      <c r="G40" s="10">
        <f t="shared" si="2"/>
        <v>0.200267022696929</v>
      </c>
      <c r="H40" s="11">
        <f t="shared" si="3"/>
        <v>0.31076218514883897</v>
      </c>
    </row>
    <row r="41" spans="1:8" x14ac:dyDescent="0.25">
      <c r="A41" s="7" t="s">
        <v>71</v>
      </c>
      <c r="B41" s="16">
        <v>0.53404539385847805</v>
      </c>
      <c r="C41" s="17">
        <v>0.44792833146696504</v>
      </c>
      <c r="D41" s="16">
        <v>0.73601570166830199</v>
      </c>
      <c r="E41" s="17">
        <v>0.58900523560209395</v>
      </c>
      <c r="F41" s="12"/>
      <c r="G41" s="10">
        <f t="shared" si="2"/>
        <v>8.6117062391513011E-2</v>
      </c>
      <c r="H41" s="11">
        <f t="shared" si="3"/>
        <v>0.14701046606620805</v>
      </c>
    </row>
    <row r="42" spans="1:8" x14ac:dyDescent="0.25">
      <c r="A42" s="7" t="s">
        <v>72</v>
      </c>
      <c r="B42" s="16">
        <v>0.73431241655540702</v>
      </c>
      <c r="C42" s="17">
        <v>0.55991041433370703</v>
      </c>
      <c r="D42" s="16">
        <v>0.43343146876022198</v>
      </c>
      <c r="E42" s="17">
        <v>0.25359947643979103</v>
      </c>
      <c r="F42" s="12"/>
      <c r="G42" s="10">
        <f t="shared" si="2"/>
        <v>0.17440200222169999</v>
      </c>
      <c r="H42" s="11">
        <f t="shared" si="3"/>
        <v>0.17983199232043096</v>
      </c>
    </row>
    <row r="43" spans="1:8" x14ac:dyDescent="0.25">
      <c r="A43" s="7" t="s">
        <v>73</v>
      </c>
      <c r="B43" s="16">
        <v>0.200267022696929</v>
      </c>
      <c r="C43" s="17">
        <v>0</v>
      </c>
      <c r="D43" s="16">
        <v>0.44978737324173995</v>
      </c>
      <c r="E43" s="17">
        <v>0.302683246073298</v>
      </c>
      <c r="F43" s="12"/>
      <c r="G43" s="10">
        <f t="shared" si="2"/>
        <v>0.200267022696929</v>
      </c>
      <c r="H43" s="11">
        <f t="shared" si="3"/>
        <v>0.14710412716844196</v>
      </c>
    </row>
    <row r="44" spans="1:8" x14ac:dyDescent="0.25">
      <c r="A44" s="7" t="s">
        <v>74</v>
      </c>
      <c r="B44" s="16">
        <v>1.86915887850467</v>
      </c>
      <c r="C44" s="17">
        <v>2.3516237402015703</v>
      </c>
      <c r="D44" s="16">
        <v>1.75008177952241</v>
      </c>
      <c r="E44" s="17">
        <v>3.0677356020942401</v>
      </c>
      <c r="F44" s="12"/>
      <c r="G44" s="10">
        <f t="shared" si="2"/>
        <v>-0.48246486169690028</v>
      </c>
      <c r="H44" s="11">
        <f t="shared" si="3"/>
        <v>-1.3176538225718302</v>
      </c>
    </row>
    <row r="45" spans="1:8" x14ac:dyDescent="0.25">
      <c r="A45" s="7" t="s">
        <v>75</v>
      </c>
      <c r="B45" s="16">
        <v>0.40053404539385901</v>
      </c>
      <c r="C45" s="17">
        <v>0</v>
      </c>
      <c r="D45" s="16">
        <v>0.13902518809290199</v>
      </c>
      <c r="E45" s="17">
        <v>4.9083769633507905E-2</v>
      </c>
      <c r="F45" s="12"/>
      <c r="G45" s="10">
        <f t="shared" si="2"/>
        <v>0.40053404539385901</v>
      </c>
      <c r="H45" s="11">
        <f t="shared" si="3"/>
        <v>8.9941418459394074E-2</v>
      </c>
    </row>
    <row r="46" spans="1:8" x14ac:dyDescent="0.25">
      <c r="A46" s="7" t="s">
        <v>76</v>
      </c>
      <c r="B46" s="16">
        <v>3.4712950600801102</v>
      </c>
      <c r="C46" s="17">
        <v>7.7267637178051505</v>
      </c>
      <c r="D46" s="16">
        <v>4.5878312070657499</v>
      </c>
      <c r="E46" s="17">
        <v>5.8409685863874303</v>
      </c>
      <c r="F46" s="12"/>
      <c r="G46" s="10">
        <f t="shared" si="2"/>
        <v>-4.2554686577250402</v>
      </c>
      <c r="H46" s="11">
        <f t="shared" si="3"/>
        <v>-1.2531373793216805</v>
      </c>
    </row>
    <row r="47" spans="1:8" x14ac:dyDescent="0.25">
      <c r="A47" s="7" t="s">
        <v>77</v>
      </c>
      <c r="B47" s="16">
        <v>1.6688918558077401</v>
      </c>
      <c r="C47" s="17">
        <v>1.9036954087346001</v>
      </c>
      <c r="D47" s="16">
        <v>2.0690219169120101</v>
      </c>
      <c r="E47" s="17">
        <v>1.7097513089005201</v>
      </c>
      <c r="F47" s="12"/>
      <c r="G47" s="10">
        <f t="shared" si="2"/>
        <v>-0.23480355292685995</v>
      </c>
      <c r="H47" s="11">
        <f t="shared" si="3"/>
        <v>0.35927060801149002</v>
      </c>
    </row>
    <row r="48" spans="1:8" x14ac:dyDescent="0.25">
      <c r="A48" s="7" t="s">
        <v>78</v>
      </c>
      <c r="B48" s="16">
        <v>17.489986648865198</v>
      </c>
      <c r="C48" s="17">
        <v>0</v>
      </c>
      <c r="D48" s="16">
        <v>5.1030421982335605</v>
      </c>
      <c r="E48" s="17">
        <v>0</v>
      </c>
      <c r="F48" s="12"/>
      <c r="G48" s="10">
        <f t="shared" si="2"/>
        <v>17.489986648865198</v>
      </c>
      <c r="H48" s="11">
        <f t="shared" si="3"/>
        <v>5.1030421982335605</v>
      </c>
    </row>
    <row r="49" spans="1:8" x14ac:dyDescent="0.25">
      <c r="A49" s="7" t="s">
        <v>79</v>
      </c>
      <c r="B49" s="16">
        <v>8.8785046728972006</v>
      </c>
      <c r="C49" s="17">
        <v>23.516237402015701</v>
      </c>
      <c r="D49" s="16">
        <v>17.574419365390899</v>
      </c>
      <c r="E49" s="17">
        <v>18.062827225130899</v>
      </c>
      <c r="F49" s="12"/>
      <c r="G49" s="10">
        <f t="shared" si="2"/>
        <v>-14.6377327291185</v>
      </c>
      <c r="H49" s="11">
        <f t="shared" si="3"/>
        <v>-0.48840785974000056</v>
      </c>
    </row>
    <row r="50" spans="1:8" x14ac:dyDescent="0.25">
      <c r="A50" s="7" t="s">
        <v>80</v>
      </c>
      <c r="B50" s="16">
        <v>6.5420560747663501</v>
      </c>
      <c r="C50" s="17">
        <v>8.7346024636058193</v>
      </c>
      <c r="D50" s="16">
        <v>4.9721949623814199</v>
      </c>
      <c r="E50" s="17">
        <v>6.585405759162299</v>
      </c>
      <c r="F50" s="12"/>
      <c r="G50" s="10">
        <f t="shared" si="2"/>
        <v>-2.1925463888394692</v>
      </c>
      <c r="H50" s="11">
        <f t="shared" si="3"/>
        <v>-1.6132107967808791</v>
      </c>
    </row>
    <row r="51" spans="1:8" x14ac:dyDescent="0.25">
      <c r="A51" s="7" t="s">
        <v>81</v>
      </c>
      <c r="B51" s="16">
        <v>1.5353805073431199</v>
      </c>
      <c r="C51" s="17">
        <v>1.4557670772676401</v>
      </c>
      <c r="D51" s="16">
        <v>1.6355904481517798</v>
      </c>
      <c r="E51" s="17">
        <v>1.5543193717277499</v>
      </c>
      <c r="F51" s="12"/>
      <c r="G51" s="10">
        <f t="shared" si="2"/>
        <v>7.961343007547983E-2</v>
      </c>
      <c r="H51" s="11">
        <f t="shared" si="3"/>
        <v>8.1271076424029864E-2</v>
      </c>
    </row>
    <row r="52" spans="1:8" x14ac:dyDescent="0.25">
      <c r="A52" s="142" t="s">
        <v>43</v>
      </c>
      <c r="B52" s="153">
        <v>0</v>
      </c>
      <c r="C52" s="154">
        <v>0.111982082866741</v>
      </c>
      <c r="D52" s="153">
        <v>8.9957474648347996E-2</v>
      </c>
      <c r="E52" s="154">
        <v>4.9083769633507905E-2</v>
      </c>
      <c r="F52" s="155"/>
      <c r="G52" s="156">
        <f t="shared" si="2"/>
        <v>-0.111982082866741</v>
      </c>
      <c r="H52" s="157">
        <f t="shared" si="3"/>
        <v>4.0873705014840091E-2</v>
      </c>
    </row>
    <row r="53" spans="1:8" x14ac:dyDescent="0.25">
      <c r="A53" s="7" t="s">
        <v>46</v>
      </c>
      <c r="B53" s="16">
        <v>0</v>
      </c>
      <c r="C53" s="17">
        <v>0</v>
      </c>
      <c r="D53" s="16">
        <v>4.9067713444553504E-2</v>
      </c>
      <c r="E53" s="17">
        <v>5.7264397905759198E-2</v>
      </c>
      <c r="F53" s="12"/>
      <c r="G53" s="10">
        <f t="shared" si="2"/>
        <v>0</v>
      </c>
      <c r="H53" s="11">
        <f t="shared" si="3"/>
        <v>-8.1966844612056944E-3</v>
      </c>
    </row>
    <row r="54" spans="1:8" x14ac:dyDescent="0.25">
      <c r="A54" s="7" t="s">
        <v>49</v>
      </c>
      <c r="B54" s="16">
        <v>0</v>
      </c>
      <c r="C54" s="17">
        <v>0</v>
      </c>
      <c r="D54" s="16">
        <v>0</v>
      </c>
      <c r="E54" s="17">
        <v>8.1806282722513089E-3</v>
      </c>
      <c r="F54" s="12"/>
      <c r="G54" s="10">
        <f t="shared" si="2"/>
        <v>0</v>
      </c>
      <c r="H54" s="11">
        <f t="shared" si="3"/>
        <v>-8.1806282722513089E-3</v>
      </c>
    </row>
    <row r="55" spans="1:8" x14ac:dyDescent="0.25">
      <c r="A55" s="7" t="s">
        <v>50</v>
      </c>
      <c r="B55" s="16">
        <v>0.934579439252336</v>
      </c>
      <c r="C55" s="17">
        <v>0.67189249720044797</v>
      </c>
      <c r="D55" s="16">
        <v>0.60516846581616002</v>
      </c>
      <c r="E55" s="17">
        <v>0.53174083769633507</v>
      </c>
      <c r="F55" s="12"/>
      <c r="G55" s="10">
        <f t="shared" si="2"/>
        <v>0.26268694205188803</v>
      </c>
      <c r="H55" s="11">
        <f t="shared" si="3"/>
        <v>7.342762811982495E-2</v>
      </c>
    </row>
    <row r="56" spans="1:8" x14ac:dyDescent="0.25">
      <c r="A56" s="7" t="s">
        <v>52</v>
      </c>
      <c r="B56" s="16">
        <v>0</v>
      </c>
      <c r="C56" s="17">
        <v>0.111982082866741</v>
      </c>
      <c r="D56" s="16">
        <v>0</v>
      </c>
      <c r="E56" s="17">
        <v>2.4541884816753897E-2</v>
      </c>
      <c r="F56" s="12"/>
      <c r="G56" s="10">
        <f t="shared" si="2"/>
        <v>-0.111982082866741</v>
      </c>
      <c r="H56" s="11">
        <f t="shared" si="3"/>
        <v>-2.4541884816753897E-2</v>
      </c>
    </row>
    <row r="57" spans="1:8" x14ac:dyDescent="0.25">
      <c r="A57" s="1"/>
      <c r="B57" s="18"/>
      <c r="C57" s="19"/>
      <c r="D57" s="18"/>
      <c r="E57" s="19"/>
      <c r="F57" s="15"/>
      <c r="G57" s="13"/>
      <c r="H57" s="14"/>
    </row>
    <row r="58" spans="1:8" s="43" customFormat="1" x14ac:dyDescent="0.25">
      <c r="A58" s="27" t="s">
        <v>5</v>
      </c>
      <c r="B58" s="44">
        <f>SUM(B6:B57)</f>
        <v>100</v>
      </c>
      <c r="C58" s="45">
        <f>SUM(C6:C57)</f>
        <v>100.00000000000003</v>
      </c>
      <c r="D58" s="44">
        <f>SUM(D6:D57)</f>
        <v>99.999999999999986</v>
      </c>
      <c r="E58" s="45">
        <f>SUM(E6:E57)</f>
        <v>100.00000000000003</v>
      </c>
      <c r="F58" s="49"/>
      <c r="G58" s="50">
        <f>SUM(G6:G57)</f>
        <v>1.3877787807814457E-14</v>
      </c>
      <c r="H58" s="51">
        <f>SUM(H6:H57)</f>
        <v>-1.7565809917741149E-14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3.2" x14ac:dyDescent="0.25"/>
  <cols>
    <col min="1" max="1" width="17.88671875" bestFit="1" customWidth="1"/>
    <col min="2" max="5" width="8.33203125" customWidth="1"/>
    <col min="6" max="6" width="1.6640625" customWidth="1"/>
    <col min="7" max="10" width="8.33203125" customWidth="1"/>
  </cols>
  <sheetData>
    <row r="1" spans="1:10" s="52" customFormat="1" ht="20.399999999999999" x14ac:dyDescent="0.35">
      <c r="A1" s="4" t="s">
        <v>10</v>
      </c>
      <c r="B1" s="198" t="s">
        <v>19</v>
      </c>
      <c r="C1" s="199"/>
      <c r="D1" s="199"/>
      <c r="E1" s="199"/>
      <c r="F1" s="199"/>
      <c r="G1" s="199"/>
      <c r="H1" s="199"/>
      <c r="I1" s="199"/>
      <c r="J1" s="199"/>
    </row>
    <row r="2" spans="1:10" s="52" customFormat="1" ht="20.399999999999999" x14ac:dyDescent="0.35">
      <c r="A2" s="4" t="s">
        <v>92</v>
      </c>
      <c r="B2" s="202" t="s">
        <v>83</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2022</v>
      </c>
      <c r="C5" s="58">
        <f>B5-1</f>
        <v>2021</v>
      </c>
      <c r="D5" s="57">
        <f>B5</f>
        <v>2022</v>
      </c>
      <c r="E5" s="58">
        <f>C5</f>
        <v>2021</v>
      </c>
      <c r="F5" s="64"/>
      <c r="G5" s="57" t="s">
        <v>4</v>
      </c>
      <c r="H5" s="58" t="s">
        <v>2</v>
      </c>
      <c r="I5" s="57" t="s">
        <v>4</v>
      </c>
      <c r="J5" s="58" t="s">
        <v>2</v>
      </c>
    </row>
    <row r="6" spans="1:10" x14ac:dyDescent="0.25">
      <c r="A6" s="22"/>
      <c r="B6" s="74"/>
      <c r="C6" s="75"/>
      <c r="D6" s="74"/>
      <c r="E6" s="75"/>
      <c r="F6" s="76"/>
      <c r="G6" s="74"/>
      <c r="H6" s="75"/>
      <c r="I6" s="23"/>
      <c r="J6" s="24"/>
    </row>
    <row r="7" spans="1:10" s="160" customFormat="1" x14ac:dyDescent="0.25">
      <c r="A7" s="159" t="s">
        <v>93</v>
      </c>
      <c r="B7" s="78">
        <f>SUM($B8:$B11)</f>
        <v>329</v>
      </c>
      <c r="C7" s="79">
        <f>SUM($C8:$C11)</f>
        <v>195</v>
      </c>
      <c r="D7" s="78">
        <f>SUM($D8:$D11)</f>
        <v>3127</v>
      </c>
      <c r="E7" s="79">
        <f>SUM($E8:$E11)</f>
        <v>3341</v>
      </c>
      <c r="F7" s="80"/>
      <c r="G7" s="78">
        <f>B7-C7</f>
        <v>134</v>
      </c>
      <c r="H7" s="79">
        <f>D7-E7</f>
        <v>-214</v>
      </c>
      <c r="I7" s="54">
        <f>IF(C7=0, "-", IF(G7/C7&lt;10, G7/C7, "&gt;999%"))</f>
        <v>0.68717948717948718</v>
      </c>
      <c r="J7" s="55">
        <f>IF(E7=0, "-", IF(H7/E7&lt;10, H7/E7, "&gt;999%"))</f>
        <v>-6.4052678838671051E-2</v>
      </c>
    </row>
    <row r="8" spans="1:10" x14ac:dyDescent="0.25">
      <c r="A8" s="158" t="s">
        <v>140</v>
      </c>
      <c r="B8" s="65">
        <v>231</v>
      </c>
      <c r="C8" s="66">
        <v>136</v>
      </c>
      <c r="D8" s="65">
        <v>2277</v>
      </c>
      <c r="E8" s="66">
        <v>2345</v>
      </c>
      <c r="F8" s="67"/>
      <c r="G8" s="65">
        <f>B8-C8</f>
        <v>95</v>
      </c>
      <c r="H8" s="66">
        <f>D8-E8</f>
        <v>-68</v>
      </c>
      <c r="I8" s="8">
        <f>IF(C8=0, "-", IF(G8/C8&lt;10, G8/C8, "&gt;999%"))</f>
        <v>0.69852941176470584</v>
      </c>
      <c r="J8" s="9">
        <f>IF(E8=0, "-", IF(H8/E8&lt;10, H8/E8, "&gt;999%"))</f>
        <v>-2.8997867803837955E-2</v>
      </c>
    </row>
    <row r="9" spans="1:10" x14ac:dyDescent="0.25">
      <c r="A9" s="158" t="s">
        <v>141</v>
      </c>
      <c r="B9" s="65">
        <v>77</v>
      </c>
      <c r="C9" s="66">
        <v>49</v>
      </c>
      <c r="D9" s="65">
        <v>695</v>
      </c>
      <c r="E9" s="66">
        <v>827</v>
      </c>
      <c r="F9" s="67"/>
      <c r="G9" s="65">
        <f>B9-C9</f>
        <v>28</v>
      </c>
      <c r="H9" s="66">
        <f>D9-E9</f>
        <v>-132</v>
      </c>
      <c r="I9" s="8">
        <f>IF(C9=0, "-", IF(G9/C9&lt;10, G9/C9, "&gt;999%"))</f>
        <v>0.5714285714285714</v>
      </c>
      <c r="J9" s="9">
        <f>IF(E9=0, "-", IF(H9/E9&lt;10, H9/E9, "&gt;999%"))</f>
        <v>-0.15961305925030231</v>
      </c>
    </row>
    <row r="10" spans="1:10" x14ac:dyDescent="0.25">
      <c r="A10" s="158" t="s">
        <v>142</v>
      </c>
      <c r="B10" s="65">
        <v>21</v>
      </c>
      <c r="C10" s="66">
        <v>6</v>
      </c>
      <c r="D10" s="65">
        <v>88</v>
      </c>
      <c r="E10" s="66">
        <v>80</v>
      </c>
      <c r="F10" s="67"/>
      <c r="G10" s="65">
        <f>B10-C10</f>
        <v>15</v>
      </c>
      <c r="H10" s="66">
        <f>D10-E10</f>
        <v>8</v>
      </c>
      <c r="I10" s="8">
        <f>IF(C10=0, "-", IF(G10/C10&lt;10, G10/C10, "&gt;999%"))</f>
        <v>2.5</v>
      </c>
      <c r="J10" s="9">
        <f>IF(E10=0, "-", IF(H10/E10&lt;10, H10/E10, "&gt;999%"))</f>
        <v>0.1</v>
      </c>
    </row>
    <row r="11" spans="1:10" x14ac:dyDescent="0.25">
      <c r="A11" s="158" t="s">
        <v>143</v>
      </c>
      <c r="B11" s="65">
        <v>0</v>
      </c>
      <c r="C11" s="66">
        <v>4</v>
      </c>
      <c r="D11" s="65">
        <v>67</v>
      </c>
      <c r="E11" s="66">
        <v>89</v>
      </c>
      <c r="F11" s="67"/>
      <c r="G11" s="65">
        <f>B11-C11</f>
        <v>-4</v>
      </c>
      <c r="H11" s="66">
        <f>D11-E11</f>
        <v>-22</v>
      </c>
      <c r="I11" s="8">
        <f>IF(C11=0, "-", IF(G11/C11&lt;10, G11/C11, "&gt;999%"))</f>
        <v>-1</v>
      </c>
      <c r="J11" s="9">
        <f>IF(E11=0, "-", IF(H11/E11&lt;10, H11/E11, "&gt;999%"))</f>
        <v>-0.24719101123595505</v>
      </c>
    </row>
    <row r="12" spans="1:10" x14ac:dyDescent="0.25">
      <c r="A12" s="7"/>
      <c r="B12" s="65"/>
      <c r="C12" s="66"/>
      <c r="D12" s="65"/>
      <c r="E12" s="66"/>
      <c r="F12" s="67"/>
      <c r="G12" s="65"/>
      <c r="H12" s="66"/>
      <c r="I12" s="8"/>
      <c r="J12" s="9"/>
    </row>
    <row r="13" spans="1:10" s="160" customFormat="1" x14ac:dyDescent="0.25">
      <c r="A13" s="159" t="s">
        <v>102</v>
      </c>
      <c r="B13" s="78">
        <f>SUM($B14:$B17)</f>
        <v>888</v>
      </c>
      <c r="C13" s="79">
        <f>SUM($C14:$C17)</f>
        <v>492</v>
      </c>
      <c r="D13" s="78">
        <f>SUM($D14:$D17)</f>
        <v>6864</v>
      </c>
      <c r="E13" s="79">
        <f>SUM($E14:$E17)</f>
        <v>6654</v>
      </c>
      <c r="F13" s="80"/>
      <c r="G13" s="78">
        <f>B13-C13</f>
        <v>396</v>
      </c>
      <c r="H13" s="79">
        <f>D13-E13</f>
        <v>210</v>
      </c>
      <c r="I13" s="54">
        <f>IF(C13=0, "-", IF(G13/C13&lt;10, G13/C13, "&gt;999%"))</f>
        <v>0.80487804878048785</v>
      </c>
      <c r="J13" s="55">
        <f>IF(E13=0, "-", IF(H13/E13&lt;10, H13/E13, "&gt;999%"))</f>
        <v>3.1559963931469794E-2</v>
      </c>
    </row>
    <row r="14" spans="1:10" x14ac:dyDescent="0.25">
      <c r="A14" s="158" t="s">
        <v>140</v>
      </c>
      <c r="B14" s="65">
        <v>622</v>
      </c>
      <c r="C14" s="66">
        <v>331</v>
      </c>
      <c r="D14" s="65">
        <v>4824</v>
      </c>
      <c r="E14" s="66">
        <v>4467</v>
      </c>
      <c r="F14" s="67"/>
      <c r="G14" s="65">
        <f>B14-C14</f>
        <v>291</v>
      </c>
      <c r="H14" s="66">
        <f>D14-E14</f>
        <v>357</v>
      </c>
      <c r="I14" s="8">
        <f>IF(C14=0, "-", IF(G14/C14&lt;10, G14/C14, "&gt;999%"))</f>
        <v>0.87915407854984895</v>
      </c>
      <c r="J14" s="9">
        <f>IF(E14=0, "-", IF(H14/E14&lt;10, H14/E14, "&gt;999%"))</f>
        <v>7.9919408999328409E-2</v>
      </c>
    </row>
    <row r="15" spans="1:10" x14ac:dyDescent="0.25">
      <c r="A15" s="158" t="s">
        <v>141</v>
      </c>
      <c r="B15" s="65">
        <v>232</v>
      </c>
      <c r="C15" s="66">
        <v>138</v>
      </c>
      <c r="D15" s="65">
        <v>1735</v>
      </c>
      <c r="E15" s="66">
        <v>1825</v>
      </c>
      <c r="F15" s="67"/>
      <c r="G15" s="65">
        <f>B15-C15</f>
        <v>94</v>
      </c>
      <c r="H15" s="66">
        <f>D15-E15</f>
        <v>-90</v>
      </c>
      <c r="I15" s="8">
        <f>IF(C15=0, "-", IF(G15/C15&lt;10, G15/C15, "&gt;999%"))</f>
        <v>0.6811594202898551</v>
      </c>
      <c r="J15" s="9">
        <f>IF(E15=0, "-", IF(H15/E15&lt;10, H15/E15, "&gt;999%"))</f>
        <v>-4.9315068493150684E-2</v>
      </c>
    </row>
    <row r="16" spans="1:10" x14ac:dyDescent="0.25">
      <c r="A16" s="158" t="s">
        <v>142</v>
      </c>
      <c r="B16" s="65">
        <v>22</v>
      </c>
      <c r="C16" s="66">
        <v>20</v>
      </c>
      <c r="D16" s="65">
        <v>189</v>
      </c>
      <c r="E16" s="66">
        <v>147</v>
      </c>
      <c r="F16" s="67"/>
      <c r="G16" s="65">
        <f>B16-C16</f>
        <v>2</v>
      </c>
      <c r="H16" s="66">
        <f>D16-E16</f>
        <v>42</v>
      </c>
      <c r="I16" s="8">
        <f>IF(C16=0, "-", IF(G16/C16&lt;10, G16/C16, "&gt;999%"))</f>
        <v>0.1</v>
      </c>
      <c r="J16" s="9">
        <f>IF(E16=0, "-", IF(H16/E16&lt;10, H16/E16, "&gt;999%"))</f>
        <v>0.2857142857142857</v>
      </c>
    </row>
    <row r="17" spans="1:10" x14ac:dyDescent="0.25">
      <c r="A17" s="158" t="s">
        <v>143</v>
      </c>
      <c r="B17" s="65">
        <v>12</v>
      </c>
      <c r="C17" s="66">
        <v>3</v>
      </c>
      <c r="D17" s="65">
        <v>116</v>
      </c>
      <c r="E17" s="66">
        <v>215</v>
      </c>
      <c r="F17" s="67"/>
      <c r="G17" s="65">
        <f>B17-C17</f>
        <v>9</v>
      </c>
      <c r="H17" s="66">
        <f>D17-E17</f>
        <v>-99</v>
      </c>
      <c r="I17" s="8">
        <f>IF(C17=0, "-", IF(G17/C17&lt;10, G17/C17, "&gt;999%"))</f>
        <v>3</v>
      </c>
      <c r="J17" s="9">
        <f>IF(E17=0, "-", IF(H17/E17&lt;10, H17/E17, "&gt;999%"))</f>
        <v>-0.46046511627906977</v>
      </c>
    </row>
    <row r="18" spans="1:10" x14ac:dyDescent="0.25">
      <c r="A18" s="22"/>
      <c r="B18" s="74"/>
      <c r="C18" s="75"/>
      <c r="D18" s="74"/>
      <c r="E18" s="75"/>
      <c r="F18" s="76"/>
      <c r="G18" s="74"/>
      <c r="H18" s="75"/>
      <c r="I18" s="23"/>
      <c r="J18" s="24"/>
    </row>
    <row r="19" spans="1:10" s="160" customFormat="1" x14ac:dyDescent="0.25">
      <c r="A19" s="159" t="s">
        <v>108</v>
      </c>
      <c r="B19" s="78">
        <f>SUM($B20:$B23)</f>
        <v>264</v>
      </c>
      <c r="C19" s="79">
        <f>SUM($C20:$C23)</f>
        <v>197</v>
      </c>
      <c r="D19" s="78">
        <f>SUM($D20:$D23)</f>
        <v>2102</v>
      </c>
      <c r="E19" s="79">
        <f>SUM($E20:$E23)</f>
        <v>2095</v>
      </c>
      <c r="F19" s="80"/>
      <c r="G19" s="78">
        <f>B19-C19</f>
        <v>67</v>
      </c>
      <c r="H19" s="79">
        <f>D19-E19</f>
        <v>7</v>
      </c>
      <c r="I19" s="54">
        <f>IF(C19=0, "-", IF(G19/C19&lt;10, G19/C19, "&gt;999%"))</f>
        <v>0.34010152284263961</v>
      </c>
      <c r="J19" s="55">
        <f>IF(E19=0, "-", IF(H19/E19&lt;10, H19/E19, "&gt;999%"))</f>
        <v>3.3412887828162289E-3</v>
      </c>
    </row>
    <row r="20" spans="1:10" x14ac:dyDescent="0.25">
      <c r="A20" s="158" t="s">
        <v>140</v>
      </c>
      <c r="B20" s="65">
        <v>120</v>
      </c>
      <c r="C20" s="66">
        <v>78</v>
      </c>
      <c r="D20" s="65">
        <v>842</v>
      </c>
      <c r="E20" s="66">
        <v>796</v>
      </c>
      <c r="F20" s="67"/>
      <c r="G20" s="65">
        <f>B20-C20</f>
        <v>42</v>
      </c>
      <c r="H20" s="66">
        <f>D20-E20</f>
        <v>46</v>
      </c>
      <c r="I20" s="8">
        <f>IF(C20=0, "-", IF(G20/C20&lt;10, G20/C20, "&gt;999%"))</f>
        <v>0.53846153846153844</v>
      </c>
      <c r="J20" s="9">
        <f>IF(E20=0, "-", IF(H20/E20&lt;10, H20/E20, "&gt;999%"))</f>
        <v>5.7788944723618091E-2</v>
      </c>
    </row>
    <row r="21" spans="1:10" x14ac:dyDescent="0.25">
      <c r="A21" s="158" t="s">
        <v>141</v>
      </c>
      <c r="B21" s="65">
        <v>126</v>
      </c>
      <c r="C21" s="66">
        <v>114</v>
      </c>
      <c r="D21" s="65">
        <v>1085</v>
      </c>
      <c r="E21" s="66">
        <v>1193</v>
      </c>
      <c r="F21" s="67"/>
      <c r="G21" s="65">
        <f>B21-C21</f>
        <v>12</v>
      </c>
      <c r="H21" s="66">
        <f>D21-E21</f>
        <v>-108</v>
      </c>
      <c r="I21" s="8">
        <f>IF(C21=0, "-", IF(G21/C21&lt;10, G21/C21, "&gt;999%"))</f>
        <v>0.10526315789473684</v>
      </c>
      <c r="J21" s="9">
        <f>IF(E21=0, "-", IF(H21/E21&lt;10, H21/E21, "&gt;999%"))</f>
        <v>-9.0528080469404859E-2</v>
      </c>
    </row>
    <row r="22" spans="1:10" x14ac:dyDescent="0.25">
      <c r="A22" s="158" t="s">
        <v>142</v>
      </c>
      <c r="B22" s="65">
        <v>18</v>
      </c>
      <c r="C22" s="66">
        <v>4</v>
      </c>
      <c r="D22" s="65">
        <v>172</v>
      </c>
      <c r="E22" s="66">
        <v>99</v>
      </c>
      <c r="F22" s="67"/>
      <c r="G22" s="65">
        <f>B22-C22</f>
        <v>14</v>
      </c>
      <c r="H22" s="66">
        <f>D22-E22</f>
        <v>73</v>
      </c>
      <c r="I22" s="8">
        <f>IF(C22=0, "-", IF(G22/C22&lt;10, G22/C22, "&gt;999%"))</f>
        <v>3.5</v>
      </c>
      <c r="J22" s="9">
        <f>IF(E22=0, "-", IF(H22/E22&lt;10, H22/E22, "&gt;999%"))</f>
        <v>0.73737373737373735</v>
      </c>
    </row>
    <row r="23" spans="1:10" x14ac:dyDescent="0.25">
      <c r="A23" s="158" t="s">
        <v>143</v>
      </c>
      <c r="B23" s="65">
        <v>0</v>
      </c>
      <c r="C23" s="66">
        <v>1</v>
      </c>
      <c r="D23" s="65">
        <v>3</v>
      </c>
      <c r="E23" s="66">
        <v>7</v>
      </c>
      <c r="F23" s="67"/>
      <c r="G23" s="65">
        <f>B23-C23</f>
        <v>-1</v>
      </c>
      <c r="H23" s="66">
        <f>D23-E23</f>
        <v>-4</v>
      </c>
      <c r="I23" s="8">
        <f>IF(C23=0, "-", IF(G23/C23&lt;10, G23/C23, "&gt;999%"))</f>
        <v>-1</v>
      </c>
      <c r="J23" s="9">
        <f>IF(E23=0, "-", IF(H23/E23&lt;10, H23/E23, "&gt;999%"))</f>
        <v>-0.5714285714285714</v>
      </c>
    </row>
    <row r="24" spans="1:10" x14ac:dyDescent="0.25">
      <c r="A24" s="7"/>
      <c r="B24" s="65"/>
      <c r="C24" s="66"/>
      <c r="D24" s="65"/>
      <c r="E24" s="66"/>
      <c r="F24" s="67"/>
      <c r="G24" s="65"/>
      <c r="H24" s="66"/>
      <c r="I24" s="8"/>
      <c r="J24" s="9"/>
    </row>
    <row r="25" spans="1:10" s="43" customFormat="1" x14ac:dyDescent="0.25">
      <c r="A25" s="53" t="s">
        <v>29</v>
      </c>
      <c r="B25" s="78">
        <f>SUM($B26:$B29)</f>
        <v>1481</v>
      </c>
      <c r="C25" s="79">
        <f>SUM($C26:$C29)</f>
        <v>884</v>
      </c>
      <c r="D25" s="78">
        <f>SUM($D26:$D29)</f>
        <v>12093</v>
      </c>
      <c r="E25" s="79">
        <f>SUM($E26:$E29)</f>
        <v>12090</v>
      </c>
      <c r="F25" s="80"/>
      <c r="G25" s="78">
        <f>B25-C25</f>
        <v>597</v>
      </c>
      <c r="H25" s="79">
        <f>D25-E25</f>
        <v>3</v>
      </c>
      <c r="I25" s="54">
        <f>IF(C25=0, "-", IF(G25/C25&lt;10, G25/C25, "&gt;999%"))</f>
        <v>0.67533936651583715</v>
      </c>
      <c r="J25" s="55">
        <f>IF(E25=0, "-", IF(H25/E25&lt;10, H25/E25, "&gt;999%"))</f>
        <v>2.4813895781637717E-4</v>
      </c>
    </row>
    <row r="26" spans="1:10" x14ac:dyDescent="0.25">
      <c r="A26" s="158" t="s">
        <v>140</v>
      </c>
      <c r="B26" s="65">
        <v>973</v>
      </c>
      <c r="C26" s="66">
        <v>545</v>
      </c>
      <c r="D26" s="65">
        <v>7943</v>
      </c>
      <c r="E26" s="66">
        <v>7608</v>
      </c>
      <c r="F26" s="67"/>
      <c r="G26" s="65">
        <f>B26-C26</f>
        <v>428</v>
      </c>
      <c r="H26" s="66">
        <f>D26-E26</f>
        <v>335</v>
      </c>
      <c r="I26" s="8">
        <f>IF(C26=0, "-", IF(G26/C26&lt;10, G26/C26, "&gt;999%"))</f>
        <v>0.78532110091743124</v>
      </c>
      <c r="J26" s="9">
        <f>IF(E26=0, "-", IF(H26/E26&lt;10, H26/E26, "&gt;999%"))</f>
        <v>4.4032597266035749E-2</v>
      </c>
    </row>
    <row r="27" spans="1:10" x14ac:dyDescent="0.25">
      <c r="A27" s="158" t="s">
        <v>141</v>
      </c>
      <c r="B27" s="65">
        <v>435</v>
      </c>
      <c r="C27" s="66">
        <v>301</v>
      </c>
      <c r="D27" s="65">
        <v>3515</v>
      </c>
      <c r="E27" s="66">
        <v>3845</v>
      </c>
      <c r="F27" s="67"/>
      <c r="G27" s="65">
        <f>B27-C27</f>
        <v>134</v>
      </c>
      <c r="H27" s="66">
        <f>D27-E27</f>
        <v>-330</v>
      </c>
      <c r="I27" s="8">
        <f>IF(C27=0, "-", IF(G27/C27&lt;10, G27/C27, "&gt;999%"))</f>
        <v>0.44518272425249167</v>
      </c>
      <c r="J27" s="9">
        <f>IF(E27=0, "-", IF(H27/E27&lt;10, H27/E27, "&gt;999%"))</f>
        <v>-8.5825747724317294E-2</v>
      </c>
    </row>
    <row r="28" spans="1:10" x14ac:dyDescent="0.25">
      <c r="A28" s="158" t="s">
        <v>142</v>
      </c>
      <c r="B28" s="65">
        <v>61</v>
      </c>
      <c r="C28" s="66">
        <v>30</v>
      </c>
      <c r="D28" s="65">
        <v>449</v>
      </c>
      <c r="E28" s="66">
        <v>326</v>
      </c>
      <c r="F28" s="67"/>
      <c r="G28" s="65">
        <f>B28-C28</f>
        <v>31</v>
      </c>
      <c r="H28" s="66">
        <f>D28-E28</f>
        <v>123</v>
      </c>
      <c r="I28" s="8">
        <f>IF(C28=0, "-", IF(G28/C28&lt;10, G28/C28, "&gt;999%"))</f>
        <v>1.0333333333333334</v>
      </c>
      <c r="J28" s="9">
        <f>IF(E28=0, "-", IF(H28/E28&lt;10, H28/E28, "&gt;999%"))</f>
        <v>0.3773006134969325</v>
      </c>
    </row>
    <row r="29" spans="1:10" x14ac:dyDescent="0.25">
      <c r="A29" s="158" t="s">
        <v>143</v>
      </c>
      <c r="B29" s="65">
        <v>12</v>
      </c>
      <c r="C29" s="66">
        <v>8</v>
      </c>
      <c r="D29" s="65">
        <v>186</v>
      </c>
      <c r="E29" s="66">
        <v>311</v>
      </c>
      <c r="F29" s="67"/>
      <c r="G29" s="65">
        <f>B29-C29</f>
        <v>4</v>
      </c>
      <c r="H29" s="66">
        <f>D29-E29</f>
        <v>-125</v>
      </c>
      <c r="I29" s="8">
        <f>IF(C29=0, "-", IF(G29/C29&lt;10, G29/C29, "&gt;999%"))</f>
        <v>0.5</v>
      </c>
      <c r="J29" s="9">
        <f>IF(E29=0, "-", IF(H29/E29&lt;10, H29/E29, "&gt;999%"))</f>
        <v>-0.40192926045016075</v>
      </c>
    </row>
    <row r="30" spans="1:10" x14ac:dyDescent="0.25">
      <c r="A30" s="7"/>
      <c r="B30" s="65"/>
      <c r="C30" s="66"/>
      <c r="D30" s="65"/>
      <c r="E30" s="66"/>
      <c r="F30" s="67"/>
      <c r="G30" s="65"/>
      <c r="H30" s="66"/>
      <c r="I30" s="8"/>
      <c r="J30" s="9"/>
    </row>
    <row r="31" spans="1:10" s="43" customFormat="1" x14ac:dyDescent="0.25">
      <c r="A31" s="22" t="s">
        <v>109</v>
      </c>
      <c r="B31" s="78">
        <v>17</v>
      </c>
      <c r="C31" s="79">
        <v>9</v>
      </c>
      <c r="D31" s="78">
        <v>135</v>
      </c>
      <c r="E31" s="79">
        <v>134</v>
      </c>
      <c r="F31" s="80"/>
      <c r="G31" s="78">
        <f>B31-C31</f>
        <v>8</v>
      </c>
      <c r="H31" s="79">
        <f>D31-E31</f>
        <v>1</v>
      </c>
      <c r="I31" s="54">
        <f>IF(C31=0, "-", IF(G31/C31&lt;10, G31/C31, "&gt;999%"))</f>
        <v>0.88888888888888884</v>
      </c>
      <c r="J31" s="55">
        <f>IF(E31=0, "-", IF(H31/E31&lt;10, H31/E31, "&gt;999%"))</f>
        <v>7.462686567164179E-3</v>
      </c>
    </row>
    <row r="32" spans="1:10" x14ac:dyDescent="0.25">
      <c r="A32" s="1"/>
      <c r="B32" s="68"/>
      <c r="C32" s="69"/>
      <c r="D32" s="68"/>
      <c r="E32" s="69"/>
      <c r="F32" s="70"/>
      <c r="G32" s="68"/>
      <c r="H32" s="69"/>
      <c r="I32" s="5"/>
      <c r="J32" s="6"/>
    </row>
    <row r="33" spans="1:10" s="43" customFormat="1" x14ac:dyDescent="0.25">
      <c r="A33" s="27" t="s">
        <v>5</v>
      </c>
      <c r="B33" s="71">
        <f>SUM(B26:B32)</f>
        <v>1498</v>
      </c>
      <c r="C33" s="77">
        <f>SUM(C26:C32)</f>
        <v>893</v>
      </c>
      <c r="D33" s="71">
        <f>SUM(D26:D32)</f>
        <v>12228</v>
      </c>
      <c r="E33" s="77">
        <f>SUM(E26:E32)</f>
        <v>12224</v>
      </c>
      <c r="F33" s="73"/>
      <c r="G33" s="71">
        <f>B33-C33</f>
        <v>605</v>
      </c>
      <c r="H33" s="72">
        <f>D33-E33</f>
        <v>4</v>
      </c>
      <c r="I33" s="37">
        <f>IF(C33=0, 0, G33/C33)</f>
        <v>0.67749160134378494</v>
      </c>
      <c r="J33" s="38">
        <f>IF(E33=0, 0, H33/E33)</f>
        <v>3.2722513089005238E-4</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8"/>
  <sheetViews>
    <sheetView tabSelected="1" workbookViewId="0">
      <selection activeCell="M1" sqref="M1"/>
    </sheetView>
  </sheetViews>
  <sheetFormatPr defaultRowHeight="13.2" x14ac:dyDescent="0.25"/>
  <cols>
    <col min="1" max="1" width="32.44140625" bestFit="1" customWidth="1"/>
    <col min="2" max="5" width="10.109375" customWidth="1"/>
    <col min="6" max="6" width="1.6640625" customWidth="1"/>
    <col min="7" max="10" width="10.109375" customWidth="1"/>
  </cols>
  <sheetData>
    <row r="1" spans="1:10" s="52" customFormat="1" ht="20.399999999999999" x14ac:dyDescent="0.35">
      <c r="A1" s="4" t="s">
        <v>10</v>
      </c>
      <c r="B1" s="198" t="s">
        <v>30</v>
      </c>
      <c r="C1" s="199"/>
      <c r="D1" s="199"/>
      <c r="E1" s="199"/>
      <c r="F1" s="199"/>
      <c r="G1" s="199"/>
      <c r="H1" s="199"/>
      <c r="I1" s="199"/>
      <c r="J1" s="199"/>
    </row>
    <row r="2" spans="1:10" s="52" customFormat="1" ht="20.399999999999999" x14ac:dyDescent="0.35">
      <c r="A2" s="4" t="s">
        <v>92</v>
      </c>
      <c r="B2" s="202" t="s">
        <v>83</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2022</v>
      </c>
      <c r="C5" s="58">
        <f>B5-1</f>
        <v>2021</v>
      </c>
      <c r="D5" s="57">
        <f>B5</f>
        <v>2022</v>
      </c>
      <c r="E5" s="58">
        <f>C5</f>
        <v>2021</v>
      </c>
      <c r="F5" s="64"/>
      <c r="G5" s="57" t="s">
        <v>4</v>
      </c>
      <c r="H5" s="58" t="s">
        <v>2</v>
      </c>
      <c r="I5" s="57" t="s">
        <v>4</v>
      </c>
      <c r="J5" s="58" t="s">
        <v>2</v>
      </c>
    </row>
    <row r="6" spans="1:10" x14ac:dyDescent="0.25">
      <c r="A6" s="22"/>
      <c r="B6" s="74"/>
      <c r="C6" s="75"/>
      <c r="D6" s="74"/>
      <c r="E6" s="75"/>
      <c r="F6" s="76"/>
      <c r="G6" s="74"/>
      <c r="H6" s="75"/>
      <c r="I6" s="23"/>
      <c r="J6" s="24"/>
    </row>
    <row r="7" spans="1:10" s="139" customFormat="1" x14ac:dyDescent="0.25">
      <c r="A7" s="159" t="s">
        <v>93</v>
      </c>
      <c r="B7" s="65"/>
      <c r="C7" s="66"/>
      <c r="D7" s="65"/>
      <c r="E7" s="66"/>
      <c r="F7" s="67"/>
      <c r="G7" s="65"/>
      <c r="H7" s="66"/>
      <c r="I7" s="20"/>
      <c r="J7" s="21"/>
    </row>
    <row r="8" spans="1:10" x14ac:dyDescent="0.25">
      <c r="A8" s="158" t="s">
        <v>144</v>
      </c>
      <c r="B8" s="65">
        <v>16</v>
      </c>
      <c r="C8" s="66">
        <v>4</v>
      </c>
      <c r="D8" s="65">
        <v>113</v>
      </c>
      <c r="E8" s="66">
        <v>93</v>
      </c>
      <c r="F8" s="67"/>
      <c r="G8" s="65">
        <f>B8-C8</f>
        <v>12</v>
      </c>
      <c r="H8" s="66">
        <f>D8-E8</f>
        <v>20</v>
      </c>
      <c r="I8" s="20">
        <f>IF(C8=0, "-", IF(G8/C8&lt;10, G8/C8, "&gt;999%"))</f>
        <v>3</v>
      </c>
      <c r="J8" s="21">
        <f>IF(E8=0, "-", IF(H8/E8&lt;10, H8/E8, "&gt;999%"))</f>
        <v>0.21505376344086022</v>
      </c>
    </row>
    <row r="9" spans="1:10" x14ac:dyDescent="0.25">
      <c r="A9" s="158" t="s">
        <v>145</v>
      </c>
      <c r="B9" s="65">
        <v>93</v>
      </c>
      <c r="C9" s="66">
        <v>5</v>
      </c>
      <c r="D9" s="65">
        <v>548</v>
      </c>
      <c r="E9" s="66">
        <v>80</v>
      </c>
      <c r="F9" s="67"/>
      <c r="G9" s="65">
        <f>B9-C9</f>
        <v>88</v>
      </c>
      <c r="H9" s="66">
        <f>D9-E9</f>
        <v>468</v>
      </c>
      <c r="I9" s="20" t="str">
        <f>IF(C9=0, "-", IF(G9/C9&lt;10, G9/C9, "&gt;999%"))</f>
        <v>&gt;999%</v>
      </c>
      <c r="J9" s="21">
        <f>IF(E9=0, "-", IF(H9/E9&lt;10, H9/E9, "&gt;999%"))</f>
        <v>5.85</v>
      </c>
    </row>
    <row r="10" spans="1:10" x14ac:dyDescent="0.25">
      <c r="A10" s="158" t="s">
        <v>146</v>
      </c>
      <c r="B10" s="65">
        <v>9</v>
      </c>
      <c r="C10" s="66">
        <v>45</v>
      </c>
      <c r="D10" s="65">
        <v>331</v>
      </c>
      <c r="E10" s="66">
        <v>428</v>
      </c>
      <c r="F10" s="67"/>
      <c r="G10" s="65">
        <f>B10-C10</f>
        <v>-36</v>
      </c>
      <c r="H10" s="66">
        <f>D10-E10</f>
        <v>-97</v>
      </c>
      <c r="I10" s="20">
        <f>IF(C10=0, "-", IF(G10/C10&lt;10, G10/C10, "&gt;999%"))</f>
        <v>-0.8</v>
      </c>
      <c r="J10" s="21">
        <f>IF(E10=0, "-", IF(H10/E10&lt;10, H10/E10, "&gt;999%"))</f>
        <v>-0.22663551401869159</v>
      </c>
    </row>
    <row r="11" spans="1:10" x14ac:dyDescent="0.25">
      <c r="A11" s="158" t="s">
        <v>147</v>
      </c>
      <c r="B11" s="65">
        <v>198</v>
      </c>
      <c r="C11" s="66">
        <v>141</v>
      </c>
      <c r="D11" s="65">
        <v>2101</v>
      </c>
      <c r="E11" s="66">
        <v>2717</v>
      </c>
      <c r="F11" s="67"/>
      <c r="G11" s="65">
        <f>B11-C11</f>
        <v>57</v>
      </c>
      <c r="H11" s="66">
        <f>D11-E11</f>
        <v>-616</v>
      </c>
      <c r="I11" s="20">
        <f>IF(C11=0, "-", IF(G11/C11&lt;10, G11/C11, "&gt;999%"))</f>
        <v>0.40425531914893614</v>
      </c>
      <c r="J11" s="21">
        <f>IF(E11=0, "-", IF(H11/E11&lt;10, H11/E11, "&gt;999%"))</f>
        <v>-0.22672064777327935</v>
      </c>
    </row>
    <row r="12" spans="1:10" x14ac:dyDescent="0.25">
      <c r="A12" s="158" t="s">
        <v>148</v>
      </c>
      <c r="B12" s="65">
        <v>13</v>
      </c>
      <c r="C12" s="66">
        <v>0</v>
      </c>
      <c r="D12" s="65">
        <v>34</v>
      </c>
      <c r="E12" s="66">
        <v>23</v>
      </c>
      <c r="F12" s="67"/>
      <c r="G12" s="65">
        <f>B12-C12</f>
        <v>13</v>
      </c>
      <c r="H12" s="66">
        <f>D12-E12</f>
        <v>11</v>
      </c>
      <c r="I12" s="20" t="str">
        <f>IF(C12=0, "-", IF(G12/C12&lt;10, G12/C12, "&gt;999%"))</f>
        <v>-</v>
      </c>
      <c r="J12" s="21">
        <f>IF(E12=0, "-", IF(H12/E12&lt;10, H12/E12, "&gt;999%"))</f>
        <v>0.47826086956521741</v>
      </c>
    </row>
    <row r="13" spans="1:10" x14ac:dyDescent="0.25">
      <c r="A13" s="7"/>
      <c r="B13" s="65"/>
      <c r="C13" s="66"/>
      <c r="D13" s="65"/>
      <c r="E13" s="66"/>
      <c r="F13" s="67"/>
      <c r="G13" s="65"/>
      <c r="H13" s="66"/>
      <c r="I13" s="20"/>
      <c r="J13" s="21"/>
    </row>
    <row r="14" spans="1:10" s="139" customFormat="1" x14ac:dyDescent="0.25">
      <c r="A14" s="159" t="s">
        <v>102</v>
      </c>
      <c r="B14" s="65"/>
      <c r="C14" s="66"/>
      <c r="D14" s="65"/>
      <c r="E14" s="66"/>
      <c r="F14" s="67"/>
      <c r="G14" s="65"/>
      <c r="H14" s="66"/>
      <c r="I14" s="20"/>
      <c r="J14" s="21"/>
    </row>
    <row r="15" spans="1:10" x14ac:dyDescent="0.25">
      <c r="A15" s="158" t="s">
        <v>144</v>
      </c>
      <c r="B15" s="65">
        <v>102</v>
      </c>
      <c r="C15" s="66">
        <v>81</v>
      </c>
      <c r="D15" s="65">
        <v>1174</v>
      </c>
      <c r="E15" s="66">
        <v>1016</v>
      </c>
      <c r="F15" s="67"/>
      <c r="G15" s="65">
        <f>B15-C15</f>
        <v>21</v>
      </c>
      <c r="H15" s="66">
        <f>D15-E15</f>
        <v>158</v>
      </c>
      <c r="I15" s="20">
        <f>IF(C15=0, "-", IF(G15/C15&lt;10, G15/C15, "&gt;999%"))</f>
        <v>0.25925925925925924</v>
      </c>
      <c r="J15" s="21">
        <f>IF(E15=0, "-", IF(H15/E15&lt;10, H15/E15, "&gt;999%"))</f>
        <v>0.15551181102362205</v>
      </c>
    </row>
    <row r="16" spans="1:10" x14ac:dyDescent="0.25">
      <c r="A16" s="158" t="s">
        <v>145</v>
      </c>
      <c r="B16" s="65">
        <v>209</v>
      </c>
      <c r="C16" s="66">
        <v>5</v>
      </c>
      <c r="D16" s="65">
        <v>394</v>
      </c>
      <c r="E16" s="66">
        <v>74</v>
      </c>
      <c r="F16" s="67"/>
      <c r="G16" s="65">
        <f>B16-C16</f>
        <v>204</v>
      </c>
      <c r="H16" s="66">
        <f>D16-E16</f>
        <v>320</v>
      </c>
      <c r="I16" s="20" t="str">
        <f>IF(C16=0, "-", IF(G16/C16&lt;10, G16/C16, "&gt;999%"))</f>
        <v>&gt;999%</v>
      </c>
      <c r="J16" s="21">
        <f>IF(E16=0, "-", IF(H16/E16&lt;10, H16/E16, "&gt;999%"))</f>
        <v>4.3243243243243246</v>
      </c>
    </row>
    <row r="17" spans="1:10" x14ac:dyDescent="0.25">
      <c r="A17" s="158" t="s">
        <v>146</v>
      </c>
      <c r="B17" s="65">
        <v>50</v>
      </c>
      <c r="C17" s="66">
        <v>58</v>
      </c>
      <c r="D17" s="65">
        <v>743</v>
      </c>
      <c r="E17" s="66">
        <v>658</v>
      </c>
      <c r="F17" s="67"/>
      <c r="G17" s="65">
        <f>B17-C17</f>
        <v>-8</v>
      </c>
      <c r="H17" s="66">
        <f>D17-E17</f>
        <v>85</v>
      </c>
      <c r="I17" s="20">
        <f>IF(C17=0, "-", IF(G17/C17&lt;10, G17/C17, "&gt;999%"))</f>
        <v>-0.13793103448275862</v>
      </c>
      <c r="J17" s="21">
        <f>IF(E17=0, "-", IF(H17/E17&lt;10, H17/E17, "&gt;999%"))</f>
        <v>0.12917933130699089</v>
      </c>
    </row>
    <row r="18" spans="1:10" x14ac:dyDescent="0.25">
      <c r="A18" s="158" t="s">
        <v>147</v>
      </c>
      <c r="B18" s="65">
        <v>516</v>
      </c>
      <c r="C18" s="66">
        <v>342</v>
      </c>
      <c r="D18" s="65">
        <v>4423</v>
      </c>
      <c r="E18" s="66">
        <v>4828</v>
      </c>
      <c r="F18" s="67"/>
      <c r="G18" s="65">
        <f>B18-C18</f>
        <v>174</v>
      </c>
      <c r="H18" s="66">
        <f>D18-E18</f>
        <v>-405</v>
      </c>
      <c r="I18" s="20">
        <f>IF(C18=0, "-", IF(G18/C18&lt;10, G18/C18, "&gt;999%"))</f>
        <v>0.50877192982456143</v>
      </c>
      <c r="J18" s="21">
        <f>IF(E18=0, "-", IF(H18/E18&lt;10, H18/E18, "&gt;999%"))</f>
        <v>-8.3885666942833476E-2</v>
      </c>
    </row>
    <row r="19" spans="1:10" x14ac:dyDescent="0.25">
      <c r="A19" s="158" t="s">
        <v>148</v>
      </c>
      <c r="B19" s="65">
        <v>11</v>
      </c>
      <c r="C19" s="66">
        <v>6</v>
      </c>
      <c r="D19" s="65">
        <v>130</v>
      </c>
      <c r="E19" s="66">
        <v>78</v>
      </c>
      <c r="F19" s="67"/>
      <c r="G19" s="65">
        <f>B19-C19</f>
        <v>5</v>
      </c>
      <c r="H19" s="66">
        <f>D19-E19</f>
        <v>52</v>
      </c>
      <c r="I19" s="20">
        <f>IF(C19=0, "-", IF(G19/C19&lt;10, G19/C19, "&gt;999%"))</f>
        <v>0.83333333333333337</v>
      </c>
      <c r="J19" s="21">
        <f>IF(E19=0, "-", IF(H19/E19&lt;10, H19/E19, "&gt;999%"))</f>
        <v>0.66666666666666663</v>
      </c>
    </row>
    <row r="20" spans="1:10" x14ac:dyDescent="0.25">
      <c r="A20" s="7"/>
      <c r="B20" s="65"/>
      <c r="C20" s="66"/>
      <c r="D20" s="65"/>
      <c r="E20" s="66"/>
      <c r="F20" s="67"/>
      <c r="G20" s="65"/>
      <c r="H20" s="66"/>
      <c r="I20" s="20"/>
      <c r="J20" s="21"/>
    </row>
    <row r="21" spans="1:10" s="139" customFormat="1" x14ac:dyDescent="0.25">
      <c r="A21" s="159" t="s">
        <v>108</v>
      </c>
      <c r="B21" s="65"/>
      <c r="C21" s="66"/>
      <c r="D21" s="65"/>
      <c r="E21" s="66"/>
      <c r="F21" s="67"/>
      <c r="G21" s="65"/>
      <c r="H21" s="66"/>
      <c r="I21" s="20"/>
      <c r="J21" s="21"/>
    </row>
    <row r="22" spans="1:10" x14ac:dyDescent="0.25">
      <c r="A22" s="158" t="s">
        <v>144</v>
      </c>
      <c r="B22" s="65">
        <v>219</v>
      </c>
      <c r="C22" s="66">
        <v>174</v>
      </c>
      <c r="D22" s="65">
        <v>1861</v>
      </c>
      <c r="E22" s="66">
        <v>1913</v>
      </c>
      <c r="F22" s="67"/>
      <c r="G22" s="65">
        <f>B22-C22</f>
        <v>45</v>
      </c>
      <c r="H22" s="66">
        <f>D22-E22</f>
        <v>-52</v>
      </c>
      <c r="I22" s="20">
        <f>IF(C22=0, "-", IF(G22/C22&lt;10, G22/C22, "&gt;999%"))</f>
        <v>0.25862068965517243</v>
      </c>
      <c r="J22" s="21">
        <f>IF(E22=0, "-", IF(H22/E22&lt;10, H22/E22, "&gt;999%"))</f>
        <v>-2.7182435964453737E-2</v>
      </c>
    </row>
    <row r="23" spans="1:10" x14ac:dyDescent="0.25">
      <c r="A23" s="158" t="s">
        <v>147</v>
      </c>
      <c r="B23" s="65">
        <v>45</v>
      </c>
      <c r="C23" s="66">
        <v>23</v>
      </c>
      <c r="D23" s="65">
        <v>241</v>
      </c>
      <c r="E23" s="66">
        <v>182</v>
      </c>
      <c r="F23" s="67"/>
      <c r="G23" s="65">
        <f>B23-C23</f>
        <v>22</v>
      </c>
      <c r="H23" s="66">
        <f>D23-E23</f>
        <v>59</v>
      </c>
      <c r="I23" s="20">
        <f>IF(C23=0, "-", IF(G23/C23&lt;10, G23/C23, "&gt;999%"))</f>
        <v>0.95652173913043481</v>
      </c>
      <c r="J23" s="21">
        <f>IF(E23=0, "-", IF(H23/E23&lt;10, H23/E23, "&gt;999%"))</f>
        <v>0.32417582417582419</v>
      </c>
    </row>
    <row r="24" spans="1:10" x14ac:dyDescent="0.25">
      <c r="A24" s="7"/>
      <c r="B24" s="65"/>
      <c r="C24" s="66"/>
      <c r="D24" s="65"/>
      <c r="E24" s="66"/>
      <c r="F24" s="67"/>
      <c r="G24" s="65"/>
      <c r="H24" s="66"/>
      <c r="I24" s="20"/>
      <c r="J24" s="21"/>
    </row>
    <row r="25" spans="1:10" x14ac:dyDescent="0.25">
      <c r="A25" s="7" t="s">
        <v>109</v>
      </c>
      <c r="B25" s="65">
        <v>17</v>
      </c>
      <c r="C25" s="66">
        <v>9</v>
      </c>
      <c r="D25" s="65">
        <v>135</v>
      </c>
      <c r="E25" s="66">
        <v>134</v>
      </c>
      <c r="F25" s="67"/>
      <c r="G25" s="65">
        <f>B25-C25</f>
        <v>8</v>
      </c>
      <c r="H25" s="66">
        <f>D25-E25</f>
        <v>1</v>
      </c>
      <c r="I25" s="20">
        <f>IF(C25=0, "-", IF(G25/C25&lt;10, G25/C25, "&gt;999%"))</f>
        <v>0.88888888888888884</v>
      </c>
      <c r="J25" s="21">
        <f>IF(E25=0, "-", IF(H25/E25&lt;10, H25/E25, "&gt;999%"))</f>
        <v>7.462686567164179E-3</v>
      </c>
    </row>
    <row r="26" spans="1:10" x14ac:dyDescent="0.25">
      <c r="A26" s="1"/>
      <c r="B26" s="68"/>
      <c r="C26" s="69"/>
      <c r="D26" s="68"/>
      <c r="E26" s="69"/>
      <c r="F26" s="70"/>
      <c r="G26" s="68"/>
      <c r="H26" s="69"/>
      <c r="I26" s="5"/>
      <c r="J26" s="6"/>
    </row>
    <row r="27" spans="1:10" s="43" customFormat="1" x14ac:dyDescent="0.25">
      <c r="A27" s="27" t="s">
        <v>5</v>
      </c>
      <c r="B27" s="71">
        <f>SUM(B6:B26)</f>
        <v>1498</v>
      </c>
      <c r="C27" s="77">
        <f>SUM(C6:C26)</f>
        <v>893</v>
      </c>
      <c r="D27" s="71">
        <f>SUM(D6:D26)</f>
        <v>12228</v>
      </c>
      <c r="E27" s="77">
        <f>SUM(E6:E26)</f>
        <v>12224</v>
      </c>
      <c r="F27" s="73"/>
      <c r="G27" s="71">
        <f>B27-C27</f>
        <v>605</v>
      </c>
      <c r="H27" s="72">
        <f>D27-E27</f>
        <v>4</v>
      </c>
      <c r="I27" s="37">
        <f>IF(C27=0, 0, G27/C27)</f>
        <v>0.67749160134378494</v>
      </c>
      <c r="J27" s="38">
        <f>IF(E27=0, 0, H27/E27)</f>
        <v>3.2722513089005238E-4</v>
      </c>
    </row>
    <row r="28" spans="1:10" s="43" customFormat="1" x14ac:dyDescent="0.25">
      <c r="A28" s="22"/>
      <c r="B28" s="78"/>
      <c r="C28" s="98"/>
      <c r="D28" s="78"/>
      <c r="E28" s="98"/>
      <c r="F28" s="80"/>
      <c r="G28" s="78"/>
      <c r="H28" s="79"/>
      <c r="I28" s="54"/>
      <c r="J28" s="55"/>
    </row>
    <row r="29" spans="1:10" s="139" customFormat="1" x14ac:dyDescent="0.25">
      <c r="A29" s="161" t="s">
        <v>149</v>
      </c>
      <c r="B29" s="74"/>
      <c r="C29" s="75"/>
      <c r="D29" s="74"/>
      <c r="E29" s="75"/>
      <c r="F29" s="76"/>
      <c r="G29" s="74"/>
      <c r="H29" s="75"/>
      <c r="I29" s="23"/>
      <c r="J29" s="24"/>
    </row>
    <row r="30" spans="1:10" x14ac:dyDescent="0.25">
      <c r="A30" s="7" t="s">
        <v>144</v>
      </c>
      <c r="B30" s="65">
        <v>337</v>
      </c>
      <c r="C30" s="66">
        <v>259</v>
      </c>
      <c r="D30" s="65">
        <v>3148</v>
      </c>
      <c r="E30" s="66">
        <v>3022</v>
      </c>
      <c r="F30" s="67"/>
      <c r="G30" s="65">
        <f>B30-C30</f>
        <v>78</v>
      </c>
      <c r="H30" s="66">
        <f>D30-E30</f>
        <v>126</v>
      </c>
      <c r="I30" s="20">
        <f>IF(C30=0, "-", IF(G30/C30&lt;10, G30/C30, "&gt;999%"))</f>
        <v>0.30115830115830117</v>
      </c>
      <c r="J30" s="21">
        <f>IF(E30=0, "-", IF(H30/E30&lt;10, H30/E30, "&gt;999%"))</f>
        <v>4.1694242223692918E-2</v>
      </c>
    </row>
    <row r="31" spans="1:10" x14ac:dyDescent="0.25">
      <c r="A31" s="7" t="s">
        <v>145</v>
      </c>
      <c r="B31" s="65">
        <v>302</v>
      </c>
      <c r="C31" s="66">
        <v>10</v>
      </c>
      <c r="D31" s="65">
        <v>942</v>
      </c>
      <c r="E31" s="66">
        <v>154</v>
      </c>
      <c r="F31" s="67"/>
      <c r="G31" s="65">
        <f>B31-C31</f>
        <v>292</v>
      </c>
      <c r="H31" s="66">
        <f>D31-E31</f>
        <v>788</v>
      </c>
      <c r="I31" s="20" t="str">
        <f>IF(C31=0, "-", IF(G31/C31&lt;10, G31/C31, "&gt;999%"))</f>
        <v>&gt;999%</v>
      </c>
      <c r="J31" s="21">
        <f>IF(E31=0, "-", IF(H31/E31&lt;10, H31/E31, "&gt;999%"))</f>
        <v>5.116883116883117</v>
      </c>
    </row>
    <row r="32" spans="1:10" x14ac:dyDescent="0.25">
      <c r="A32" s="7" t="s">
        <v>146</v>
      </c>
      <c r="B32" s="65">
        <v>59</v>
      </c>
      <c r="C32" s="66">
        <v>103</v>
      </c>
      <c r="D32" s="65">
        <v>1074</v>
      </c>
      <c r="E32" s="66">
        <v>1086</v>
      </c>
      <c r="F32" s="67"/>
      <c r="G32" s="65">
        <f>B32-C32</f>
        <v>-44</v>
      </c>
      <c r="H32" s="66">
        <f>D32-E32</f>
        <v>-12</v>
      </c>
      <c r="I32" s="20">
        <f>IF(C32=0, "-", IF(G32/C32&lt;10, G32/C32, "&gt;999%"))</f>
        <v>-0.42718446601941745</v>
      </c>
      <c r="J32" s="21">
        <f>IF(E32=0, "-", IF(H32/E32&lt;10, H32/E32, "&gt;999%"))</f>
        <v>-1.1049723756906077E-2</v>
      </c>
    </row>
    <row r="33" spans="1:10" x14ac:dyDescent="0.25">
      <c r="A33" s="7" t="s">
        <v>147</v>
      </c>
      <c r="B33" s="65">
        <v>759</v>
      </c>
      <c r="C33" s="66">
        <v>506</v>
      </c>
      <c r="D33" s="65">
        <v>6765</v>
      </c>
      <c r="E33" s="66">
        <v>7727</v>
      </c>
      <c r="F33" s="67"/>
      <c r="G33" s="65">
        <f>B33-C33</f>
        <v>253</v>
      </c>
      <c r="H33" s="66">
        <f>D33-E33</f>
        <v>-962</v>
      </c>
      <c r="I33" s="20">
        <f>IF(C33=0, "-", IF(G33/C33&lt;10, G33/C33, "&gt;999%"))</f>
        <v>0.5</v>
      </c>
      <c r="J33" s="21">
        <f>IF(E33=0, "-", IF(H33/E33&lt;10, H33/E33, "&gt;999%"))</f>
        <v>-0.12449851171217807</v>
      </c>
    </row>
    <row r="34" spans="1:10" x14ac:dyDescent="0.25">
      <c r="A34" s="7" t="s">
        <v>148</v>
      </c>
      <c r="B34" s="65">
        <v>24</v>
      </c>
      <c r="C34" s="66">
        <v>6</v>
      </c>
      <c r="D34" s="65">
        <v>164</v>
      </c>
      <c r="E34" s="66">
        <v>101</v>
      </c>
      <c r="F34" s="67"/>
      <c r="G34" s="65">
        <f>B34-C34</f>
        <v>18</v>
      </c>
      <c r="H34" s="66">
        <f>D34-E34</f>
        <v>63</v>
      </c>
      <c r="I34" s="20">
        <f>IF(C34=0, "-", IF(G34/C34&lt;10, G34/C34, "&gt;999%"))</f>
        <v>3</v>
      </c>
      <c r="J34" s="21">
        <f>IF(E34=0, "-", IF(H34/E34&lt;10, H34/E34, "&gt;999%"))</f>
        <v>0.62376237623762376</v>
      </c>
    </row>
    <row r="35" spans="1:10" x14ac:dyDescent="0.25">
      <c r="A35" s="7"/>
      <c r="B35" s="65"/>
      <c r="C35" s="66"/>
      <c r="D35" s="65"/>
      <c r="E35" s="66"/>
      <c r="F35" s="67"/>
      <c r="G35" s="65"/>
      <c r="H35" s="66"/>
      <c r="I35" s="20"/>
      <c r="J35" s="21"/>
    </row>
    <row r="36" spans="1:10" x14ac:dyDescent="0.25">
      <c r="A36" s="7" t="s">
        <v>109</v>
      </c>
      <c r="B36" s="65">
        <v>17</v>
      </c>
      <c r="C36" s="66">
        <v>9</v>
      </c>
      <c r="D36" s="65">
        <v>135</v>
      </c>
      <c r="E36" s="66">
        <v>134</v>
      </c>
      <c r="F36" s="67"/>
      <c r="G36" s="65">
        <f>B36-C36</f>
        <v>8</v>
      </c>
      <c r="H36" s="66">
        <f>D36-E36</f>
        <v>1</v>
      </c>
      <c r="I36" s="20">
        <f>IF(C36=0, "-", IF(G36/C36&lt;10, G36/C36, "&gt;999%"))</f>
        <v>0.88888888888888884</v>
      </c>
      <c r="J36" s="21">
        <f>IF(E36=0, "-", IF(H36/E36&lt;10, H36/E36, "&gt;999%"))</f>
        <v>7.462686567164179E-3</v>
      </c>
    </row>
    <row r="37" spans="1:10" x14ac:dyDescent="0.25">
      <c r="A37" s="7"/>
      <c r="B37" s="65"/>
      <c r="C37" s="66"/>
      <c r="D37" s="65"/>
      <c r="E37" s="66"/>
      <c r="F37" s="67"/>
      <c r="G37" s="65"/>
      <c r="H37" s="66"/>
      <c r="I37" s="20"/>
      <c r="J37" s="21"/>
    </row>
    <row r="38" spans="1:10" s="43" customFormat="1" x14ac:dyDescent="0.25">
      <c r="A38" s="27" t="s">
        <v>5</v>
      </c>
      <c r="B38" s="71">
        <f>SUM(B28:B37)</f>
        <v>1498</v>
      </c>
      <c r="C38" s="77">
        <f>SUM(C28:C37)</f>
        <v>893</v>
      </c>
      <c r="D38" s="71">
        <f>SUM(D28:D37)</f>
        <v>12228</v>
      </c>
      <c r="E38" s="77">
        <f>SUM(E28:E37)</f>
        <v>12224</v>
      </c>
      <c r="F38" s="73"/>
      <c r="G38" s="71">
        <f>B38-C38</f>
        <v>605</v>
      </c>
      <c r="H38" s="72">
        <f>D38-E38</f>
        <v>4</v>
      </c>
      <c r="I38" s="37">
        <f>IF(C38=0, 0, G38/C38)</f>
        <v>0.67749160134378494</v>
      </c>
      <c r="J38" s="38">
        <f>IF(E38=0, 0, H38/E38)</f>
        <v>3.2722513089005238E-4</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workbookViewId="0">
      <selection activeCell="M1" sqref="M1"/>
    </sheetView>
  </sheetViews>
  <sheetFormatPr defaultRowHeight="13.2" x14ac:dyDescent="0.25"/>
  <cols>
    <col min="1" max="1" width="25.5546875" bestFit="1" customWidth="1"/>
    <col min="2" max="5" width="8.5546875" customWidth="1"/>
    <col min="6" max="6" width="1.6640625" customWidth="1"/>
    <col min="7" max="10" width="8.33203125" customWidth="1"/>
  </cols>
  <sheetData>
    <row r="1" spans="1:10" s="52" customFormat="1" ht="20.399999999999999" x14ac:dyDescent="0.35">
      <c r="A1" s="4" t="s">
        <v>10</v>
      </c>
      <c r="B1" s="198" t="s">
        <v>20</v>
      </c>
      <c r="C1" s="199"/>
      <c r="D1" s="199"/>
      <c r="E1" s="199"/>
      <c r="F1" s="199"/>
      <c r="G1" s="199"/>
      <c r="H1" s="199"/>
      <c r="I1" s="199"/>
      <c r="J1" s="199"/>
    </row>
    <row r="2" spans="1:10" s="52" customFormat="1" ht="20.399999999999999" x14ac:dyDescent="0.35">
      <c r="A2" s="4" t="s">
        <v>92</v>
      </c>
      <c r="B2" s="202" t="s">
        <v>83</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c r="B5" s="57">
        <f>VALUE(RIGHT(B2, 4))</f>
        <v>2022</v>
      </c>
      <c r="C5" s="58">
        <f>B5-1</f>
        <v>2021</v>
      </c>
      <c r="D5" s="57">
        <f>B5</f>
        <v>2022</v>
      </c>
      <c r="E5" s="58">
        <f>C5</f>
        <v>2021</v>
      </c>
      <c r="F5" s="64"/>
      <c r="G5" s="57" t="s">
        <v>4</v>
      </c>
      <c r="H5" s="58" t="s">
        <v>2</v>
      </c>
      <c r="I5" s="57" t="s">
        <v>4</v>
      </c>
      <c r="J5" s="58" t="s">
        <v>2</v>
      </c>
    </row>
    <row r="6" spans="1:10" x14ac:dyDescent="0.25">
      <c r="A6" s="22"/>
      <c r="B6" s="74"/>
      <c r="C6" s="75"/>
      <c r="D6" s="74"/>
      <c r="E6" s="75"/>
      <c r="F6" s="76"/>
      <c r="G6" s="74"/>
      <c r="H6" s="75"/>
      <c r="I6" s="23"/>
      <c r="J6" s="24"/>
    </row>
    <row r="7" spans="1:10" x14ac:dyDescent="0.25">
      <c r="A7" s="22" t="s">
        <v>25</v>
      </c>
      <c r="B7" s="74"/>
      <c r="C7" s="75"/>
      <c r="D7" s="74"/>
      <c r="E7" s="75"/>
      <c r="F7" s="76"/>
      <c r="G7" s="74"/>
      <c r="H7" s="75"/>
      <c r="I7" s="23"/>
      <c r="J7" s="24"/>
    </row>
    <row r="8" spans="1:10" x14ac:dyDescent="0.25">
      <c r="A8" s="22"/>
      <c r="B8" s="74"/>
      <c r="C8" s="75"/>
      <c r="D8" s="74"/>
      <c r="E8" s="75"/>
      <c r="F8" s="76"/>
      <c r="G8" s="74"/>
      <c r="H8" s="75"/>
      <c r="I8" s="23"/>
      <c r="J8" s="24"/>
    </row>
    <row r="9" spans="1:10" x14ac:dyDescent="0.25">
      <c r="A9" s="7"/>
      <c r="B9" s="65"/>
      <c r="C9" s="66"/>
      <c r="D9" s="65"/>
      <c r="E9" s="66"/>
      <c r="F9" s="67"/>
      <c r="G9" s="65">
        <f>B9-C9</f>
        <v>0</v>
      </c>
      <c r="H9" s="66">
        <f>D9-E9</f>
        <v>0</v>
      </c>
      <c r="I9" s="20" t="str">
        <f>IF(C9=0, "-", IF(G9/C9&lt;10, G9/C9, "&gt;999%"))</f>
        <v>-</v>
      </c>
      <c r="J9" s="21" t="str">
        <f>IF(E9=0, "-", IF(H9/E9&lt;10, H9/E9, "&gt;999%"))</f>
        <v>-</v>
      </c>
    </row>
    <row r="10" spans="1:10" x14ac:dyDescent="0.25">
      <c r="A10" s="1"/>
      <c r="B10" s="68"/>
      <c r="C10" s="69"/>
      <c r="D10" s="68"/>
      <c r="E10" s="69"/>
      <c r="F10" s="70"/>
      <c r="G10" s="68"/>
      <c r="H10" s="69"/>
      <c r="I10" s="5"/>
      <c r="J10" s="6"/>
    </row>
    <row r="11" spans="1:10" s="43" customFormat="1" x14ac:dyDescent="0.25">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5">
      <c r="A12" s="22"/>
      <c r="B12" s="78"/>
      <c r="C12" s="79"/>
      <c r="D12" s="78"/>
      <c r="E12" s="79"/>
      <c r="F12" s="80"/>
      <c r="G12" s="78"/>
      <c r="H12" s="79"/>
      <c r="I12" s="54"/>
      <c r="J12" s="55"/>
    </row>
    <row r="13" spans="1:10" x14ac:dyDescent="0.25">
      <c r="A13" s="22" t="s">
        <v>27</v>
      </c>
      <c r="B13" s="65"/>
      <c r="C13" s="66"/>
      <c r="D13" s="65"/>
      <c r="E13" s="66"/>
      <c r="F13" s="67"/>
      <c r="G13" s="65"/>
      <c r="H13" s="66"/>
      <c r="I13" s="20"/>
      <c r="J13" s="21"/>
    </row>
    <row r="14" spans="1:10" x14ac:dyDescent="0.25">
      <c r="A14" s="22"/>
      <c r="B14" s="65"/>
      <c r="C14" s="66"/>
      <c r="D14" s="65"/>
      <c r="E14" s="66"/>
      <c r="F14" s="67"/>
      <c r="G14" s="65"/>
      <c r="H14" s="66"/>
      <c r="I14" s="20"/>
      <c r="J14" s="21"/>
    </row>
    <row r="15" spans="1:10" x14ac:dyDescent="0.25">
      <c r="A15" s="7" t="s">
        <v>176</v>
      </c>
      <c r="B15" s="65">
        <v>10</v>
      </c>
      <c r="C15" s="66">
        <v>24</v>
      </c>
      <c r="D15" s="65">
        <v>73</v>
      </c>
      <c r="E15" s="66">
        <v>138</v>
      </c>
      <c r="F15" s="67"/>
      <c r="G15" s="65">
        <f t="shared" ref="G15:G41" si="0">B15-C15</f>
        <v>-14</v>
      </c>
      <c r="H15" s="66">
        <f t="shared" ref="H15:H41" si="1">D15-E15</f>
        <v>-65</v>
      </c>
      <c r="I15" s="20">
        <f t="shared" ref="I15:I41" si="2">IF(C15=0, "-", IF(G15/C15&lt;10, G15/C15, "&gt;999%"))</f>
        <v>-0.58333333333333337</v>
      </c>
      <c r="J15" s="21">
        <f t="shared" ref="J15:J41" si="3">IF(E15=0, "-", IF(H15/E15&lt;10, H15/E15, "&gt;999%"))</f>
        <v>-0.47101449275362317</v>
      </c>
    </row>
    <row r="16" spans="1:10" x14ac:dyDescent="0.25">
      <c r="A16" s="7" t="s">
        <v>175</v>
      </c>
      <c r="B16" s="65">
        <v>3</v>
      </c>
      <c r="C16" s="66">
        <v>2</v>
      </c>
      <c r="D16" s="65">
        <v>34</v>
      </c>
      <c r="E16" s="66">
        <v>20</v>
      </c>
      <c r="F16" s="67"/>
      <c r="G16" s="65">
        <f t="shared" si="0"/>
        <v>1</v>
      </c>
      <c r="H16" s="66">
        <f t="shared" si="1"/>
        <v>14</v>
      </c>
      <c r="I16" s="20">
        <f t="shared" si="2"/>
        <v>0.5</v>
      </c>
      <c r="J16" s="21">
        <f t="shared" si="3"/>
        <v>0.7</v>
      </c>
    </row>
    <row r="17" spans="1:10" x14ac:dyDescent="0.25">
      <c r="A17" s="7" t="s">
        <v>174</v>
      </c>
      <c r="B17" s="65">
        <v>0</v>
      </c>
      <c r="C17" s="66">
        <v>5</v>
      </c>
      <c r="D17" s="65">
        <v>35</v>
      </c>
      <c r="E17" s="66">
        <v>29</v>
      </c>
      <c r="F17" s="67"/>
      <c r="G17" s="65">
        <f t="shared" si="0"/>
        <v>-5</v>
      </c>
      <c r="H17" s="66">
        <f t="shared" si="1"/>
        <v>6</v>
      </c>
      <c r="I17" s="20">
        <f t="shared" si="2"/>
        <v>-1</v>
      </c>
      <c r="J17" s="21">
        <f t="shared" si="3"/>
        <v>0.20689655172413793</v>
      </c>
    </row>
    <row r="18" spans="1:10" x14ac:dyDescent="0.25">
      <c r="A18" s="7" t="s">
        <v>173</v>
      </c>
      <c r="B18" s="65">
        <v>413</v>
      </c>
      <c r="C18" s="66">
        <v>37</v>
      </c>
      <c r="D18" s="65">
        <v>1489</v>
      </c>
      <c r="E18" s="66">
        <v>709</v>
      </c>
      <c r="F18" s="67"/>
      <c r="G18" s="65">
        <f t="shared" si="0"/>
        <v>376</v>
      </c>
      <c r="H18" s="66">
        <f t="shared" si="1"/>
        <v>780</v>
      </c>
      <c r="I18" s="20" t="str">
        <f t="shared" si="2"/>
        <v>&gt;999%</v>
      </c>
      <c r="J18" s="21">
        <f t="shared" si="3"/>
        <v>1.1001410437235544</v>
      </c>
    </row>
    <row r="19" spans="1:10" x14ac:dyDescent="0.25">
      <c r="A19" s="7" t="s">
        <v>172</v>
      </c>
      <c r="B19" s="65">
        <v>32</v>
      </c>
      <c r="C19" s="66">
        <v>25</v>
      </c>
      <c r="D19" s="65">
        <v>245</v>
      </c>
      <c r="E19" s="66">
        <v>396</v>
      </c>
      <c r="F19" s="67"/>
      <c r="G19" s="65">
        <f t="shared" si="0"/>
        <v>7</v>
      </c>
      <c r="H19" s="66">
        <f t="shared" si="1"/>
        <v>-151</v>
      </c>
      <c r="I19" s="20">
        <f t="shared" si="2"/>
        <v>0.28000000000000003</v>
      </c>
      <c r="J19" s="21">
        <f t="shared" si="3"/>
        <v>-0.38131313131313133</v>
      </c>
    </row>
    <row r="20" spans="1:10" x14ac:dyDescent="0.25">
      <c r="A20" s="7" t="s">
        <v>171</v>
      </c>
      <c r="B20" s="65">
        <v>16</v>
      </c>
      <c r="C20" s="66">
        <v>22</v>
      </c>
      <c r="D20" s="65">
        <v>175</v>
      </c>
      <c r="E20" s="66">
        <v>373</v>
      </c>
      <c r="F20" s="67"/>
      <c r="G20" s="65">
        <f t="shared" si="0"/>
        <v>-6</v>
      </c>
      <c r="H20" s="66">
        <f t="shared" si="1"/>
        <v>-198</v>
      </c>
      <c r="I20" s="20">
        <f t="shared" si="2"/>
        <v>-0.27272727272727271</v>
      </c>
      <c r="J20" s="21">
        <f t="shared" si="3"/>
        <v>-0.53083109919571048</v>
      </c>
    </row>
    <row r="21" spans="1:10" x14ac:dyDescent="0.25">
      <c r="A21" s="7" t="s">
        <v>170</v>
      </c>
      <c r="B21" s="65">
        <v>0</v>
      </c>
      <c r="C21" s="66">
        <v>2</v>
      </c>
      <c r="D21" s="65">
        <v>6</v>
      </c>
      <c r="E21" s="66">
        <v>11</v>
      </c>
      <c r="F21" s="67"/>
      <c r="G21" s="65">
        <f t="shared" si="0"/>
        <v>-2</v>
      </c>
      <c r="H21" s="66">
        <f t="shared" si="1"/>
        <v>-5</v>
      </c>
      <c r="I21" s="20">
        <f t="shared" si="2"/>
        <v>-1</v>
      </c>
      <c r="J21" s="21">
        <f t="shared" si="3"/>
        <v>-0.45454545454545453</v>
      </c>
    </row>
    <row r="22" spans="1:10" x14ac:dyDescent="0.25">
      <c r="A22" s="7" t="s">
        <v>169</v>
      </c>
      <c r="B22" s="65">
        <v>4</v>
      </c>
      <c r="C22" s="66">
        <v>0</v>
      </c>
      <c r="D22" s="65">
        <v>68</v>
      </c>
      <c r="E22" s="66">
        <v>50</v>
      </c>
      <c r="F22" s="67"/>
      <c r="G22" s="65">
        <f t="shared" si="0"/>
        <v>4</v>
      </c>
      <c r="H22" s="66">
        <f t="shared" si="1"/>
        <v>18</v>
      </c>
      <c r="I22" s="20" t="str">
        <f t="shared" si="2"/>
        <v>-</v>
      </c>
      <c r="J22" s="21">
        <f t="shared" si="3"/>
        <v>0.36</v>
      </c>
    </row>
    <row r="23" spans="1:10" x14ac:dyDescent="0.25">
      <c r="A23" s="7" t="s">
        <v>168</v>
      </c>
      <c r="B23" s="65">
        <v>74</v>
      </c>
      <c r="C23" s="66">
        <v>48</v>
      </c>
      <c r="D23" s="65">
        <v>586</v>
      </c>
      <c r="E23" s="66">
        <v>605</v>
      </c>
      <c r="F23" s="67"/>
      <c r="G23" s="65">
        <f t="shared" si="0"/>
        <v>26</v>
      </c>
      <c r="H23" s="66">
        <f t="shared" si="1"/>
        <v>-19</v>
      </c>
      <c r="I23" s="20">
        <f t="shared" si="2"/>
        <v>0.54166666666666663</v>
      </c>
      <c r="J23" s="21">
        <f t="shared" si="3"/>
        <v>-3.1404958677685953E-2</v>
      </c>
    </row>
    <row r="24" spans="1:10" x14ac:dyDescent="0.25">
      <c r="A24" s="7" t="s">
        <v>167</v>
      </c>
      <c r="B24" s="65">
        <v>18</v>
      </c>
      <c r="C24" s="66">
        <v>12</v>
      </c>
      <c r="D24" s="65">
        <v>113</v>
      </c>
      <c r="E24" s="66">
        <v>124</v>
      </c>
      <c r="F24" s="67"/>
      <c r="G24" s="65">
        <f t="shared" si="0"/>
        <v>6</v>
      </c>
      <c r="H24" s="66">
        <f t="shared" si="1"/>
        <v>-11</v>
      </c>
      <c r="I24" s="20">
        <f t="shared" si="2"/>
        <v>0.5</v>
      </c>
      <c r="J24" s="21">
        <f t="shared" si="3"/>
        <v>-8.8709677419354843E-2</v>
      </c>
    </row>
    <row r="25" spans="1:10" x14ac:dyDescent="0.25">
      <c r="A25" s="7" t="s">
        <v>166</v>
      </c>
      <c r="B25" s="65">
        <v>3</v>
      </c>
      <c r="C25" s="66">
        <v>9</v>
      </c>
      <c r="D25" s="65">
        <v>71</v>
      </c>
      <c r="E25" s="66">
        <v>73</v>
      </c>
      <c r="F25" s="67"/>
      <c r="G25" s="65">
        <f t="shared" si="0"/>
        <v>-6</v>
      </c>
      <c r="H25" s="66">
        <f t="shared" si="1"/>
        <v>-2</v>
      </c>
      <c r="I25" s="20">
        <f t="shared" si="2"/>
        <v>-0.66666666666666663</v>
      </c>
      <c r="J25" s="21">
        <f t="shared" si="3"/>
        <v>-2.7397260273972601E-2</v>
      </c>
    </row>
    <row r="26" spans="1:10" x14ac:dyDescent="0.25">
      <c r="A26" s="7" t="s">
        <v>165</v>
      </c>
      <c r="B26" s="65">
        <v>1</v>
      </c>
      <c r="C26" s="66">
        <v>0</v>
      </c>
      <c r="D26" s="65">
        <v>1</v>
      </c>
      <c r="E26" s="66">
        <v>0</v>
      </c>
      <c r="F26" s="67"/>
      <c r="G26" s="65">
        <f t="shared" si="0"/>
        <v>1</v>
      </c>
      <c r="H26" s="66">
        <f t="shared" si="1"/>
        <v>1</v>
      </c>
      <c r="I26" s="20" t="str">
        <f t="shared" si="2"/>
        <v>-</v>
      </c>
      <c r="J26" s="21" t="str">
        <f t="shared" si="3"/>
        <v>-</v>
      </c>
    </row>
    <row r="27" spans="1:10" x14ac:dyDescent="0.25">
      <c r="A27" s="7" t="s">
        <v>164</v>
      </c>
      <c r="B27" s="65">
        <v>3</v>
      </c>
      <c r="C27" s="66">
        <v>1</v>
      </c>
      <c r="D27" s="65">
        <v>37</v>
      </c>
      <c r="E27" s="66">
        <v>34</v>
      </c>
      <c r="F27" s="67"/>
      <c r="G27" s="65">
        <f t="shared" si="0"/>
        <v>2</v>
      </c>
      <c r="H27" s="66">
        <f t="shared" si="1"/>
        <v>3</v>
      </c>
      <c r="I27" s="20">
        <f t="shared" si="2"/>
        <v>2</v>
      </c>
      <c r="J27" s="21">
        <f t="shared" si="3"/>
        <v>8.8235294117647065E-2</v>
      </c>
    </row>
    <row r="28" spans="1:10" x14ac:dyDescent="0.25">
      <c r="A28" s="7" t="s">
        <v>163</v>
      </c>
      <c r="B28" s="65">
        <v>290</v>
      </c>
      <c r="C28" s="66">
        <v>335</v>
      </c>
      <c r="D28" s="65">
        <v>3882</v>
      </c>
      <c r="E28" s="66">
        <v>4412</v>
      </c>
      <c r="F28" s="67"/>
      <c r="G28" s="65">
        <f t="shared" si="0"/>
        <v>-45</v>
      </c>
      <c r="H28" s="66">
        <f t="shared" si="1"/>
        <v>-530</v>
      </c>
      <c r="I28" s="20">
        <f t="shared" si="2"/>
        <v>-0.13432835820895522</v>
      </c>
      <c r="J28" s="21">
        <f t="shared" si="3"/>
        <v>-0.12012692656391659</v>
      </c>
    </row>
    <row r="29" spans="1:10" x14ac:dyDescent="0.25">
      <c r="A29" s="7" t="s">
        <v>162</v>
      </c>
      <c r="B29" s="65">
        <v>231</v>
      </c>
      <c r="C29" s="66">
        <v>118</v>
      </c>
      <c r="D29" s="65">
        <v>2021</v>
      </c>
      <c r="E29" s="66">
        <v>1739</v>
      </c>
      <c r="F29" s="67"/>
      <c r="G29" s="65">
        <f t="shared" si="0"/>
        <v>113</v>
      </c>
      <c r="H29" s="66">
        <f t="shared" si="1"/>
        <v>282</v>
      </c>
      <c r="I29" s="20">
        <f t="shared" si="2"/>
        <v>0.9576271186440678</v>
      </c>
      <c r="J29" s="21">
        <f t="shared" si="3"/>
        <v>0.16216216216216217</v>
      </c>
    </row>
    <row r="30" spans="1:10" x14ac:dyDescent="0.25">
      <c r="A30" s="7" t="s">
        <v>161</v>
      </c>
      <c r="B30" s="65">
        <v>31</v>
      </c>
      <c r="C30" s="66">
        <v>19</v>
      </c>
      <c r="D30" s="65">
        <v>176</v>
      </c>
      <c r="E30" s="66">
        <v>251</v>
      </c>
      <c r="F30" s="67"/>
      <c r="G30" s="65">
        <f t="shared" si="0"/>
        <v>12</v>
      </c>
      <c r="H30" s="66">
        <f t="shared" si="1"/>
        <v>-75</v>
      </c>
      <c r="I30" s="20">
        <f t="shared" si="2"/>
        <v>0.63157894736842102</v>
      </c>
      <c r="J30" s="21">
        <f t="shared" si="3"/>
        <v>-0.29880478087649404</v>
      </c>
    </row>
    <row r="31" spans="1:10" x14ac:dyDescent="0.25">
      <c r="A31" s="7" t="s">
        <v>159</v>
      </c>
      <c r="B31" s="65">
        <v>3</v>
      </c>
      <c r="C31" s="66">
        <v>4</v>
      </c>
      <c r="D31" s="65">
        <v>30</v>
      </c>
      <c r="E31" s="66">
        <v>36</v>
      </c>
      <c r="F31" s="67"/>
      <c r="G31" s="65">
        <f t="shared" si="0"/>
        <v>-1</v>
      </c>
      <c r="H31" s="66">
        <f t="shared" si="1"/>
        <v>-6</v>
      </c>
      <c r="I31" s="20">
        <f t="shared" si="2"/>
        <v>-0.25</v>
      </c>
      <c r="J31" s="21">
        <f t="shared" si="3"/>
        <v>-0.16666666666666666</v>
      </c>
    </row>
    <row r="32" spans="1:10" x14ac:dyDescent="0.25">
      <c r="A32" s="7" t="s">
        <v>158</v>
      </c>
      <c r="B32" s="65">
        <v>26</v>
      </c>
      <c r="C32" s="66">
        <v>11</v>
      </c>
      <c r="D32" s="65">
        <v>68</v>
      </c>
      <c r="E32" s="66">
        <v>111</v>
      </c>
      <c r="F32" s="67"/>
      <c r="G32" s="65">
        <f t="shared" si="0"/>
        <v>15</v>
      </c>
      <c r="H32" s="66">
        <f t="shared" si="1"/>
        <v>-43</v>
      </c>
      <c r="I32" s="20">
        <f t="shared" si="2"/>
        <v>1.3636363636363635</v>
      </c>
      <c r="J32" s="21">
        <f t="shared" si="3"/>
        <v>-0.38738738738738737</v>
      </c>
    </row>
    <row r="33" spans="1:10" x14ac:dyDescent="0.25">
      <c r="A33" s="7" t="s">
        <v>157</v>
      </c>
      <c r="B33" s="65">
        <v>1</v>
      </c>
      <c r="C33" s="66">
        <v>0</v>
      </c>
      <c r="D33" s="65">
        <v>14</v>
      </c>
      <c r="E33" s="66">
        <v>32</v>
      </c>
      <c r="F33" s="67"/>
      <c r="G33" s="65">
        <f t="shared" si="0"/>
        <v>1</v>
      </c>
      <c r="H33" s="66">
        <f t="shared" si="1"/>
        <v>-18</v>
      </c>
      <c r="I33" s="20" t="str">
        <f t="shared" si="2"/>
        <v>-</v>
      </c>
      <c r="J33" s="21">
        <f t="shared" si="3"/>
        <v>-0.5625</v>
      </c>
    </row>
    <row r="34" spans="1:10" x14ac:dyDescent="0.25">
      <c r="A34" s="7" t="s">
        <v>156</v>
      </c>
      <c r="B34" s="65">
        <v>4</v>
      </c>
      <c r="C34" s="66">
        <v>5</v>
      </c>
      <c r="D34" s="65">
        <v>81</v>
      </c>
      <c r="E34" s="66">
        <v>84</v>
      </c>
      <c r="F34" s="67"/>
      <c r="G34" s="65">
        <f t="shared" si="0"/>
        <v>-1</v>
      </c>
      <c r="H34" s="66">
        <f t="shared" si="1"/>
        <v>-3</v>
      </c>
      <c r="I34" s="20">
        <f t="shared" si="2"/>
        <v>-0.2</v>
      </c>
      <c r="J34" s="21">
        <f t="shared" si="3"/>
        <v>-3.5714285714285712E-2</v>
      </c>
    </row>
    <row r="35" spans="1:10" x14ac:dyDescent="0.25">
      <c r="A35" s="7" t="s">
        <v>155</v>
      </c>
      <c r="B35" s="65">
        <v>15</v>
      </c>
      <c r="C35" s="66">
        <v>3</v>
      </c>
      <c r="D35" s="65">
        <v>128</v>
      </c>
      <c r="E35" s="66">
        <v>228</v>
      </c>
      <c r="F35" s="67"/>
      <c r="G35" s="65">
        <f t="shared" si="0"/>
        <v>12</v>
      </c>
      <c r="H35" s="66">
        <f t="shared" si="1"/>
        <v>-100</v>
      </c>
      <c r="I35" s="20">
        <f t="shared" si="2"/>
        <v>4</v>
      </c>
      <c r="J35" s="21">
        <f t="shared" si="3"/>
        <v>-0.43859649122807015</v>
      </c>
    </row>
    <row r="36" spans="1:10" x14ac:dyDescent="0.25">
      <c r="A36" s="7" t="s">
        <v>154</v>
      </c>
      <c r="B36" s="65">
        <v>22</v>
      </c>
      <c r="C36" s="66">
        <v>5</v>
      </c>
      <c r="D36" s="65">
        <v>217</v>
      </c>
      <c r="E36" s="66">
        <v>171</v>
      </c>
      <c r="F36" s="67"/>
      <c r="G36" s="65">
        <f t="shared" si="0"/>
        <v>17</v>
      </c>
      <c r="H36" s="66">
        <f t="shared" si="1"/>
        <v>46</v>
      </c>
      <c r="I36" s="20">
        <f t="shared" si="2"/>
        <v>3.4</v>
      </c>
      <c r="J36" s="21">
        <f t="shared" si="3"/>
        <v>0.26900584795321636</v>
      </c>
    </row>
    <row r="37" spans="1:10" x14ac:dyDescent="0.25">
      <c r="A37" s="7" t="s">
        <v>153</v>
      </c>
      <c r="B37" s="65">
        <v>4</v>
      </c>
      <c r="C37" s="66">
        <v>0</v>
      </c>
      <c r="D37" s="65">
        <v>24</v>
      </c>
      <c r="E37" s="66">
        <v>79</v>
      </c>
      <c r="F37" s="67"/>
      <c r="G37" s="65">
        <f t="shared" si="0"/>
        <v>4</v>
      </c>
      <c r="H37" s="66">
        <f t="shared" si="1"/>
        <v>-55</v>
      </c>
      <c r="I37" s="20" t="str">
        <f t="shared" si="2"/>
        <v>-</v>
      </c>
      <c r="J37" s="21">
        <f t="shared" si="3"/>
        <v>-0.69620253164556967</v>
      </c>
    </row>
    <row r="38" spans="1:10" x14ac:dyDescent="0.25">
      <c r="A38" s="7" t="s">
        <v>152</v>
      </c>
      <c r="B38" s="65">
        <v>230</v>
      </c>
      <c r="C38" s="66">
        <v>152</v>
      </c>
      <c r="D38" s="65">
        <v>2090</v>
      </c>
      <c r="E38" s="66">
        <v>2036</v>
      </c>
      <c r="F38" s="67"/>
      <c r="G38" s="65">
        <f t="shared" si="0"/>
        <v>78</v>
      </c>
      <c r="H38" s="66">
        <f t="shared" si="1"/>
        <v>54</v>
      </c>
      <c r="I38" s="20">
        <f t="shared" si="2"/>
        <v>0.51315789473684215</v>
      </c>
      <c r="J38" s="21">
        <f t="shared" si="3"/>
        <v>2.6522593320235755E-2</v>
      </c>
    </row>
    <row r="39" spans="1:10" x14ac:dyDescent="0.25">
      <c r="A39" s="7" t="s">
        <v>151</v>
      </c>
      <c r="B39" s="65">
        <v>7</v>
      </c>
      <c r="C39" s="66">
        <v>0</v>
      </c>
      <c r="D39" s="65">
        <v>31</v>
      </c>
      <c r="E39" s="66">
        <v>45</v>
      </c>
      <c r="F39" s="67"/>
      <c r="G39" s="65">
        <f t="shared" si="0"/>
        <v>7</v>
      </c>
      <c r="H39" s="66">
        <f t="shared" si="1"/>
        <v>-14</v>
      </c>
      <c r="I39" s="20" t="str">
        <f t="shared" si="2"/>
        <v>-</v>
      </c>
      <c r="J39" s="21">
        <f t="shared" si="3"/>
        <v>-0.31111111111111112</v>
      </c>
    </row>
    <row r="40" spans="1:10" x14ac:dyDescent="0.25">
      <c r="A40" s="7" t="s">
        <v>150</v>
      </c>
      <c r="B40" s="65">
        <v>43</v>
      </c>
      <c r="C40" s="66">
        <v>46</v>
      </c>
      <c r="D40" s="65">
        <v>442</v>
      </c>
      <c r="E40" s="66">
        <v>357</v>
      </c>
      <c r="F40" s="67"/>
      <c r="G40" s="65">
        <f t="shared" si="0"/>
        <v>-3</v>
      </c>
      <c r="H40" s="66">
        <f t="shared" si="1"/>
        <v>85</v>
      </c>
      <c r="I40" s="20">
        <f t="shared" si="2"/>
        <v>-6.5217391304347824E-2</v>
      </c>
      <c r="J40" s="21">
        <f t="shared" si="3"/>
        <v>0.23809523809523808</v>
      </c>
    </row>
    <row r="41" spans="1:10" x14ac:dyDescent="0.25">
      <c r="A41" s="7" t="s">
        <v>160</v>
      </c>
      <c r="B41" s="65">
        <v>14</v>
      </c>
      <c r="C41" s="66">
        <v>8</v>
      </c>
      <c r="D41" s="65">
        <v>91</v>
      </c>
      <c r="E41" s="66">
        <v>81</v>
      </c>
      <c r="F41" s="67"/>
      <c r="G41" s="65">
        <f t="shared" si="0"/>
        <v>6</v>
      </c>
      <c r="H41" s="66">
        <f t="shared" si="1"/>
        <v>10</v>
      </c>
      <c r="I41" s="20">
        <f t="shared" si="2"/>
        <v>0.75</v>
      </c>
      <c r="J41" s="21">
        <f t="shared" si="3"/>
        <v>0.12345679012345678</v>
      </c>
    </row>
    <row r="42" spans="1:10" x14ac:dyDescent="0.25">
      <c r="A42" s="7"/>
      <c r="B42" s="65"/>
      <c r="C42" s="66"/>
      <c r="D42" s="65"/>
      <c r="E42" s="66"/>
      <c r="F42" s="67"/>
      <c r="G42" s="65"/>
      <c r="H42" s="66"/>
      <c r="I42" s="20"/>
      <c r="J42" s="21"/>
    </row>
    <row r="43" spans="1:10" s="43" customFormat="1" x14ac:dyDescent="0.25">
      <c r="A43" s="27" t="s">
        <v>28</v>
      </c>
      <c r="B43" s="71">
        <f>SUM(B15:B42)</f>
        <v>1498</v>
      </c>
      <c r="C43" s="72">
        <f>SUM(C15:C42)</f>
        <v>893</v>
      </c>
      <c r="D43" s="71">
        <f>SUM(D15:D42)</f>
        <v>12228</v>
      </c>
      <c r="E43" s="72">
        <f>SUM(E15:E42)</f>
        <v>12224</v>
      </c>
      <c r="F43" s="73"/>
      <c r="G43" s="71">
        <f>B43-C43</f>
        <v>605</v>
      </c>
      <c r="H43" s="72">
        <f>D43-E43</f>
        <v>4</v>
      </c>
      <c r="I43" s="37">
        <f>IF(C43=0, "-", G43/C43)</f>
        <v>0.67749160134378494</v>
      </c>
      <c r="J43" s="38">
        <f>IF(E43=0, "-", H43/E43)</f>
        <v>3.2722513089005238E-4</v>
      </c>
    </row>
    <row r="44" spans="1:10" s="43" customFormat="1" x14ac:dyDescent="0.25">
      <c r="A44" s="27" t="s">
        <v>0</v>
      </c>
      <c r="B44" s="71">
        <f>B11+B43</f>
        <v>1498</v>
      </c>
      <c r="C44" s="77">
        <f>C11+C43</f>
        <v>893</v>
      </c>
      <c r="D44" s="71">
        <f>D11+D43</f>
        <v>12228</v>
      </c>
      <c r="E44" s="77">
        <f>E11+E43</f>
        <v>12224</v>
      </c>
      <c r="F44" s="73"/>
      <c r="G44" s="71">
        <f>B44-C44</f>
        <v>605</v>
      </c>
      <c r="H44" s="72">
        <f>D44-E44</f>
        <v>4</v>
      </c>
      <c r="I44" s="37">
        <f>IF(C44=0, "-", G44/C44)</f>
        <v>0.67749160134378494</v>
      </c>
      <c r="J44" s="38">
        <f>IF(E44=0, "-", H44/E44)</f>
        <v>3.2722513089005238E-4</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23"/>
  <sheetViews>
    <sheetView tabSelected="1" zoomScaleNormal="100" workbookViewId="0">
      <selection activeCell="M1" sqref="M1"/>
    </sheetView>
  </sheetViews>
  <sheetFormatPr defaultRowHeight="13.2" x14ac:dyDescent="0.25"/>
  <cols>
    <col min="1" max="1" width="29.88671875" bestFit="1" customWidth="1"/>
    <col min="2" max="2" width="7.33203125" bestFit="1" customWidth="1"/>
    <col min="3" max="3" width="7.33203125" customWidth="1"/>
    <col min="4" max="4" width="7.33203125" bestFit="1" customWidth="1"/>
    <col min="5" max="5" width="7.33203125" customWidth="1"/>
    <col min="6" max="6" width="7.33203125" bestFit="1" customWidth="1"/>
    <col min="7" max="7" width="7.33203125" customWidth="1"/>
    <col min="8" max="8" width="7.33203125" bestFit="1" customWidth="1"/>
    <col min="9" max="9" width="7.33203125" customWidth="1"/>
    <col min="10" max="11" width="7.664062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92</v>
      </c>
      <c r="B2" s="202" t="s">
        <v>83</v>
      </c>
      <c r="C2" s="198"/>
      <c r="D2" s="198"/>
      <c r="E2" s="203"/>
      <c r="F2" s="203"/>
      <c r="G2" s="203"/>
      <c r="H2" s="203"/>
      <c r="I2" s="203"/>
      <c r="J2" s="203"/>
      <c r="K2" s="203"/>
    </row>
    <row r="4" spans="1:11" ht="15.6" x14ac:dyDescent="0.3">
      <c r="A4" s="164" t="s">
        <v>94</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94</v>
      </c>
      <c r="B6" s="61" t="s">
        <v>12</v>
      </c>
      <c r="C6" s="62" t="s">
        <v>13</v>
      </c>
      <c r="D6" s="61" t="s">
        <v>12</v>
      </c>
      <c r="E6" s="63" t="s">
        <v>13</v>
      </c>
      <c r="F6" s="62" t="s">
        <v>12</v>
      </c>
      <c r="G6" s="62" t="s">
        <v>13</v>
      </c>
      <c r="H6" s="61" t="s">
        <v>12</v>
      </c>
      <c r="I6" s="63" t="s">
        <v>13</v>
      </c>
      <c r="J6" s="61"/>
      <c r="K6" s="63"/>
    </row>
    <row r="7" spans="1:11" x14ac:dyDescent="0.25">
      <c r="A7" s="7" t="s">
        <v>177</v>
      </c>
      <c r="B7" s="65">
        <v>1</v>
      </c>
      <c r="C7" s="34">
        <f>IF(B11=0, "-", B7/B11)</f>
        <v>8.3333333333333329E-2</v>
      </c>
      <c r="D7" s="65">
        <v>0</v>
      </c>
      <c r="E7" s="9">
        <f>IF(D11=0, "-", D7/D11)</f>
        <v>0</v>
      </c>
      <c r="F7" s="81">
        <v>14</v>
      </c>
      <c r="G7" s="34">
        <f>IF(F11=0, "-", F7/F11)</f>
        <v>0.14736842105263157</v>
      </c>
      <c r="H7" s="65">
        <v>13</v>
      </c>
      <c r="I7" s="9">
        <f>IF(H11=0, "-", H7/H11)</f>
        <v>0.13131313131313133</v>
      </c>
      <c r="J7" s="8" t="str">
        <f>IF(D7=0, "-", IF((B7-D7)/D7&lt;10, (B7-D7)/D7, "&gt;999%"))</f>
        <v>-</v>
      </c>
      <c r="K7" s="9">
        <f>IF(H7=0, "-", IF((F7-H7)/H7&lt;10, (F7-H7)/H7, "&gt;999%"))</f>
        <v>7.6923076923076927E-2</v>
      </c>
    </row>
    <row r="8" spans="1:11" x14ac:dyDescent="0.25">
      <c r="A8" s="7" t="s">
        <v>178</v>
      </c>
      <c r="B8" s="65">
        <v>11</v>
      </c>
      <c r="C8" s="34">
        <f>IF(B11=0, "-", B8/B11)</f>
        <v>0.91666666666666663</v>
      </c>
      <c r="D8" s="65">
        <v>3</v>
      </c>
      <c r="E8" s="9">
        <f>IF(D11=0, "-", D8/D11)</f>
        <v>1</v>
      </c>
      <c r="F8" s="81">
        <v>72</v>
      </c>
      <c r="G8" s="34">
        <f>IF(F11=0, "-", F8/F11)</f>
        <v>0.75789473684210529</v>
      </c>
      <c r="H8" s="65">
        <v>81</v>
      </c>
      <c r="I8" s="9">
        <f>IF(H11=0, "-", H8/H11)</f>
        <v>0.81818181818181823</v>
      </c>
      <c r="J8" s="8">
        <f>IF(D8=0, "-", IF((B8-D8)/D8&lt;10, (B8-D8)/D8, "&gt;999%"))</f>
        <v>2.6666666666666665</v>
      </c>
      <c r="K8" s="9">
        <f>IF(H8=0, "-", IF((F8-H8)/H8&lt;10, (F8-H8)/H8, "&gt;999%"))</f>
        <v>-0.1111111111111111</v>
      </c>
    </row>
    <row r="9" spans="1:11" x14ac:dyDescent="0.25">
      <c r="A9" s="7" t="s">
        <v>179</v>
      </c>
      <c r="B9" s="65">
        <v>0</v>
      </c>
      <c r="C9" s="34">
        <f>IF(B11=0, "-", B9/B11)</f>
        <v>0</v>
      </c>
      <c r="D9" s="65">
        <v>0</v>
      </c>
      <c r="E9" s="9">
        <f>IF(D11=0, "-", D9/D11)</f>
        <v>0</v>
      </c>
      <c r="F9" s="81">
        <v>9</v>
      </c>
      <c r="G9" s="34">
        <f>IF(F11=0, "-", F9/F11)</f>
        <v>9.4736842105263161E-2</v>
      </c>
      <c r="H9" s="65">
        <v>5</v>
      </c>
      <c r="I9" s="9">
        <f>IF(H11=0, "-", H9/H11)</f>
        <v>5.0505050505050504E-2</v>
      </c>
      <c r="J9" s="8" t="str">
        <f>IF(D9=0, "-", IF((B9-D9)/D9&lt;10, (B9-D9)/D9, "&gt;999%"))</f>
        <v>-</v>
      </c>
      <c r="K9" s="9">
        <f>IF(H9=0, "-", IF((F9-H9)/H9&lt;10, (F9-H9)/H9, "&gt;999%"))</f>
        <v>0.8</v>
      </c>
    </row>
    <row r="10" spans="1:11" x14ac:dyDescent="0.25">
      <c r="A10" s="2"/>
      <c r="B10" s="68"/>
      <c r="C10" s="33"/>
      <c r="D10" s="68"/>
      <c r="E10" s="6"/>
      <c r="F10" s="82"/>
      <c r="G10" s="33"/>
      <c r="H10" s="68"/>
      <c r="I10" s="6"/>
      <c r="J10" s="5"/>
      <c r="K10" s="6"/>
    </row>
    <row r="11" spans="1:11" s="43" customFormat="1" x14ac:dyDescent="0.25">
      <c r="A11" s="162" t="s">
        <v>514</v>
      </c>
      <c r="B11" s="71">
        <f>SUM(B7:B10)</f>
        <v>12</v>
      </c>
      <c r="C11" s="40">
        <f>B11/1498</f>
        <v>8.0106809078771702E-3</v>
      </c>
      <c r="D11" s="71">
        <f>SUM(D7:D10)</f>
        <v>3</v>
      </c>
      <c r="E11" s="41">
        <f>D11/893</f>
        <v>3.3594624860022394E-3</v>
      </c>
      <c r="F11" s="77">
        <f>SUM(F7:F10)</f>
        <v>95</v>
      </c>
      <c r="G11" s="42">
        <f>F11/12228</f>
        <v>7.7690546287209686E-3</v>
      </c>
      <c r="H11" s="71">
        <f>SUM(H7:H10)</f>
        <v>99</v>
      </c>
      <c r="I11" s="41">
        <f>H11/12224</f>
        <v>8.0988219895287965E-3</v>
      </c>
      <c r="J11" s="37">
        <f>IF(D11=0, "-", IF((B11-D11)/D11&lt;10, (B11-D11)/D11, "&gt;999%"))</f>
        <v>3</v>
      </c>
      <c r="K11" s="38">
        <f>IF(H11=0, "-", IF((F11-H11)/H11&lt;10, (F11-H11)/H11, "&gt;999%"))</f>
        <v>-4.0404040404040407E-2</v>
      </c>
    </row>
    <row r="12" spans="1:11" x14ac:dyDescent="0.25">
      <c r="B12" s="83"/>
      <c r="D12" s="83"/>
      <c r="F12" s="83"/>
      <c r="H12" s="83"/>
    </row>
    <row r="13" spans="1:11" s="43" customFormat="1" x14ac:dyDescent="0.25">
      <c r="A13" s="162" t="s">
        <v>514</v>
      </c>
      <c r="B13" s="71">
        <v>12</v>
      </c>
      <c r="C13" s="40">
        <f>B13/1498</f>
        <v>8.0106809078771702E-3</v>
      </c>
      <c r="D13" s="71">
        <v>3</v>
      </c>
      <c r="E13" s="41">
        <f>D13/893</f>
        <v>3.3594624860022394E-3</v>
      </c>
      <c r="F13" s="77">
        <v>95</v>
      </c>
      <c r="G13" s="42">
        <f>F13/12228</f>
        <v>7.7690546287209686E-3</v>
      </c>
      <c r="H13" s="71">
        <v>99</v>
      </c>
      <c r="I13" s="41">
        <f>H13/12224</f>
        <v>8.0988219895287965E-3</v>
      </c>
      <c r="J13" s="37">
        <f>IF(D13=0, "-", IF((B13-D13)/D13&lt;10, (B13-D13)/D13, "&gt;999%"))</f>
        <v>3</v>
      </c>
      <c r="K13" s="38">
        <f>IF(H13=0, "-", IF((F13-H13)/H13&lt;10, (F13-H13)/H13, "&gt;999%"))</f>
        <v>-4.0404040404040407E-2</v>
      </c>
    </row>
    <row r="14" spans="1:11" x14ac:dyDescent="0.25">
      <c r="B14" s="83"/>
      <c r="D14" s="83"/>
      <c r="F14" s="83"/>
      <c r="H14" s="83"/>
    </row>
    <row r="15" spans="1:11" ht="15.6" x14ac:dyDescent="0.3">
      <c r="A15" s="164" t="s">
        <v>95</v>
      </c>
      <c r="B15" s="196" t="s">
        <v>1</v>
      </c>
      <c r="C15" s="200"/>
      <c r="D15" s="200"/>
      <c r="E15" s="197"/>
      <c r="F15" s="196" t="s">
        <v>14</v>
      </c>
      <c r="G15" s="200"/>
      <c r="H15" s="200"/>
      <c r="I15" s="197"/>
      <c r="J15" s="196" t="s">
        <v>15</v>
      </c>
      <c r="K15" s="197"/>
    </row>
    <row r="16" spans="1:11" x14ac:dyDescent="0.25">
      <c r="A16" s="22"/>
      <c r="B16" s="196">
        <f>VALUE(RIGHT($B$2, 4))</f>
        <v>2022</v>
      </c>
      <c r="C16" s="197"/>
      <c r="D16" s="196">
        <f>B16-1</f>
        <v>2021</v>
      </c>
      <c r="E16" s="204"/>
      <c r="F16" s="196">
        <f>B16</f>
        <v>2022</v>
      </c>
      <c r="G16" s="204"/>
      <c r="H16" s="196">
        <f>D16</f>
        <v>2021</v>
      </c>
      <c r="I16" s="204"/>
      <c r="J16" s="140" t="s">
        <v>4</v>
      </c>
      <c r="K16" s="141" t="s">
        <v>2</v>
      </c>
    </row>
    <row r="17" spans="1:11" x14ac:dyDescent="0.25">
      <c r="A17" s="163" t="s">
        <v>117</v>
      </c>
      <c r="B17" s="61" t="s">
        <v>12</v>
      </c>
      <c r="C17" s="62" t="s">
        <v>13</v>
      </c>
      <c r="D17" s="61" t="s">
        <v>12</v>
      </c>
      <c r="E17" s="63" t="s">
        <v>13</v>
      </c>
      <c r="F17" s="62" t="s">
        <v>12</v>
      </c>
      <c r="G17" s="62" t="s">
        <v>13</v>
      </c>
      <c r="H17" s="61" t="s">
        <v>12</v>
      </c>
      <c r="I17" s="63" t="s">
        <v>13</v>
      </c>
      <c r="J17" s="61"/>
      <c r="K17" s="63"/>
    </row>
    <row r="18" spans="1:11" x14ac:dyDescent="0.25">
      <c r="A18" s="7" t="s">
        <v>180</v>
      </c>
      <c r="B18" s="65">
        <v>0</v>
      </c>
      <c r="C18" s="34">
        <f>IF(B30=0, "-", B18/B30)</f>
        <v>0</v>
      </c>
      <c r="D18" s="65">
        <v>0</v>
      </c>
      <c r="E18" s="9">
        <f>IF(D30=0, "-", D18/D30)</f>
        <v>0</v>
      </c>
      <c r="F18" s="81">
        <v>3</v>
      </c>
      <c r="G18" s="34">
        <f>IF(F30=0, "-", F18/F30)</f>
        <v>5.6710775047258983E-3</v>
      </c>
      <c r="H18" s="65">
        <v>11</v>
      </c>
      <c r="I18" s="9">
        <f>IF(H30=0, "-", H18/H30)</f>
        <v>1.5406162464985995E-2</v>
      </c>
      <c r="J18" s="8" t="str">
        <f t="shared" ref="J18:J28" si="0">IF(D18=0, "-", IF((B18-D18)/D18&lt;10, (B18-D18)/D18, "&gt;999%"))</f>
        <v>-</v>
      </c>
      <c r="K18" s="9">
        <f t="shared" ref="K18:K28" si="1">IF(H18=0, "-", IF((F18-H18)/H18&lt;10, (F18-H18)/H18, "&gt;999%"))</f>
        <v>-0.72727272727272729</v>
      </c>
    </row>
    <row r="19" spans="1:11" x14ac:dyDescent="0.25">
      <c r="A19" s="7" t="s">
        <v>181</v>
      </c>
      <c r="B19" s="65">
        <v>0</v>
      </c>
      <c r="C19" s="34">
        <f>IF(B30=0, "-", B19/B30)</f>
        <v>0</v>
      </c>
      <c r="D19" s="65">
        <v>0</v>
      </c>
      <c r="E19" s="9">
        <f>IF(D30=0, "-", D19/D30)</f>
        <v>0</v>
      </c>
      <c r="F19" s="81">
        <v>0</v>
      </c>
      <c r="G19" s="34">
        <f>IF(F30=0, "-", F19/F30)</f>
        <v>0</v>
      </c>
      <c r="H19" s="65">
        <v>18</v>
      </c>
      <c r="I19" s="9">
        <f>IF(H30=0, "-", H19/H30)</f>
        <v>2.5210084033613446E-2</v>
      </c>
      <c r="J19" s="8" t="str">
        <f t="shared" si="0"/>
        <v>-</v>
      </c>
      <c r="K19" s="9">
        <f t="shared" si="1"/>
        <v>-1</v>
      </c>
    </row>
    <row r="20" spans="1:11" x14ac:dyDescent="0.25">
      <c r="A20" s="7" t="s">
        <v>182</v>
      </c>
      <c r="B20" s="65">
        <v>3</v>
      </c>
      <c r="C20" s="34">
        <f>IF(B30=0, "-", B20/B30)</f>
        <v>7.4999999999999997E-2</v>
      </c>
      <c r="D20" s="65">
        <v>0</v>
      </c>
      <c r="E20" s="9">
        <f>IF(D30=0, "-", D20/D30)</f>
        <v>0</v>
      </c>
      <c r="F20" s="81">
        <v>12</v>
      </c>
      <c r="G20" s="34">
        <f>IF(F30=0, "-", F20/F30)</f>
        <v>2.2684310018903593E-2</v>
      </c>
      <c r="H20" s="65">
        <v>0</v>
      </c>
      <c r="I20" s="9">
        <f>IF(H30=0, "-", H20/H30)</f>
        <v>0</v>
      </c>
      <c r="J20" s="8" t="str">
        <f t="shared" si="0"/>
        <v>-</v>
      </c>
      <c r="K20" s="9" t="str">
        <f t="shared" si="1"/>
        <v>-</v>
      </c>
    </row>
    <row r="21" spans="1:11" x14ac:dyDescent="0.25">
      <c r="A21" s="7" t="s">
        <v>183</v>
      </c>
      <c r="B21" s="65">
        <v>7</v>
      </c>
      <c r="C21" s="34">
        <f>IF(B30=0, "-", B21/B30)</f>
        <v>0.17499999999999999</v>
      </c>
      <c r="D21" s="65">
        <v>1</v>
      </c>
      <c r="E21" s="9">
        <f>IF(D30=0, "-", D21/D30)</f>
        <v>0.04</v>
      </c>
      <c r="F21" s="81">
        <v>70</v>
      </c>
      <c r="G21" s="34">
        <f>IF(F30=0, "-", F21/F30)</f>
        <v>0.1323251417769376</v>
      </c>
      <c r="H21" s="65">
        <v>87</v>
      </c>
      <c r="I21" s="9">
        <f>IF(H30=0, "-", H21/H30)</f>
        <v>0.12184873949579832</v>
      </c>
      <c r="J21" s="8">
        <f t="shared" si="0"/>
        <v>6</v>
      </c>
      <c r="K21" s="9">
        <f t="shared" si="1"/>
        <v>-0.19540229885057472</v>
      </c>
    </row>
    <row r="22" spans="1:11" x14ac:dyDescent="0.25">
      <c r="A22" s="7" t="s">
        <v>184</v>
      </c>
      <c r="B22" s="65">
        <v>14</v>
      </c>
      <c r="C22" s="34">
        <f>IF(B30=0, "-", B22/B30)</f>
        <v>0.35</v>
      </c>
      <c r="D22" s="65">
        <v>2</v>
      </c>
      <c r="E22" s="9">
        <f>IF(D30=0, "-", D22/D30)</f>
        <v>0.08</v>
      </c>
      <c r="F22" s="81">
        <v>96</v>
      </c>
      <c r="G22" s="34">
        <f>IF(F30=0, "-", F22/F30)</f>
        <v>0.18147448015122875</v>
      </c>
      <c r="H22" s="65">
        <v>88</v>
      </c>
      <c r="I22" s="9">
        <f>IF(H30=0, "-", H22/H30)</f>
        <v>0.12324929971988796</v>
      </c>
      <c r="J22" s="8">
        <f t="shared" si="0"/>
        <v>6</v>
      </c>
      <c r="K22" s="9">
        <f t="shared" si="1"/>
        <v>9.0909090909090912E-2</v>
      </c>
    </row>
    <row r="23" spans="1:11" x14ac:dyDescent="0.25">
      <c r="A23" s="7" t="s">
        <v>185</v>
      </c>
      <c r="B23" s="65">
        <v>4</v>
      </c>
      <c r="C23" s="34">
        <f>IF(B30=0, "-", B23/B30)</f>
        <v>0.1</v>
      </c>
      <c r="D23" s="65">
        <v>2</v>
      </c>
      <c r="E23" s="9">
        <f>IF(D30=0, "-", D23/D30)</f>
        <v>0.08</v>
      </c>
      <c r="F23" s="81">
        <v>146</v>
      </c>
      <c r="G23" s="34">
        <f>IF(F30=0, "-", F23/F30)</f>
        <v>0.27599243856332706</v>
      </c>
      <c r="H23" s="65">
        <v>146</v>
      </c>
      <c r="I23" s="9">
        <f>IF(H30=0, "-", H23/H30)</f>
        <v>0.20448179271708683</v>
      </c>
      <c r="J23" s="8">
        <f t="shared" si="0"/>
        <v>1</v>
      </c>
      <c r="K23" s="9">
        <f t="shared" si="1"/>
        <v>0</v>
      </c>
    </row>
    <row r="24" spans="1:11" x14ac:dyDescent="0.25">
      <c r="A24" s="7" t="s">
        <v>186</v>
      </c>
      <c r="B24" s="65">
        <v>1</v>
      </c>
      <c r="C24" s="34">
        <f>IF(B30=0, "-", B24/B30)</f>
        <v>2.5000000000000001E-2</v>
      </c>
      <c r="D24" s="65">
        <v>1</v>
      </c>
      <c r="E24" s="9">
        <f>IF(D30=0, "-", D24/D30)</f>
        <v>0.04</v>
      </c>
      <c r="F24" s="81">
        <v>6</v>
      </c>
      <c r="G24" s="34">
        <f>IF(F30=0, "-", F24/F30)</f>
        <v>1.1342155009451797E-2</v>
      </c>
      <c r="H24" s="65">
        <v>37</v>
      </c>
      <c r="I24" s="9">
        <f>IF(H30=0, "-", H24/H30)</f>
        <v>5.182072829131653E-2</v>
      </c>
      <c r="J24" s="8">
        <f t="shared" si="0"/>
        <v>0</v>
      </c>
      <c r="K24" s="9">
        <f t="shared" si="1"/>
        <v>-0.83783783783783783</v>
      </c>
    </row>
    <row r="25" spans="1:11" x14ac:dyDescent="0.25">
      <c r="A25" s="7" t="s">
        <v>187</v>
      </c>
      <c r="B25" s="65">
        <v>3</v>
      </c>
      <c r="C25" s="34">
        <f>IF(B30=0, "-", B25/B30)</f>
        <v>7.4999999999999997E-2</v>
      </c>
      <c r="D25" s="65">
        <v>9</v>
      </c>
      <c r="E25" s="9">
        <f>IF(D30=0, "-", D25/D30)</f>
        <v>0.36</v>
      </c>
      <c r="F25" s="81">
        <v>71</v>
      </c>
      <c r="G25" s="34">
        <f>IF(F30=0, "-", F25/F30)</f>
        <v>0.13421550094517959</v>
      </c>
      <c r="H25" s="65">
        <v>65</v>
      </c>
      <c r="I25" s="9">
        <f>IF(H30=0, "-", H25/H30)</f>
        <v>9.1036414565826326E-2</v>
      </c>
      <c r="J25" s="8">
        <f t="shared" si="0"/>
        <v>-0.66666666666666663</v>
      </c>
      <c r="K25" s="9">
        <f t="shared" si="1"/>
        <v>9.2307692307692313E-2</v>
      </c>
    </row>
    <row r="26" spans="1:11" x14ac:dyDescent="0.25">
      <c r="A26" s="7" t="s">
        <v>188</v>
      </c>
      <c r="B26" s="65">
        <v>4</v>
      </c>
      <c r="C26" s="34">
        <f>IF(B30=0, "-", B26/B30)</f>
        <v>0.1</v>
      </c>
      <c r="D26" s="65">
        <v>5</v>
      </c>
      <c r="E26" s="9">
        <f>IF(D30=0, "-", D26/D30)</f>
        <v>0.2</v>
      </c>
      <c r="F26" s="81">
        <v>48</v>
      </c>
      <c r="G26" s="34">
        <f>IF(F30=0, "-", F26/F30)</f>
        <v>9.0737240075614373E-2</v>
      </c>
      <c r="H26" s="65">
        <v>61</v>
      </c>
      <c r="I26" s="9">
        <f>IF(H30=0, "-", H26/H30)</f>
        <v>8.5434173669467789E-2</v>
      </c>
      <c r="J26" s="8">
        <f t="shared" si="0"/>
        <v>-0.2</v>
      </c>
      <c r="K26" s="9">
        <f t="shared" si="1"/>
        <v>-0.21311475409836064</v>
      </c>
    </row>
    <row r="27" spans="1:11" x14ac:dyDescent="0.25">
      <c r="A27" s="7" t="s">
        <v>189</v>
      </c>
      <c r="B27" s="65">
        <v>0</v>
      </c>
      <c r="C27" s="34">
        <f>IF(B30=0, "-", B27/B30)</f>
        <v>0</v>
      </c>
      <c r="D27" s="65">
        <v>2</v>
      </c>
      <c r="E27" s="9">
        <f>IF(D30=0, "-", D27/D30)</f>
        <v>0.08</v>
      </c>
      <c r="F27" s="81">
        <v>30</v>
      </c>
      <c r="G27" s="34">
        <f>IF(F30=0, "-", F27/F30)</f>
        <v>5.6710775047258979E-2</v>
      </c>
      <c r="H27" s="65">
        <v>75</v>
      </c>
      <c r="I27" s="9">
        <f>IF(H30=0, "-", H27/H30)</f>
        <v>0.10504201680672269</v>
      </c>
      <c r="J27" s="8">
        <f t="shared" si="0"/>
        <v>-1</v>
      </c>
      <c r="K27" s="9">
        <f t="shared" si="1"/>
        <v>-0.6</v>
      </c>
    </row>
    <row r="28" spans="1:11" x14ac:dyDescent="0.25">
      <c r="A28" s="7" t="s">
        <v>190</v>
      </c>
      <c r="B28" s="65">
        <v>4</v>
      </c>
      <c r="C28" s="34">
        <f>IF(B30=0, "-", B28/B30)</f>
        <v>0.1</v>
      </c>
      <c r="D28" s="65">
        <v>3</v>
      </c>
      <c r="E28" s="9">
        <f>IF(D30=0, "-", D28/D30)</f>
        <v>0.12</v>
      </c>
      <c r="F28" s="81">
        <v>47</v>
      </c>
      <c r="G28" s="34">
        <f>IF(F30=0, "-", F28/F30)</f>
        <v>8.8846880907372403E-2</v>
      </c>
      <c r="H28" s="65">
        <v>126</v>
      </c>
      <c r="I28" s="9">
        <f>IF(H30=0, "-", H28/H30)</f>
        <v>0.17647058823529413</v>
      </c>
      <c r="J28" s="8">
        <f t="shared" si="0"/>
        <v>0.33333333333333331</v>
      </c>
      <c r="K28" s="9">
        <f t="shared" si="1"/>
        <v>-0.62698412698412698</v>
      </c>
    </row>
    <row r="29" spans="1:11" x14ac:dyDescent="0.25">
      <c r="A29" s="2"/>
      <c r="B29" s="68"/>
      <c r="C29" s="33"/>
      <c r="D29" s="68"/>
      <c r="E29" s="6"/>
      <c r="F29" s="82"/>
      <c r="G29" s="33"/>
      <c r="H29" s="68"/>
      <c r="I29" s="6"/>
      <c r="J29" s="5"/>
      <c r="K29" s="6"/>
    </row>
    <row r="30" spans="1:11" s="43" customFormat="1" x14ac:dyDescent="0.25">
      <c r="A30" s="162" t="s">
        <v>513</v>
      </c>
      <c r="B30" s="71">
        <f>SUM(B18:B29)</f>
        <v>40</v>
      </c>
      <c r="C30" s="40">
        <f>B30/1498</f>
        <v>2.67022696929239E-2</v>
      </c>
      <c r="D30" s="71">
        <f>SUM(D18:D29)</f>
        <v>25</v>
      </c>
      <c r="E30" s="41">
        <f>D30/893</f>
        <v>2.7995520716685332E-2</v>
      </c>
      <c r="F30" s="77">
        <f>SUM(F18:F29)</f>
        <v>529</v>
      </c>
      <c r="G30" s="42">
        <f>F30/12228</f>
        <v>4.3261367353614653E-2</v>
      </c>
      <c r="H30" s="71">
        <f>SUM(H18:H29)</f>
        <v>714</v>
      </c>
      <c r="I30" s="41">
        <f>H30/12224</f>
        <v>5.8409685863874343E-2</v>
      </c>
      <c r="J30" s="37">
        <f>IF(D30=0, "-", IF((B30-D30)/D30&lt;10, (B30-D30)/D30, "&gt;999%"))</f>
        <v>0.6</v>
      </c>
      <c r="K30" s="38">
        <f>IF(H30=0, "-", IF((F30-H30)/H30&lt;10, (F30-H30)/H30, "&gt;999%"))</f>
        <v>-0.25910364145658266</v>
      </c>
    </row>
    <row r="31" spans="1:11" x14ac:dyDescent="0.25">
      <c r="B31" s="83"/>
      <c r="D31" s="83"/>
      <c r="F31" s="83"/>
      <c r="H31" s="83"/>
    </row>
    <row r="32" spans="1:11" x14ac:dyDescent="0.25">
      <c r="A32" s="163" t="s">
        <v>118</v>
      </c>
      <c r="B32" s="61" t="s">
        <v>12</v>
      </c>
      <c r="C32" s="62" t="s">
        <v>13</v>
      </c>
      <c r="D32" s="61" t="s">
        <v>12</v>
      </c>
      <c r="E32" s="63" t="s">
        <v>13</v>
      </c>
      <c r="F32" s="62" t="s">
        <v>12</v>
      </c>
      <c r="G32" s="62" t="s">
        <v>13</v>
      </c>
      <c r="H32" s="61" t="s">
        <v>12</v>
      </c>
      <c r="I32" s="63" t="s">
        <v>13</v>
      </c>
      <c r="J32" s="61"/>
      <c r="K32" s="63"/>
    </row>
    <row r="33" spans="1:11" x14ac:dyDescent="0.25">
      <c r="A33" s="7" t="s">
        <v>191</v>
      </c>
      <c r="B33" s="65">
        <v>2</v>
      </c>
      <c r="C33" s="34">
        <f>IF(B37=0, "-", B33/B37)</f>
        <v>0.2857142857142857</v>
      </c>
      <c r="D33" s="65">
        <v>1</v>
      </c>
      <c r="E33" s="9">
        <f>IF(D37=0, "-", D33/D37)</f>
        <v>0.14285714285714285</v>
      </c>
      <c r="F33" s="81">
        <v>7</v>
      </c>
      <c r="G33" s="34">
        <f>IF(F37=0, "-", F33/F37)</f>
        <v>0.14893617021276595</v>
      </c>
      <c r="H33" s="65">
        <v>19</v>
      </c>
      <c r="I33" s="9">
        <f>IF(H37=0, "-", H33/H37)</f>
        <v>0.32758620689655171</v>
      </c>
      <c r="J33" s="8">
        <f>IF(D33=0, "-", IF((B33-D33)/D33&lt;10, (B33-D33)/D33, "&gt;999%"))</f>
        <v>1</v>
      </c>
      <c r="K33" s="9">
        <f>IF(H33=0, "-", IF((F33-H33)/H33&lt;10, (F33-H33)/H33, "&gt;999%"))</f>
        <v>-0.63157894736842102</v>
      </c>
    </row>
    <row r="34" spans="1:11" x14ac:dyDescent="0.25">
      <c r="A34" s="7" t="s">
        <v>192</v>
      </c>
      <c r="B34" s="65">
        <v>0</v>
      </c>
      <c r="C34" s="34">
        <f>IF(B37=0, "-", B34/B37)</f>
        <v>0</v>
      </c>
      <c r="D34" s="65">
        <v>0</v>
      </c>
      <c r="E34" s="9">
        <f>IF(D37=0, "-", D34/D37)</f>
        <v>0</v>
      </c>
      <c r="F34" s="81">
        <v>3</v>
      </c>
      <c r="G34" s="34">
        <f>IF(F37=0, "-", F34/F37)</f>
        <v>6.3829787234042548E-2</v>
      </c>
      <c r="H34" s="65">
        <v>2</v>
      </c>
      <c r="I34" s="9">
        <f>IF(H37=0, "-", H34/H37)</f>
        <v>3.4482758620689655E-2</v>
      </c>
      <c r="J34" s="8" t="str">
        <f>IF(D34=0, "-", IF((B34-D34)/D34&lt;10, (B34-D34)/D34, "&gt;999%"))</f>
        <v>-</v>
      </c>
      <c r="K34" s="9">
        <f>IF(H34=0, "-", IF((F34-H34)/H34&lt;10, (F34-H34)/H34, "&gt;999%"))</f>
        <v>0.5</v>
      </c>
    </row>
    <row r="35" spans="1:11" x14ac:dyDescent="0.25">
      <c r="A35" s="7" t="s">
        <v>193</v>
      </c>
      <c r="B35" s="65">
        <v>5</v>
      </c>
      <c r="C35" s="34">
        <f>IF(B37=0, "-", B35/B37)</f>
        <v>0.7142857142857143</v>
      </c>
      <c r="D35" s="65">
        <v>6</v>
      </c>
      <c r="E35" s="9">
        <f>IF(D37=0, "-", D35/D37)</f>
        <v>0.8571428571428571</v>
      </c>
      <c r="F35" s="81">
        <v>37</v>
      </c>
      <c r="G35" s="34">
        <f>IF(F37=0, "-", F35/F37)</f>
        <v>0.78723404255319152</v>
      </c>
      <c r="H35" s="65">
        <v>37</v>
      </c>
      <c r="I35" s="9">
        <f>IF(H37=0, "-", H35/H37)</f>
        <v>0.63793103448275867</v>
      </c>
      <c r="J35" s="8">
        <f>IF(D35=0, "-", IF((B35-D35)/D35&lt;10, (B35-D35)/D35, "&gt;999%"))</f>
        <v>-0.16666666666666666</v>
      </c>
      <c r="K35" s="9">
        <f>IF(H35=0, "-", IF((F35-H35)/H35&lt;10, (F35-H35)/H35, "&gt;999%"))</f>
        <v>0</v>
      </c>
    </row>
    <row r="36" spans="1:11" x14ac:dyDescent="0.25">
      <c r="A36" s="2"/>
      <c r="B36" s="68"/>
      <c r="C36" s="33"/>
      <c r="D36" s="68"/>
      <c r="E36" s="6"/>
      <c r="F36" s="82"/>
      <c r="G36" s="33"/>
      <c r="H36" s="68"/>
      <c r="I36" s="6"/>
      <c r="J36" s="5"/>
      <c r="K36" s="6"/>
    </row>
    <row r="37" spans="1:11" s="43" customFormat="1" x14ac:dyDescent="0.25">
      <c r="A37" s="162" t="s">
        <v>512</v>
      </c>
      <c r="B37" s="71">
        <f>SUM(B33:B36)</f>
        <v>7</v>
      </c>
      <c r="C37" s="40">
        <f>B37/1498</f>
        <v>4.6728971962616819E-3</v>
      </c>
      <c r="D37" s="71">
        <f>SUM(D33:D36)</f>
        <v>7</v>
      </c>
      <c r="E37" s="41">
        <f>D37/893</f>
        <v>7.8387458006718928E-3</v>
      </c>
      <c r="F37" s="77">
        <f>SUM(F33:F36)</f>
        <v>47</v>
      </c>
      <c r="G37" s="42">
        <f>F37/12228</f>
        <v>3.8436375531566897E-3</v>
      </c>
      <c r="H37" s="71">
        <f>SUM(H33:H36)</f>
        <v>58</v>
      </c>
      <c r="I37" s="41">
        <f>H37/12224</f>
        <v>4.744764397905759E-3</v>
      </c>
      <c r="J37" s="37">
        <f>IF(D37=0, "-", IF((B37-D37)/D37&lt;10, (B37-D37)/D37, "&gt;999%"))</f>
        <v>0</v>
      </c>
      <c r="K37" s="38">
        <f>IF(H37=0, "-", IF((F37-H37)/H37&lt;10, (F37-H37)/H37, "&gt;999%"))</f>
        <v>-0.18965517241379309</v>
      </c>
    </row>
    <row r="38" spans="1:11" x14ac:dyDescent="0.25">
      <c r="B38" s="83"/>
      <c r="D38" s="83"/>
      <c r="F38" s="83"/>
      <c r="H38" s="83"/>
    </row>
    <row r="39" spans="1:11" s="43" customFormat="1" x14ac:dyDescent="0.25">
      <c r="A39" s="162" t="s">
        <v>511</v>
      </c>
      <c r="B39" s="71">
        <v>47</v>
      </c>
      <c r="C39" s="40">
        <f>B39/1498</f>
        <v>3.1375166889185582E-2</v>
      </c>
      <c r="D39" s="71">
        <v>32</v>
      </c>
      <c r="E39" s="41">
        <f>D39/893</f>
        <v>3.5834266517357223E-2</v>
      </c>
      <c r="F39" s="77">
        <v>576</v>
      </c>
      <c r="G39" s="42">
        <f>F39/12228</f>
        <v>4.7105004906771344E-2</v>
      </c>
      <c r="H39" s="71">
        <v>772</v>
      </c>
      <c r="I39" s="41">
        <f>H39/12224</f>
        <v>6.3154450261780098E-2</v>
      </c>
      <c r="J39" s="37">
        <f>IF(D39=0, "-", IF((B39-D39)/D39&lt;10, (B39-D39)/D39, "&gt;999%"))</f>
        <v>0.46875</v>
      </c>
      <c r="K39" s="38">
        <f>IF(H39=0, "-", IF((F39-H39)/H39&lt;10, (F39-H39)/H39, "&gt;999%"))</f>
        <v>-0.25388601036269431</v>
      </c>
    </row>
    <row r="40" spans="1:11" x14ac:dyDescent="0.25">
      <c r="B40" s="83"/>
      <c r="D40" s="83"/>
      <c r="F40" s="83"/>
      <c r="H40" s="83"/>
    </row>
    <row r="41" spans="1:11" ht="15.6" x14ac:dyDescent="0.3">
      <c r="A41" s="164" t="s">
        <v>96</v>
      </c>
      <c r="B41" s="196" t="s">
        <v>1</v>
      </c>
      <c r="C41" s="200"/>
      <c r="D41" s="200"/>
      <c r="E41" s="197"/>
      <c r="F41" s="196" t="s">
        <v>14</v>
      </c>
      <c r="G41" s="200"/>
      <c r="H41" s="200"/>
      <c r="I41" s="197"/>
      <c r="J41" s="196" t="s">
        <v>15</v>
      </c>
      <c r="K41" s="197"/>
    </row>
    <row r="42" spans="1:11" x14ac:dyDescent="0.25">
      <c r="A42" s="22"/>
      <c r="B42" s="196">
        <f>VALUE(RIGHT($B$2, 4))</f>
        <v>2022</v>
      </c>
      <c r="C42" s="197"/>
      <c r="D42" s="196">
        <f>B42-1</f>
        <v>2021</v>
      </c>
      <c r="E42" s="204"/>
      <c r="F42" s="196">
        <f>B42</f>
        <v>2022</v>
      </c>
      <c r="G42" s="204"/>
      <c r="H42" s="196">
        <f>D42</f>
        <v>2021</v>
      </c>
      <c r="I42" s="204"/>
      <c r="J42" s="140" t="s">
        <v>4</v>
      </c>
      <c r="K42" s="141" t="s">
        <v>2</v>
      </c>
    </row>
    <row r="43" spans="1:11" x14ac:dyDescent="0.25">
      <c r="A43" s="163" t="s">
        <v>119</v>
      </c>
      <c r="B43" s="61" t="s">
        <v>12</v>
      </c>
      <c r="C43" s="62" t="s">
        <v>13</v>
      </c>
      <c r="D43" s="61" t="s">
        <v>12</v>
      </c>
      <c r="E43" s="63" t="s">
        <v>13</v>
      </c>
      <c r="F43" s="62" t="s">
        <v>12</v>
      </c>
      <c r="G43" s="62" t="s">
        <v>13</v>
      </c>
      <c r="H43" s="61" t="s">
        <v>12</v>
      </c>
      <c r="I43" s="63" t="s">
        <v>13</v>
      </c>
      <c r="J43" s="61"/>
      <c r="K43" s="63"/>
    </row>
    <row r="44" spans="1:11" x14ac:dyDescent="0.25">
      <c r="A44" s="7" t="s">
        <v>194</v>
      </c>
      <c r="B44" s="65">
        <v>0</v>
      </c>
      <c r="C44" s="34">
        <f>IF(B60=0, "-", B44/B60)</f>
        <v>0</v>
      </c>
      <c r="D44" s="65">
        <v>0</v>
      </c>
      <c r="E44" s="9">
        <f>IF(D60=0, "-", D44/D60)</f>
        <v>0</v>
      </c>
      <c r="F44" s="81">
        <v>0</v>
      </c>
      <c r="G44" s="34">
        <f>IF(F60=0, "-", F44/F60)</f>
        <v>0</v>
      </c>
      <c r="H44" s="65">
        <v>3</v>
      </c>
      <c r="I44" s="9">
        <f>IF(H60=0, "-", H44/H60)</f>
        <v>1.9828155981493722E-3</v>
      </c>
      <c r="J44" s="8" t="str">
        <f t="shared" ref="J44:J58" si="2">IF(D44=0, "-", IF((B44-D44)/D44&lt;10, (B44-D44)/D44, "&gt;999%"))</f>
        <v>-</v>
      </c>
      <c r="K44" s="9">
        <f t="shared" ref="K44:K58" si="3">IF(H44=0, "-", IF((F44-H44)/H44&lt;10, (F44-H44)/H44, "&gt;999%"))</f>
        <v>-1</v>
      </c>
    </row>
    <row r="45" spans="1:11" x14ac:dyDescent="0.25">
      <c r="A45" s="7" t="s">
        <v>195</v>
      </c>
      <c r="B45" s="65">
        <v>0</v>
      </c>
      <c r="C45" s="34">
        <f>IF(B60=0, "-", B45/B60)</f>
        <v>0</v>
      </c>
      <c r="D45" s="65">
        <v>0</v>
      </c>
      <c r="E45" s="9">
        <f>IF(D60=0, "-", D45/D60)</f>
        <v>0</v>
      </c>
      <c r="F45" s="81">
        <v>3</v>
      </c>
      <c r="G45" s="34">
        <f>IF(F60=0, "-", F45/F60)</f>
        <v>2.5125628140703518E-3</v>
      </c>
      <c r="H45" s="65">
        <v>25</v>
      </c>
      <c r="I45" s="9">
        <f>IF(H60=0, "-", H45/H60)</f>
        <v>1.6523463317911435E-2</v>
      </c>
      <c r="J45" s="8" t="str">
        <f t="shared" si="2"/>
        <v>-</v>
      </c>
      <c r="K45" s="9">
        <f t="shared" si="3"/>
        <v>-0.88</v>
      </c>
    </row>
    <row r="46" spans="1:11" x14ac:dyDescent="0.25">
      <c r="A46" s="7" t="s">
        <v>196</v>
      </c>
      <c r="B46" s="65">
        <v>1</v>
      </c>
      <c r="C46" s="34">
        <f>IF(B60=0, "-", B46/B60)</f>
        <v>1.020408163265306E-2</v>
      </c>
      <c r="D46" s="65">
        <v>3</v>
      </c>
      <c r="E46" s="9">
        <f>IF(D60=0, "-", D46/D60)</f>
        <v>3.1578947368421054E-2</v>
      </c>
      <c r="F46" s="81">
        <v>4</v>
      </c>
      <c r="G46" s="34">
        <f>IF(F60=0, "-", F46/F60)</f>
        <v>3.3500837520938024E-3</v>
      </c>
      <c r="H46" s="65">
        <v>64</v>
      </c>
      <c r="I46" s="9">
        <f>IF(H60=0, "-", H46/H60)</f>
        <v>4.230006609385327E-2</v>
      </c>
      <c r="J46" s="8">
        <f t="shared" si="2"/>
        <v>-0.66666666666666663</v>
      </c>
      <c r="K46" s="9">
        <f t="shared" si="3"/>
        <v>-0.9375</v>
      </c>
    </row>
    <row r="47" spans="1:11" x14ac:dyDescent="0.25">
      <c r="A47" s="7" t="s">
        <v>197</v>
      </c>
      <c r="B47" s="65">
        <v>29</v>
      </c>
      <c r="C47" s="34">
        <f>IF(B60=0, "-", B47/B60)</f>
        <v>0.29591836734693877</v>
      </c>
      <c r="D47" s="65">
        <v>25</v>
      </c>
      <c r="E47" s="9">
        <f>IF(D60=0, "-", D47/D60)</f>
        <v>0.26315789473684209</v>
      </c>
      <c r="F47" s="81">
        <v>274</v>
      </c>
      <c r="G47" s="34">
        <f>IF(F60=0, "-", F47/F60)</f>
        <v>0.22948073701842547</v>
      </c>
      <c r="H47" s="65">
        <v>355</v>
      </c>
      <c r="I47" s="9">
        <f>IF(H60=0, "-", H47/H60)</f>
        <v>0.23463317911434237</v>
      </c>
      <c r="J47" s="8">
        <f t="shared" si="2"/>
        <v>0.16</v>
      </c>
      <c r="K47" s="9">
        <f t="shared" si="3"/>
        <v>-0.22816901408450704</v>
      </c>
    </row>
    <row r="48" spans="1:11" x14ac:dyDescent="0.25">
      <c r="A48" s="7" t="s">
        <v>198</v>
      </c>
      <c r="B48" s="65">
        <v>11</v>
      </c>
      <c r="C48" s="34">
        <f>IF(B60=0, "-", B48/B60)</f>
        <v>0.11224489795918367</v>
      </c>
      <c r="D48" s="65">
        <v>0</v>
      </c>
      <c r="E48" s="9">
        <f>IF(D60=0, "-", D48/D60)</f>
        <v>0</v>
      </c>
      <c r="F48" s="81">
        <v>63</v>
      </c>
      <c r="G48" s="34">
        <f>IF(F60=0, "-", F48/F60)</f>
        <v>5.2763819095477386E-2</v>
      </c>
      <c r="H48" s="65">
        <v>24</v>
      </c>
      <c r="I48" s="9">
        <f>IF(H60=0, "-", H48/H60)</f>
        <v>1.5862524785194978E-2</v>
      </c>
      <c r="J48" s="8" t="str">
        <f t="shared" si="2"/>
        <v>-</v>
      </c>
      <c r="K48" s="9">
        <f t="shared" si="3"/>
        <v>1.625</v>
      </c>
    </row>
    <row r="49" spans="1:11" x14ac:dyDescent="0.25">
      <c r="A49" s="7" t="s">
        <v>199</v>
      </c>
      <c r="B49" s="65">
        <v>20</v>
      </c>
      <c r="C49" s="34">
        <f>IF(B60=0, "-", B49/B60)</f>
        <v>0.20408163265306123</v>
      </c>
      <c r="D49" s="65">
        <v>6</v>
      </c>
      <c r="E49" s="9">
        <f>IF(D60=0, "-", D49/D60)</f>
        <v>6.3157894736842107E-2</v>
      </c>
      <c r="F49" s="81">
        <v>192</v>
      </c>
      <c r="G49" s="34">
        <f>IF(F60=0, "-", F49/F60)</f>
        <v>0.16080402010050251</v>
      </c>
      <c r="H49" s="65">
        <v>198</v>
      </c>
      <c r="I49" s="9">
        <f>IF(H60=0, "-", H49/H60)</f>
        <v>0.13086582947785855</v>
      </c>
      <c r="J49" s="8">
        <f t="shared" si="2"/>
        <v>2.3333333333333335</v>
      </c>
      <c r="K49" s="9">
        <f t="shared" si="3"/>
        <v>-3.0303030303030304E-2</v>
      </c>
    </row>
    <row r="50" spans="1:11" x14ac:dyDescent="0.25">
      <c r="A50" s="7" t="s">
        <v>200</v>
      </c>
      <c r="B50" s="65">
        <v>12</v>
      </c>
      <c r="C50" s="34">
        <f>IF(B60=0, "-", B50/B60)</f>
        <v>0.12244897959183673</v>
      </c>
      <c r="D50" s="65">
        <v>16</v>
      </c>
      <c r="E50" s="9">
        <f>IF(D60=0, "-", D50/D60)</f>
        <v>0.16842105263157894</v>
      </c>
      <c r="F50" s="81">
        <v>191</v>
      </c>
      <c r="G50" s="34">
        <f>IF(F60=0, "-", F50/F60)</f>
        <v>0.15996649916247907</v>
      </c>
      <c r="H50" s="65">
        <v>278</v>
      </c>
      <c r="I50" s="9">
        <f>IF(H60=0, "-", H50/H60)</f>
        <v>0.18374091209517515</v>
      </c>
      <c r="J50" s="8">
        <f t="shared" si="2"/>
        <v>-0.25</v>
      </c>
      <c r="K50" s="9">
        <f t="shared" si="3"/>
        <v>-0.31294964028776978</v>
      </c>
    </row>
    <row r="51" spans="1:11" x14ac:dyDescent="0.25">
      <c r="A51" s="7" t="s">
        <v>201</v>
      </c>
      <c r="B51" s="65">
        <v>1</v>
      </c>
      <c r="C51" s="34">
        <f>IF(B60=0, "-", B51/B60)</f>
        <v>1.020408163265306E-2</v>
      </c>
      <c r="D51" s="65">
        <v>0</v>
      </c>
      <c r="E51" s="9">
        <f>IF(D60=0, "-", D51/D60)</f>
        <v>0</v>
      </c>
      <c r="F51" s="81">
        <v>5</v>
      </c>
      <c r="G51" s="34">
        <f>IF(F60=0, "-", F51/F60)</f>
        <v>4.1876046901172526E-3</v>
      </c>
      <c r="H51" s="65">
        <v>2</v>
      </c>
      <c r="I51" s="9">
        <f>IF(H60=0, "-", H51/H60)</f>
        <v>1.3218770654329147E-3</v>
      </c>
      <c r="J51" s="8" t="str">
        <f t="shared" si="2"/>
        <v>-</v>
      </c>
      <c r="K51" s="9">
        <f t="shared" si="3"/>
        <v>1.5</v>
      </c>
    </row>
    <row r="52" spans="1:11" x14ac:dyDescent="0.25">
      <c r="A52" s="7" t="s">
        <v>202</v>
      </c>
      <c r="B52" s="65">
        <v>3</v>
      </c>
      <c r="C52" s="34">
        <f>IF(B60=0, "-", B52/B60)</f>
        <v>3.0612244897959183E-2</v>
      </c>
      <c r="D52" s="65">
        <v>1</v>
      </c>
      <c r="E52" s="9">
        <f>IF(D60=0, "-", D52/D60)</f>
        <v>1.0526315789473684E-2</v>
      </c>
      <c r="F52" s="81">
        <v>21</v>
      </c>
      <c r="G52" s="34">
        <f>IF(F60=0, "-", F52/F60)</f>
        <v>1.7587939698492462E-2</v>
      </c>
      <c r="H52" s="65">
        <v>49</v>
      </c>
      <c r="I52" s="9">
        <f>IF(H60=0, "-", H52/H60)</f>
        <v>3.238598810310641E-2</v>
      </c>
      <c r="J52" s="8">
        <f t="shared" si="2"/>
        <v>2</v>
      </c>
      <c r="K52" s="9">
        <f t="shared" si="3"/>
        <v>-0.5714285714285714</v>
      </c>
    </row>
    <row r="53" spans="1:11" x14ac:dyDescent="0.25">
      <c r="A53" s="7" t="s">
        <v>203</v>
      </c>
      <c r="B53" s="65">
        <v>4</v>
      </c>
      <c r="C53" s="34">
        <f>IF(B60=0, "-", B53/B60)</f>
        <v>4.0816326530612242E-2</v>
      </c>
      <c r="D53" s="65">
        <v>1</v>
      </c>
      <c r="E53" s="9">
        <f>IF(D60=0, "-", D53/D60)</f>
        <v>1.0526315789473684E-2</v>
      </c>
      <c r="F53" s="81">
        <v>43</v>
      </c>
      <c r="G53" s="34">
        <f>IF(F60=0, "-", F53/F60)</f>
        <v>3.6013400335008376E-2</v>
      </c>
      <c r="H53" s="65">
        <v>67</v>
      </c>
      <c r="I53" s="9">
        <f>IF(H60=0, "-", H53/H60)</f>
        <v>4.4282881692002646E-2</v>
      </c>
      <c r="J53" s="8">
        <f t="shared" si="2"/>
        <v>3</v>
      </c>
      <c r="K53" s="9">
        <f t="shared" si="3"/>
        <v>-0.35820895522388058</v>
      </c>
    </row>
    <row r="54" spans="1:11" x14ac:dyDescent="0.25">
      <c r="A54" s="7" t="s">
        <v>204</v>
      </c>
      <c r="B54" s="65">
        <v>4</v>
      </c>
      <c r="C54" s="34">
        <f>IF(B60=0, "-", B54/B60)</f>
        <v>4.0816326530612242E-2</v>
      </c>
      <c r="D54" s="65">
        <v>2</v>
      </c>
      <c r="E54" s="9">
        <f>IF(D60=0, "-", D54/D60)</f>
        <v>2.1052631578947368E-2</v>
      </c>
      <c r="F54" s="81">
        <v>34</v>
      </c>
      <c r="G54" s="34">
        <f>IF(F60=0, "-", F54/F60)</f>
        <v>2.8475711892797319E-2</v>
      </c>
      <c r="H54" s="65">
        <v>23</v>
      </c>
      <c r="I54" s="9">
        <f>IF(H60=0, "-", H54/H60)</f>
        <v>1.520158625247852E-2</v>
      </c>
      <c r="J54" s="8">
        <f t="shared" si="2"/>
        <v>1</v>
      </c>
      <c r="K54" s="9">
        <f t="shared" si="3"/>
        <v>0.47826086956521741</v>
      </c>
    </row>
    <row r="55" spans="1:11" x14ac:dyDescent="0.25">
      <c r="A55" s="7" t="s">
        <v>205</v>
      </c>
      <c r="B55" s="65">
        <v>7</v>
      </c>
      <c r="C55" s="34">
        <f>IF(B60=0, "-", B55/B60)</f>
        <v>7.1428571428571425E-2</v>
      </c>
      <c r="D55" s="65">
        <v>30</v>
      </c>
      <c r="E55" s="9">
        <f>IF(D60=0, "-", D55/D60)</f>
        <v>0.31578947368421051</v>
      </c>
      <c r="F55" s="81">
        <v>293</v>
      </c>
      <c r="G55" s="34">
        <f>IF(F60=0, "-", F55/F60)</f>
        <v>0.24539363484087101</v>
      </c>
      <c r="H55" s="65">
        <v>375</v>
      </c>
      <c r="I55" s="9">
        <f>IF(H60=0, "-", H55/H60)</f>
        <v>0.2478519497686715</v>
      </c>
      <c r="J55" s="8">
        <f t="shared" si="2"/>
        <v>-0.76666666666666672</v>
      </c>
      <c r="K55" s="9">
        <f t="shared" si="3"/>
        <v>-0.21866666666666668</v>
      </c>
    </row>
    <row r="56" spans="1:11" x14ac:dyDescent="0.25">
      <c r="A56" s="7" t="s">
        <v>206</v>
      </c>
      <c r="B56" s="65">
        <v>0</v>
      </c>
      <c r="C56" s="34">
        <f>IF(B60=0, "-", B56/B60)</f>
        <v>0</v>
      </c>
      <c r="D56" s="65">
        <v>0</v>
      </c>
      <c r="E56" s="9">
        <f>IF(D60=0, "-", D56/D60)</f>
        <v>0</v>
      </c>
      <c r="F56" s="81">
        <v>2</v>
      </c>
      <c r="G56" s="34">
        <f>IF(F60=0, "-", F56/F60)</f>
        <v>1.6750418760469012E-3</v>
      </c>
      <c r="H56" s="65">
        <v>2</v>
      </c>
      <c r="I56" s="9">
        <f>IF(H60=0, "-", H56/H60)</f>
        <v>1.3218770654329147E-3</v>
      </c>
      <c r="J56" s="8" t="str">
        <f t="shared" si="2"/>
        <v>-</v>
      </c>
      <c r="K56" s="9">
        <f t="shared" si="3"/>
        <v>0</v>
      </c>
    </row>
    <row r="57" spans="1:11" x14ac:dyDescent="0.25">
      <c r="A57" s="7" t="s">
        <v>207</v>
      </c>
      <c r="B57" s="65">
        <v>0</v>
      </c>
      <c r="C57" s="34">
        <f>IF(B60=0, "-", B57/B60)</f>
        <v>0</v>
      </c>
      <c r="D57" s="65">
        <v>1</v>
      </c>
      <c r="E57" s="9">
        <f>IF(D60=0, "-", D57/D60)</f>
        <v>1.0526315789473684E-2</v>
      </c>
      <c r="F57" s="81">
        <v>0</v>
      </c>
      <c r="G57" s="34">
        <f>IF(F60=0, "-", F57/F60)</f>
        <v>0</v>
      </c>
      <c r="H57" s="65">
        <v>5</v>
      </c>
      <c r="I57" s="9">
        <f>IF(H60=0, "-", H57/H60)</f>
        <v>3.3046926635822869E-3</v>
      </c>
      <c r="J57" s="8">
        <f t="shared" si="2"/>
        <v>-1</v>
      </c>
      <c r="K57" s="9">
        <f t="shared" si="3"/>
        <v>-1</v>
      </c>
    </row>
    <row r="58" spans="1:11" x14ac:dyDescent="0.25">
      <c r="A58" s="7" t="s">
        <v>208</v>
      </c>
      <c r="B58" s="65">
        <v>6</v>
      </c>
      <c r="C58" s="34">
        <f>IF(B60=0, "-", B58/B60)</f>
        <v>6.1224489795918366E-2</v>
      </c>
      <c r="D58" s="65">
        <v>10</v>
      </c>
      <c r="E58" s="9">
        <f>IF(D60=0, "-", D58/D60)</f>
        <v>0.10526315789473684</v>
      </c>
      <c r="F58" s="81">
        <v>69</v>
      </c>
      <c r="G58" s="34">
        <f>IF(F60=0, "-", F58/F60)</f>
        <v>5.7788944723618091E-2</v>
      </c>
      <c r="H58" s="65">
        <v>43</v>
      </c>
      <c r="I58" s="9">
        <f>IF(H60=0, "-", H58/H60)</f>
        <v>2.8420356906807668E-2</v>
      </c>
      <c r="J58" s="8">
        <f t="shared" si="2"/>
        <v>-0.4</v>
      </c>
      <c r="K58" s="9">
        <f t="shared" si="3"/>
        <v>0.60465116279069764</v>
      </c>
    </row>
    <row r="59" spans="1:11" x14ac:dyDescent="0.25">
      <c r="A59" s="2"/>
      <c r="B59" s="68"/>
      <c r="C59" s="33"/>
      <c r="D59" s="68"/>
      <c r="E59" s="6"/>
      <c r="F59" s="82"/>
      <c r="G59" s="33"/>
      <c r="H59" s="68"/>
      <c r="I59" s="6"/>
      <c r="J59" s="5"/>
      <c r="K59" s="6"/>
    </row>
    <row r="60" spans="1:11" s="43" customFormat="1" x14ac:dyDescent="0.25">
      <c r="A60" s="162" t="s">
        <v>510</v>
      </c>
      <c r="B60" s="71">
        <f>SUM(B44:B59)</f>
        <v>98</v>
      </c>
      <c r="C60" s="40">
        <f>B60/1498</f>
        <v>6.5420560747663545E-2</v>
      </c>
      <c r="D60" s="71">
        <f>SUM(D44:D59)</f>
        <v>95</v>
      </c>
      <c r="E60" s="41">
        <f>D60/893</f>
        <v>0.10638297872340426</v>
      </c>
      <c r="F60" s="77">
        <f>SUM(F44:F59)</f>
        <v>1194</v>
      </c>
      <c r="G60" s="42">
        <f>F60/12228</f>
        <v>9.7644749754661433E-2</v>
      </c>
      <c r="H60" s="71">
        <f>SUM(H44:H59)</f>
        <v>1513</v>
      </c>
      <c r="I60" s="41">
        <f>H60/12224</f>
        <v>0.1237729057591623</v>
      </c>
      <c r="J60" s="37">
        <f>IF(D60=0, "-", IF((B60-D60)/D60&lt;10, (B60-D60)/D60, "&gt;999%"))</f>
        <v>3.1578947368421054E-2</v>
      </c>
      <c r="K60" s="38">
        <f>IF(H60=0, "-", IF((F60-H60)/H60&lt;10, (F60-H60)/H60, "&gt;999%"))</f>
        <v>-0.21083939193654991</v>
      </c>
    </row>
    <row r="61" spans="1:11" x14ac:dyDescent="0.25">
      <c r="B61" s="83"/>
      <c r="D61" s="83"/>
      <c r="F61" s="83"/>
      <c r="H61" s="83"/>
    </row>
    <row r="62" spans="1:11" x14ac:dyDescent="0.25">
      <c r="A62" s="163" t="s">
        <v>120</v>
      </c>
      <c r="B62" s="61" t="s">
        <v>12</v>
      </c>
      <c r="C62" s="62" t="s">
        <v>13</v>
      </c>
      <c r="D62" s="61" t="s">
        <v>12</v>
      </c>
      <c r="E62" s="63" t="s">
        <v>13</v>
      </c>
      <c r="F62" s="62" t="s">
        <v>12</v>
      </c>
      <c r="G62" s="62" t="s">
        <v>13</v>
      </c>
      <c r="H62" s="61" t="s">
        <v>12</v>
      </c>
      <c r="I62" s="63" t="s">
        <v>13</v>
      </c>
      <c r="J62" s="61"/>
      <c r="K62" s="63"/>
    </row>
    <row r="63" spans="1:11" x14ac:dyDescent="0.25">
      <c r="A63" s="7" t="s">
        <v>209</v>
      </c>
      <c r="B63" s="65">
        <v>10</v>
      </c>
      <c r="C63" s="34">
        <f>IF(B72=0, "-", B63/B72)</f>
        <v>0.45454545454545453</v>
      </c>
      <c r="D63" s="65">
        <v>0</v>
      </c>
      <c r="E63" s="9">
        <f>IF(D72=0, "-", D63/D72)</f>
        <v>0</v>
      </c>
      <c r="F63" s="81">
        <v>34</v>
      </c>
      <c r="G63" s="34">
        <f>IF(F72=0, "-", F63/F72)</f>
        <v>0.2361111111111111</v>
      </c>
      <c r="H63" s="65">
        <v>5</v>
      </c>
      <c r="I63" s="9">
        <f>IF(H72=0, "-", H63/H72)</f>
        <v>2.8089887640449437E-2</v>
      </c>
      <c r="J63" s="8" t="str">
        <f t="shared" ref="J63:J70" si="4">IF(D63=0, "-", IF((B63-D63)/D63&lt;10, (B63-D63)/D63, "&gt;999%"))</f>
        <v>-</v>
      </c>
      <c r="K63" s="9">
        <f t="shared" ref="K63:K70" si="5">IF(H63=0, "-", IF((F63-H63)/H63&lt;10, (F63-H63)/H63, "&gt;999%"))</f>
        <v>5.8</v>
      </c>
    </row>
    <row r="64" spans="1:11" x14ac:dyDescent="0.25">
      <c r="A64" s="7" t="s">
        <v>210</v>
      </c>
      <c r="B64" s="65">
        <v>2</v>
      </c>
      <c r="C64" s="34">
        <f>IF(B72=0, "-", B64/B72)</f>
        <v>9.0909090909090912E-2</v>
      </c>
      <c r="D64" s="65">
        <v>1</v>
      </c>
      <c r="E64" s="9">
        <f>IF(D72=0, "-", D64/D72)</f>
        <v>0.1</v>
      </c>
      <c r="F64" s="81">
        <v>25</v>
      </c>
      <c r="G64" s="34">
        <f>IF(F72=0, "-", F64/F72)</f>
        <v>0.1736111111111111</v>
      </c>
      <c r="H64" s="65">
        <v>42</v>
      </c>
      <c r="I64" s="9">
        <f>IF(H72=0, "-", H64/H72)</f>
        <v>0.23595505617977527</v>
      </c>
      <c r="J64" s="8">
        <f t="shared" si="4"/>
        <v>1</v>
      </c>
      <c r="K64" s="9">
        <f t="shared" si="5"/>
        <v>-0.40476190476190477</v>
      </c>
    </row>
    <row r="65" spans="1:11" x14ac:dyDescent="0.25">
      <c r="A65" s="7" t="s">
        <v>211</v>
      </c>
      <c r="B65" s="65">
        <v>3</v>
      </c>
      <c r="C65" s="34">
        <f>IF(B72=0, "-", B65/B72)</f>
        <v>0.13636363636363635</v>
      </c>
      <c r="D65" s="65">
        <v>2</v>
      </c>
      <c r="E65" s="9">
        <f>IF(D72=0, "-", D65/D72)</f>
        <v>0.2</v>
      </c>
      <c r="F65" s="81">
        <v>17</v>
      </c>
      <c r="G65" s="34">
        <f>IF(F72=0, "-", F65/F72)</f>
        <v>0.11805555555555555</v>
      </c>
      <c r="H65" s="65">
        <v>28</v>
      </c>
      <c r="I65" s="9">
        <f>IF(H72=0, "-", H65/H72)</f>
        <v>0.15730337078651685</v>
      </c>
      <c r="J65" s="8">
        <f t="shared" si="4"/>
        <v>0.5</v>
      </c>
      <c r="K65" s="9">
        <f t="shared" si="5"/>
        <v>-0.39285714285714285</v>
      </c>
    </row>
    <row r="66" spans="1:11" x14ac:dyDescent="0.25">
      <c r="A66" s="7" t="s">
        <v>212</v>
      </c>
      <c r="B66" s="65">
        <v>1</v>
      </c>
      <c r="C66" s="34">
        <f>IF(B72=0, "-", B66/B72)</f>
        <v>4.5454545454545456E-2</v>
      </c>
      <c r="D66" s="65">
        <v>0</v>
      </c>
      <c r="E66" s="9">
        <f>IF(D72=0, "-", D66/D72)</f>
        <v>0</v>
      </c>
      <c r="F66" s="81">
        <v>3</v>
      </c>
      <c r="G66" s="34">
        <f>IF(F72=0, "-", F66/F72)</f>
        <v>2.0833333333333332E-2</v>
      </c>
      <c r="H66" s="65">
        <v>0</v>
      </c>
      <c r="I66" s="9">
        <f>IF(H72=0, "-", H66/H72)</f>
        <v>0</v>
      </c>
      <c r="J66" s="8" t="str">
        <f t="shared" si="4"/>
        <v>-</v>
      </c>
      <c r="K66" s="9" t="str">
        <f t="shared" si="5"/>
        <v>-</v>
      </c>
    </row>
    <row r="67" spans="1:11" x14ac:dyDescent="0.25">
      <c r="A67" s="7" t="s">
        <v>213</v>
      </c>
      <c r="B67" s="65">
        <v>0</v>
      </c>
      <c r="C67" s="34">
        <f>IF(B72=0, "-", B67/B72)</f>
        <v>0</v>
      </c>
      <c r="D67" s="65">
        <v>0</v>
      </c>
      <c r="E67" s="9">
        <f>IF(D72=0, "-", D67/D72)</f>
        <v>0</v>
      </c>
      <c r="F67" s="81">
        <v>0</v>
      </c>
      <c r="G67" s="34">
        <f>IF(F72=0, "-", F67/F72)</f>
        <v>0</v>
      </c>
      <c r="H67" s="65">
        <v>3</v>
      </c>
      <c r="I67" s="9">
        <f>IF(H72=0, "-", H67/H72)</f>
        <v>1.6853932584269662E-2</v>
      </c>
      <c r="J67" s="8" t="str">
        <f t="shared" si="4"/>
        <v>-</v>
      </c>
      <c r="K67" s="9">
        <f t="shared" si="5"/>
        <v>-1</v>
      </c>
    </row>
    <row r="68" spans="1:11" x14ac:dyDescent="0.25">
      <c r="A68" s="7" t="s">
        <v>214</v>
      </c>
      <c r="B68" s="65">
        <v>5</v>
      </c>
      <c r="C68" s="34">
        <f>IF(B72=0, "-", B68/B72)</f>
        <v>0.22727272727272727</v>
      </c>
      <c r="D68" s="65">
        <v>4</v>
      </c>
      <c r="E68" s="9">
        <f>IF(D72=0, "-", D68/D72)</f>
        <v>0.4</v>
      </c>
      <c r="F68" s="81">
        <v>35</v>
      </c>
      <c r="G68" s="34">
        <f>IF(F72=0, "-", F68/F72)</f>
        <v>0.24305555555555555</v>
      </c>
      <c r="H68" s="65">
        <v>48</v>
      </c>
      <c r="I68" s="9">
        <f>IF(H72=0, "-", H68/H72)</f>
        <v>0.2696629213483146</v>
      </c>
      <c r="J68" s="8">
        <f t="shared" si="4"/>
        <v>0.25</v>
      </c>
      <c r="K68" s="9">
        <f t="shared" si="5"/>
        <v>-0.27083333333333331</v>
      </c>
    </row>
    <row r="69" spans="1:11" x14ac:dyDescent="0.25">
      <c r="A69" s="7" t="s">
        <v>215</v>
      </c>
      <c r="B69" s="65">
        <v>0</v>
      </c>
      <c r="C69" s="34">
        <f>IF(B72=0, "-", B69/B72)</f>
        <v>0</v>
      </c>
      <c r="D69" s="65">
        <v>0</v>
      </c>
      <c r="E69" s="9">
        <f>IF(D72=0, "-", D69/D72)</f>
        <v>0</v>
      </c>
      <c r="F69" s="81">
        <v>5</v>
      </c>
      <c r="G69" s="34">
        <f>IF(F72=0, "-", F69/F72)</f>
        <v>3.4722222222222224E-2</v>
      </c>
      <c r="H69" s="65">
        <v>4</v>
      </c>
      <c r="I69" s="9">
        <f>IF(H72=0, "-", H69/H72)</f>
        <v>2.247191011235955E-2</v>
      </c>
      <c r="J69" s="8" t="str">
        <f t="shared" si="4"/>
        <v>-</v>
      </c>
      <c r="K69" s="9">
        <f t="shared" si="5"/>
        <v>0.25</v>
      </c>
    </row>
    <row r="70" spans="1:11" x14ac:dyDescent="0.25">
      <c r="A70" s="7" t="s">
        <v>216</v>
      </c>
      <c r="B70" s="65">
        <v>1</v>
      </c>
      <c r="C70" s="34">
        <f>IF(B72=0, "-", B70/B72)</f>
        <v>4.5454545454545456E-2</v>
      </c>
      <c r="D70" s="65">
        <v>3</v>
      </c>
      <c r="E70" s="9">
        <f>IF(D72=0, "-", D70/D72)</f>
        <v>0.3</v>
      </c>
      <c r="F70" s="81">
        <v>25</v>
      </c>
      <c r="G70" s="34">
        <f>IF(F72=0, "-", F70/F72)</f>
        <v>0.1736111111111111</v>
      </c>
      <c r="H70" s="65">
        <v>48</v>
      </c>
      <c r="I70" s="9">
        <f>IF(H72=0, "-", H70/H72)</f>
        <v>0.2696629213483146</v>
      </c>
      <c r="J70" s="8">
        <f t="shared" si="4"/>
        <v>-0.66666666666666663</v>
      </c>
      <c r="K70" s="9">
        <f t="shared" si="5"/>
        <v>-0.47916666666666669</v>
      </c>
    </row>
    <row r="71" spans="1:11" x14ac:dyDescent="0.25">
      <c r="A71" s="2"/>
      <c r="B71" s="68"/>
      <c r="C71" s="33"/>
      <c r="D71" s="68"/>
      <c r="E71" s="6"/>
      <c r="F71" s="82"/>
      <c r="G71" s="33"/>
      <c r="H71" s="68"/>
      <c r="I71" s="6"/>
      <c r="J71" s="5"/>
      <c r="K71" s="6"/>
    </row>
    <row r="72" spans="1:11" s="43" customFormat="1" x14ac:dyDescent="0.25">
      <c r="A72" s="162" t="s">
        <v>509</v>
      </c>
      <c r="B72" s="71">
        <f>SUM(B63:B71)</f>
        <v>22</v>
      </c>
      <c r="C72" s="40">
        <f>B72/1498</f>
        <v>1.4686248331108143E-2</v>
      </c>
      <c r="D72" s="71">
        <f>SUM(D63:D71)</f>
        <v>10</v>
      </c>
      <c r="E72" s="41">
        <f>D72/893</f>
        <v>1.1198208286674132E-2</v>
      </c>
      <c r="F72" s="77">
        <f>SUM(F63:F71)</f>
        <v>144</v>
      </c>
      <c r="G72" s="42">
        <f>F72/12228</f>
        <v>1.1776251226692836E-2</v>
      </c>
      <c r="H72" s="71">
        <f>SUM(H63:H71)</f>
        <v>178</v>
      </c>
      <c r="I72" s="41">
        <f>H72/12224</f>
        <v>1.456151832460733E-2</v>
      </c>
      <c r="J72" s="37">
        <f>IF(D72=0, "-", IF((B72-D72)/D72&lt;10, (B72-D72)/D72, "&gt;999%"))</f>
        <v>1.2</v>
      </c>
      <c r="K72" s="38">
        <f>IF(H72=0, "-", IF((F72-H72)/H72&lt;10, (F72-H72)/H72, "&gt;999%"))</f>
        <v>-0.19101123595505617</v>
      </c>
    </row>
    <row r="73" spans="1:11" x14ac:dyDescent="0.25">
      <c r="B73" s="83"/>
      <c r="D73" s="83"/>
      <c r="F73" s="83"/>
      <c r="H73" s="83"/>
    </row>
    <row r="74" spans="1:11" s="43" customFormat="1" x14ac:dyDescent="0.25">
      <c r="A74" s="162" t="s">
        <v>508</v>
      </c>
      <c r="B74" s="71">
        <v>120</v>
      </c>
      <c r="C74" s="40">
        <f>B74/1498</f>
        <v>8.0106809078771699E-2</v>
      </c>
      <c r="D74" s="71">
        <v>105</v>
      </c>
      <c r="E74" s="41">
        <f>D74/893</f>
        <v>0.11758118701007839</v>
      </c>
      <c r="F74" s="77">
        <v>1338</v>
      </c>
      <c r="G74" s="42">
        <f>F74/12228</f>
        <v>0.10942100098135427</v>
      </c>
      <c r="H74" s="71">
        <v>1691</v>
      </c>
      <c r="I74" s="41">
        <f>H74/12224</f>
        <v>0.13833442408376964</v>
      </c>
      <c r="J74" s="37">
        <f>IF(D74=0, "-", IF((B74-D74)/D74&lt;10, (B74-D74)/D74, "&gt;999%"))</f>
        <v>0.14285714285714285</v>
      </c>
      <c r="K74" s="38">
        <f>IF(H74=0, "-", IF((F74-H74)/H74&lt;10, (F74-H74)/H74, "&gt;999%"))</f>
        <v>-0.20875221762270846</v>
      </c>
    </row>
    <row r="75" spans="1:11" x14ac:dyDescent="0.25">
      <c r="B75" s="83"/>
      <c r="D75" s="83"/>
      <c r="F75" s="83"/>
      <c r="H75" s="83"/>
    </row>
    <row r="76" spans="1:11" ht="15.6" x14ac:dyDescent="0.3">
      <c r="A76" s="164" t="s">
        <v>97</v>
      </c>
      <c r="B76" s="196" t="s">
        <v>1</v>
      </c>
      <c r="C76" s="200"/>
      <c r="D76" s="200"/>
      <c r="E76" s="197"/>
      <c r="F76" s="196" t="s">
        <v>14</v>
      </c>
      <c r="G76" s="200"/>
      <c r="H76" s="200"/>
      <c r="I76" s="197"/>
      <c r="J76" s="196" t="s">
        <v>15</v>
      </c>
      <c r="K76" s="197"/>
    </row>
    <row r="77" spans="1:11" x14ac:dyDescent="0.25">
      <c r="A77" s="22"/>
      <c r="B77" s="196">
        <f>VALUE(RIGHT($B$2, 4))</f>
        <v>2022</v>
      </c>
      <c r="C77" s="197"/>
      <c r="D77" s="196">
        <f>B77-1</f>
        <v>2021</v>
      </c>
      <c r="E77" s="204"/>
      <c r="F77" s="196">
        <f>B77</f>
        <v>2022</v>
      </c>
      <c r="G77" s="204"/>
      <c r="H77" s="196">
        <f>D77</f>
        <v>2021</v>
      </c>
      <c r="I77" s="204"/>
      <c r="J77" s="140" t="s">
        <v>4</v>
      </c>
      <c r="K77" s="141" t="s">
        <v>2</v>
      </c>
    </row>
    <row r="78" spans="1:11" x14ac:dyDescent="0.25">
      <c r="A78" s="163" t="s">
        <v>121</v>
      </c>
      <c r="B78" s="61" t="s">
        <v>12</v>
      </c>
      <c r="C78" s="62" t="s">
        <v>13</v>
      </c>
      <c r="D78" s="61" t="s">
        <v>12</v>
      </c>
      <c r="E78" s="63" t="s">
        <v>13</v>
      </c>
      <c r="F78" s="62" t="s">
        <v>12</v>
      </c>
      <c r="G78" s="62" t="s">
        <v>13</v>
      </c>
      <c r="H78" s="61" t="s">
        <v>12</v>
      </c>
      <c r="I78" s="63" t="s">
        <v>13</v>
      </c>
      <c r="J78" s="61"/>
      <c r="K78" s="63"/>
    </row>
    <row r="79" spans="1:11" x14ac:dyDescent="0.25">
      <c r="A79" s="7" t="s">
        <v>217</v>
      </c>
      <c r="B79" s="65">
        <v>0</v>
      </c>
      <c r="C79" s="34">
        <f>IF(B88=0, "-", B79/B88)</f>
        <v>0</v>
      </c>
      <c r="D79" s="65">
        <v>0</v>
      </c>
      <c r="E79" s="9">
        <f>IF(D88=0, "-", D79/D88)</f>
        <v>0</v>
      </c>
      <c r="F79" s="81">
        <v>1</v>
      </c>
      <c r="G79" s="34">
        <f>IF(F88=0, "-", F79/F88)</f>
        <v>6.0975609756097563E-3</v>
      </c>
      <c r="H79" s="65">
        <v>5</v>
      </c>
      <c r="I79" s="9">
        <f>IF(H88=0, "-", H79/H88)</f>
        <v>1.8315018315018316E-2</v>
      </c>
      <c r="J79" s="8" t="str">
        <f t="shared" ref="J79:J86" si="6">IF(D79=0, "-", IF((B79-D79)/D79&lt;10, (B79-D79)/D79, "&gt;999%"))</f>
        <v>-</v>
      </c>
      <c r="K79" s="9">
        <f t="shared" ref="K79:K86" si="7">IF(H79=0, "-", IF((F79-H79)/H79&lt;10, (F79-H79)/H79, "&gt;999%"))</f>
        <v>-0.8</v>
      </c>
    </row>
    <row r="80" spans="1:11" x14ac:dyDescent="0.25">
      <c r="A80" s="7" t="s">
        <v>218</v>
      </c>
      <c r="B80" s="65">
        <v>1</v>
      </c>
      <c r="C80" s="34">
        <f>IF(B88=0, "-", B80/B88)</f>
        <v>0.16666666666666666</v>
      </c>
      <c r="D80" s="65">
        <v>1</v>
      </c>
      <c r="E80" s="9">
        <f>IF(D88=0, "-", D80/D88)</f>
        <v>3.3333333333333333E-2</v>
      </c>
      <c r="F80" s="81">
        <v>11</v>
      </c>
      <c r="G80" s="34">
        <f>IF(F88=0, "-", F80/F88)</f>
        <v>6.7073170731707321E-2</v>
      </c>
      <c r="H80" s="65">
        <v>9</v>
      </c>
      <c r="I80" s="9">
        <f>IF(H88=0, "-", H80/H88)</f>
        <v>3.2967032967032968E-2</v>
      </c>
      <c r="J80" s="8">
        <f t="shared" si="6"/>
        <v>0</v>
      </c>
      <c r="K80" s="9">
        <f t="shared" si="7"/>
        <v>0.22222222222222221</v>
      </c>
    </row>
    <row r="81" spans="1:11" x14ac:dyDescent="0.25">
      <c r="A81" s="7" t="s">
        <v>219</v>
      </c>
      <c r="B81" s="65">
        <v>0</v>
      </c>
      <c r="C81" s="34">
        <f>IF(B88=0, "-", B81/B88)</f>
        <v>0</v>
      </c>
      <c r="D81" s="65">
        <v>1</v>
      </c>
      <c r="E81" s="9">
        <f>IF(D88=0, "-", D81/D88)</f>
        <v>3.3333333333333333E-2</v>
      </c>
      <c r="F81" s="81">
        <v>20</v>
      </c>
      <c r="G81" s="34">
        <f>IF(F88=0, "-", F81/F88)</f>
        <v>0.12195121951219512</v>
      </c>
      <c r="H81" s="65">
        <v>29</v>
      </c>
      <c r="I81" s="9">
        <f>IF(H88=0, "-", H81/H88)</f>
        <v>0.10622710622710622</v>
      </c>
      <c r="J81" s="8">
        <f t="shared" si="6"/>
        <v>-1</v>
      </c>
      <c r="K81" s="9">
        <f t="shared" si="7"/>
        <v>-0.31034482758620691</v>
      </c>
    </row>
    <row r="82" spans="1:11" x14ac:dyDescent="0.25">
      <c r="A82" s="7" t="s">
        <v>220</v>
      </c>
      <c r="B82" s="65">
        <v>1</v>
      </c>
      <c r="C82" s="34">
        <f>IF(B88=0, "-", B82/B88)</f>
        <v>0.16666666666666666</v>
      </c>
      <c r="D82" s="65">
        <v>0</v>
      </c>
      <c r="E82" s="9">
        <f>IF(D88=0, "-", D82/D88)</f>
        <v>0</v>
      </c>
      <c r="F82" s="81">
        <v>3</v>
      </c>
      <c r="G82" s="34">
        <f>IF(F88=0, "-", F82/F88)</f>
        <v>1.8292682926829267E-2</v>
      </c>
      <c r="H82" s="65">
        <v>1</v>
      </c>
      <c r="I82" s="9">
        <f>IF(H88=0, "-", H82/H88)</f>
        <v>3.663003663003663E-3</v>
      </c>
      <c r="J82" s="8" t="str">
        <f t="shared" si="6"/>
        <v>-</v>
      </c>
      <c r="K82" s="9">
        <f t="shared" si="7"/>
        <v>2</v>
      </c>
    </row>
    <row r="83" spans="1:11" x14ac:dyDescent="0.25">
      <c r="A83" s="7" t="s">
        <v>221</v>
      </c>
      <c r="B83" s="65">
        <v>0</v>
      </c>
      <c r="C83" s="34">
        <f>IF(B88=0, "-", B83/B88)</f>
        <v>0</v>
      </c>
      <c r="D83" s="65">
        <v>4</v>
      </c>
      <c r="E83" s="9">
        <f>IF(D88=0, "-", D83/D88)</f>
        <v>0.13333333333333333</v>
      </c>
      <c r="F83" s="81">
        <v>30</v>
      </c>
      <c r="G83" s="34">
        <f>IF(F88=0, "-", F83/F88)</f>
        <v>0.18292682926829268</v>
      </c>
      <c r="H83" s="65">
        <v>54</v>
      </c>
      <c r="I83" s="9">
        <f>IF(H88=0, "-", H83/H88)</f>
        <v>0.19780219780219779</v>
      </c>
      <c r="J83" s="8">
        <f t="shared" si="6"/>
        <v>-1</v>
      </c>
      <c r="K83" s="9">
        <f t="shared" si="7"/>
        <v>-0.44444444444444442</v>
      </c>
    </row>
    <row r="84" spans="1:11" x14ac:dyDescent="0.25">
      <c r="A84" s="7" t="s">
        <v>222</v>
      </c>
      <c r="B84" s="65">
        <v>0</v>
      </c>
      <c r="C84" s="34">
        <f>IF(B88=0, "-", B84/B88)</f>
        <v>0</v>
      </c>
      <c r="D84" s="65">
        <v>0</v>
      </c>
      <c r="E84" s="9">
        <f>IF(D88=0, "-", D84/D88)</f>
        <v>0</v>
      </c>
      <c r="F84" s="81">
        <v>0</v>
      </c>
      <c r="G84" s="34">
        <f>IF(F88=0, "-", F84/F88)</f>
        <v>0</v>
      </c>
      <c r="H84" s="65">
        <v>4</v>
      </c>
      <c r="I84" s="9">
        <f>IF(H88=0, "-", H84/H88)</f>
        <v>1.4652014652014652E-2</v>
      </c>
      <c r="J84" s="8" t="str">
        <f t="shared" si="6"/>
        <v>-</v>
      </c>
      <c r="K84" s="9">
        <f t="shared" si="7"/>
        <v>-1</v>
      </c>
    </row>
    <row r="85" spans="1:11" x14ac:dyDescent="0.25">
      <c r="A85" s="7" t="s">
        <v>223</v>
      </c>
      <c r="B85" s="65">
        <v>3</v>
      </c>
      <c r="C85" s="34">
        <f>IF(B88=0, "-", B85/B88)</f>
        <v>0.5</v>
      </c>
      <c r="D85" s="65">
        <v>24</v>
      </c>
      <c r="E85" s="9">
        <f>IF(D88=0, "-", D85/D88)</f>
        <v>0.8</v>
      </c>
      <c r="F85" s="81">
        <v>94</v>
      </c>
      <c r="G85" s="34">
        <f>IF(F88=0, "-", F85/F88)</f>
        <v>0.57317073170731703</v>
      </c>
      <c r="H85" s="65">
        <v>152</v>
      </c>
      <c r="I85" s="9">
        <f>IF(H88=0, "-", H85/H88)</f>
        <v>0.5567765567765568</v>
      </c>
      <c r="J85" s="8">
        <f t="shared" si="6"/>
        <v>-0.875</v>
      </c>
      <c r="K85" s="9">
        <f t="shared" si="7"/>
        <v>-0.38157894736842107</v>
      </c>
    </row>
    <row r="86" spans="1:11" x14ac:dyDescent="0.25">
      <c r="A86" s="7" t="s">
        <v>224</v>
      </c>
      <c r="B86" s="65">
        <v>1</v>
      </c>
      <c r="C86" s="34">
        <f>IF(B88=0, "-", B86/B88)</f>
        <v>0.16666666666666666</v>
      </c>
      <c r="D86" s="65">
        <v>0</v>
      </c>
      <c r="E86" s="9">
        <f>IF(D88=0, "-", D86/D88)</f>
        <v>0</v>
      </c>
      <c r="F86" s="81">
        <v>5</v>
      </c>
      <c r="G86" s="34">
        <f>IF(F88=0, "-", F86/F88)</f>
        <v>3.048780487804878E-2</v>
      </c>
      <c r="H86" s="65">
        <v>19</v>
      </c>
      <c r="I86" s="9">
        <f>IF(H88=0, "-", H86/H88)</f>
        <v>6.95970695970696E-2</v>
      </c>
      <c r="J86" s="8" t="str">
        <f t="shared" si="6"/>
        <v>-</v>
      </c>
      <c r="K86" s="9">
        <f t="shared" si="7"/>
        <v>-0.73684210526315785</v>
      </c>
    </row>
    <row r="87" spans="1:11" x14ac:dyDescent="0.25">
      <c r="A87" s="2"/>
      <c r="B87" s="68"/>
      <c r="C87" s="33"/>
      <c r="D87" s="68"/>
      <c r="E87" s="6"/>
      <c r="F87" s="82"/>
      <c r="G87" s="33"/>
      <c r="H87" s="68"/>
      <c r="I87" s="6"/>
      <c r="J87" s="5"/>
      <c r="K87" s="6"/>
    </row>
    <row r="88" spans="1:11" s="43" customFormat="1" x14ac:dyDescent="0.25">
      <c r="A88" s="162" t="s">
        <v>507</v>
      </c>
      <c r="B88" s="71">
        <f>SUM(B79:B87)</f>
        <v>6</v>
      </c>
      <c r="C88" s="40">
        <f>B88/1498</f>
        <v>4.0053404539385851E-3</v>
      </c>
      <c r="D88" s="71">
        <f>SUM(D79:D87)</f>
        <v>30</v>
      </c>
      <c r="E88" s="41">
        <f>D88/893</f>
        <v>3.3594624860022397E-2</v>
      </c>
      <c r="F88" s="77">
        <f>SUM(F79:F87)</f>
        <v>164</v>
      </c>
      <c r="G88" s="42">
        <f>F88/12228</f>
        <v>1.3411841674844618E-2</v>
      </c>
      <c r="H88" s="71">
        <f>SUM(H79:H87)</f>
        <v>273</v>
      </c>
      <c r="I88" s="41">
        <f>H88/12224</f>
        <v>2.2333115183246072E-2</v>
      </c>
      <c r="J88" s="37">
        <f>IF(D88=0, "-", IF((B88-D88)/D88&lt;10, (B88-D88)/D88, "&gt;999%"))</f>
        <v>-0.8</v>
      </c>
      <c r="K88" s="38">
        <f>IF(H88=0, "-", IF((F88-H88)/H88&lt;10, (F88-H88)/H88, "&gt;999%"))</f>
        <v>-0.39926739926739929</v>
      </c>
    </row>
    <row r="89" spans="1:11" x14ac:dyDescent="0.25">
      <c r="B89" s="83"/>
      <c r="D89" s="83"/>
      <c r="F89" s="83"/>
      <c r="H89" s="83"/>
    </row>
    <row r="90" spans="1:11" x14ac:dyDescent="0.25">
      <c r="A90" s="163" t="s">
        <v>122</v>
      </c>
      <c r="B90" s="61" t="s">
        <v>12</v>
      </c>
      <c r="C90" s="62" t="s">
        <v>13</v>
      </c>
      <c r="D90" s="61" t="s">
        <v>12</v>
      </c>
      <c r="E90" s="63" t="s">
        <v>13</v>
      </c>
      <c r="F90" s="62" t="s">
        <v>12</v>
      </c>
      <c r="G90" s="62" t="s">
        <v>13</v>
      </c>
      <c r="H90" s="61" t="s">
        <v>12</v>
      </c>
      <c r="I90" s="63" t="s">
        <v>13</v>
      </c>
      <c r="J90" s="61"/>
      <c r="K90" s="63"/>
    </row>
    <row r="91" spans="1:11" x14ac:dyDescent="0.25">
      <c r="A91" s="7" t="s">
        <v>225</v>
      </c>
      <c r="B91" s="65">
        <v>1</v>
      </c>
      <c r="C91" s="34">
        <f>IF(B109=0, "-", B91/B109)</f>
        <v>9.2592592592592587E-3</v>
      </c>
      <c r="D91" s="65">
        <v>1</v>
      </c>
      <c r="E91" s="9">
        <f>IF(D109=0, "-", D91/D109)</f>
        <v>0.1111111111111111</v>
      </c>
      <c r="F91" s="81">
        <v>7</v>
      </c>
      <c r="G91" s="34">
        <f>IF(F109=0, "-", F91/F109)</f>
        <v>1.1182108626198083E-2</v>
      </c>
      <c r="H91" s="65">
        <v>8</v>
      </c>
      <c r="I91" s="9">
        <f>IF(H109=0, "-", H91/H109)</f>
        <v>4.3243243243243246E-2</v>
      </c>
      <c r="J91" s="8">
        <f t="shared" ref="J91:J107" si="8">IF(D91=0, "-", IF((B91-D91)/D91&lt;10, (B91-D91)/D91, "&gt;999%"))</f>
        <v>0</v>
      </c>
      <c r="K91" s="9">
        <f t="shared" ref="K91:K107" si="9">IF(H91=0, "-", IF((F91-H91)/H91&lt;10, (F91-H91)/H91, "&gt;999%"))</f>
        <v>-0.125</v>
      </c>
    </row>
    <row r="92" spans="1:11" x14ac:dyDescent="0.25">
      <c r="A92" s="7" t="s">
        <v>226</v>
      </c>
      <c r="B92" s="65">
        <v>1</v>
      </c>
      <c r="C92" s="34">
        <f>IF(B109=0, "-", B92/B109)</f>
        <v>9.2592592592592587E-3</v>
      </c>
      <c r="D92" s="65">
        <v>2</v>
      </c>
      <c r="E92" s="9">
        <f>IF(D109=0, "-", D92/D109)</f>
        <v>0.22222222222222221</v>
      </c>
      <c r="F92" s="81">
        <v>10</v>
      </c>
      <c r="G92" s="34">
        <f>IF(F109=0, "-", F92/F109)</f>
        <v>1.5974440894568689E-2</v>
      </c>
      <c r="H92" s="65">
        <v>12</v>
      </c>
      <c r="I92" s="9">
        <f>IF(H109=0, "-", H92/H109)</f>
        <v>6.4864864864864868E-2</v>
      </c>
      <c r="J92" s="8">
        <f t="shared" si="8"/>
        <v>-0.5</v>
      </c>
      <c r="K92" s="9">
        <f t="shared" si="9"/>
        <v>-0.16666666666666666</v>
      </c>
    </row>
    <row r="93" spans="1:11" x14ac:dyDescent="0.25">
      <c r="A93" s="7" t="s">
        <v>227</v>
      </c>
      <c r="B93" s="65">
        <v>0</v>
      </c>
      <c r="C93" s="34">
        <f>IF(B109=0, "-", B93/B109)</f>
        <v>0</v>
      </c>
      <c r="D93" s="65">
        <v>0</v>
      </c>
      <c r="E93" s="9">
        <f>IF(D109=0, "-", D93/D109)</f>
        <v>0</v>
      </c>
      <c r="F93" s="81">
        <v>5</v>
      </c>
      <c r="G93" s="34">
        <f>IF(F109=0, "-", F93/F109)</f>
        <v>7.9872204472843447E-3</v>
      </c>
      <c r="H93" s="65">
        <v>10</v>
      </c>
      <c r="I93" s="9">
        <f>IF(H109=0, "-", H93/H109)</f>
        <v>5.4054054054054057E-2</v>
      </c>
      <c r="J93" s="8" t="str">
        <f t="shared" si="8"/>
        <v>-</v>
      </c>
      <c r="K93" s="9">
        <f t="shared" si="9"/>
        <v>-0.5</v>
      </c>
    </row>
    <row r="94" spans="1:11" x14ac:dyDescent="0.25">
      <c r="A94" s="7" t="s">
        <v>228</v>
      </c>
      <c r="B94" s="65">
        <v>7</v>
      </c>
      <c r="C94" s="34">
        <f>IF(B109=0, "-", B94/B109)</f>
        <v>6.4814814814814811E-2</v>
      </c>
      <c r="D94" s="65">
        <v>1</v>
      </c>
      <c r="E94" s="9">
        <f>IF(D109=0, "-", D94/D109)</f>
        <v>0.1111111111111111</v>
      </c>
      <c r="F94" s="81">
        <v>39</v>
      </c>
      <c r="G94" s="34">
        <f>IF(F109=0, "-", F94/F109)</f>
        <v>6.2300319488817889E-2</v>
      </c>
      <c r="H94" s="65">
        <v>56</v>
      </c>
      <c r="I94" s="9">
        <f>IF(H109=0, "-", H94/H109)</f>
        <v>0.30270270270270272</v>
      </c>
      <c r="J94" s="8">
        <f t="shared" si="8"/>
        <v>6</v>
      </c>
      <c r="K94" s="9">
        <f t="shared" si="9"/>
        <v>-0.30357142857142855</v>
      </c>
    </row>
    <row r="95" spans="1:11" x14ac:dyDescent="0.25">
      <c r="A95" s="7" t="s">
        <v>229</v>
      </c>
      <c r="B95" s="65">
        <v>2</v>
      </c>
      <c r="C95" s="34">
        <f>IF(B109=0, "-", B95/B109)</f>
        <v>1.8518518518518517E-2</v>
      </c>
      <c r="D95" s="65">
        <v>0</v>
      </c>
      <c r="E95" s="9">
        <f>IF(D109=0, "-", D95/D109)</f>
        <v>0</v>
      </c>
      <c r="F95" s="81">
        <v>16</v>
      </c>
      <c r="G95" s="34">
        <f>IF(F109=0, "-", F95/F109)</f>
        <v>2.5559105431309903E-2</v>
      </c>
      <c r="H95" s="65">
        <v>0</v>
      </c>
      <c r="I95" s="9">
        <f>IF(H109=0, "-", H95/H109)</f>
        <v>0</v>
      </c>
      <c r="J95" s="8" t="str">
        <f t="shared" si="8"/>
        <v>-</v>
      </c>
      <c r="K95" s="9" t="str">
        <f t="shared" si="9"/>
        <v>-</v>
      </c>
    </row>
    <row r="96" spans="1:11" x14ac:dyDescent="0.25">
      <c r="A96" s="7" t="s">
        <v>230</v>
      </c>
      <c r="B96" s="65">
        <v>2</v>
      </c>
      <c r="C96" s="34">
        <f>IF(B109=0, "-", B96/B109)</f>
        <v>1.8518518518518517E-2</v>
      </c>
      <c r="D96" s="65">
        <v>0</v>
      </c>
      <c r="E96" s="9">
        <f>IF(D109=0, "-", D96/D109)</f>
        <v>0</v>
      </c>
      <c r="F96" s="81">
        <v>10</v>
      </c>
      <c r="G96" s="34">
        <f>IF(F109=0, "-", F96/F109)</f>
        <v>1.5974440894568689E-2</v>
      </c>
      <c r="H96" s="65">
        <v>0</v>
      </c>
      <c r="I96" s="9">
        <f>IF(H109=0, "-", H96/H109)</f>
        <v>0</v>
      </c>
      <c r="J96" s="8" t="str">
        <f t="shared" si="8"/>
        <v>-</v>
      </c>
      <c r="K96" s="9" t="str">
        <f t="shared" si="9"/>
        <v>-</v>
      </c>
    </row>
    <row r="97" spans="1:11" x14ac:dyDescent="0.25">
      <c r="A97" s="7" t="s">
        <v>231</v>
      </c>
      <c r="B97" s="65">
        <v>0</v>
      </c>
      <c r="C97" s="34">
        <f>IF(B109=0, "-", B97/B109)</f>
        <v>0</v>
      </c>
      <c r="D97" s="65">
        <v>0</v>
      </c>
      <c r="E97" s="9">
        <f>IF(D109=0, "-", D97/D109)</f>
        <v>0</v>
      </c>
      <c r="F97" s="81">
        <v>1</v>
      </c>
      <c r="G97" s="34">
        <f>IF(F109=0, "-", F97/F109)</f>
        <v>1.5974440894568689E-3</v>
      </c>
      <c r="H97" s="65">
        <v>0</v>
      </c>
      <c r="I97" s="9">
        <f>IF(H109=0, "-", H97/H109)</f>
        <v>0</v>
      </c>
      <c r="J97" s="8" t="str">
        <f t="shared" si="8"/>
        <v>-</v>
      </c>
      <c r="K97" s="9" t="str">
        <f t="shared" si="9"/>
        <v>-</v>
      </c>
    </row>
    <row r="98" spans="1:11" x14ac:dyDescent="0.25">
      <c r="A98" s="7" t="s">
        <v>232</v>
      </c>
      <c r="B98" s="65">
        <v>0</v>
      </c>
      <c r="C98" s="34">
        <f>IF(B109=0, "-", B98/B109)</f>
        <v>0</v>
      </c>
      <c r="D98" s="65">
        <v>0</v>
      </c>
      <c r="E98" s="9">
        <f>IF(D109=0, "-", D98/D109)</f>
        <v>0</v>
      </c>
      <c r="F98" s="81">
        <v>1</v>
      </c>
      <c r="G98" s="34">
        <f>IF(F109=0, "-", F98/F109)</f>
        <v>1.5974440894568689E-3</v>
      </c>
      <c r="H98" s="65">
        <v>3</v>
      </c>
      <c r="I98" s="9">
        <f>IF(H109=0, "-", H98/H109)</f>
        <v>1.6216216216216217E-2</v>
      </c>
      <c r="J98" s="8" t="str">
        <f t="shared" si="8"/>
        <v>-</v>
      </c>
      <c r="K98" s="9">
        <f t="shared" si="9"/>
        <v>-0.66666666666666663</v>
      </c>
    </row>
    <row r="99" spans="1:11" x14ac:dyDescent="0.25">
      <c r="A99" s="7" t="s">
        <v>233</v>
      </c>
      <c r="B99" s="65">
        <v>1</v>
      </c>
      <c r="C99" s="34">
        <f>IF(B109=0, "-", B99/B109)</f>
        <v>9.2592592592592587E-3</v>
      </c>
      <c r="D99" s="65">
        <v>1</v>
      </c>
      <c r="E99" s="9">
        <f>IF(D109=0, "-", D99/D109)</f>
        <v>0.1111111111111111</v>
      </c>
      <c r="F99" s="81">
        <v>16</v>
      </c>
      <c r="G99" s="34">
        <f>IF(F109=0, "-", F99/F109)</f>
        <v>2.5559105431309903E-2</v>
      </c>
      <c r="H99" s="65">
        <v>11</v>
      </c>
      <c r="I99" s="9">
        <f>IF(H109=0, "-", H99/H109)</f>
        <v>5.9459459459459463E-2</v>
      </c>
      <c r="J99" s="8">
        <f t="shared" si="8"/>
        <v>0</v>
      </c>
      <c r="K99" s="9">
        <f t="shared" si="9"/>
        <v>0.45454545454545453</v>
      </c>
    </row>
    <row r="100" spans="1:11" x14ac:dyDescent="0.25">
      <c r="A100" s="7" t="s">
        <v>234</v>
      </c>
      <c r="B100" s="65">
        <v>0</v>
      </c>
      <c r="C100" s="34">
        <f>IF(B109=0, "-", B100/B109)</f>
        <v>0</v>
      </c>
      <c r="D100" s="65">
        <v>1</v>
      </c>
      <c r="E100" s="9">
        <f>IF(D109=0, "-", D100/D109)</f>
        <v>0.1111111111111111</v>
      </c>
      <c r="F100" s="81">
        <v>0</v>
      </c>
      <c r="G100" s="34">
        <f>IF(F109=0, "-", F100/F109)</f>
        <v>0</v>
      </c>
      <c r="H100" s="65">
        <v>18</v>
      </c>
      <c r="I100" s="9">
        <f>IF(H109=0, "-", H100/H109)</f>
        <v>9.7297297297297303E-2</v>
      </c>
      <c r="J100" s="8">
        <f t="shared" si="8"/>
        <v>-1</v>
      </c>
      <c r="K100" s="9">
        <f t="shared" si="9"/>
        <v>-1</v>
      </c>
    </row>
    <row r="101" spans="1:11" x14ac:dyDescent="0.25">
      <c r="A101" s="7" t="s">
        <v>235</v>
      </c>
      <c r="B101" s="65">
        <v>5</v>
      </c>
      <c r="C101" s="34">
        <f>IF(B109=0, "-", B101/B109)</f>
        <v>4.6296296296296294E-2</v>
      </c>
      <c r="D101" s="65">
        <v>0</v>
      </c>
      <c r="E101" s="9">
        <f>IF(D109=0, "-", D101/D109)</f>
        <v>0</v>
      </c>
      <c r="F101" s="81">
        <v>32</v>
      </c>
      <c r="G101" s="34">
        <f>IF(F109=0, "-", F101/F109)</f>
        <v>5.1118210862619806E-2</v>
      </c>
      <c r="H101" s="65">
        <v>43</v>
      </c>
      <c r="I101" s="9">
        <f>IF(H109=0, "-", H101/H109)</f>
        <v>0.23243243243243245</v>
      </c>
      <c r="J101" s="8" t="str">
        <f t="shared" si="8"/>
        <v>-</v>
      </c>
      <c r="K101" s="9">
        <f t="shared" si="9"/>
        <v>-0.2558139534883721</v>
      </c>
    </row>
    <row r="102" spans="1:11" x14ac:dyDescent="0.25">
      <c r="A102" s="7" t="s">
        <v>236</v>
      </c>
      <c r="B102" s="65">
        <v>0</v>
      </c>
      <c r="C102" s="34">
        <f>IF(B109=0, "-", B102/B109)</f>
        <v>0</v>
      </c>
      <c r="D102" s="65">
        <v>3</v>
      </c>
      <c r="E102" s="9">
        <f>IF(D109=0, "-", D102/D109)</f>
        <v>0.33333333333333331</v>
      </c>
      <c r="F102" s="81">
        <v>7</v>
      </c>
      <c r="G102" s="34">
        <f>IF(F109=0, "-", F102/F109)</f>
        <v>1.1182108626198083E-2</v>
      </c>
      <c r="H102" s="65">
        <v>18</v>
      </c>
      <c r="I102" s="9">
        <f>IF(H109=0, "-", H102/H109)</f>
        <v>9.7297297297297303E-2</v>
      </c>
      <c r="J102" s="8">
        <f t="shared" si="8"/>
        <v>-1</v>
      </c>
      <c r="K102" s="9">
        <f t="shared" si="9"/>
        <v>-0.61111111111111116</v>
      </c>
    </row>
    <row r="103" spans="1:11" x14ac:dyDescent="0.25">
      <c r="A103" s="7" t="s">
        <v>237</v>
      </c>
      <c r="B103" s="65">
        <v>3</v>
      </c>
      <c r="C103" s="34">
        <f>IF(B109=0, "-", B103/B109)</f>
        <v>2.7777777777777776E-2</v>
      </c>
      <c r="D103" s="65">
        <v>0</v>
      </c>
      <c r="E103" s="9">
        <f>IF(D109=0, "-", D103/D109)</f>
        <v>0</v>
      </c>
      <c r="F103" s="81">
        <v>38</v>
      </c>
      <c r="G103" s="34">
        <f>IF(F109=0, "-", F103/F109)</f>
        <v>6.070287539936102E-2</v>
      </c>
      <c r="H103" s="65">
        <v>0</v>
      </c>
      <c r="I103" s="9">
        <f>IF(H109=0, "-", H103/H109)</f>
        <v>0</v>
      </c>
      <c r="J103" s="8" t="str">
        <f t="shared" si="8"/>
        <v>-</v>
      </c>
      <c r="K103" s="9" t="str">
        <f t="shared" si="9"/>
        <v>-</v>
      </c>
    </row>
    <row r="104" spans="1:11" x14ac:dyDescent="0.25">
      <c r="A104" s="7" t="s">
        <v>238</v>
      </c>
      <c r="B104" s="65">
        <v>85</v>
      </c>
      <c r="C104" s="34">
        <f>IF(B109=0, "-", B104/B109)</f>
        <v>0.78703703703703709</v>
      </c>
      <c r="D104" s="65">
        <v>0</v>
      </c>
      <c r="E104" s="9">
        <f>IF(D109=0, "-", D104/D109)</f>
        <v>0</v>
      </c>
      <c r="F104" s="81">
        <v>421</v>
      </c>
      <c r="G104" s="34">
        <f>IF(F109=0, "-", F104/F109)</f>
        <v>0.67252396166134187</v>
      </c>
      <c r="H104" s="65">
        <v>0</v>
      </c>
      <c r="I104" s="9">
        <f>IF(H109=0, "-", H104/H109)</f>
        <v>0</v>
      </c>
      <c r="J104" s="8" t="str">
        <f t="shared" si="8"/>
        <v>-</v>
      </c>
      <c r="K104" s="9" t="str">
        <f t="shared" si="9"/>
        <v>-</v>
      </c>
    </row>
    <row r="105" spans="1:11" x14ac:dyDescent="0.25">
      <c r="A105" s="7" t="s">
        <v>239</v>
      </c>
      <c r="B105" s="65">
        <v>1</v>
      </c>
      <c r="C105" s="34">
        <f>IF(B109=0, "-", B105/B109)</f>
        <v>9.2592592592592587E-3</v>
      </c>
      <c r="D105" s="65">
        <v>0</v>
      </c>
      <c r="E105" s="9">
        <f>IF(D109=0, "-", D105/D109)</f>
        <v>0</v>
      </c>
      <c r="F105" s="81">
        <v>15</v>
      </c>
      <c r="G105" s="34">
        <f>IF(F109=0, "-", F105/F109)</f>
        <v>2.3961661341853034E-2</v>
      </c>
      <c r="H105" s="65">
        <v>0</v>
      </c>
      <c r="I105" s="9">
        <f>IF(H109=0, "-", H105/H109)</f>
        <v>0</v>
      </c>
      <c r="J105" s="8" t="str">
        <f t="shared" si="8"/>
        <v>-</v>
      </c>
      <c r="K105" s="9" t="str">
        <f t="shared" si="9"/>
        <v>-</v>
      </c>
    </row>
    <row r="106" spans="1:11" x14ac:dyDescent="0.25">
      <c r="A106" s="7" t="s">
        <v>240</v>
      </c>
      <c r="B106" s="65">
        <v>0</v>
      </c>
      <c r="C106" s="34">
        <f>IF(B109=0, "-", B106/B109)</f>
        <v>0</v>
      </c>
      <c r="D106" s="65">
        <v>0</v>
      </c>
      <c r="E106" s="9">
        <f>IF(D109=0, "-", D106/D109)</f>
        <v>0</v>
      </c>
      <c r="F106" s="81">
        <v>4</v>
      </c>
      <c r="G106" s="34">
        <f>IF(F109=0, "-", F106/F109)</f>
        <v>6.3897763578274758E-3</v>
      </c>
      <c r="H106" s="65">
        <v>6</v>
      </c>
      <c r="I106" s="9">
        <f>IF(H109=0, "-", H106/H109)</f>
        <v>3.2432432432432434E-2</v>
      </c>
      <c r="J106" s="8" t="str">
        <f t="shared" si="8"/>
        <v>-</v>
      </c>
      <c r="K106" s="9">
        <f t="shared" si="9"/>
        <v>-0.33333333333333331</v>
      </c>
    </row>
    <row r="107" spans="1:11" x14ac:dyDescent="0.25">
      <c r="A107" s="7" t="s">
        <v>241</v>
      </c>
      <c r="B107" s="65">
        <v>0</v>
      </c>
      <c r="C107" s="34">
        <f>IF(B109=0, "-", B107/B109)</f>
        <v>0</v>
      </c>
      <c r="D107" s="65">
        <v>0</v>
      </c>
      <c r="E107" s="9">
        <f>IF(D109=0, "-", D107/D109)</f>
        <v>0</v>
      </c>
      <c r="F107" s="81">
        <v>4</v>
      </c>
      <c r="G107" s="34">
        <f>IF(F109=0, "-", F107/F109)</f>
        <v>6.3897763578274758E-3</v>
      </c>
      <c r="H107" s="65">
        <v>0</v>
      </c>
      <c r="I107" s="9">
        <f>IF(H109=0, "-", H107/H109)</f>
        <v>0</v>
      </c>
      <c r="J107" s="8" t="str">
        <f t="shared" si="8"/>
        <v>-</v>
      </c>
      <c r="K107" s="9" t="str">
        <f t="shared" si="9"/>
        <v>-</v>
      </c>
    </row>
    <row r="108" spans="1:11" x14ac:dyDescent="0.25">
      <c r="A108" s="2"/>
      <c r="B108" s="68"/>
      <c r="C108" s="33"/>
      <c r="D108" s="68"/>
      <c r="E108" s="6"/>
      <c r="F108" s="82"/>
      <c r="G108" s="33"/>
      <c r="H108" s="68"/>
      <c r="I108" s="6"/>
      <c r="J108" s="5"/>
      <c r="K108" s="6"/>
    </row>
    <row r="109" spans="1:11" s="43" customFormat="1" x14ac:dyDescent="0.25">
      <c r="A109" s="162" t="s">
        <v>506</v>
      </c>
      <c r="B109" s="71">
        <f>SUM(B91:B108)</f>
        <v>108</v>
      </c>
      <c r="C109" s="40">
        <f>B109/1498</f>
        <v>7.209612817089453E-2</v>
      </c>
      <c r="D109" s="71">
        <f>SUM(D91:D108)</f>
        <v>9</v>
      </c>
      <c r="E109" s="41">
        <f>D109/893</f>
        <v>1.0078387458006719E-2</v>
      </c>
      <c r="F109" s="77">
        <f>SUM(F91:F108)</f>
        <v>626</v>
      </c>
      <c r="G109" s="42">
        <f>F109/12228</f>
        <v>5.1193981027150802E-2</v>
      </c>
      <c r="H109" s="71">
        <f>SUM(H91:H108)</f>
        <v>185</v>
      </c>
      <c r="I109" s="41">
        <f>H109/12224</f>
        <v>1.5134162303664921E-2</v>
      </c>
      <c r="J109" s="37" t="str">
        <f>IF(D109=0, "-", IF((B109-D109)/D109&lt;10, (B109-D109)/D109, "&gt;999%"))</f>
        <v>&gt;999%</v>
      </c>
      <c r="K109" s="38">
        <f>IF(H109=0, "-", IF((F109-H109)/H109&lt;10, (F109-H109)/H109, "&gt;999%"))</f>
        <v>2.3837837837837839</v>
      </c>
    </row>
    <row r="110" spans="1:11" x14ac:dyDescent="0.25">
      <c r="B110" s="83"/>
      <c r="D110" s="83"/>
      <c r="F110" s="83"/>
      <c r="H110" s="83"/>
    </row>
    <row r="111" spans="1:11" s="43" customFormat="1" x14ac:dyDescent="0.25">
      <c r="A111" s="162" t="s">
        <v>505</v>
      </c>
      <c r="B111" s="71">
        <v>114</v>
      </c>
      <c r="C111" s="40">
        <f>B111/1498</f>
        <v>7.6101468624833107E-2</v>
      </c>
      <c r="D111" s="71">
        <v>39</v>
      </c>
      <c r="E111" s="41">
        <f>D111/893</f>
        <v>4.3673012318029114E-2</v>
      </c>
      <c r="F111" s="77">
        <v>790</v>
      </c>
      <c r="G111" s="42">
        <f>F111/12228</f>
        <v>6.4605822701995413E-2</v>
      </c>
      <c r="H111" s="71">
        <v>458</v>
      </c>
      <c r="I111" s="41">
        <f>H111/12224</f>
        <v>3.7467277486910998E-2</v>
      </c>
      <c r="J111" s="37">
        <f>IF(D111=0, "-", IF((B111-D111)/D111&lt;10, (B111-D111)/D111, "&gt;999%"))</f>
        <v>1.9230769230769231</v>
      </c>
      <c r="K111" s="38">
        <f>IF(H111=0, "-", IF((F111-H111)/H111&lt;10, (F111-H111)/H111, "&gt;999%"))</f>
        <v>0.72489082969432317</v>
      </c>
    </row>
    <row r="112" spans="1:11" x14ac:dyDescent="0.25">
      <c r="B112" s="83"/>
      <c r="D112" s="83"/>
      <c r="F112" s="83"/>
      <c r="H112" s="83"/>
    </row>
    <row r="113" spans="1:11" ht="15.6" x14ac:dyDescent="0.3">
      <c r="A113" s="164" t="s">
        <v>98</v>
      </c>
      <c r="B113" s="196" t="s">
        <v>1</v>
      </c>
      <c r="C113" s="200"/>
      <c r="D113" s="200"/>
      <c r="E113" s="197"/>
      <c r="F113" s="196" t="s">
        <v>14</v>
      </c>
      <c r="G113" s="200"/>
      <c r="H113" s="200"/>
      <c r="I113" s="197"/>
      <c r="J113" s="196" t="s">
        <v>15</v>
      </c>
      <c r="K113" s="197"/>
    </row>
    <row r="114" spans="1:11" x14ac:dyDescent="0.25">
      <c r="A114" s="22"/>
      <c r="B114" s="196">
        <f>VALUE(RIGHT($B$2, 4))</f>
        <v>2022</v>
      </c>
      <c r="C114" s="197"/>
      <c r="D114" s="196">
        <f>B114-1</f>
        <v>2021</v>
      </c>
      <c r="E114" s="204"/>
      <c r="F114" s="196">
        <f>B114</f>
        <v>2022</v>
      </c>
      <c r="G114" s="204"/>
      <c r="H114" s="196">
        <f>D114</f>
        <v>2021</v>
      </c>
      <c r="I114" s="204"/>
      <c r="J114" s="140" t="s">
        <v>4</v>
      </c>
      <c r="K114" s="141" t="s">
        <v>2</v>
      </c>
    </row>
    <row r="115" spans="1:11" x14ac:dyDescent="0.25">
      <c r="A115" s="163" t="s">
        <v>123</v>
      </c>
      <c r="B115" s="61" t="s">
        <v>12</v>
      </c>
      <c r="C115" s="62" t="s">
        <v>13</v>
      </c>
      <c r="D115" s="61" t="s">
        <v>12</v>
      </c>
      <c r="E115" s="63" t="s">
        <v>13</v>
      </c>
      <c r="F115" s="62" t="s">
        <v>12</v>
      </c>
      <c r="G115" s="62" t="s">
        <v>13</v>
      </c>
      <c r="H115" s="61" t="s">
        <v>12</v>
      </c>
      <c r="I115" s="63" t="s">
        <v>13</v>
      </c>
      <c r="J115" s="61"/>
      <c r="K115" s="63"/>
    </row>
    <row r="116" spans="1:11" x14ac:dyDescent="0.25">
      <c r="A116" s="7" t="s">
        <v>242</v>
      </c>
      <c r="B116" s="65">
        <v>2</v>
      </c>
      <c r="C116" s="34">
        <f>IF(B119=0, "-", B116/B119)</f>
        <v>0.4</v>
      </c>
      <c r="D116" s="65">
        <v>1</v>
      </c>
      <c r="E116" s="9">
        <f>IF(D119=0, "-", D116/D119)</f>
        <v>1</v>
      </c>
      <c r="F116" s="81">
        <v>45</v>
      </c>
      <c r="G116" s="34">
        <f>IF(F119=0, "-", F116/F119)</f>
        <v>0.63380281690140849</v>
      </c>
      <c r="H116" s="65">
        <v>19</v>
      </c>
      <c r="I116" s="9">
        <f>IF(H119=0, "-", H116/H119)</f>
        <v>0.54285714285714282</v>
      </c>
      <c r="J116" s="8">
        <f>IF(D116=0, "-", IF((B116-D116)/D116&lt;10, (B116-D116)/D116, "&gt;999%"))</f>
        <v>1</v>
      </c>
      <c r="K116" s="9">
        <f>IF(H116=0, "-", IF((F116-H116)/H116&lt;10, (F116-H116)/H116, "&gt;999%"))</f>
        <v>1.368421052631579</v>
      </c>
    </row>
    <row r="117" spans="1:11" x14ac:dyDescent="0.25">
      <c r="A117" s="7" t="s">
        <v>243</v>
      </c>
      <c r="B117" s="65">
        <v>3</v>
      </c>
      <c r="C117" s="34">
        <f>IF(B119=0, "-", B117/B119)</f>
        <v>0.6</v>
      </c>
      <c r="D117" s="65">
        <v>0</v>
      </c>
      <c r="E117" s="9">
        <f>IF(D119=0, "-", D117/D119)</f>
        <v>0</v>
      </c>
      <c r="F117" s="81">
        <v>26</v>
      </c>
      <c r="G117" s="34">
        <f>IF(F119=0, "-", F117/F119)</f>
        <v>0.36619718309859156</v>
      </c>
      <c r="H117" s="65">
        <v>16</v>
      </c>
      <c r="I117" s="9">
        <f>IF(H119=0, "-", H117/H119)</f>
        <v>0.45714285714285713</v>
      </c>
      <c r="J117" s="8" t="str">
        <f>IF(D117=0, "-", IF((B117-D117)/D117&lt;10, (B117-D117)/D117, "&gt;999%"))</f>
        <v>-</v>
      </c>
      <c r="K117" s="9">
        <f>IF(H117=0, "-", IF((F117-H117)/H117&lt;10, (F117-H117)/H117, "&gt;999%"))</f>
        <v>0.625</v>
      </c>
    </row>
    <row r="118" spans="1:11" x14ac:dyDescent="0.25">
      <c r="A118" s="2"/>
      <c r="B118" s="68"/>
      <c r="C118" s="33"/>
      <c r="D118" s="68"/>
      <c r="E118" s="6"/>
      <c r="F118" s="82"/>
      <c r="G118" s="33"/>
      <c r="H118" s="68"/>
      <c r="I118" s="6"/>
      <c r="J118" s="5"/>
      <c r="K118" s="6"/>
    </row>
    <row r="119" spans="1:11" s="43" customFormat="1" x14ac:dyDescent="0.25">
      <c r="A119" s="162" t="s">
        <v>504</v>
      </c>
      <c r="B119" s="71">
        <f>SUM(B116:B118)</f>
        <v>5</v>
      </c>
      <c r="C119" s="40">
        <f>B119/1498</f>
        <v>3.3377837116154874E-3</v>
      </c>
      <c r="D119" s="71">
        <f>SUM(D116:D118)</f>
        <v>1</v>
      </c>
      <c r="E119" s="41">
        <f>D119/893</f>
        <v>1.1198208286674132E-3</v>
      </c>
      <c r="F119" s="77">
        <f>SUM(F116:F118)</f>
        <v>71</v>
      </c>
      <c r="G119" s="42">
        <f>F119/12228</f>
        <v>5.8063460909388289E-3</v>
      </c>
      <c r="H119" s="71">
        <f>SUM(H116:H118)</f>
        <v>35</v>
      </c>
      <c r="I119" s="41">
        <f>H119/12224</f>
        <v>2.8632198952879581E-3</v>
      </c>
      <c r="J119" s="37">
        <f>IF(D119=0, "-", IF((B119-D119)/D119&lt;10, (B119-D119)/D119, "&gt;999%"))</f>
        <v>4</v>
      </c>
      <c r="K119" s="38">
        <f>IF(H119=0, "-", IF((F119-H119)/H119&lt;10, (F119-H119)/H119, "&gt;999%"))</f>
        <v>1.0285714285714285</v>
      </c>
    </row>
    <row r="120" spans="1:11" x14ac:dyDescent="0.25">
      <c r="B120" s="83"/>
      <c r="D120" s="83"/>
      <c r="F120" s="83"/>
      <c r="H120" s="83"/>
    </row>
    <row r="121" spans="1:11" x14ac:dyDescent="0.25">
      <c r="A121" s="163" t="s">
        <v>124</v>
      </c>
      <c r="B121" s="61" t="s">
        <v>12</v>
      </c>
      <c r="C121" s="62" t="s">
        <v>13</v>
      </c>
      <c r="D121" s="61" t="s">
        <v>12</v>
      </c>
      <c r="E121" s="63" t="s">
        <v>13</v>
      </c>
      <c r="F121" s="62" t="s">
        <v>12</v>
      </c>
      <c r="G121" s="62" t="s">
        <v>13</v>
      </c>
      <c r="H121" s="61" t="s">
        <v>12</v>
      </c>
      <c r="I121" s="63" t="s">
        <v>13</v>
      </c>
      <c r="J121" s="61"/>
      <c r="K121" s="63"/>
    </row>
    <row r="122" spans="1:11" x14ac:dyDescent="0.25">
      <c r="A122" s="7" t="s">
        <v>244</v>
      </c>
      <c r="B122" s="65">
        <v>0</v>
      </c>
      <c r="C122" s="34" t="str">
        <f>IF(B131=0, "-", B122/B131)</f>
        <v>-</v>
      </c>
      <c r="D122" s="65">
        <v>0</v>
      </c>
      <c r="E122" s="9">
        <f>IF(D131=0, "-", D122/D131)</f>
        <v>0</v>
      </c>
      <c r="F122" s="81">
        <v>1</v>
      </c>
      <c r="G122" s="34">
        <f>IF(F131=0, "-", F122/F131)</f>
        <v>4.7619047619047616E-2</v>
      </c>
      <c r="H122" s="65">
        <v>5</v>
      </c>
      <c r="I122" s="9">
        <f>IF(H131=0, "-", H122/H131)</f>
        <v>0.14705882352941177</v>
      </c>
      <c r="J122" s="8" t="str">
        <f t="shared" ref="J122:J129" si="10">IF(D122=0, "-", IF((B122-D122)/D122&lt;10, (B122-D122)/D122, "&gt;999%"))</f>
        <v>-</v>
      </c>
      <c r="K122" s="9">
        <f t="shared" ref="K122:K129" si="11">IF(H122=0, "-", IF((F122-H122)/H122&lt;10, (F122-H122)/H122, "&gt;999%"))</f>
        <v>-0.8</v>
      </c>
    </row>
    <row r="123" spans="1:11" x14ac:dyDescent="0.25">
      <c r="A123" s="7" t="s">
        <v>245</v>
      </c>
      <c r="B123" s="65">
        <v>0</v>
      </c>
      <c r="C123" s="34" t="str">
        <f>IF(B131=0, "-", B123/B131)</f>
        <v>-</v>
      </c>
      <c r="D123" s="65">
        <v>0</v>
      </c>
      <c r="E123" s="9">
        <f>IF(D131=0, "-", D123/D131)</f>
        <v>0</v>
      </c>
      <c r="F123" s="81">
        <v>0</v>
      </c>
      <c r="G123" s="34">
        <f>IF(F131=0, "-", F123/F131)</f>
        <v>0</v>
      </c>
      <c r="H123" s="65">
        <v>2</v>
      </c>
      <c r="I123" s="9">
        <f>IF(H131=0, "-", H123/H131)</f>
        <v>5.8823529411764705E-2</v>
      </c>
      <c r="J123" s="8" t="str">
        <f t="shared" si="10"/>
        <v>-</v>
      </c>
      <c r="K123" s="9">
        <f t="shared" si="11"/>
        <v>-1</v>
      </c>
    </row>
    <row r="124" spans="1:11" x14ac:dyDescent="0.25">
      <c r="A124" s="7" t="s">
        <v>246</v>
      </c>
      <c r="B124" s="65">
        <v>0</v>
      </c>
      <c r="C124" s="34" t="str">
        <f>IF(B131=0, "-", B124/B131)</f>
        <v>-</v>
      </c>
      <c r="D124" s="65">
        <v>0</v>
      </c>
      <c r="E124" s="9">
        <f>IF(D131=0, "-", D124/D131)</f>
        <v>0</v>
      </c>
      <c r="F124" s="81">
        <v>3</v>
      </c>
      <c r="G124" s="34">
        <f>IF(F131=0, "-", F124/F131)</f>
        <v>0.14285714285714285</v>
      </c>
      <c r="H124" s="65">
        <v>6</v>
      </c>
      <c r="I124" s="9">
        <f>IF(H131=0, "-", H124/H131)</f>
        <v>0.17647058823529413</v>
      </c>
      <c r="J124" s="8" t="str">
        <f t="shared" si="10"/>
        <v>-</v>
      </c>
      <c r="K124" s="9">
        <f t="shared" si="11"/>
        <v>-0.5</v>
      </c>
    </row>
    <row r="125" spans="1:11" x14ac:dyDescent="0.25">
      <c r="A125" s="7" t="s">
        <v>247</v>
      </c>
      <c r="B125" s="65">
        <v>0</v>
      </c>
      <c r="C125" s="34" t="str">
        <f>IF(B131=0, "-", B125/B131)</f>
        <v>-</v>
      </c>
      <c r="D125" s="65">
        <v>0</v>
      </c>
      <c r="E125" s="9">
        <f>IF(D131=0, "-", D125/D131)</f>
        <v>0</v>
      </c>
      <c r="F125" s="81">
        <v>1</v>
      </c>
      <c r="G125" s="34">
        <f>IF(F131=0, "-", F125/F131)</f>
        <v>4.7619047619047616E-2</v>
      </c>
      <c r="H125" s="65">
        <v>0</v>
      </c>
      <c r="I125" s="9">
        <f>IF(H131=0, "-", H125/H131)</f>
        <v>0</v>
      </c>
      <c r="J125" s="8" t="str">
        <f t="shared" si="10"/>
        <v>-</v>
      </c>
      <c r="K125" s="9" t="str">
        <f t="shared" si="11"/>
        <v>-</v>
      </c>
    </row>
    <row r="126" spans="1:11" x14ac:dyDescent="0.25">
      <c r="A126" s="7" t="s">
        <v>248</v>
      </c>
      <c r="B126" s="65">
        <v>0</v>
      </c>
      <c r="C126" s="34" t="str">
        <f>IF(B131=0, "-", B126/B131)</f>
        <v>-</v>
      </c>
      <c r="D126" s="65">
        <v>1</v>
      </c>
      <c r="E126" s="9">
        <f>IF(D131=0, "-", D126/D131)</f>
        <v>0.5</v>
      </c>
      <c r="F126" s="81">
        <v>0</v>
      </c>
      <c r="G126" s="34">
        <f>IF(F131=0, "-", F126/F131)</f>
        <v>0</v>
      </c>
      <c r="H126" s="65">
        <v>3</v>
      </c>
      <c r="I126" s="9">
        <f>IF(H131=0, "-", H126/H131)</f>
        <v>8.8235294117647065E-2</v>
      </c>
      <c r="J126" s="8">
        <f t="shared" si="10"/>
        <v>-1</v>
      </c>
      <c r="K126" s="9">
        <f t="shared" si="11"/>
        <v>-1</v>
      </c>
    </row>
    <row r="127" spans="1:11" x14ac:dyDescent="0.25">
      <c r="A127" s="7" t="s">
        <v>249</v>
      </c>
      <c r="B127" s="65">
        <v>0</v>
      </c>
      <c r="C127" s="34" t="str">
        <f>IF(B131=0, "-", B127/B131)</f>
        <v>-</v>
      </c>
      <c r="D127" s="65">
        <v>0</v>
      </c>
      <c r="E127" s="9">
        <f>IF(D131=0, "-", D127/D131)</f>
        <v>0</v>
      </c>
      <c r="F127" s="81">
        <v>1</v>
      </c>
      <c r="G127" s="34">
        <f>IF(F131=0, "-", F127/F131)</f>
        <v>4.7619047619047616E-2</v>
      </c>
      <c r="H127" s="65">
        <v>1</v>
      </c>
      <c r="I127" s="9">
        <f>IF(H131=0, "-", H127/H131)</f>
        <v>2.9411764705882353E-2</v>
      </c>
      <c r="J127" s="8" t="str">
        <f t="shared" si="10"/>
        <v>-</v>
      </c>
      <c r="K127" s="9">
        <f t="shared" si="11"/>
        <v>0</v>
      </c>
    </row>
    <row r="128" spans="1:11" x14ac:dyDescent="0.25">
      <c r="A128" s="7" t="s">
        <v>250</v>
      </c>
      <c r="B128" s="65">
        <v>0</v>
      </c>
      <c r="C128" s="34" t="str">
        <f>IF(B131=0, "-", B128/B131)</f>
        <v>-</v>
      </c>
      <c r="D128" s="65">
        <v>1</v>
      </c>
      <c r="E128" s="9">
        <f>IF(D131=0, "-", D128/D131)</f>
        <v>0.5</v>
      </c>
      <c r="F128" s="81">
        <v>6</v>
      </c>
      <c r="G128" s="34">
        <f>IF(F131=0, "-", F128/F131)</f>
        <v>0.2857142857142857</v>
      </c>
      <c r="H128" s="65">
        <v>5</v>
      </c>
      <c r="I128" s="9">
        <f>IF(H131=0, "-", H128/H131)</f>
        <v>0.14705882352941177</v>
      </c>
      <c r="J128" s="8">
        <f t="shared" si="10"/>
        <v>-1</v>
      </c>
      <c r="K128" s="9">
        <f t="shared" si="11"/>
        <v>0.2</v>
      </c>
    </row>
    <row r="129" spans="1:11" x14ac:dyDescent="0.25">
      <c r="A129" s="7" t="s">
        <v>251</v>
      </c>
      <c r="B129" s="65">
        <v>0</v>
      </c>
      <c r="C129" s="34" t="str">
        <f>IF(B131=0, "-", B129/B131)</f>
        <v>-</v>
      </c>
      <c r="D129" s="65">
        <v>0</v>
      </c>
      <c r="E129" s="9">
        <f>IF(D131=0, "-", D129/D131)</f>
        <v>0</v>
      </c>
      <c r="F129" s="81">
        <v>9</v>
      </c>
      <c r="G129" s="34">
        <f>IF(F131=0, "-", F129/F131)</f>
        <v>0.42857142857142855</v>
      </c>
      <c r="H129" s="65">
        <v>12</v>
      </c>
      <c r="I129" s="9">
        <f>IF(H131=0, "-", H129/H131)</f>
        <v>0.35294117647058826</v>
      </c>
      <c r="J129" s="8" t="str">
        <f t="shared" si="10"/>
        <v>-</v>
      </c>
      <c r="K129" s="9">
        <f t="shared" si="11"/>
        <v>-0.25</v>
      </c>
    </row>
    <row r="130" spans="1:11" x14ac:dyDescent="0.25">
      <c r="A130" s="2"/>
      <c r="B130" s="68"/>
      <c r="C130" s="33"/>
      <c r="D130" s="68"/>
      <c r="E130" s="6"/>
      <c r="F130" s="82"/>
      <c r="G130" s="33"/>
      <c r="H130" s="68"/>
      <c r="I130" s="6"/>
      <c r="J130" s="5"/>
      <c r="K130" s="6"/>
    </row>
    <row r="131" spans="1:11" s="43" customFormat="1" x14ac:dyDescent="0.25">
      <c r="A131" s="162" t="s">
        <v>503</v>
      </c>
      <c r="B131" s="71">
        <f>SUM(B122:B130)</f>
        <v>0</v>
      </c>
      <c r="C131" s="40">
        <f>B131/1498</f>
        <v>0</v>
      </c>
      <c r="D131" s="71">
        <f>SUM(D122:D130)</f>
        <v>2</v>
      </c>
      <c r="E131" s="41">
        <f>D131/893</f>
        <v>2.2396416573348264E-3</v>
      </c>
      <c r="F131" s="77">
        <f>SUM(F122:F130)</f>
        <v>21</v>
      </c>
      <c r="G131" s="42">
        <f>F131/12228</f>
        <v>1.7173699705593719E-3</v>
      </c>
      <c r="H131" s="71">
        <f>SUM(H122:H130)</f>
        <v>34</v>
      </c>
      <c r="I131" s="41">
        <f>H131/12224</f>
        <v>2.7814136125654449E-3</v>
      </c>
      <c r="J131" s="37">
        <f>IF(D131=0, "-", IF((B131-D131)/D131&lt;10, (B131-D131)/D131, "&gt;999%"))</f>
        <v>-1</v>
      </c>
      <c r="K131" s="38">
        <f>IF(H131=0, "-", IF((F131-H131)/H131&lt;10, (F131-H131)/H131, "&gt;999%"))</f>
        <v>-0.38235294117647056</v>
      </c>
    </row>
    <row r="132" spans="1:11" x14ac:dyDescent="0.25">
      <c r="B132" s="83"/>
      <c r="D132" s="83"/>
      <c r="F132" s="83"/>
      <c r="H132" s="83"/>
    </row>
    <row r="133" spans="1:11" s="43" customFormat="1" x14ac:dyDescent="0.25">
      <c r="A133" s="162" t="s">
        <v>502</v>
      </c>
      <c r="B133" s="71">
        <v>5</v>
      </c>
      <c r="C133" s="40">
        <f>B133/1498</f>
        <v>3.3377837116154874E-3</v>
      </c>
      <c r="D133" s="71">
        <v>3</v>
      </c>
      <c r="E133" s="41">
        <f>D133/893</f>
        <v>3.3594624860022394E-3</v>
      </c>
      <c r="F133" s="77">
        <v>92</v>
      </c>
      <c r="G133" s="42">
        <f>F133/12228</f>
        <v>7.5237160614982012E-3</v>
      </c>
      <c r="H133" s="71">
        <v>69</v>
      </c>
      <c r="I133" s="41">
        <f>H133/12224</f>
        <v>5.644633507853403E-3</v>
      </c>
      <c r="J133" s="37">
        <f>IF(D133=0, "-", IF((B133-D133)/D133&lt;10, (B133-D133)/D133, "&gt;999%"))</f>
        <v>0.66666666666666663</v>
      </c>
      <c r="K133" s="38">
        <f>IF(H133=0, "-", IF((F133-H133)/H133&lt;10, (F133-H133)/H133, "&gt;999%"))</f>
        <v>0.33333333333333331</v>
      </c>
    </row>
    <row r="134" spans="1:11" x14ac:dyDescent="0.25">
      <c r="B134" s="83"/>
      <c r="D134" s="83"/>
      <c r="F134" s="83"/>
      <c r="H134" s="83"/>
    </row>
    <row r="135" spans="1:11" ht="15.6" x14ac:dyDescent="0.3">
      <c r="A135" s="164" t="s">
        <v>99</v>
      </c>
      <c r="B135" s="196" t="s">
        <v>1</v>
      </c>
      <c r="C135" s="200"/>
      <c r="D135" s="200"/>
      <c r="E135" s="197"/>
      <c r="F135" s="196" t="s">
        <v>14</v>
      </c>
      <c r="G135" s="200"/>
      <c r="H135" s="200"/>
      <c r="I135" s="197"/>
      <c r="J135" s="196" t="s">
        <v>15</v>
      </c>
      <c r="K135" s="197"/>
    </row>
    <row r="136" spans="1:11" x14ac:dyDescent="0.25">
      <c r="A136" s="22"/>
      <c r="B136" s="196">
        <f>VALUE(RIGHT($B$2, 4))</f>
        <v>2022</v>
      </c>
      <c r="C136" s="197"/>
      <c r="D136" s="196">
        <f>B136-1</f>
        <v>2021</v>
      </c>
      <c r="E136" s="204"/>
      <c r="F136" s="196">
        <f>B136</f>
        <v>2022</v>
      </c>
      <c r="G136" s="204"/>
      <c r="H136" s="196">
        <f>D136</f>
        <v>2021</v>
      </c>
      <c r="I136" s="204"/>
      <c r="J136" s="140" t="s">
        <v>4</v>
      </c>
      <c r="K136" s="141" t="s">
        <v>2</v>
      </c>
    </row>
    <row r="137" spans="1:11" x14ac:dyDescent="0.25">
      <c r="A137" s="163" t="s">
        <v>125</v>
      </c>
      <c r="B137" s="61" t="s">
        <v>12</v>
      </c>
      <c r="C137" s="62" t="s">
        <v>13</v>
      </c>
      <c r="D137" s="61" t="s">
        <v>12</v>
      </c>
      <c r="E137" s="63" t="s">
        <v>13</v>
      </c>
      <c r="F137" s="62" t="s">
        <v>12</v>
      </c>
      <c r="G137" s="62" t="s">
        <v>13</v>
      </c>
      <c r="H137" s="61" t="s">
        <v>12</v>
      </c>
      <c r="I137" s="63" t="s">
        <v>13</v>
      </c>
      <c r="J137" s="61"/>
      <c r="K137" s="63"/>
    </row>
    <row r="138" spans="1:11" x14ac:dyDescent="0.25">
      <c r="A138" s="7" t="s">
        <v>252</v>
      </c>
      <c r="B138" s="65">
        <v>0</v>
      </c>
      <c r="C138" s="34" t="str">
        <f>IF(B140=0, "-", B138/B140)</f>
        <v>-</v>
      </c>
      <c r="D138" s="65">
        <v>0</v>
      </c>
      <c r="E138" s="9" t="str">
        <f>IF(D140=0, "-", D138/D140)</f>
        <v>-</v>
      </c>
      <c r="F138" s="81">
        <v>0</v>
      </c>
      <c r="G138" s="34" t="str">
        <f>IF(F140=0, "-", F138/F140)</f>
        <v>-</v>
      </c>
      <c r="H138" s="65">
        <v>2</v>
      </c>
      <c r="I138" s="9">
        <f>IF(H140=0, "-", H138/H140)</f>
        <v>1</v>
      </c>
      <c r="J138" s="8" t="str">
        <f>IF(D138=0, "-", IF((B138-D138)/D138&lt;10, (B138-D138)/D138, "&gt;999%"))</f>
        <v>-</v>
      </c>
      <c r="K138" s="9">
        <f>IF(H138=0, "-", IF((F138-H138)/H138&lt;10, (F138-H138)/H138, "&gt;999%"))</f>
        <v>-1</v>
      </c>
    </row>
    <row r="139" spans="1:11" x14ac:dyDescent="0.25">
      <c r="A139" s="2"/>
      <c r="B139" s="68"/>
      <c r="C139" s="33"/>
      <c r="D139" s="68"/>
      <c r="E139" s="6"/>
      <c r="F139" s="82"/>
      <c r="G139" s="33"/>
      <c r="H139" s="68"/>
      <c r="I139" s="6"/>
      <c r="J139" s="5"/>
      <c r="K139" s="6"/>
    </row>
    <row r="140" spans="1:11" s="43" customFormat="1" x14ac:dyDescent="0.25">
      <c r="A140" s="162" t="s">
        <v>501</v>
      </c>
      <c r="B140" s="71">
        <f>SUM(B138:B139)</f>
        <v>0</v>
      </c>
      <c r="C140" s="40">
        <f>B140/1498</f>
        <v>0</v>
      </c>
      <c r="D140" s="71">
        <f>SUM(D138:D139)</f>
        <v>0</v>
      </c>
      <c r="E140" s="41">
        <f>D140/893</f>
        <v>0</v>
      </c>
      <c r="F140" s="77">
        <f>SUM(F138:F139)</f>
        <v>0</v>
      </c>
      <c r="G140" s="42">
        <f>F140/12228</f>
        <v>0</v>
      </c>
      <c r="H140" s="71">
        <f>SUM(H138:H139)</f>
        <v>2</v>
      </c>
      <c r="I140" s="41">
        <f>H140/12224</f>
        <v>1.6361256544502619E-4</v>
      </c>
      <c r="J140" s="37" t="str">
        <f>IF(D140=0, "-", IF((B140-D140)/D140&lt;10, (B140-D140)/D140, "&gt;999%"))</f>
        <v>-</v>
      </c>
      <c r="K140" s="38">
        <f>IF(H140=0, "-", IF((F140-H140)/H140&lt;10, (F140-H140)/H140, "&gt;999%"))</f>
        <v>-1</v>
      </c>
    </row>
    <row r="141" spans="1:11" x14ac:dyDescent="0.25">
      <c r="B141" s="83"/>
      <c r="D141" s="83"/>
      <c r="F141" s="83"/>
      <c r="H141" s="83"/>
    </row>
    <row r="142" spans="1:11" x14ac:dyDescent="0.25">
      <c r="A142" s="163" t="s">
        <v>126</v>
      </c>
      <c r="B142" s="61" t="s">
        <v>12</v>
      </c>
      <c r="C142" s="62" t="s">
        <v>13</v>
      </c>
      <c r="D142" s="61" t="s">
        <v>12</v>
      </c>
      <c r="E142" s="63" t="s">
        <v>13</v>
      </c>
      <c r="F142" s="62" t="s">
        <v>12</v>
      </c>
      <c r="G142" s="62" t="s">
        <v>13</v>
      </c>
      <c r="H142" s="61" t="s">
        <v>12</v>
      </c>
      <c r="I142" s="63" t="s">
        <v>13</v>
      </c>
      <c r="J142" s="61"/>
      <c r="K142" s="63"/>
    </row>
    <row r="143" spans="1:11" x14ac:dyDescent="0.25">
      <c r="A143" s="7" t="s">
        <v>253</v>
      </c>
      <c r="B143" s="65">
        <v>0</v>
      </c>
      <c r="C143" s="34" t="str">
        <f>IF(B149=0, "-", B143/B149)</f>
        <v>-</v>
      </c>
      <c r="D143" s="65">
        <v>0</v>
      </c>
      <c r="E143" s="9">
        <f>IF(D149=0, "-", D143/D149)</f>
        <v>0</v>
      </c>
      <c r="F143" s="81">
        <v>1</v>
      </c>
      <c r="G143" s="34">
        <f>IF(F149=0, "-", F143/F149)</f>
        <v>0.25</v>
      </c>
      <c r="H143" s="65">
        <v>0</v>
      </c>
      <c r="I143" s="9">
        <f>IF(H149=0, "-", H143/H149)</f>
        <v>0</v>
      </c>
      <c r="J143" s="8" t="str">
        <f>IF(D143=0, "-", IF((B143-D143)/D143&lt;10, (B143-D143)/D143, "&gt;999%"))</f>
        <v>-</v>
      </c>
      <c r="K143" s="9" t="str">
        <f>IF(H143=0, "-", IF((F143-H143)/H143&lt;10, (F143-H143)/H143, "&gt;999%"))</f>
        <v>-</v>
      </c>
    </row>
    <row r="144" spans="1:11" x14ac:dyDescent="0.25">
      <c r="A144" s="7" t="s">
        <v>254</v>
      </c>
      <c r="B144" s="65">
        <v>0</v>
      </c>
      <c r="C144" s="34" t="str">
        <f>IF(B149=0, "-", B144/B149)</f>
        <v>-</v>
      </c>
      <c r="D144" s="65">
        <v>0</v>
      </c>
      <c r="E144" s="9">
        <f>IF(D149=0, "-", D144/D149)</f>
        <v>0</v>
      </c>
      <c r="F144" s="81">
        <v>0</v>
      </c>
      <c r="G144" s="34">
        <f>IF(F149=0, "-", F144/F149)</f>
        <v>0</v>
      </c>
      <c r="H144" s="65">
        <v>18</v>
      </c>
      <c r="I144" s="9">
        <f>IF(H149=0, "-", H144/H149)</f>
        <v>0.94736842105263153</v>
      </c>
      <c r="J144" s="8" t="str">
        <f>IF(D144=0, "-", IF((B144-D144)/D144&lt;10, (B144-D144)/D144, "&gt;999%"))</f>
        <v>-</v>
      </c>
      <c r="K144" s="9">
        <f>IF(H144=0, "-", IF((F144-H144)/H144&lt;10, (F144-H144)/H144, "&gt;999%"))</f>
        <v>-1</v>
      </c>
    </row>
    <row r="145" spans="1:11" x14ac:dyDescent="0.25">
      <c r="A145" s="7" t="s">
        <v>255</v>
      </c>
      <c r="B145" s="65">
        <v>0</v>
      </c>
      <c r="C145" s="34" t="str">
        <f>IF(B149=0, "-", B145/B149)</f>
        <v>-</v>
      </c>
      <c r="D145" s="65">
        <v>0</v>
      </c>
      <c r="E145" s="9">
        <f>IF(D149=0, "-", D145/D149)</f>
        <v>0</v>
      </c>
      <c r="F145" s="81">
        <v>1</v>
      </c>
      <c r="G145" s="34">
        <f>IF(F149=0, "-", F145/F149)</f>
        <v>0.25</v>
      </c>
      <c r="H145" s="65">
        <v>0</v>
      </c>
      <c r="I145" s="9">
        <f>IF(H149=0, "-", H145/H149)</f>
        <v>0</v>
      </c>
      <c r="J145" s="8" t="str">
        <f>IF(D145=0, "-", IF((B145-D145)/D145&lt;10, (B145-D145)/D145, "&gt;999%"))</f>
        <v>-</v>
      </c>
      <c r="K145" s="9" t="str">
        <f>IF(H145=0, "-", IF((F145-H145)/H145&lt;10, (F145-H145)/H145, "&gt;999%"))</f>
        <v>-</v>
      </c>
    </row>
    <row r="146" spans="1:11" x14ac:dyDescent="0.25">
      <c r="A146" s="7" t="s">
        <v>256</v>
      </c>
      <c r="B146" s="65">
        <v>0</v>
      </c>
      <c r="C146" s="34" t="str">
        <f>IF(B149=0, "-", B146/B149)</f>
        <v>-</v>
      </c>
      <c r="D146" s="65">
        <v>1</v>
      </c>
      <c r="E146" s="9">
        <f>IF(D149=0, "-", D146/D149)</f>
        <v>1</v>
      </c>
      <c r="F146" s="81">
        <v>1</v>
      </c>
      <c r="G146" s="34">
        <f>IF(F149=0, "-", F146/F149)</f>
        <v>0.25</v>
      </c>
      <c r="H146" s="65">
        <v>1</v>
      </c>
      <c r="I146" s="9">
        <f>IF(H149=0, "-", H146/H149)</f>
        <v>5.2631578947368418E-2</v>
      </c>
      <c r="J146" s="8">
        <f>IF(D146=0, "-", IF((B146-D146)/D146&lt;10, (B146-D146)/D146, "&gt;999%"))</f>
        <v>-1</v>
      </c>
      <c r="K146" s="9">
        <f>IF(H146=0, "-", IF((F146-H146)/H146&lt;10, (F146-H146)/H146, "&gt;999%"))</f>
        <v>0</v>
      </c>
    </row>
    <row r="147" spans="1:11" x14ac:dyDescent="0.25">
      <c r="A147" s="7" t="s">
        <v>257</v>
      </c>
      <c r="B147" s="65">
        <v>0</v>
      </c>
      <c r="C147" s="34" t="str">
        <f>IF(B149=0, "-", B147/B149)</f>
        <v>-</v>
      </c>
      <c r="D147" s="65">
        <v>0</v>
      </c>
      <c r="E147" s="9">
        <f>IF(D149=0, "-", D147/D149)</f>
        <v>0</v>
      </c>
      <c r="F147" s="81">
        <v>1</v>
      </c>
      <c r="G147" s="34">
        <f>IF(F149=0, "-", F147/F149)</f>
        <v>0.25</v>
      </c>
      <c r="H147" s="65">
        <v>0</v>
      </c>
      <c r="I147" s="9">
        <f>IF(H149=0, "-", H147/H149)</f>
        <v>0</v>
      </c>
      <c r="J147" s="8" t="str">
        <f>IF(D147=0, "-", IF((B147-D147)/D147&lt;10, (B147-D147)/D147, "&gt;999%"))</f>
        <v>-</v>
      </c>
      <c r="K147" s="9" t="str">
        <f>IF(H147=0, "-", IF((F147-H147)/H147&lt;10, (F147-H147)/H147, "&gt;999%"))</f>
        <v>-</v>
      </c>
    </row>
    <row r="148" spans="1:11" x14ac:dyDescent="0.25">
      <c r="A148" s="2"/>
      <c r="B148" s="68"/>
      <c r="C148" s="33"/>
      <c r="D148" s="68"/>
      <c r="E148" s="6"/>
      <c r="F148" s="82"/>
      <c r="G148" s="33"/>
      <c r="H148" s="68"/>
      <c r="I148" s="6"/>
      <c r="J148" s="5"/>
      <c r="K148" s="6"/>
    </row>
    <row r="149" spans="1:11" s="43" customFormat="1" x14ac:dyDescent="0.25">
      <c r="A149" s="162" t="s">
        <v>500</v>
      </c>
      <c r="B149" s="71">
        <f>SUM(B143:B148)</f>
        <v>0</v>
      </c>
      <c r="C149" s="40">
        <f>B149/1498</f>
        <v>0</v>
      </c>
      <c r="D149" s="71">
        <f>SUM(D143:D148)</f>
        <v>1</v>
      </c>
      <c r="E149" s="41">
        <f>D149/893</f>
        <v>1.1198208286674132E-3</v>
      </c>
      <c r="F149" s="77">
        <f>SUM(F143:F148)</f>
        <v>4</v>
      </c>
      <c r="G149" s="42">
        <f>F149/12228</f>
        <v>3.2711808963035657E-4</v>
      </c>
      <c r="H149" s="71">
        <f>SUM(H143:H148)</f>
        <v>19</v>
      </c>
      <c r="I149" s="41">
        <f>H149/12224</f>
        <v>1.5543193717277486E-3</v>
      </c>
      <c r="J149" s="37">
        <f>IF(D149=0, "-", IF((B149-D149)/D149&lt;10, (B149-D149)/D149, "&gt;999%"))</f>
        <v>-1</v>
      </c>
      <c r="K149" s="38">
        <f>IF(H149=0, "-", IF((F149-H149)/H149&lt;10, (F149-H149)/H149, "&gt;999%"))</f>
        <v>-0.78947368421052633</v>
      </c>
    </row>
    <row r="150" spans="1:11" x14ac:dyDescent="0.25">
      <c r="B150" s="83"/>
      <c r="D150" s="83"/>
      <c r="F150" s="83"/>
      <c r="H150" s="83"/>
    </row>
    <row r="151" spans="1:11" s="43" customFormat="1" x14ac:dyDescent="0.25">
      <c r="A151" s="162" t="s">
        <v>499</v>
      </c>
      <c r="B151" s="71">
        <v>0</v>
      </c>
      <c r="C151" s="40">
        <f>B151/1498</f>
        <v>0</v>
      </c>
      <c r="D151" s="71">
        <v>1</v>
      </c>
      <c r="E151" s="41">
        <f>D151/893</f>
        <v>1.1198208286674132E-3</v>
      </c>
      <c r="F151" s="77">
        <v>4</v>
      </c>
      <c r="G151" s="42">
        <f>F151/12228</f>
        <v>3.2711808963035657E-4</v>
      </c>
      <c r="H151" s="71">
        <v>21</v>
      </c>
      <c r="I151" s="41">
        <f>H151/12224</f>
        <v>1.7179319371727749E-3</v>
      </c>
      <c r="J151" s="37">
        <f>IF(D151=0, "-", IF((B151-D151)/D151&lt;10, (B151-D151)/D151, "&gt;999%"))</f>
        <v>-1</v>
      </c>
      <c r="K151" s="38">
        <f>IF(H151=0, "-", IF((F151-H151)/H151&lt;10, (F151-H151)/H151, "&gt;999%"))</f>
        <v>-0.80952380952380953</v>
      </c>
    </row>
    <row r="152" spans="1:11" x14ac:dyDescent="0.25">
      <c r="B152" s="83"/>
      <c r="D152" s="83"/>
      <c r="F152" s="83"/>
      <c r="H152" s="83"/>
    </row>
    <row r="153" spans="1:11" ht="15.6" x14ac:dyDescent="0.3">
      <c r="A153" s="164" t="s">
        <v>100</v>
      </c>
      <c r="B153" s="196" t="s">
        <v>1</v>
      </c>
      <c r="C153" s="200"/>
      <c r="D153" s="200"/>
      <c r="E153" s="197"/>
      <c r="F153" s="196" t="s">
        <v>14</v>
      </c>
      <c r="G153" s="200"/>
      <c r="H153" s="200"/>
      <c r="I153" s="197"/>
      <c r="J153" s="196" t="s">
        <v>15</v>
      </c>
      <c r="K153" s="197"/>
    </row>
    <row r="154" spans="1:11" x14ac:dyDescent="0.25">
      <c r="A154" s="22"/>
      <c r="B154" s="196">
        <f>VALUE(RIGHT($B$2, 4))</f>
        <v>2022</v>
      </c>
      <c r="C154" s="197"/>
      <c r="D154" s="196">
        <f>B154-1</f>
        <v>2021</v>
      </c>
      <c r="E154" s="204"/>
      <c r="F154" s="196">
        <f>B154</f>
        <v>2022</v>
      </c>
      <c r="G154" s="204"/>
      <c r="H154" s="196">
        <f>D154</f>
        <v>2021</v>
      </c>
      <c r="I154" s="204"/>
      <c r="J154" s="140" t="s">
        <v>4</v>
      </c>
      <c r="K154" s="141" t="s">
        <v>2</v>
      </c>
    </row>
    <row r="155" spans="1:11" x14ac:dyDescent="0.25">
      <c r="A155" s="163" t="s">
        <v>127</v>
      </c>
      <c r="B155" s="61" t="s">
        <v>12</v>
      </c>
      <c r="C155" s="62" t="s">
        <v>13</v>
      </c>
      <c r="D155" s="61" t="s">
        <v>12</v>
      </c>
      <c r="E155" s="63" t="s">
        <v>13</v>
      </c>
      <c r="F155" s="62" t="s">
        <v>12</v>
      </c>
      <c r="G155" s="62" t="s">
        <v>13</v>
      </c>
      <c r="H155" s="61" t="s">
        <v>12</v>
      </c>
      <c r="I155" s="63" t="s">
        <v>13</v>
      </c>
      <c r="J155" s="61"/>
      <c r="K155" s="63"/>
    </row>
    <row r="156" spans="1:11" x14ac:dyDescent="0.25">
      <c r="A156" s="7" t="s">
        <v>258</v>
      </c>
      <c r="B156" s="65">
        <v>0</v>
      </c>
      <c r="C156" s="34">
        <f>IF(B165=0, "-", B156/B165)</f>
        <v>0</v>
      </c>
      <c r="D156" s="65">
        <v>0</v>
      </c>
      <c r="E156" s="9">
        <f>IF(D165=0, "-", D156/D165)</f>
        <v>0</v>
      </c>
      <c r="F156" s="81">
        <v>9</v>
      </c>
      <c r="G156" s="34">
        <f>IF(F165=0, "-", F156/F165)</f>
        <v>7.3770491803278687E-2</v>
      </c>
      <c r="H156" s="65">
        <v>30</v>
      </c>
      <c r="I156" s="9">
        <f>IF(H165=0, "-", H156/H165)</f>
        <v>0.27027027027027029</v>
      </c>
      <c r="J156" s="8" t="str">
        <f t="shared" ref="J156:J163" si="12">IF(D156=0, "-", IF((B156-D156)/D156&lt;10, (B156-D156)/D156, "&gt;999%"))</f>
        <v>-</v>
      </c>
      <c r="K156" s="9">
        <f t="shared" ref="K156:K163" si="13">IF(H156=0, "-", IF((F156-H156)/H156&lt;10, (F156-H156)/H156, "&gt;999%"))</f>
        <v>-0.7</v>
      </c>
    </row>
    <row r="157" spans="1:11" x14ac:dyDescent="0.25">
      <c r="A157" s="7" t="s">
        <v>259</v>
      </c>
      <c r="B157" s="65">
        <v>0</v>
      </c>
      <c r="C157" s="34">
        <f>IF(B165=0, "-", B157/B165)</f>
        <v>0</v>
      </c>
      <c r="D157" s="65">
        <v>0</v>
      </c>
      <c r="E157" s="9">
        <f>IF(D165=0, "-", D157/D165)</f>
        <v>0</v>
      </c>
      <c r="F157" s="81">
        <v>0</v>
      </c>
      <c r="G157" s="34">
        <f>IF(F165=0, "-", F157/F165)</f>
        <v>0</v>
      </c>
      <c r="H157" s="65">
        <v>5</v>
      </c>
      <c r="I157" s="9">
        <f>IF(H165=0, "-", H157/H165)</f>
        <v>4.5045045045045043E-2</v>
      </c>
      <c r="J157" s="8" t="str">
        <f t="shared" si="12"/>
        <v>-</v>
      </c>
      <c r="K157" s="9">
        <f t="shared" si="13"/>
        <v>-1</v>
      </c>
    </row>
    <row r="158" spans="1:11" x14ac:dyDescent="0.25">
      <c r="A158" s="7" t="s">
        <v>260</v>
      </c>
      <c r="B158" s="65">
        <v>3</v>
      </c>
      <c r="C158" s="34">
        <f>IF(B165=0, "-", B158/B165)</f>
        <v>0.16666666666666666</v>
      </c>
      <c r="D158" s="65">
        <v>2</v>
      </c>
      <c r="E158" s="9">
        <f>IF(D165=0, "-", D158/D165)</f>
        <v>0.5</v>
      </c>
      <c r="F158" s="81">
        <v>17</v>
      </c>
      <c r="G158" s="34">
        <f>IF(F165=0, "-", F158/F165)</f>
        <v>0.13934426229508196</v>
      </c>
      <c r="H158" s="65">
        <v>2</v>
      </c>
      <c r="I158" s="9">
        <f>IF(H165=0, "-", H158/H165)</f>
        <v>1.8018018018018018E-2</v>
      </c>
      <c r="J158" s="8">
        <f t="shared" si="12"/>
        <v>0.5</v>
      </c>
      <c r="K158" s="9">
        <f t="shared" si="13"/>
        <v>7.5</v>
      </c>
    </row>
    <row r="159" spans="1:11" x14ac:dyDescent="0.25">
      <c r="A159" s="7" t="s">
        <v>261</v>
      </c>
      <c r="B159" s="65">
        <v>10</v>
      </c>
      <c r="C159" s="34">
        <f>IF(B165=0, "-", B159/B165)</f>
        <v>0.55555555555555558</v>
      </c>
      <c r="D159" s="65">
        <v>2</v>
      </c>
      <c r="E159" s="9">
        <f>IF(D165=0, "-", D159/D165)</f>
        <v>0.5</v>
      </c>
      <c r="F159" s="81">
        <v>77</v>
      </c>
      <c r="G159" s="34">
        <f>IF(F165=0, "-", F159/F165)</f>
        <v>0.63114754098360659</v>
      </c>
      <c r="H159" s="65">
        <v>45</v>
      </c>
      <c r="I159" s="9">
        <f>IF(H165=0, "-", H159/H165)</f>
        <v>0.40540540540540543</v>
      </c>
      <c r="J159" s="8">
        <f t="shared" si="12"/>
        <v>4</v>
      </c>
      <c r="K159" s="9">
        <f t="shared" si="13"/>
        <v>0.71111111111111114</v>
      </c>
    </row>
    <row r="160" spans="1:11" x14ac:dyDescent="0.25">
      <c r="A160" s="7" t="s">
        <v>262</v>
      </c>
      <c r="B160" s="65">
        <v>0</v>
      </c>
      <c r="C160" s="34">
        <f>IF(B165=0, "-", B160/B165)</f>
        <v>0</v>
      </c>
      <c r="D160" s="65">
        <v>0</v>
      </c>
      <c r="E160" s="9">
        <f>IF(D165=0, "-", D160/D165)</f>
        <v>0</v>
      </c>
      <c r="F160" s="81">
        <v>2</v>
      </c>
      <c r="G160" s="34">
        <f>IF(F165=0, "-", F160/F165)</f>
        <v>1.6393442622950821E-2</v>
      </c>
      <c r="H160" s="65">
        <v>6</v>
      </c>
      <c r="I160" s="9">
        <f>IF(H165=0, "-", H160/H165)</f>
        <v>5.4054054054054057E-2</v>
      </c>
      <c r="J160" s="8" t="str">
        <f t="shared" si="12"/>
        <v>-</v>
      </c>
      <c r="K160" s="9">
        <f t="shared" si="13"/>
        <v>-0.66666666666666663</v>
      </c>
    </row>
    <row r="161" spans="1:11" x14ac:dyDescent="0.25">
      <c r="A161" s="7" t="s">
        <v>263</v>
      </c>
      <c r="B161" s="65">
        <v>1</v>
      </c>
      <c r="C161" s="34">
        <f>IF(B165=0, "-", B161/B165)</f>
        <v>5.5555555555555552E-2</v>
      </c>
      <c r="D161" s="65">
        <v>0</v>
      </c>
      <c r="E161" s="9">
        <f>IF(D165=0, "-", D161/D165)</f>
        <v>0</v>
      </c>
      <c r="F161" s="81">
        <v>4</v>
      </c>
      <c r="G161" s="34">
        <f>IF(F165=0, "-", F161/F165)</f>
        <v>3.2786885245901641E-2</v>
      </c>
      <c r="H161" s="65">
        <v>4</v>
      </c>
      <c r="I161" s="9">
        <f>IF(H165=0, "-", H161/H165)</f>
        <v>3.6036036036036036E-2</v>
      </c>
      <c r="J161" s="8" t="str">
        <f t="shared" si="12"/>
        <v>-</v>
      </c>
      <c r="K161" s="9">
        <f t="shared" si="13"/>
        <v>0</v>
      </c>
    </row>
    <row r="162" spans="1:11" x14ac:dyDescent="0.25">
      <c r="A162" s="7" t="s">
        <v>264</v>
      </c>
      <c r="B162" s="65">
        <v>0</v>
      </c>
      <c r="C162" s="34">
        <f>IF(B165=0, "-", B162/B165)</f>
        <v>0</v>
      </c>
      <c r="D162" s="65">
        <v>0</v>
      </c>
      <c r="E162" s="9">
        <f>IF(D165=0, "-", D162/D165)</f>
        <v>0</v>
      </c>
      <c r="F162" s="81">
        <v>1</v>
      </c>
      <c r="G162" s="34">
        <f>IF(F165=0, "-", F162/F165)</f>
        <v>8.1967213114754103E-3</v>
      </c>
      <c r="H162" s="65">
        <v>1</v>
      </c>
      <c r="I162" s="9">
        <f>IF(H165=0, "-", H162/H165)</f>
        <v>9.0090090090090089E-3</v>
      </c>
      <c r="J162" s="8" t="str">
        <f t="shared" si="12"/>
        <v>-</v>
      </c>
      <c r="K162" s="9">
        <f t="shared" si="13"/>
        <v>0</v>
      </c>
    </row>
    <row r="163" spans="1:11" x14ac:dyDescent="0.25">
      <c r="A163" s="7" t="s">
        <v>265</v>
      </c>
      <c r="B163" s="65">
        <v>4</v>
      </c>
      <c r="C163" s="34">
        <f>IF(B165=0, "-", B163/B165)</f>
        <v>0.22222222222222221</v>
      </c>
      <c r="D163" s="65">
        <v>0</v>
      </c>
      <c r="E163" s="9">
        <f>IF(D165=0, "-", D163/D165)</f>
        <v>0</v>
      </c>
      <c r="F163" s="81">
        <v>12</v>
      </c>
      <c r="G163" s="34">
        <f>IF(F165=0, "-", F163/F165)</f>
        <v>9.8360655737704916E-2</v>
      </c>
      <c r="H163" s="65">
        <v>18</v>
      </c>
      <c r="I163" s="9">
        <f>IF(H165=0, "-", H163/H165)</f>
        <v>0.16216216216216217</v>
      </c>
      <c r="J163" s="8" t="str">
        <f t="shared" si="12"/>
        <v>-</v>
      </c>
      <c r="K163" s="9">
        <f t="shared" si="13"/>
        <v>-0.33333333333333331</v>
      </c>
    </row>
    <row r="164" spans="1:11" x14ac:dyDescent="0.25">
      <c r="A164" s="2"/>
      <c r="B164" s="68"/>
      <c r="C164" s="33"/>
      <c r="D164" s="68"/>
      <c r="E164" s="6"/>
      <c r="F164" s="82"/>
      <c r="G164" s="33"/>
      <c r="H164" s="68"/>
      <c r="I164" s="6"/>
      <c r="J164" s="5"/>
      <c r="K164" s="6"/>
    </row>
    <row r="165" spans="1:11" s="43" customFormat="1" x14ac:dyDescent="0.25">
      <c r="A165" s="162" t="s">
        <v>498</v>
      </c>
      <c r="B165" s="71">
        <f>SUM(B156:B164)</f>
        <v>18</v>
      </c>
      <c r="C165" s="40">
        <f>B165/1498</f>
        <v>1.2016021361815754E-2</v>
      </c>
      <c r="D165" s="71">
        <f>SUM(D156:D164)</f>
        <v>4</v>
      </c>
      <c r="E165" s="41">
        <f>D165/893</f>
        <v>4.4792833146696529E-3</v>
      </c>
      <c r="F165" s="77">
        <f>SUM(F156:F164)</f>
        <v>122</v>
      </c>
      <c r="G165" s="42">
        <f>F165/12228</f>
        <v>9.9771017337258756E-3</v>
      </c>
      <c r="H165" s="71">
        <f>SUM(H156:H164)</f>
        <v>111</v>
      </c>
      <c r="I165" s="41">
        <f>H165/12224</f>
        <v>9.0804973821989529E-3</v>
      </c>
      <c r="J165" s="37">
        <f>IF(D165=0, "-", IF((B165-D165)/D165&lt;10, (B165-D165)/D165, "&gt;999%"))</f>
        <v>3.5</v>
      </c>
      <c r="K165" s="38">
        <f>IF(H165=0, "-", IF((F165-H165)/H165&lt;10, (F165-H165)/H165, "&gt;999%"))</f>
        <v>9.90990990990991E-2</v>
      </c>
    </row>
    <row r="166" spans="1:11" x14ac:dyDescent="0.25">
      <c r="B166" s="83"/>
      <c r="D166" s="83"/>
      <c r="F166" s="83"/>
      <c r="H166" s="83"/>
    </row>
    <row r="167" spans="1:11" x14ac:dyDescent="0.25">
      <c r="A167" s="163" t="s">
        <v>128</v>
      </c>
      <c r="B167" s="61" t="s">
        <v>12</v>
      </c>
      <c r="C167" s="62" t="s">
        <v>13</v>
      </c>
      <c r="D167" s="61" t="s">
        <v>12</v>
      </c>
      <c r="E167" s="63" t="s">
        <v>13</v>
      </c>
      <c r="F167" s="62" t="s">
        <v>12</v>
      </c>
      <c r="G167" s="62" t="s">
        <v>13</v>
      </c>
      <c r="H167" s="61" t="s">
        <v>12</v>
      </c>
      <c r="I167" s="63" t="s">
        <v>13</v>
      </c>
      <c r="J167" s="61"/>
      <c r="K167" s="63"/>
    </row>
    <row r="168" spans="1:11" x14ac:dyDescent="0.25">
      <c r="A168" s="7" t="s">
        <v>266</v>
      </c>
      <c r="B168" s="65">
        <v>0</v>
      </c>
      <c r="C168" s="34" t="str">
        <f>IF(B174=0, "-", B168/B174)</f>
        <v>-</v>
      </c>
      <c r="D168" s="65">
        <v>0</v>
      </c>
      <c r="E168" s="9" t="str">
        <f>IF(D174=0, "-", D168/D174)</f>
        <v>-</v>
      </c>
      <c r="F168" s="81">
        <v>2</v>
      </c>
      <c r="G168" s="34">
        <f>IF(F174=0, "-", F168/F174)</f>
        <v>0.2</v>
      </c>
      <c r="H168" s="65">
        <v>0</v>
      </c>
      <c r="I168" s="9">
        <f>IF(H174=0, "-", H168/H174)</f>
        <v>0</v>
      </c>
      <c r="J168" s="8" t="str">
        <f>IF(D168=0, "-", IF((B168-D168)/D168&lt;10, (B168-D168)/D168, "&gt;999%"))</f>
        <v>-</v>
      </c>
      <c r="K168" s="9" t="str">
        <f>IF(H168=0, "-", IF((F168-H168)/H168&lt;10, (F168-H168)/H168, "&gt;999%"))</f>
        <v>-</v>
      </c>
    </row>
    <row r="169" spans="1:11" x14ac:dyDescent="0.25">
      <c r="A169" s="7" t="s">
        <v>267</v>
      </c>
      <c r="B169" s="65">
        <v>0</v>
      </c>
      <c r="C169" s="34" t="str">
        <f>IF(B174=0, "-", B169/B174)</f>
        <v>-</v>
      </c>
      <c r="D169" s="65">
        <v>0</v>
      </c>
      <c r="E169" s="9" t="str">
        <f>IF(D174=0, "-", D169/D174)</f>
        <v>-</v>
      </c>
      <c r="F169" s="81">
        <v>2</v>
      </c>
      <c r="G169" s="34">
        <f>IF(F174=0, "-", F169/F174)</f>
        <v>0.2</v>
      </c>
      <c r="H169" s="65">
        <v>4</v>
      </c>
      <c r="I169" s="9">
        <f>IF(H174=0, "-", H169/H174)</f>
        <v>0.22222222222222221</v>
      </c>
      <c r="J169" s="8" t="str">
        <f>IF(D169=0, "-", IF((B169-D169)/D169&lt;10, (B169-D169)/D169, "&gt;999%"))</f>
        <v>-</v>
      </c>
      <c r="K169" s="9">
        <f>IF(H169=0, "-", IF((F169-H169)/H169&lt;10, (F169-H169)/H169, "&gt;999%"))</f>
        <v>-0.5</v>
      </c>
    </row>
    <row r="170" spans="1:11" x14ac:dyDescent="0.25">
      <c r="A170" s="7" t="s">
        <v>268</v>
      </c>
      <c r="B170" s="65">
        <v>0</v>
      </c>
      <c r="C170" s="34" t="str">
        <f>IF(B174=0, "-", B170/B174)</f>
        <v>-</v>
      </c>
      <c r="D170" s="65">
        <v>0</v>
      </c>
      <c r="E170" s="9" t="str">
        <f>IF(D174=0, "-", D170/D174)</f>
        <v>-</v>
      </c>
      <c r="F170" s="81">
        <v>3</v>
      </c>
      <c r="G170" s="34">
        <f>IF(F174=0, "-", F170/F174)</f>
        <v>0.3</v>
      </c>
      <c r="H170" s="65">
        <v>4</v>
      </c>
      <c r="I170" s="9">
        <f>IF(H174=0, "-", H170/H174)</f>
        <v>0.22222222222222221</v>
      </c>
      <c r="J170" s="8" t="str">
        <f>IF(D170=0, "-", IF((B170-D170)/D170&lt;10, (B170-D170)/D170, "&gt;999%"))</f>
        <v>-</v>
      </c>
      <c r="K170" s="9">
        <f>IF(H170=0, "-", IF((F170-H170)/H170&lt;10, (F170-H170)/H170, "&gt;999%"))</f>
        <v>-0.25</v>
      </c>
    </row>
    <row r="171" spans="1:11" x14ac:dyDescent="0.25">
      <c r="A171" s="7" t="s">
        <v>269</v>
      </c>
      <c r="B171" s="65">
        <v>0</v>
      </c>
      <c r="C171" s="34" t="str">
        <f>IF(B174=0, "-", B171/B174)</f>
        <v>-</v>
      </c>
      <c r="D171" s="65">
        <v>0</v>
      </c>
      <c r="E171" s="9" t="str">
        <f>IF(D174=0, "-", D171/D174)</f>
        <v>-</v>
      </c>
      <c r="F171" s="81">
        <v>3</v>
      </c>
      <c r="G171" s="34">
        <f>IF(F174=0, "-", F171/F174)</f>
        <v>0.3</v>
      </c>
      <c r="H171" s="65">
        <v>8</v>
      </c>
      <c r="I171" s="9">
        <f>IF(H174=0, "-", H171/H174)</f>
        <v>0.44444444444444442</v>
      </c>
      <c r="J171" s="8" t="str">
        <f>IF(D171=0, "-", IF((B171-D171)/D171&lt;10, (B171-D171)/D171, "&gt;999%"))</f>
        <v>-</v>
      </c>
      <c r="K171" s="9">
        <f>IF(H171=0, "-", IF((F171-H171)/H171&lt;10, (F171-H171)/H171, "&gt;999%"))</f>
        <v>-0.625</v>
      </c>
    </row>
    <row r="172" spans="1:11" x14ac:dyDescent="0.25">
      <c r="A172" s="7" t="s">
        <v>270</v>
      </c>
      <c r="B172" s="65">
        <v>0</v>
      </c>
      <c r="C172" s="34" t="str">
        <f>IF(B174=0, "-", B172/B174)</f>
        <v>-</v>
      </c>
      <c r="D172" s="65">
        <v>0</v>
      </c>
      <c r="E172" s="9" t="str">
        <f>IF(D174=0, "-", D172/D174)</f>
        <v>-</v>
      </c>
      <c r="F172" s="81">
        <v>0</v>
      </c>
      <c r="G172" s="34">
        <f>IF(F174=0, "-", F172/F174)</f>
        <v>0</v>
      </c>
      <c r="H172" s="65">
        <v>2</v>
      </c>
      <c r="I172" s="9">
        <f>IF(H174=0, "-", H172/H174)</f>
        <v>0.1111111111111111</v>
      </c>
      <c r="J172" s="8" t="str">
        <f>IF(D172=0, "-", IF((B172-D172)/D172&lt;10, (B172-D172)/D172, "&gt;999%"))</f>
        <v>-</v>
      </c>
      <c r="K172" s="9">
        <f>IF(H172=0, "-", IF((F172-H172)/H172&lt;10, (F172-H172)/H172, "&gt;999%"))</f>
        <v>-1</v>
      </c>
    </row>
    <row r="173" spans="1:11" x14ac:dyDescent="0.25">
      <c r="A173" s="2"/>
      <c r="B173" s="68"/>
      <c r="C173" s="33"/>
      <c r="D173" s="68"/>
      <c r="E173" s="6"/>
      <c r="F173" s="82"/>
      <c r="G173" s="33"/>
      <c r="H173" s="68"/>
      <c r="I173" s="6"/>
      <c r="J173" s="5"/>
      <c r="K173" s="6"/>
    </row>
    <row r="174" spans="1:11" s="43" customFormat="1" x14ac:dyDescent="0.25">
      <c r="A174" s="162" t="s">
        <v>497</v>
      </c>
      <c r="B174" s="71">
        <f>SUM(B168:B173)</f>
        <v>0</v>
      </c>
      <c r="C174" s="40">
        <f>B174/1498</f>
        <v>0</v>
      </c>
      <c r="D174" s="71">
        <f>SUM(D168:D173)</f>
        <v>0</v>
      </c>
      <c r="E174" s="41">
        <f>D174/893</f>
        <v>0</v>
      </c>
      <c r="F174" s="77">
        <f>SUM(F168:F173)</f>
        <v>10</v>
      </c>
      <c r="G174" s="42">
        <f>F174/12228</f>
        <v>8.1779522407589137E-4</v>
      </c>
      <c r="H174" s="71">
        <f>SUM(H168:H173)</f>
        <v>18</v>
      </c>
      <c r="I174" s="41">
        <f>H174/12224</f>
        <v>1.4725130890052356E-3</v>
      </c>
      <c r="J174" s="37" t="str">
        <f>IF(D174=0, "-", IF((B174-D174)/D174&lt;10, (B174-D174)/D174, "&gt;999%"))</f>
        <v>-</v>
      </c>
      <c r="K174" s="38">
        <f>IF(H174=0, "-", IF((F174-H174)/H174&lt;10, (F174-H174)/H174, "&gt;999%"))</f>
        <v>-0.44444444444444442</v>
      </c>
    </row>
    <row r="175" spans="1:11" x14ac:dyDescent="0.25">
      <c r="B175" s="83"/>
      <c r="D175" s="83"/>
      <c r="F175" s="83"/>
      <c r="H175" s="83"/>
    </row>
    <row r="176" spans="1:11" s="43" customFormat="1" x14ac:dyDescent="0.25">
      <c r="A176" s="162" t="s">
        <v>496</v>
      </c>
      <c r="B176" s="71">
        <v>18</v>
      </c>
      <c r="C176" s="40">
        <f>B176/1498</f>
        <v>1.2016021361815754E-2</v>
      </c>
      <c r="D176" s="71">
        <v>4</v>
      </c>
      <c r="E176" s="41">
        <f>D176/893</f>
        <v>4.4792833146696529E-3</v>
      </c>
      <c r="F176" s="77">
        <v>132</v>
      </c>
      <c r="G176" s="42">
        <f>F176/12228</f>
        <v>1.0794896957801767E-2</v>
      </c>
      <c r="H176" s="71">
        <v>129</v>
      </c>
      <c r="I176" s="41">
        <f>H176/12224</f>
        <v>1.0553010471204188E-2</v>
      </c>
      <c r="J176" s="37">
        <f>IF(D176=0, "-", IF((B176-D176)/D176&lt;10, (B176-D176)/D176, "&gt;999%"))</f>
        <v>3.5</v>
      </c>
      <c r="K176" s="38">
        <f>IF(H176=0, "-", IF((F176-H176)/H176&lt;10, (F176-H176)/H176, "&gt;999%"))</f>
        <v>2.3255813953488372E-2</v>
      </c>
    </row>
    <row r="177" spans="1:11" x14ac:dyDescent="0.25">
      <c r="B177" s="83"/>
      <c r="D177" s="83"/>
      <c r="F177" s="83"/>
      <c r="H177" s="83"/>
    </row>
    <row r="178" spans="1:11" ht="15.6" x14ac:dyDescent="0.3">
      <c r="A178" s="164" t="s">
        <v>101</v>
      </c>
      <c r="B178" s="196" t="s">
        <v>1</v>
      </c>
      <c r="C178" s="200"/>
      <c r="D178" s="200"/>
      <c r="E178" s="197"/>
      <c r="F178" s="196" t="s">
        <v>14</v>
      </c>
      <c r="G178" s="200"/>
      <c r="H178" s="200"/>
      <c r="I178" s="197"/>
      <c r="J178" s="196" t="s">
        <v>15</v>
      </c>
      <c r="K178" s="197"/>
    </row>
    <row r="179" spans="1:11" x14ac:dyDescent="0.25">
      <c r="A179" s="22"/>
      <c r="B179" s="196">
        <f>VALUE(RIGHT($B$2, 4))</f>
        <v>2022</v>
      </c>
      <c r="C179" s="197"/>
      <c r="D179" s="196">
        <f>B179-1</f>
        <v>2021</v>
      </c>
      <c r="E179" s="204"/>
      <c r="F179" s="196">
        <f>B179</f>
        <v>2022</v>
      </c>
      <c r="G179" s="204"/>
      <c r="H179" s="196">
        <f>D179</f>
        <v>2021</v>
      </c>
      <c r="I179" s="204"/>
      <c r="J179" s="140" t="s">
        <v>4</v>
      </c>
      <c r="K179" s="141" t="s">
        <v>2</v>
      </c>
    </row>
    <row r="180" spans="1:11" x14ac:dyDescent="0.25">
      <c r="A180" s="163" t="s">
        <v>129</v>
      </c>
      <c r="B180" s="61" t="s">
        <v>12</v>
      </c>
      <c r="C180" s="62" t="s">
        <v>13</v>
      </c>
      <c r="D180" s="61" t="s">
        <v>12</v>
      </c>
      <c r="E180" s="63" t="s">
        <v>13</v>
      </c>
      <c r="F180" s="62" t="s">
        <v>12</v>
      </c>
      <c r="G180" s="62" t="s">
        <v>13</v>
      </c>
      <c r="H180" s="61" t="s">
        <v>12</v>
      </c>
      <c r="I180" s="63" t="s">
        <v>13</v>
      </c>
      <c r="J180" s="61"/>
      <c r="K180" s="63"/>
    </row>
    <row r="181" spans="1:11" x14ac:dyDescent="0.25">
      <c r="A181" s="7" t="s">
        <v>271</v>
      </c>
      <c r="B181" s="65">
        <v>1</v>
      </c>
      <c r="C181" s="34">
        <f>IF(B190=0, "-", B181/B190)</f>
        <v>0.1</v>
      </c>
      <c r="D181" s="65">
        <v>0</v>
      </c>
      <c r="E181" s="9">
        <f>IF(D190=0, "-", D181/D190)</f>
        <v>0</v>
      </c>
      <c r="F181" s="81">
        <v>8</v>
      </c>
      <c r="G181" s="34">
        <f>IF(F190=0, "-", F181/F190)</f>
        <v>0.14545454545454545</v>
      </c>
      <c r="H181" s="65">
        <v>5</v>
      </c>
      <c r="I181" s="9">
        <f>IF(H190=0, "-", H181/H190)</f>
        <v>9.8039215686274508E-2</v>
      </c>
      <c r="J181" s="8" t="str">
        <f t="shared" ref="J181:J188" si="14">IF(D181=0, "-", IF((B181-D181)/D181&lt;10, (B181-D181)/D181, "&gt;999%"))</f>
        <v>-</v>
      </c>
      <c r="K181" s="9">
        <f t="shared" ref="K181:K188" si="15">IF(H181=0, "-", IF((F181-H181)/H181&lt;10, (F181-H181)/H181, "&gt;999%"))</f>
        <v>0.6</v>
      </c>
    </row>
    <row r="182" spans="1:11" x14ac:dyDescent="0.25">
      <c r="A182" s="7" t="s">
        <v>272</v>
      </c>
      <c r="B182" s="65">
        <v>4</v>
      </c>
      <c r="C182" s="34">
        <f>IF(B190=0, "-", B182/B190)</f>
        <v>0.4</v>
      </c>
      <c r="D182" s="65">
        <v>2</v>
      </c>
      <c r="E182" s="9">
        <f>IF(D190=0, "-", D182/D190)</f>
        <v>0.66666666666666663</v>
      </c>
      <c r="F182" s="81">
        <v>16</v>
      </c>
      <c r="G182" s="34">
        <f>IF(F190=0, "-", F182/F190)</f>
        <v>0.29090909090909089</v>
      </c>
      <c r="H182" s="65">
        <v>24</v>
      </c>
      <c r="I182" s="9">
        <f>IF(H190=0, "-", H182/H190)</f>
        <v>0.47058823529411764</v>
      </c>
      <c r="J182" s="8">
        <f t="shared" si="14"/>
        <v>1</v>
      </c>
      <c r="K182" s="9">
        <f t="shared" si="15"/>
        <v>-0.33333333333333331</v>
      </c>
    </row>
    <row r="183" spans="1:11" x14ac:dyDescent="0.25">
      <c r="A183" s="7" t="s">
        <v>273</v>
      </c>
      <c r="B183" s="65">
        <v>0</v>
      </c>
      <c r="C183" s="34">
        <f>IF(B190=0, "-", B183/B190)</f>
        <v>0</v>
      </c>
      <c r="D183" s="65">
        <v>0</v>
      </c>
      <c r="E183" s="9">
        <f>IF(D190=0, "-", D183/D190)</f>
        <v>0</v>
      </c>
      <c r="F183" s="81">
        <v>0</v>
      </c>
      <c r="G183" s="34">
        <f>IF(F190=0, "-", F183/F190)</f>
        <v>0</v>
      </c>
      <c r="H183" s="65">
        <v>1</v>
      </c>
      <c r="I183" s="9">
        <f>IF(H190=0, "-", H183/H190)</f>
        <v>1.9607843137254902E-2</v>
      </c>
      <c r="J183" s="8" t="str">
        <f t="shared" si="14"/>
        <v>-</v>
      </c>
      <c r="K183" s="9">
        <f t="shared" si="15"/>
        <v>-1</v>
      </c>
    </row>
    <row r="184" spans="1:11" x14ac:dyDescent="0.25">
      <c r="A184" s="7" t="s">
        <v>274</v>
      </c>
      <c r="B184" s="65">
        <v>2</v>
      </c>
      <c r="C184" s="34">
        <f>IF(B190=0, "-", B184/B190)</f>
        <v>0.2</v>
      </c>
      <c r="D184" s="65">
        <v>0</v>
      </c>
      <c r="E184" s="9">
        <f>IF(D190=0, "-", D184/D190)</f>
        <v>0</v>
      </c>
      <c r="F184" s="81">
        <v>8</v>
      </c>
      <c r="G184" s="34">
        <f>IF(F190=0, "-", F184/F190)</f>
        <v>0.14545454545454545</v>
      </c>
      <c r="H184" s="65">
        <v>12</v>
      </c>
      <c r="I184" s="9">
        <f>IF(H190=0, "-", H184/H190)</f>
        <v>0.23529411764705882</v>
      </c>
      <c r="J184" s="8" t="str">
        <f t="shared" si="14"/>
        <v>-</v>
      </c>
      <c r="K184" s="9">
        <f t="shared" si="15"/>
        <v>-0.33333333333333331</v>
      </c>
    </row>
    <row r="185" spans="1:11" x14ac:dyDescent="0.25">
      <c r="A185" s="7" t="s">
        <v>275</v>
      </c>
      <c r="B185" s="65">
        <v>0</v>
      </c>
      <c r="C185" s="34">
        <f>IF(B190=0, "-", B185/B190)</f>
        <v>0</v>
      </c>
      <c r="D185" s="65">
        <v>0</v>
      </c>
      <c r="E185" s="9">
        <f>IF(D190=0, "-", D185/D190)</f>
        <v>0</v>
      </c>
      <c r="F185" s="81">
        <v>2</v>
      </c>
      <c r="G185" s="34">
        <f>IF(F190=0, "-", F185/F190)</f>
        <v>3.6363636363636362E-2</v>
      </c>
      <c r="H185" s="65">
        <v>4</v>
      </c>
      <c r="I185" s="9">
        <f>IF(H190=0, "-", H185/H190)</f>
        <v>7.8431372549019607E-2</v>
      </c>
      <c r="J185" s="8" t="str">
        <f t="shared" si="14"/>
        <v>-</v>
      </c>
      <c r="K185" s="9">
        <f t="shared" si="15"/>
        <v>-0.5</v>
      </c>
    </row>
    <row r="186" spans="1:11" x14ac:dyDescent="0.25">
      <c r="A186" s="7" t="s">
        <v>276</v>
      </c>
      <c r="B186" s="65">
        <v>0</v>
      </c>
      <c r="C186" s="34">
        <f>IF(B190=0, "-", B186/B190)</f>
        <v>0</v>
      </c>
      <c r="D186" s="65">
        <v>1</v>
      </c>
      <c r="E186" s="9">
        <f>IF(D190=0, "-", D186/D190)</f>
        <v>0.33333333333333331</v>
      </c>
      <c r="F186" s="81">
        <v>0</v>
      </c>
      <c r="G186" s="34">
        <f>IF(F190=0, "-", F186/F190)</f>
        <v>0</v>
      </c>
      <c r="H186" s="65">
        <v>2</v>
      </c>
      <c r="I186" s="9">
        <f>IF(H190=0, "-", H186/H190)</f>
        <v>3.9215686274509803E-2</v>
      </c>
      <c r="J186" s="8">
        <f t="shared" si="14"/>
        <v>-1</v>
      </c>
      <c r="K186" s="9">
        <f t="shared" si="15"/>
        <v>-1</v>
      </c>
    </row>
    <row r="187" spans="1:11" x14ac:dyDescent="0.25">
      <c r="A187" s="7" t="s">
        <v>277</v>
      </c>
      <c r="B187" s="65">
        <v>1</v>
      </c>
      <c r="C187" s="34">
        <f>IF(B190=0, "-", B187/B190)</f>
        <v>0.1</v>
      </c>
      <c r="D187" s="65">
        <v>0</v>
      </c>
      <c r="E187" s="9">
        <f>IF(D190=0, "-", D187/D190)</f>
        <v>0</v>
      </c>
      <c r="F187" s="81">
        <v>19</v>
      </c>
      <c r="G187" s="34">
        <f>IF(F190=0, "-", F187/F190)</f>
        <v>0.34545454545454546</v>
      </c>
      <c r="H187" s="65">
        <v>1</v>
      </c>
      <c r="I187" s="9">
        <f>IF(H190=0, "-", H187/H190)</f>
        <v>1.9607843137254902E-2</v>
      </c>
      <c r="J187" s="8" t="str">
        <f t="shared" si="14"/>
        <v>-</v>
      </c>
      <c r="K187" s="9" t="str">
        <f t="shared" si="15"/>
        <v>&gt;999%</v>
      </c>
    </row>
    <row r="188" spans="1:11" x14ac:dyDescent="0.25">
      <c r="A188" s="7" t="s">
        <v>278</v>
      </c>
      <c r="B188" s="65">
        <v>2</v>
      </c>
      <c r="C188" s="34">
        <f>IF(B190=0, "-", B188/B190)</f>
        <v>0.2</v>
      </c>
      <c r="D188" s="65">
        <v>0</v>
      </c>
      <c r="E188" s="9">
        <f>IF(D190=0, "-", D188/D190)</f>
        <v>0</v>
      </c>
      <c r="F188" s="81">
        <v>2</v>
      </c>
      <c r="G188" s="34">
        <f>IF(F190=0, "-", F188/F190)</f>
        <v>3.6363636363636362E-2</v>
      </c>
      <c r="H188" s="65">
        <v>2</v>
      </c>
      <c r="I188" s="9">
        <f>IF(H190=0, "-", H188/H190)</f>
        <v>3.9215686274509803E-2</v>
      </c>
      <c r="J188" s="8" t="str">
        <f t="shared" si="14"/>
        <v>-</v>
      </c>
      <c r="K188" s="9">
        <f t="shared" si="15"/>
        <v>0</v>
      </c>
    </row>
    <row r="189" spans="1:11" x14ac:dyDescent="0.25">
      <c r="A189" s="2"/>
      <c r="B189" s="68"/>
      <c r="C189" s="33"/>
      <c r="D189" s="68"/>
      <c r="E189" s="6"/>
      <c r="F189" s="82"/>
      <c r="G189" s="33"/>
      <c r="H189" s="68"/>
      <c r="I189" s="6"/>
      <c r="J189" s="5"/>
      <c r="K189" s="6"/>
    </row>
    <row r="190" spans="1:11" s="43" customFormat="1" x14ac:dyDescent="0.25">
      <c r="A190" s="162" t="s">
        <v>495</v>
      </c>
      <c r="B190" s="71">
        <f>SUM(B181:B189)</f>
        <v>10</v>
      </c>
      <c r="C190" s="40">
        <f>B190/1498</f>
        <v>6.6755674232309749E-3</v>
      </c>
      <c r="D190" s="71">
        <f>SUM(D181:D189)</f>
        <v>3</v>
      </c>
      <c r="E190" s="41">
        <f>D190/893</f>
        <v>3.3594624860022394E-3</v>
      </c>
      <c r="F190" s="77">
        <f>SUM(F181:F189)</f>
        <v>55</v>
      </c>
      <c r="G190" s="42">
        <f>F190/12228</f>
        <v>4.4978737324174031E-3</v>
      </c>
      <c r="H190" s="71">
        <f>SUM(H181:H189)</f>
        <v>51</v>
      </c>
      <c r="I190" s="41">
        <f>H190/12224</f>
        <v>4.1721204188481676E-3</v>
      </c>
      <c r="J190" s="37">
        <f>IF(D190=0, "-", IF((B190-D190)/D190&lt;10, (B190-D190)/D190, "&gt;999%"))</f>
        <v>2.3333333333333335</v>
      </c>
      <c r="K190" s="38">
        <f>IF(H190=0, "-", IF((F190-H190)/H190&lt;10, (F190-H190)/H190, "&gt;999%"))</f>
        <v>7.8431372549019607E-2</v>
      </c>
    </row>
    <row r="191" spans="1:11" x14ac:dyDescent="0.25">
      <c r="B191" s="83"/>
      <c r="D191" s="83"/>
      <c r="F191" s="83"/>
      <c r="H191" s="83"/>
    </row>
    <row r="192" spans="1:11" x14ac:dyDescent="0.25">
      <c r="A192" s="163" t="s">
        <v>130</v>
      </c>
      <c r="B192" s="61" t="s">
        <v>12</v>
      </c>
      <c r="C192" s="62" t="s">
        <v>13</v>
      </c>
      <c r="D192" s="61" t="s">
        <v>12</v>
      </c>
      <c r="E192" s="63" t="s">
        <v>13</v>
      </c>
      <c r="F192" s="62" t="s">
        <v>12</v>
      </c>
      <c r="G192" s="62" t="s">
        <v>13</v>
      </c>
      <c r="H192" s="61" t="s">
        <v>12</v>
      </c>
      <c r="I192" s="63" t="s">
        <v>13</v>
      </c>
      <c r="J192" s="61"/>
      <c r="K192" s="63"/>
    </row>
    <row r="193" spans="1:11" x14ac:dyDescent="0.25">
      <c r="A193" s="7" t="s">
        <v>279</v>
      </c>
      <c r="B193" s="65">
        <v>0</v>
      </c>
      <c r="C193" s="34">
        <f>IF(B207=0, "-", B193/B207)</f>
        <v>0</v>
      </c>
      <c r="D193" s="65">
        <v>0</v>
      </c>
      <c r="E193" s="9">
        <f>IF(D207=0, "-", D193/D207)</f>
        <v>0</v>
      </c>
      <c r="F193" s="81">
        <v>3</v>
      </c>
      <c r="G193" s="34">
        <f>IF(F207=0, "-", F193/F207)</f>
        <v>9.375E-2</v>
      </c>
      <c r="H193" s="65">
        <v>2</v>
      </c>
      <c r="I193" s="9">
        <f>IF(H207=0, "-", H193/H207)</f>
        <v>4.2553191489361701E-2</v>
      </c>
      <c r="J193" s="8" t="str">
        <f t="shared" ref="J193:J205" si="16">IF(D193=0, "-", IF((B193-D193)/D193&lt;10, (B193-D193)/D193, "&gt;999%"))</f>
        <v>-</v>
      </c>
      <c r="K193" s="9">
        <f t="shared" ref="K193:K205" si="17">IF(H193=0, "-", IF((F193-H193)/H193&lt;10, (F193-H193)/H193, "&gt;999%"))</f>
        <v>0.5</v>
      </c>
    </row>
    <row r="194" spans="1:11" x14ac:dyDescent="0.25">
      <c r="A194" s="7" t="s">
        <v>280</v>
      </c>
      <c r="B194" s="65">
        <v>2</v>
      </c>
      <c r="C194" s="34">
        <f>IF(B207=0, "-", B194/B207)</f>
        <v>0.66666666666666663</v>
      </c>
      <c r="D194" s="65">
        <v>0</v>
      </c>
      <c r="E194" s="9">
        <f>IF(D207=0, "-", D194/D207)</f>
        <v>0</v>
      </c>
      <c r="F194" s="81">
        <v>3</v>
      </c>
      <c r="G194" s="34">
        <f>IF(F207=0, "-", F194/F207)</f>
        <v>9.375E-2</v>
      </c>
      <c r="H194" s="65">
        <v>0</v>
      </c>
      <c r="I194" s="9">
        <f>IF(H207=0, "-", H194/H207)</f>
        <v>0</v>
      </c>
      <c r="J194" s="8" t="str">
        <f t="shared" si="16"/>
        <v>-</v>
      </c>
      <c r="K194" s="9" t="str">
        <f t="shared" si="17"/>
        <v>-</v>
      </c>
    </row>
    <row r="195" spans="1:11" x14ac:dyDescent="0.25">
      <c r="A195" s="7" t="s">
        <v>281</v>
      </c>
      <c r="B195" s="65">
        <v>0</v>
      </c>
      <c r="C195" s="34">
        <f>IF(B207=0, "-", B195/B207)</f>
        <v>0</v>
      </c>
      <c r="D195" s="65">
        <v>2</v>
      </c>
      <c r="E195" s="9">
        <f>IF(D207=0, "-", D195/D207)</f>
        <v>0.4</v>
      </c>
      <c r="F195" s="81">
        <v>13</v>
      </c>
      <c r="G195" s="34">
        <f>IF(F207=0, "-", F195/F207)</f>
        <v>0.40625</v>
      </c>
      <c r="H195" s="65">
        <v>17</v>
      </c>
      <c r="I195" s="9">
        <f>IF(H207=0, "-", H195/H207)</f>
        <v>0.36170212765957449</v>
      </c>
      <c r="J195" s="8">
        <f t="shared" si="16"/>
        <v>-1</v>
      </c>
      <c r="K195" s="9">
        <f t="shared" si="17"/>
        <v>-0.23529411764705882</v>
      </c>
    </row>
    <row r="196" spans="1:11" x14ac:dyDescent="0.25">
      <c r="A196" s="7" t="s">
        <v>282</v>
      </c>
      <c r="B196" s="65">
        <v>1</v>
      </c>
      <c r="C196" s="34">
        <f>IF(B207=0, "-", B196/B207)</f>
        <v>0.33333333333333331</v>
      </c>
      <c r="D196" s="65">
        <v>0</v>
      </c>
      <c r="E196" s="9">
        <f>IF(D207=0, "-", D196/D207)</f>
        <v>0</v>
      </c>
      <c r="F196" s="81">
        <v>3</v>
      </c>
      <c r="G196" s="34">
        <f>IF(F207=0, "-", F196/F207)</f>
        <v>9.375E-2</v>
      </c>
      <c r="H196" s="65">
        <v>0</v>
      </c>
      <c r="I196" s="9">
        <f>IF(H207=0, "-", H196/H207)</f>
        <v>0</v>
      </c>
      <c r="J196" s="8" t="str">
        <f t="shared" si="16"/>
        <v>-</v>
      </c>
      <c r="K196" s="9" t="str">
        <f t="shared" si="17"/>
        <v>-</v>
      </c>
    </row>
    <row r="197" spans="1:11" x14ac:dyDescent="0.25">
      <c r="A197" s="7" t="s">
        <v>283</v>
      </c>
      <c r="B197" s="65">
        <v>0</v>
      </c>
      <c r="C197" s="34">
        <f>IF(B207=0, "-", B197/B207)</f>
        <v>0</v>
      </c>
      <c r="D197" s="65">
        <v>0</v>
      </c>
      <c r="E197" s="9">
        <f>IF(D207=0, "-", D197/D207)</f>
        <v>0</v>
      </c>
      <c r="F197" s="81">
        <v>0</v>
      </c>
      <c r="G197" s="34">
        <f>IF(F207=0, "-", F197/F207)</f>
        <v>0</v>
      </c>
      <c r="H197" s="65">
        <v>1</v>
      </c>
      <c r="I197" s="9">
        <f>IF(H207=0, "-", H197/H207)</f>
        <v>2.1276595744680851E-2</v>
      </c>
      <c r="J197" s="8" t="str">
        <f t="shared" si="16"/>
        <v>-</v>
      </c>
      <c r="K197" s="9">
        <f t="shared" si="17"/>
        <v>-1</v>
      </c>
    </row>
    <row r="198" spans="1:11" x14ac:dyDescent="0.25">
      <c r="A198" s="7" t="s">
        <v>284</v>
      </c>
      <c r="B198" s="65">
        <v>0</v>
      </c>
      <c r="C198" s="34">
        <f>IF(B207=0, "-", B198/B207)</f>
        <v>0</v>
      </c>
      <c r="D198" s="65">
        <v>0</v>
      </c>
      <c r="E198" s="9">
        <f>IF(D207=0, "-", D198/D207)</f>
        <v>0</v>
      </c>
      <c r="F198" s="81">
        <v>1</v>
      </c>
      <c r="G198" s="34">
        <f>IF(F207=0, "-", F198/F207)</f>
        <v>3.125E-2</v>
      </c>
      <c r="H198" s="65">
        <v>1</v>
      </c>
      <c r="I198" s="9">
        <f>IF(H207=0, "-", H198/H207)</f>
        <v>2.1276595744680851E-2</v>
      </c>
      <c r="J198" s="8" t="str">
        <f t="shared" si="16"/>
        <v>-</v>
      </c>
      <c r="K198" s="9">
        <f t="shared" si="17"/>
        <v>0</v>
      </c>
    </row>
    <row r="199" spans="1:11" x14ac:dyDescent="0.25">
      <c r="A199" s="7" t="s">
        <v>285</v>
      </c>
      <c r="B199" s="65">
        <v>0</v>
      </c>
      <c r="C199" s="34">
        <f>IF(B207=0, "-", B199/B207)</f>
        <v>0</v>
      </c>
      <c r="D199" s="65">
        <v>1</v>
      </c>
      <c r="E199" s="9">
        <f>IF(D207=0, "-", D199/D207)</f>
        <v>0.2</v>
      </c>
      <c r="F199" s="81">
        <v>0</v>
      </c>
      <c r="G199" s="34">
        <f>IF(F207=0, "-", F199/F207)</f>
        <v>0</v>
      </c>
      <c r="H199" s="65">
        <v>3</v>
      </c>
      <c r="I199" s="9">
        <f>IF(H207=0, "-", H199/H207)</f>
        <v>6.3829787234042548E-2</v>
      </c>
      <c r="J199" s="8">
        <f t="shared" si="16"/>
        <v>-1</v>
      </c>
      <c r="K199" s="9">
        <f t="shared" si="17"/>
        <v>-1</v>
      </c>
    </row>
    <row r="200" spans="1:11" x14ac:dyDescent="0.25">
      <c r="A200" s="7" t="s">
        <v>286</v>
      </c>
      <c r="B200" s="65">
        <v>0</v>
      </c>
      <c r="C200" s="34">
        <f>IF(B207=0, "-", B200/B207)</f>
        <v>0</v>
      </c>
      <c r="D200" s="65">
        <v>0</v>
      </c>
      <c r="E200" s="9">
        <f>IF(D207=0, "-", D200/D207)</f>
        <v>0</v>
      </c>
      <c r="F200" s="81">
        <v>1</v>
      </c>
      <c r="G200" s="34">
        <f>IF(F207=0, "-", F200/F207)</f>
        <v>3.125E-2</v>
      </c>
      <c r="H200" s="65">
        <v>1</v>
      </c>
      <c r="I200" s="9">
        <f>IF(H207=0, "-", H200/H207)</f>
        <v>2.1276595744680851E-2</v>
      </c>
      <c r="J200" s="8" t="str">
        <f t="shared" si="16"/>
        <v>-</v>
      </c>
      <c r="K200" s="9">
        <f t="shared" si="17"/>
        <v>0</v>
      </c>
    </row>
    <row r="201" spans="1:11" x14ac:dyDescent="0.25">
      <c r="A201" s="7" t="s">
        <v>287</v>
      </c>
      <c r="B201" s="65">
        <v>0</v>
      </c>
      <c r="C201" s="34">
        <f>IF(B207=0, "-", B201/B207)</f>
        <v>0</v>
      </c>
      <c r="D201" s="65">
        <v>0</v>
      </c>
      <c r="E201" s="9">
        <f>IF(D207=0, "-", D201/D207)</f>
        <v>0</v>
      </c>
      <c r="F201" s="81">
        <v>1</v>
      </c>
      <c r="G201" s="34">
        <f>IF(F207=0, "-", F201/F207)</f>
        <v>3.125E-2</v>
      </c>
      <c r="H201" s="65">
        <v>10</v>
      </c>
      <c r="I201" s="9">
        <f>IF(H207=0, "-", H201/H207)</f>
        <v>0.21276595744680851</v>
      </c>
      <c r="J201" s="8" t="str">
        <f t="shared" si="16"/>
        <v>-</v>
      </c>
      <c r="K201" s="9">
        <f t="shared" si="17"/>
        <v>-0.9</v>
      </c>
    </row>
    <row r="202" spans="1:11" x14ac:dyDescent="0.25">
      <c r="A202" s="7" t="s">
        <v>288</v>
      </c>
      <c r="B202" s="65">
        <v>0</v>
      </c>
      <c r="C202" s="34">
        <f>IF(B207=0, "-", B202/B207)</f>
        <v>0</v>
      </c>
      <c r="D202" s="65">
        <v>1</v>
      </c>
      <c r="E202" s="9">
        <f>IF(D207=0, "-", D202/D207)</f>
        <v>0.2</v>
      </c>
      <c r="F202" s="81">
        <v>0</v>
      </c>
      <c r="G202" s="34">
        <f>IF(F207=0, "-", F202/F207)</f>
        <v>0</v>
      </c>
      <c r="H202" s="65">
        <v>5</v>
      </c>
      <c r="I202" s="9">
        <f>IF(H207=0, "-", H202/H207)</f>
        <v>0.10638297872340426</v>
      </c>
      <c r="J202" s="8">
        <f t="shared" si="16"/>
        <v>-1</v>
      </c>
      <c r="K202" s="9">
        <f t="shared" si="17"/>
        <v>-1</v>
      </c>
    </row>
    <row r="203" spans="1:11" x14ac:dyDescent="0.25">
      <c r="A203" s="7" t="s">
        <v>289</v>
      </c>
      <c r="B203" s="65">
        <v>0</v>
      </c>
      <c r="C203" s="34">
        <f>IF(B207=0, "-", B203/B207)</f>
        <v>0</v>
      </c>
      <c r="D203" s="65">
        <v>0</v>
      </c>
      <c r="E203" s="9">
        <f>IF(D207=0, "-", D203/D207)</f>
        <v>0</v>
      </c>
      <c r="F203" s="81">
        <v>1</v>
      </c>
      <c r="G203" s="34">
        <f>IF(F207=0, "-", F203/F207)</f>
        <v>3.125E-2</v>
      </c>
      <c r="H203" s="65">
        <v>2</v>
      </c>
      <c r="I203" s="9">
        <f>IF(H207=0, "-", H203/H207)</f>
        <v>4.2553191489361701E-2</v>
      </c>
      <c r="J203" s="8" t="str">
        <f t="shared" si="16"/>
        <v>-</v>
      </c>
      <c r="K203" s="9">
        <f t="shared" si="17"/>
        <v>-0.5</v>
      </c>
    </row>
    <row r="204" spans="1:11" x14ac:dyDescent="0.25">
      <c r="A204" s="7" t="s">
        <v>290</v>
      </c>
      <c r="B204" s="65">
        <v>0</v>
      </c>
      <c r="C204" s="34">
        <f>IF(B207=0, "-", B204/B207)</f>
        <v>0</v>
      </c>
      <c r="D204" s="65">
        <v>1</v>
      </c>
      <c r="E204" s="9">
        <f>IF(D207=0, "-", D204/D207)</f>
        <v>0.2</v>
      </c>
      <c r="F204" s="81">
        <v>2</v>
      </c>
      <c r="G204" s="34">
        <f>IF(F207=0, "-", F204/F207)</f>
        <v>6.25E-2</v>
      </c>
      <c r="H204" s="65">
        <v>4</v>
      </c>
      <c r="I204" s="9">
        <f>IF(H207=0, "-", H204/H207)</f>
        <v>8.5106382978723402E-2</v>
      </c>
      <c r="J204" s="8">
        <f t="shared" si="16"/>
        <v>-1</v>
      </c>
      <c r="K204" s="9">
        <f t="shared" si="17"/>
        <v>-0.5</v>
      </c>
    </row>
    <row r="205" spans="1:11" x14ac:dyDescent="0.25">
      <c r="A205" s="7" t="s">
        <v>291</v>
      </c>
      <c r="B205" s="65">
        <v>0</v>
      </c>
      <c r="C205" s="34">
        <f>IF(B207=0, "-", B205/B207)</f>
        <v>0</v>
      </c>
      <c r="D205" s="65">
        <v>0</v>
      </c>
      <c r="E205" s="9">
        <f>IF(D207=0, "-", D205/D207)</f>
        <v>0</v>
      </c>
      <c r="F205" s="81">
        <v>4</v>
      </c>
      <c r="G205" s="34">
        <f>IF(F207=0, "-", F205/F207)</f>
        <v>0.125</v>
      </c>
      <c r="H205" s="65">
        <v>1</v>
      </c>
      <c r="I205" s="9">
        <f>IF(H207=0, "-", H205/H207)</f>
        <v>2.1276595744680851E-2</v>
      </c>
      <c r="J205" s="8" t="str">
        <f t="shared" si="16"/>
        <v>-</v>
      </c>
      <c r="K205" s="9">
        <f t="shared" si="17"/>
        <v>3</v>
      </c>
    </row>
    <row r="206" spans="1:11" x14ac:dyDescent="0.25">
      <c r="A206" s="2"/>
      <c r="B206" s="68"/>
      <c r="C206" s="33"/>
      <c r="D206" s="68"/>
      <c r="E206" s="6"/>
      <c r="F206" s="82"/>
      <c r="G206" s="33"/>
      <c r="H206" s="68"/>
      <c r="I206" s="6"/>
      <c r="J206" s="5"/>
      <c r="K206" s="6"/>
    </row>
    <row r="207" spans="1:11" s="43" customFormat="1" x14ac:dyDescent="0.25">
      <c r="A207" s="162" t="s">
        <v>494</v>
      </c>
      <c r="B207" s="71">
        <f>SUM(B193:B206)</f>
        <v>3</v>
      </c>
      <c r="C207" s="40">
        <f>B207/1498</f>
        <v>2.0026702269692926E-3</v>
      </c>
      <c r="D207" s="71">
        <f>SUM(D193:D206)</f>
        <v>5</v>
      </c>
      <c r="E207" s="41">
        <f>D207/893</f>
        <v>5.5991041433370659E-3</v>
      </c>
      <c r="F207" s="77">
        <f>SUM(F193:F206)</f>
        <v>32</v>
      </c>
      <c r="G207" s="42">
        <f>F207/12228</f>
        <v>2.6169447170428526E-3</v>
      </c>
      <c r="H207" s="71">
        <f>SUM(H193:H206)</f>
        <v>47</v>
      </c>
      <c r="I207" s="41">
        <f>H207/12224</f>
        <v>3.8448952879581153E-3</v>
      </c>
      <c r="J207" s="37">
        <f>IF(D207=0, "-", IF((B207-D207)/D207&lt;10, (B207-D207)/D207, "&gt;999%"))</f>
        <v>-0.4</v>
      </c>
      <c r="K207" s="38">
        <f>IF(H207=0, "-", IF((F207-H207)/H207&lt;10, (F207-H207)/H207, "&gt;999%"))</f>
        <v>-0.31914893617021278</v>
      </c>
    </row>
    <row r="208" spans="1:11" x14ac:dyDescent="0.25">
      <c r="B208" s="83"/>
      <c r="D208" s="83"/>
      <c r="F208" s="83"/>
      <c r="H208" s="83"/>
    </row>
    <row r="209" spans="1:11" x14ac:dyDescent="0.25">
      <c r="A209" s="163" t="s">
        <v>131</v>
      </c>
      <c r="B209" s="61" t="s">
        <v>12</v>
      </c>
      <c r="C209" s="62" t="s">
        <v>13</v>
      </c>
      <c r="D209" s="61" t="s">
        <v>12</v>
      </c>
      <c r="E209" s="63" t="s">
        <v>13</v>
      </c>
      <c r="F209" s="62" t="s">
        <v>12</v>
      </c>
      <c r="G209" s="62" t="s">
        <v>13</v>
      </c>
      <c r="H209" s="61" t="s">
        <v>12</v>
      </c>
      <c r="I209" s="63" t="s">
        <v>13</v>
      </c>
      <c r="J209" s="61"/>
      <c r="K209" s="63"/>
    </row>
    <row r="210" spans="1:11" x14ac:dyDescent="0.25">
      <c r="A210" s="7" t="s">
        <v>292</v>
      </c>
      <c r="B210" s="65">
        <v>0</v>
      </c>
      <c r="C210" s="34" t="str">
        <f>IF(B215=0, "-", B210/B215)</f>
        <v>-</v>
      </c>
      <c r="D210" s="65">
        <v>0</v>
      </c>
      <c r="E210" s="9" t="str">
        <f>IF(D215=0, "-", D210/D215)</f>
        <v>-</v>
      </c>
      <c r="F210" s="81">
        <v>0</v>
      </c>
      <c r="G210" s="34">
        <f>IF(F215=0, "-", F210/F215)</f>
        <v>0</v>
      </c>
      <c r="H210" s="65">
        <v>1</v>
      </c>
      <c r="I210" s="9">
        <f>IF(H215=0, "-", H210/H215)</f>
        <v>0.25</v>
      </c>
      <c r="J210" s="8" t="str">
        <f>IF(D210=0, "-", IF((B210-D210)/D210&lt;10, (B210-D210)/D210, "&gt;999%"))</f>
        <v>-</v>
      </c>
      <c r="K210" s="9">
        <f>IF(H210=0, "-", IF((F210-H210)/H210&lt;10, (F210-H210)/H210, "&gt;999%"))</f>
        <v>-1</v>
      </c>
    </row>
    <row r="211" spans="1:11" x14ac:dyDescent="0.25">
      <c r="A211" s="7" t="s">
        <v>293</v>
      </c>
      <c r="B211" s="65">
        <v>0</v>
      </c>
      <c r="C211" s="34" t="str">
        <f>IF(B215=0, "-", B211/B215)</f>
        <v>-</v>
      </c>
      <c r="D211" s="65">
        <v>0</v>
      </c>
      <c r="E211" s="9" t="str">
        <f>IF(D215=0, "-", D211/D215)</f>
        <v>-</v>
      </c>
      <c r="F211" s="81">
        <v>1</v>
      </c>
      <c r="G211" s="34">
        <f>IF(F215=0, "-", F211/F215)</f>
        <v>7.6923076923076927E-2</v>
      </c>
      <c r="H211" s="65">
        <v>0</v>
      </c>
      <c r="I211" s="9">
        <f>IF(H215=0, "-", H211/H215)</f>
        <v>0</v>
      </c>
      <c r="J211" s="8" t="str">
        <f>IF(D211=0, "-", IF((B211-D211)/D211&lt;10, (B211-D211)/D211, "&gt;999%"))</f>
        <v>-</v>
      </c>
      <c r="K211" s="9" t="str">
        <f>IF(H211=0, "-", IF((F211-H211)/H211&lt;10, (F211-H211)/H211, "&gt;999%"))</f>
        <v>-</v>
      </c>
    </row>
    <row r="212" spans="1:11" x14ac:dyDescent="0.25">
      <c r="A212" s="7" t="s">
        <v>294</v>
      </c>
      <c r="B212" s="65">
        <v>0</v>
      </c>
      <c r="C212" s="34" t="str">
        <f>IF(B215=0, "-", B212/B215)</f>
        <v>-</v>
      </c>
      <c r="D212" s="65">
        <v>0</v>
      </c>
      <c r="E212" s="9" t="str">
        <f>IF(D215=0, "-", D212/D215)</f>
        <v>-</v>
      </c>
      <c r="F212" s="81">
        <v>0</v>
      </c>
      <c r="G212" s="34">
        <f>IF(F215=0, "-", F212/F215)</f>
        <v>0</v>
      </c>
      <c r="H212" s="65">
        <v>1</v>
      </c>
      <c r="I212" s="9">
        <f>IF(H215=0, "-", H212/H215)</f>
        <v>0.25</v>
      </c>
      <c r="J212" s="8" t="str">
        <f>IF(D212=0, "-", IF((B212-D212)/D212&lt;10, (B212-D212)/D212, "&gt;999%"))</f>
        <v>-</v>
      </c>
      <c r="K212" s="9">
        <f>IF(H212=0, "-", IF((F212-H212)/H212&lt;10, (F212-H212)/H212, "&gt;999%"))</f>
        <v>-1</v>
      </c>
    </row>
    <row r="213" spans="1:11" x14ac:dyDescent="0.25">
      <c r="A213" s="7" t="s">
        <v>295</v>
      </c>
      <c r="B213" s="65">
        <v>0</v>
      </c>
      <c r="C213" s="34" t="str">
        <f>IF(B215=0, "-", B213/B215)</f>
        <v>-</v>
      </c>
      <c r="D213" s="65">
        <v>0</v>
      </c>
      <c r="E213" s="9" t="str">
        <f>IF(D215=0, "-", D213/D215)</f>
        <v>-</v>
      </c>
      <c r="F213" s="81">
        <v>12</v>
      </c>
      <c r="G213" s="34">
        <f>IF(F215=0, "-", F213/F215)</f>
        <v>0.92307692307692313</v>
      </c>
      <c r="H213" s="65">
        <v>2</v>
      </c>
      <c r="I213" s="9">
        <f>IF(H215=0, "-", H213/H215)</f>
        <v>0.5</v>
      </c>
      <c r="J213" s="8" t="str">
        <f>IF(D213=0, "-", IF((B213-D213)/D213&lt;10, (B213-D213)/D213, "&gt;999%"))</f>
        <v>-</v>
      </c>
      <c r="K213" s="9">
        <f>IF(H213=0, "-", IF((F213-H213)/H213&lt;10, (F213-H213)/H213, "&gt;999%"))</f>
        <v>5</v>
      </c>
    </row>
    <row r="214" spans="1:11" x14ac:dyDescent="0.25">
      <c r="A214" s="2"/>
      <c r="B214" s="68"/>
      <c r="C214" s="33"/>
      <c r="D214" s="68"/>
      <c r="E214" s="6"/>
      <c r="F214" s="82"/>
      <c r="G214" s="33"/>
      <c r="H214" s="68"/>
      <c r="I214" s="6"/>
      <c r="J214" s="5"/>
      <c r="K214" s="6"/>
    </row>
    <row r="215" spans="1:11" s="43" customFormat="1" x14ac:dyDescent="0.25">
      <c r="A215" s="162" t="s">
        <v>493</v>
      </c>
      <c r="B215" s="71">
        <f>SUM(B210:B214)</f>
        <v>0</v>
      </c>
      <c r="C215" s="40">
        <f>B215/1498</f>
        <v>0</v>
      </c>
      <c r="D215" s="71">
        <f>SUM(D210:D214)</f>
        <v>0</v>
      </c>
      <c r="E215" s="41">
        <f>D215/893</f>
        <v>0</v>
      </c>
      <c r="F215" s="77">
        <f>SUM(F210:F214)</f>
        <v>13</v>
      </c>
      <c r="G215" s="42">
        <f>F215/12228</f>
        <v>1.0631337912986587E-3</v>
      </c>
      <c r="H215" s="71">
        <f>SUM(H210:H214)</f>
        <v>4</v>
      </c>
      <c r="I215" s="41">
        <f>H215/12224</f>
        <v>3.2722513089005238E-4</v>
      </c>
      <c r="J215" s="37" t="str">
        <f>IF(D215=0, "-", IF((B215-D215)/D215&lt;10, (B215-D215)/D215, "&gt;999%"))</f>
        <v>-</v>
      </c>
      <c r="K215" s="38">
        <f>IF(H215=0, "-", IF((F215-H215)/H215&lt;10, (F215-H215)/H215, "&gt;999%"))</f>
        <v>2.25</v>
      </c>
    </row>
    <row r="216" spans="1:11" x14ac:dyDescent="0.25">
      <c r="B216" s="83"/>
      <c r="D216" s="83"/>
      <c r="F216" s="83"/>
      <c r="H216" s="83"/>
    </row>
    <row r="217" spans="1:11" s="43" customFormat="1" x14ac:dyDescent="0.25">
      <c r="A217" s="162" t="s">
        <v>492</v>
      </c>
      <c r="B217" s="71">
        <v>13</v>
      </c>
      <c r="C217" s="40">
        <f>B217/1498</f>
        <v>8.678237650200267E-3</v>
      </c>
      <c r="D217" s="71">
        <v>8</v>
      </c>
      <c r="E217" s="41">
        <f>D217/893</f>
        <v>8.9585666293393058E-3</v>
      </c>
      <c r="F217" s="77">
        <v>100</v>
      </c>
      <c r="G217" s="42">
        <f>F217/12228</f>
        <v>8.1779522407589133E-3</v>
      </c>
      <c r="H217" s="71">
        <v>102</v>
      </c>
      <c r="I217" s="41">
        <f>H217/12224</f>
        <v>8.3442408376963352E-3</v>
      </c>
      <c r="J217" s="37">
        <f>IF(D217=0, "-", IF((B217-D217)/D217&lt;10, (B217-D217)/D217, "&gt;999%"))</f>
        <v>0.625</v>
      </c>
      <c r="K217" s="38">
        <f>IF(H217=0, "-", IF((F217-H217)/H217&lt;10, (F217-H217)/H217, "&gt;999%"))</f>
        <v>-1.9607843137254902E-2</v>
      </c>
    </row>
    <row r="218" spans="1:11" x14ac:dyDescent="0.25">
      <c r="B218" s="83"/>
      <c r="D218" s="83"/>
      <c r="F218" s="83"/>
      <c r="H218" s="83"/>
    </row>
    <row r="219" spans="1:11" x14ac:dyDescent="0.25">
      <c r="A219" s="27" t="s">
        <v>490</v>
      </c>
      <c r="B219" s="71">
        <f>B223-B221</f>
        <v>189</v>
      </c>
      <c r="C219" s="40">
        <f>B219/1498</f>
        <v>0.12616822429906541</v>
      </c>
      <c r="D219" s="71">
        <f>D223-D221</f>
        <v>161</v>
      </c>
      <c r="E219" s="41">
        <f>D219/893</f>
        <v>0.18029115341545351</v>
      </c>
      <c r="F219" s="77">
        <f>F223-F221</f>
        <v>2230</v>
      </c>
      <c r="G219" s="42">
        <f>F219/12228</f>
        <v>0.1823683349689238</v>
      </c>
      <c r="H219" s="71">
        <f>H223-H221</f>
        <v>2798</v>
      </c>
      <c r="I219" s="41">
        <f>H219/12224</f>
        <v>0.22889397905759162</v>
      </c>
      <c r="J219" s="37">
        <f>IF(D219=0, "-", IF((B219-D219)/D219&lt;10, (B219-D219)/D219, "&gt;999%"))</f>
        <v>0.17391304347826086</v>
      </c>
      <c r="K219" s="38">
        <f>IF(H219=0, "-", IF((F219-H219)/H219&lt;10, (F219-H219)/H219, "&gt;999%"))</f>
        <v>-0.20300214438884917</v>
      </c>
    </row>
    <row r="220" spans="1:11" x14ac:dyDescent="0.25">
      <c r="A220" s="27"/>
      <c r="B220" s="71"/>
      <c r="C220" s="40"/>
      <c r="D220" s="71"/>
      <c r="E220" s="41"/>
      <c r="F220" s="77"/>
      <c r="G220" s="42"/>
      <c r="H220" s="71"/>
      <c r="I220" s="41"/>
      <c r="J220" s="37"/>
      <c r="K220" s="38"/>
    </row>
    <row r="221" spans="1:11" x14ac:dyDescent="0.25">
      <c r="A221" s="27" t="s">
        <v>491</v>
      </c>
      <c r="B221" s="71">
        <v>140</v>
      </c>
      <c r="C221" s="40">
        <f>B221/1498</f>
        <v>9.3457943925233641E-2</v>
      </c>
      <c r="D221" s="71">
        <v>34</v>
      </c>
      <c r="E221" s="41">
        <f>D221/893</f>
        <v>3.8073908174692049E-2</v>
      </c>
      <c r="F221" s="77">
        <v>897</v>
      </c>
      <c r="G221" s="42">
        <f>F221/12228</f>
        <v>7.3356231599607455E-2</v>
      </c>
      <c r="H221" s="71">
        <v>543</v>
      </c>
      <c r="I221" s="41">
        <f>H221/12224</f>
        <v>4.442081151832461E-2</v>
      </c>
      <c r="J221" s="37">
        <f>IF(D221=0, "-", IF((B221-D221)/D221&lt;10, (B221-D221)/D221, "&gt;999%"))</f>
        <v>3.1176470588235294</v>
      </c>
      <c r="K221" s="38">
        <f>IF(H221=0, "-", IF((F221-H221)/H221&lt;10, (F221-H221)/H221, "&gt;999%"))</f>
        <v>0.65193370165745856</v>
      </c>
    </row>
    <row r="222" spans="1:11" x14ac:dyDescent="0.25">
      <c r="A222" s="27"/>
      <c r="B222" s="71"/>
      <c r="C222" s="40"/>
      <c r="D222" s="71"/>
      <c r="E222" s="41"/>
      <c r="F222" s="77"/>
      <c r="G222" s="42"/>
      <c r="H222" s="71"/>
      <c r="I222" s="41"/>
      <c r="J222" s="37"/>
      <c r="K222" s="38"/>
    </row>
    <row r="223" spans="1:11" x14ac:dyDescent="0.25">
      <c r="A223" s="27" t="s">
        <v>489</v>
      </c>
      <c r="B223" s="71">
        <v>329</v>
      </c>
      <c r="C223" s="40">
        <f>B223/1498</f>
        <v>0.21962616822429906</v>
      </c>
      <c r="D223" s="71">
        <v>195</v>
      </c>
      <c r="E223" s="41">
        <f>D223/893</f>
        <v>0.21836506159014557</v>
      </c>
      <c r="F223" s="77">
        <v>3127</v>
      </c>
      <c r="G223" s="42">
        <f>F223/12228</f>
        <v>0.25572456656853126</v>
      </c>
      <c r="H223" s="71">
        <v>3341</v>
      </c>
      <c r="I223" s="41">
        <f>H223/12224</f>
        <v>0.27331479057591623</v>
      </c>
      <c r="J223" s="37">
        <f>IF(D223=0, "-", IF((B223-D223)/D223&lt;10, (B223-D223)/D223, "&gt;999%"))</f>
        <v>0.68717948717948718</v>
      </c>
      <c r="K223" s="38">
        <f>IF(H223=0, "-", IF((F223-H223)/H223&lt;10, (F223-H223)/H223, "&gt;999%"))</f>
        <v>-6.4052678838671051E-2</v>
      </c>
    </row>
  </sheetData>
  <mergeCells count="58">
    <mergeCell ref="B1:K1"/>
    <mergeCell ref="B2:K2"/>
    <mergeCell ref="B178:E178"/>
    <mergeCell ref="F178:I178"/>
    <mergeCell ref="J178:K178"/>
    <mergeCell ref="B179:C179"/>
    <mergeCell ref="D179:E179"/>
    <mergeCell ref="F179:G179"/>
    <mergeCell ref="H179:I179"/>
    <mergeCell ref="B153:E153"/>
    <mergeCell ref="F153:I153"/>
    <mergeCell ref="J153:K153"/>
    <mergeCell ref="B154:C154"/>
    <mergeCell ref="D154:E154"/>
    <mergeCell ref="F154:G154"/>
    <mergeCell ref="H154:I154"/>
    <mergeCell ref="B135:E135"/>
    <mergeCell ref="F135:I135"/>
    <mergeCell ref="J135:K135"/>
    <mergeCell ref="B136:C136"/>
    <mergeCell ref="D136:E136"/>
    <mergeCell ref="F136:G136"/>
    <mergeCell ref="H136:I136"/>
    <mergeCell ref="B113:E113"/>
    <mergeCell ref="F113:I113"/>
    <mergeCell ref="J113:K113"/>
    <mergeCell ref="B114:C114"/>
    <mergeCell ref="D114:E114"/>
    <mergeCell ref="F114:G114"/>
    <mergeCell ref="H114:I114"/>
    <mergeCell ref="B76:E76"/>
    <mergeCell ref="F76:I76"/>
    <mergeCell ref="J76:K76"/>
    <mergeCell ref="B77:C77"/>
    <mergeCell ref="D77:E77"/>
    <mergeCell ref="F77:G77"/>
    <mergeCell ref="H77:I77"/>
    <mergeCell ref="B41:E41"/>
    <mergeCell ref="F41:I41"/>
    <mergeCell ref="J41:K41"/>
    <mergeCell ref="B42:C42"/>
    <mergeCell ref="D42:E42"/>
    <mergeCell ref="F42:G42"/>
    <mergeCell ref="H42:I42"/>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60" max="16383" man="1"/>
    <brk id="112" max="16383" man="1"/>
    <brk id="166" max="16383" man="1"/>
    <brk id="223"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45"/>
  <sheetViews>
    <sheetView tabSelected="1" workbookViewId="0">
      <selection activeCell="M1" sqref="M1"/>
    </sheetView>
  </sheetViews>
  <sheetFormatPr defaultRowHeight="13.2" x14ac:dyDescent="0.25"/>
  <cols>
    <col min="1" max="1" width="18.6640625" bestFit="1" customWidth="1"/>
    <col min="2" max="11" width="8.44140625" customWidth="1"/>
  </cols>
  <sheetData>
    <row r="1" spans="1:11" s="52" customFormat="1" ht="20.399999999999999" x14ac:dyDescent="0.35">
      <c r="A1" s="4" t="s">
        <v>10</v>
      </c>
      <c r="B1" s="198" t="s">
        <v>540</v>
      </c>
      <c r="C1" s="198"/>
      <c r="D1" s="198"/>
      <c r="E1" s="199"/>
      <c r="F1" s="199"/>
      <c r="G1" s="199"/>
      <c r="H1" s="199"/>
      <c r="I1" s="199"/>
      <c r="J1" s="199"/>
      <c r="K1" s="199"/>
    </row>
    <row r="2" spans="1:11" s="52" customFormat="1" ht="20.399999999999999" x14ac:dyDescent="0.35">
      <c r="A2" s="4" t="s">
        <v>92</v>
      </c>
      <c r="B2" s="202" t="s">
        <v>83</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31</v>
      </c>
      <c r="B7" s="65">
        <v>1</v>
      </c>
      <c r="C7" s="39">
        <f>IF(B45=0, "-", B7/B45)</f>
        <v>3.0395136778115501E-3</v>
      </c>
      <c r="D7" s="65">
        <v>1</v>
      </c>
      <c r="E7" s="21">
        <f>IF(D45=0, "-", D7/D45)</f>
        <v>5.1282051282051282E-3</v>
      </c>
      <c r="F7" s="81">
        <v>7</v>
      </c>
      <c r="G7" s="39">
        <f>IF(F45=0, "-", F7/F45)</f>
        <v>2.238567316917173E-3</v>
      </c>
      <c r="H7" s="65">
        <v>11</v>
      </c>
      <c r="I7" s="21">
        <f>IF(H45=0, "-", H7/H45)</f>
        <v>3.2924274169410356E-3</v>
      </c>
      <c r="J7" s="20">
        <f t="shared" ref="J7:J43" si="0">IF(D7=0, "-", IF((B7-D7)/D7&lt;10, (B7-D7)/D7, "&gt;999%"))</f>
        <v>0</v>
      </c>
      <c r="K7" s="21">
        <f t="shared" ref="K7:K43" si="1">IF(H7=0, "-", IF((F7-H7)/H7&lt;10, (F7-H7)/H7, "&gt;999%"))</f>
        <v>-0.36363636363636365</v>
      </c>
    </row>
    <row r="8" spans="1:11" x14ac:dyDescent="0.25">
      <c r="A8" s="7" t="s">
        <v>32</v>
      </c>
      <c r="B8" s="65">
        <v>15</v>
      </c>
      <c r="C8" s="39">
        <f>IF(B45=0, "-", B8/B45)</f>
        <v>4.5592705167173252E-2</v>
      </c>
      <c r="D8" s="65">
        <v>3</v>
      </c>
      <c r="E8" s="21">
        <f>IF(D45=0, "-", D8/D45)</f>
        <v>1.5384615384615385E-2</v>
      </c>
      <c r="F8" s="81">
        <v>64</v>
      </c>
      <c r="G8" s="39">
        <f>IF(F45=0, "-", F8/F45)</f>
        <v>2.0466901183242726E-2</v>
      </c>
      <c r="H8" s="65">
        <v>56</v>
      </c>
      <c r="I8" s="21">
        <f>IF(H45=0, "-", H8/H45)</f>
        <v>1.6761448668063453E-2</v>
      </c>
      <c r="J8" s="20">
        <f t="shared" si="0"/>
        <v>4</v>
      </c>
      <c r="K8" s="21">
        <f t="shared" si="1"/>
        <v>0.14285714285714285</v>
      </c>
    </row>
    <row r="9" spans="1:11" x14ac:dyDescent="0.25">
      <c r="A9" s="7" t="s">
        <v>34</v>
      </c>
      <c r="B9" s="65">
        <v>17</v>
      </c>
      <c r="C9" s="39">
        <f>IF(B45=0, "-", B9/B45)</f>
        <v>5.1671732522796353E-2</v>
      </c>
      <c r="D9" s="65">
        <v>6</v>
      </c>
      <c r="E9" s="21">
        <f>IF(D45=0, "-", D9/D45)</f>
        <v>3.0769230769230771E-2</v>
      </c>
      <c r="F9" s="81">
        <v>133</v>
      </c>
      <c r="G9" s="39">
        <f>IF(F45=0, "-", F9/F45)</f>
        <v>4.2532779021426284E-2</v>
      </c>
      <c r="H9" s="65">
        <v>172</v>
      </c>
      <c r="I9" s="21">
        <f>IF(H45=0, "-", H9/H45)</f>
        <v>5.1481592337623464E-2</v>
      </c>
      <c r="J9" s="20">
        <f t="shared" si="0"/>
        <v>1.8333333333333333</v>
      </c>
      <c r="K9" s="21">
        <f t="shared" si="1"/>
        <v>-0.22674418604651161</v>
      </c>
    </row>
    <row r="10" spans="1:11" x14ac:dyDescent="0.25">
      <c r="A10" s="7" t="s">
        <v>35</v>
      </c>
      <c r="B10" s="65">
        <v>1</v>
      </c>
      <c r="C10" s="39">
        <f>IF(B45=0, "-", B10/B45)</f>
        <v>3.0395136778115501E-3</v>
      </c>
      <c r="D10" s="65">
        <v>0</v>
      </c>
      <c r="E10" s="21">
        <f>IF(D45=0, "-", D10/D45)</f>
        <v>0</v>
      </c>
      <c r="F10" s="81">
        <v>3</v>
      </c>
      <c r="G10" s="39">
        <f>IF(F45=0, "-", F10/F45)</f>
        <v>9.5938599296450271E-4</v>
      </c>
      <c r="H10" s="65">
        <v>0</v>
      </c>
      <c r="I10" s="21">
        <f>IF(H45=0, "-", H10/H45)</f>
        <v>0</v>
      </c>
      <c r="J10" s="20" t="str">
        <f t="shared" si="0"/>
        <v>-</v>
      </c>
      <c r="K10" s="21" t="str">
        <f t="shared" si="1"/>
        <v>-</v>
      </c>
    </row>
    <row r="11" spans="1:11" x14ac:dyDescent="0.25">
      <c r="A11" s="7" t="s">
        <v>36</v>
      </c>
      <c r="B11" s="65">
        <v>0</v>
      </c>
      <c r="C11" s="39">
        <f>IF(B45=0, "-", B11/B45)</f>
        <v>0</v>
      </c>
      <c r="D11" s="65">
        <v>0</v>
      </c>
      <c r="E11" s="21">
        <f>IF(D45=0, "-", D11/D45)</f>
        <v>0</v>
      </c>
      <c r="F11" s="81">
        <v>0</v>
      </c>
      <c r="G11" s="39">
        <f>IF(F45=0, "-", F11/F45)</f>
        <v>0</v>
      </c>
      <c r="H11" s="65">
        <v>2</v>
      </c>
      <c r="I11" s="21">
        <f>IF(H45=0, "-", H11/H45)</f>
        <v>5.9862316671655197E-4</v>
      </c>
      <c r="J11" s="20" t="str">
        <f t="shared" si="0"/>
        <v>-</v>
      </c>
      <c r="K11" s="21">
        <f t="shared" si="1"/>
        <v>-1</v>
      </c>
    </row>
    <row r="12" spans="1:11" x14ac:dyDescent="0.25">
      <c r="A12" s="7" t="s">
        <v>37</v>
      </c>
      <c r="B12" s="65">
        <v>0</v>
      </c>
      <c r="C12" s="39">
        <f>IF(B45=0, "-", B12/B45)</f>
        <v>0</v>
      </c>
      <c r="D12" s="65">
        <v>0</v>
      </c>
      <c r="E12" s="21">
        <f>IF(D45=0, "-", D12/D45)</f>
        <v>0</v>
      </c>
      <c r="F12" s="81">
        <v>3</v>
      </c>
      <c r="G12" s="39">
        <f>IF(F45=0, "-", F12/F45)</f>
        <v>9.5938599296450271E-4</v>
      </c>
      <c r="H12" s="65">
        <v>2</v>
      </c>
      <c r="I12" s="21">
        <f>IF(H45=0, "-", H12/H45)</f>
        <v>5.9862316671655197E-4</v>
      </c>
      <c r="J12" s="20" t="str">
        <f t="shared" si="0"/>
        <v>-</v>
      </c>
      <c r="K12" s="21">
        <f t="shared" si="1"/>
        <v>0.5</v>
      </c>
    </row>
    <row r="13" spans="1:11" x14ac:dyDescent="0.25">
      <c r="A13" s="7" t="s">
        <v>38</v>
      </c>
      <c r="B13" s="65">
        <v>1</v>
      </c>
      <c r="C13" s="39">
        <f>IF(B45=0, "-", B13/B45)</f>
        <v>3.0395136778115501E-3</v>
      </c>
      <c r="D13" s="65">
        <v>0</v>
      </c>
      <c r="E13" s="21">
        <f>IF(D45=0, "-", D13/D45)</f>
        <v>0</v>
      </c>
      <c r="F13" s="81">
        <v>3</v>
      </c>
      <c r="G13" s="39">
        <f>IF(F45=0, "-", F13/F45)</f>
        <v>9.5938599296450271E-4</v>
      </c>
      <c r="H13" s="65">
        <v>0</v>
      </c>
      <c r="I13" s="21">
        <f>IF(H45=0, "-", H13/H45)</f>
        <v>0</v>
      </c>
      <c r="J13" s="20" t="str">
        <f t="shared" si="0"/>
        <v>-</v>
      </c>
      <c r="K13" s="21" t="str">
        <f t="shared" si="1"/>
        <v>-</v>
      </c>
    </row>
    <row r="14" spans="1:11" x14ac:dyDescent="0.25">
      <c r="A14" s="7" t="s">
        <v>39</v>
      </c>
      <c r="B14" s="65">
        <v>0</v>
      </c>
      <c r="C14" s="39">
        <f>IF(B45=0, "-", B14/B45)</f>
        <v>0</v>
      </c>
      <c r="D14" s="65">
        <v>0</v>
      </c>
      <c r="E14" s="21">
        <f>IF(D45=0, "-", D14/D45)</f>
        <v>0</v>
      </c>
      <c r="F14" s="81">
        <v>0</v>
      </c>
      <c r="G14" s="39">
        <f>IF(F45=0, "-", F14/F45)</f>
        <v>0</v>
      </c>
      <c r="H14" s="65">
        <v>1</v>
      </c>
      <c r="I14" s="21">
        <f>IF(H45=0, "-", H14/H45)</f>
        <v>2.9931158335827599E-4</v>
      </c>
      <c r="J14" s="20" t="str">
        <f t="shared" si="0"/>
        <v>-</v>
      </c>
      <c r="K14" s="21">
        <f t="shared" si="1"/>
        <v>-1</v>
      </c>
    </row>
    <row r="15" spans="1:11" x14ac:dyDescent="0.25">
      <c r="A15" s="7" t="s">
        <v>40</v>
      </c>
      <c r="B15" s="65">
        <v>1</v>
      </c>
      <c r="C15" s="39">
        <f>IF(B45=0, "-", B15/B45)</f>
        <v>3.0395136778115501E-3</v>
      </c>
      <c r="D15" s="65">
        <v>0</v>
      </c>
      <c r="E15" s="21">
        <f>IF(D45=0, "-", D15/D45)</f>
        <v>0</v>
      </c>
      <c r="F15" s="81">
        <v>14</v>
      </c>
      <c r="G15" s="39">
        <f>IF(F45=0, "-", F15/F45)</f>
        <v>4.4771346338343459E-3</v>
      </c>
      <c r="H15" s="65">
        <v>13</v>
      </c>
      <c r="I15" s="21">
        <f>IF(H45=0, "-", H15/H45)</f>
        <v>3.8910505836575876E-3</v>
      </c>
      <c r="J15" s="20" t="str">
        <f t="shared" si="0"/>
        <v>-</v>
      </c>
      <c r="K15" s="21">
        <f t="shared" si="1"/>
        <v>7.6923076923076927E-2</v>
      </c>
    </row>
    <row r="16" spans="1:11" x14ac:dyDescent="0.25">
      <c r="A16" s="7" t="s">
        <v>42</v>
      </c>
      <c r="B16" s="65">
        <v>4</v>
      </c>
      <c r="C16" s="39">
        <f>IF(B45=0, "-", B16/B45)</f>
        <v>1.2158054711246201E-2</v>
      </c>
      <c r="D16" s="65">
        <v>2</v>
      </c>
      <c r="E16" s="21">
        <f>IF(D45=0, "-", D16/D45)</f>
        <v>1.0256410256410256E-2</v>
      </c>
      <c r="F16" s="81">
        <v>22</v>
      </c>
      <c r="G16" s="39">
        <f>IF(F45=0, "-", F16/F45)</f>
        <v>7.0354972817396862E-3</v>
      </c>
      <c r="H16" s="65">
        <v>60</v>
      </c>
      <c r="I16" s="21">
        <f>IF(H45=0, "-", H16/H45)</f>
        <v>1.7958695001496557E-2</v>
      </c>
      <c r="J16" s="20">
        <f t="shared" si="0"/>
        <v>1</v>
      </c>
      <c r="K16" s="21">
        <f t="shared" si="1"/>
        <v>-0.6333333333333333</v>
      </c>
    </row>
    <row r="17" spans="1:11" x14ac:dyDescent="0.25">
      <c r="A17" s="7" t="s">
        <v>44</v>
      </c>
      <c r="B17" s="65">
        <v>0</v>
      </c>
      <c r="C17" s="39">
        <f>IF(B45=0, "-", B17/B45)</f>
        <v>0</v>
      </c>
      <c r="D17" s="65">
        <v>0</v>
      </c>
      <c r="E17" s="21">
        <f>IF(D45=0, "-", D17/D45)</f>
        <v>0</v>
      </c>
      <c r="F17" s="81">
        <v>2</v>
      </c>
      <c r="G17" s="39">
        <f>IF(F45=0, "-", F17/F45)</f>
        <v>6.3959066197633518E-4</v>
      </c>
      <c r="H17" s="65">
        <v>0</v>
      </c>
      <c r="I17" s="21">
        <f>IF(H45=0, "-", H17/H45)</f>
        <v>0</v>
      </c>
      <c r="J17" s="20" t="str">
        <f t="shared" si="0"/>
        <v>-</v>
      </c>
      <c r="K17" s="21" t="str">
        <f t="shared" si="1"/>
        <v>-</v>
      </c>
    </row>
    <row r="18" spans="1:11" x14ac:dyDescent="0.25">
      <c r="A18" s="7" t="s">
        <v>47</v>
      </c>
      <c r="B18" s="65">
        <v>1</v>
      </c>
      <c r="C18" s="39">
        <f>IF(B45=0, "-", B18/B45)</f>
        <v>3.0395136778115501E-3</v>
      </c>
      <c r="D18" s="65">
        <v>3</v>
      </c>
      <c r="E18" s="21">
        <f>IF(D45=0, "-", D18/D45)</f>
        <v>1.5384615384615385E-2</v>
      </c>
      <c r="F18" s="81">
        <v>14</v>
      </c>
      <c r="G18" s="39">
        <f>IF(F45=0, "-", F18/F45)</f>
        <v>4.4771346338343459E-3</v>
      </c>
      <c r="H18" s="65">
        <v>117</v>
      </c>
      <c r="I18" s="21">
        <f>IF(H45=0, "-", H18/H45)</f>
        <v>3.5019455252918288E-2</v>
      </c>
      <c r="J18" s="20">
        <f t="shared" si="0"/>
        <v>-0.66666666666666663</v>
      </c>
      <c r="K18" s="21">
        <f t="shared" si="1"/>
        <v>-0.88034188034188032</v>
      </c>
    </row>
    <row r="19" spans="1:11" x14ac:dyDescent="0.25">
      <c r="A19" s="7" t="s">
        <v>48</v>
      </c>
      <c r="B19" s="65">
        <v>47</v>
      </c>
      <c r="C19" s="39">
        <f>IF(B45=0, "-", B19/B45)</f>
        <v>0.14285714285714285</v>
      </c>
      <c r="D19" s="65">
        <v>28</v>
      </c>
      <c r="E19" s="21">
        <f>IF(D45=0, "-", D19/D45)</f>
        <v>0.14358974358974358</v>
      </c>
      <c r="F19" s="81">
        <v>377</v>
      </c>
      <c r="G19" s="39">
        <f>IF(F45=0, "-", F19/F45)</f>
        <v>0.12056283978253918</v>
      </c>
      <c r="H19" s="65">
        <v>396</v>
      </c>
      <c r="I19" s="21">
        <f>IF(H45=0, "-", H19/H45)</f>
        <v>0.11852738700987728</v>
      </c>
      <c r="J19" s="20">
        <f t="shared" si="0"/>
        <v>0.6785714285714286</v>
      </c>
      <c r="K19" s="21">
        <f t="shared" si="1"/>
        <v>-4.7979797979797977E-2</v>
      </c>
    </row>
    <row r="20" spans="1:11" x14ac:dyDescent="0.25">
      <c r="A20" s="7" t="s">
        <v>53</v>
      </c>
      <c r="B20" s="65">
        <v>0</v>
      </c>
      <c r="C20" s="39">
        <f>IF(B45=0, "-", B20/B45)</f>
        <v>0</v>
      </c>
      <c r="D20" s="65">
        <v>1</v>
      </c>
      <c r="E20" s="21">
        <f>IF(D45=0, "-", D20/D45)</f>
        <v>5.1282051282051282E-3</v>
      </c>
      <c r="F20" s="81">
        <v>1</v>
      </c>
      <c r="G20" s="39">
        <f>IF(F45=0, "-", F20/F45)</f>
        <v>3.1979533098816759E-4</v>
      </c>
      <c r="H20" s="65">
        <v>7</v>
      </c>
      <c r="I20" s="21">
        <f>IF(H45=0, "-", H20/H45)</f>
        <v>2.0951810835079317E-3</v>
      </c>
      <c r="J20" s="20">
        <f t="shared" si="0"/>
        <v>-1</v>
      </c>
      <c r="K20" s="21">
        <f t="shared" si="1"/>
        <v>-0.8571428571428571</v>
      </c>
    </row>
    <row r="21" spans="1:11" x14ac:dyDescent="0.25">
      <c r="A21" s="7" t="s">
        <v>55</v>
      </c>
      <c r="B21" s="65">
        <v>50</v>
      </c>
      <c r="C21" s="39">
        <f>IF(B45=0, "-", B21/B45)</f>
        <v>0.1519756838905775</v>
      </c>
      <c r="D21" s="65">
        <v>13</v>
      </c>
      <c r="E21" s="21">
        <f>IF(D45=0, "-", D21/D45)</f>
        <v>6.6666666666666666E-2</v>
      </c>
      <c r="F21" s="81">
        <v>456</v>
      </c>
      <c r="G21" s="39">
        <f>IF(F45=0, "-", F21/F45)</f>
        <v>0.14582667093060442</v>
      </c>
      <c r="H21" s="65">
        <v>430</v>
      </c>
      <c r="I21" s="21">
        <f>IF(H45=0, "-", H21/H45)</f>
        <v>0.12870398084405865</v>
      </c>
      <c r="J21" s="20">
        <f t="shared" si="0"/>
        <v>2.8461538461538463</v>
      </c>
      <c r="K21" s="21">
        <f t="shared" si="1"/>
        <v>6.0465116279069767E-2</v>
      </c>
    </row>
    <row r="22" spans="1:11" x14ac:dyDescent="0.25">
      <c r="A22" s="7" t="s">
        <v>58</v>
      </c>
      <c r="B22" s="65">
        <v>0</v>
      </c>
      <c r="C22" s="39">
        <f>IF(B45=0, "-", B22/B45)</f>
        <v>0</v>
      </c>
      <c r="D22" s="65">
        <v>0</v>
      </c>
      <c r="E22" s="21">
        <f>IF(D45=0, "-", D22/D45)</f>
        <v>0</v>
      </c>
      <c r="F22" s="81">
        <v>2</v>
      </c>
      <c r="G22" s="39">
        <f>IF(F45=0, "-", F22/F45)</f>
        <v>6.3959066197633518E-4</v>
      </c>
      <c r="H22" s="65">
        <v>6</v>
      </c>
      <c r="I22" s="21">
        <f>IF(H45=0, "-", H22/H45)</f>
        <v>1.7958695001496557E-3</v>
      </c>
      <c r="J22" s="20" t="str">
        <f t="shared" si="0"/>
        <v>-</v>
      </c>
      <c r="K22" s="21">
        <f t="shared" si="1"/>
        <v>-0.66666666666666663</v>
      </c>
    </row>
    <row r="23" spans="1:11" x14ac:dyDescent="0.25">
      <c r="A23" s="7" t="s">
        <v>59</v>
      </c>
      <c r="B23" s="65">
        <v>1</v>
      </c>
      <c r="C23" s="39">
        <f>IF(B45=0, "-", B23/B45)</f>
        <v>3.0395136778115501E-3</v>
      </c>
      <c r="D23" s="65">
        <v>4</v>
      </c>
      <c r="E23" s="21">
        <f>IF(D45=0, "-", D23/D45)</f>
        <v>2.0512820512820513E-2</v>
      </c>
      <c r="F23" s="81">
        <v>18</v>
      </c>
      <c r="G23" s="39">
        <f>IF(F45=0, "-", F23/F45)</f>
        <v>5.7563159577870161E-3</v>
      </c>
      <c r="H23" s="65">
        <v>37</v>
      </c>
      <c r="I23" s="21">
        <f>IF(H45=0, "-", H23/H45)</f>
        <v>1.1074528584256211E-2</v>
      </c>
      <c r="J23" s="20">
        <f t="shared" si="0"/>
        <v>-0.75</v>
      </c>
      <c r="K23" s="21">
        <f t="shared" si="1"/>
        <v>-0.51351351351351349</v>
      </c>
    </row>
    <row r="24" spans="1:11" x14ac:dyDescent="0.25">
      <c r="A24" s="7" t="s">
        <v>60</v>
      </c>
      <c r="B24" s="65">
        <v>0</v>
      </c>
      <c r="C24" s="39">
        <f>IF(B45=0, "-", B24/B45)</f>
        <v>0</v>
      </c>
      <c r="D24" s="65">
        <v>0</v>
      </c>
      <c r="E24" s="21">
        <f>IF(D45=0, "-", D24/D45)</f>
        <v>0</v>
      </c>
      <c r="F24" s="81">
        <v>1</v>
      </c>
      <c r="G24" s="39">
        <f>IF(F45=0, "-", F24/F45)</f>
        <v>3.1979533098816759E-4</v>
      </c>
      <c r="H24" s="65">
        <v>1</v>
      </c>
      <c r="I24" s="21">
        <f>IF(H45=0, "-", H24/H45)</f>
        <v>2.9931158335827599E-4</v>
      </c>
      <c r="J24" s="20" t="str">
        <f t="shared" si="0"/>
        <v>-</v>
      </c>
      <c r="K24" s="21">
        <f t="shared" si="1"/>
        <v>0</v>
      </c>
    </row>
    <row r="25" spans="1:11" x14ac:dyDescent="0.25">
      <c r="A25" s="7" t="s">
        <v>61</v>
      </c>
      <c r="B25" s="65">
        <v>0</v>
      </c>
      <c r="C25" s="39">
        <f>IF(B45=0, "-", B25/B45)</f>
        <v>0</v>
      </c>
      <c r="D25" s="65">
        <v>0</v>
      </c>
      <c r="E25" s="21">
        <f>IF(D45=0, "-", D25/D45)</f>
        <v>0</v>
      </c>
      <c r="F25" s="81">
        <v>1</v>
      </c>
      <c r="G25" s="39">
        <f>IF(F45=0, "-", F25/F45)</f>
        <v>3.1979533098816759E-4</v>
      </c>
      <c r="H25" s="65">
        <v>1</v>
      </c>
      <c r="I25" s="21">
        <f>IF(H45=0, "-", H25/H45)</f>
        <v>2.9931158335827599E-4</v>
      </c>
      <c r="J25" s="20" t="str">
        <f t="shared" si="0"/>
        <v>-</v>
      </c>
      <c r="K25" s="21">
        <f t="shared" si="1"/>
        <v>0</v>
      </c>
    </row>
    <row r="26" spans="1:11" x14ac:dyDescent="0.25">
      <c r="A26" s="7" t="s">
        <v>62</v>
      </c>
      <c r="B26" s="65">
        <v>28</v>
      </c>
      <c r="C26" s="39">
        <f>IF(B45=0, "-", B26/B45)</f>
        <v>8.5106382978723402E-2</v>
      </c>
      <c r="D26" s="65">
        <v>19</v>
      </c>
      <c r="E26" s="21">
        <f>IF(D45=0, "-", D26/D45)</f>
        <v>9.7435897435897437E-2</v>
      </c>
      <c r="F26" s="81">
        <v>315</v>
      </c>
      <c r="G26" s="39">
        <f>IF(F45=0, "-", F26/F45)</f>
        <v>0.10073552926127279</v>
      </c>
      <c r="H26" s="65">
        <v>407</v>
      </c>
      <c r="I26" s="21">
        <f>IF(H45=0, "-", H26/H45)</f>
        <v>0.12181981442681832</v>
      </c>
      <c r="J26" s="20">
        <f t="shared" si="0"/>
        <v>0.47368421052631576</v>
      </c>
      <c r="K26" s="21">
        <f t="shared" si="1"/>
        <v>-0.22604422604422605</v>
      </c>
    </row>
    <row r="27" spans="1:11" x14ac:dyDescent="0.25">
      <c r="A27" s="7" t="s">
        <v>63</v>
      </c>
      <c r="B27" s="65">
        <v>10</v>
      </c>
      <c r="C27" s="39">
        <f>IF(B45=0, "-", B27/B45)</f>
        <v>3.0395136778115502E-2</v>
      </c>
      <c r="D27" s="65">
        <v>9</v>
      </c>
      <c r="E27" s="21">
        <f>IF(D45=0, "-", D27/D45)</f>
        <v>4.6153846153846156E-2</v>
      </c>
      <c r="F27" s="81">
        <v>82</v>
      </c>
      <c r="G27" s="39">
        <f>IF(F45=0, "-", F27/F45)</f>
        <v>2.622321714102974E-2</v>
      </c>
      <c r="H27" s="65">
        <v>129</v>
      </c>
      <c r="I27" s="21">
        <f>IF(H45=0, "-", H27/H45)</f>
        <v>3.8611194253217601E-2</v>
      </c>
      <c r="J27" s="20">
        <f t="shared" si="0"/>
        <v>0.1111111111111111</v>
      </c>
      <c r="K27" s="21">
        <f t="shared" si="1"/>
        <v>-0.36434108527131781</v>
      </c>
    </row>
    <row r="28" spans="1:11" x14ac:dyDescent="0.25">
      <c r="A28" s="7" t="s">
        <v>64</v>
      </c>
      <c r="B28" s="65">
        <v>0</v>
      </c>
      <c r="C28" s="39">
        <f>IF(B45=0, "-", B28/B45)</f>
        <v>0</v>
      </c>
      <c r="D28" s="65">
        <v>0</v>
      </c>
      <c r="E28" s="21">
        <f>IF(D45=0, "-", D28/D45)</f>
        <v>0</v>
      </c>
      <c r="F28" s="81">
        <v>7</v>
      </c>
      <c r="G28" s="39">
        <f>IF(F45=0, "-", F28/F45)</f>
        <v>2.238567316917173E-3</v>
      </c>
      <c r="H28" s="65">
        <v>8</v>
      </c>
      <c r="I28" s="21">
        <f>IF(H45=0, "-", H28/H45)</f>
        <v>2.3944926668662079E-3</v>
      </c>
      <c r="J28" s="20" t="str">
        <f t="shared" si="0"/>
        <v>-</v>
      </c>
      <c r="K28" s="21">
        <f t="shared" si="1"/>
        <v>-0.125</v>
      </c>
    </row>
    <row r="29" spans="1:11" x14ac:dyDescent="0.25">
      <c r="A29" s="7" t="s">
        <v>65</v>
      </c>
      <c r="B29" s="65">
        <v>4</v>
      </c>
      <c r="C29" s="39">
        <f>IF(B45=0, "-", B29/B45)</f>
        <v>1.2158054711246201E-2</v>
      </c>
      <c r="D29" s="65">
        <v>2</v>
      </c>
      <c r="E29" s="21">
        <f>IF(D45=0, "-", D29/D45)</f>
        <v>1.0256410256410256E-2</v>
      </c>
      <c r="F29" s="81">
        <v>146</v>
      </c>
      <c r="G29" s="39">
        <f>IF(F45=0, "-", F29/F45)</f>
        <v>4.6690118324272466E-2</v>
      </c>
      <c r="H29" s="65">
        <v>146</v>
      </c>
      <c r="I29" s="21">
        <f>IF(H45=0, "-", H29/H45)</f>
        <v>4.3699491170308288E-2</v>
      </c>
      <c r="J29" s="20">
        <f t="shared" si="0"/>
        <v>1</v>
      </c>
      <c r="K29" s="21">
        <f t="shared" si="1"/>
        <v>0</v>
      </c>
    </row>
    <row r="30" spans="1:11" x14ac:dyDescent="0.25">
      <c r="A30" s="7" t="s">
        <v>66</v>
      </c>
      <c r="B30" s="65">
        <v>5</v>
      </c>
      <c r="C30" s="39">
        <f>IF(B45=0, "-", B30/B45)</f>
        <v>1.5197568389057751E-2</v>
      </c>
      <c r="D30" s="65">
        <v>6</v>
      </c>
      <c r="E30" s="21">
        <f>IF(D45=0, "-", D30/D45)</f>
        <v>3.0769230769230771E-2</v>
      </c>
      <c r="F30" s="81">
        <v>44</v>
      </c>
      <c r="G30" s="39">
        <f>IF(F45=0, "-", F30/F45)</f>
        <v>1.4070994563479372E-2</v>
      </c>
      <c r="H30" s="65">
        <v>45</v>
      </c>
      <c r="I30" s="21">
        <f>IF(H45=0, "-", H30/H45)</f>
        <v>1.3469021251122419E-2</v>
      </c>
      <c r="J30" s="20">
        <f t="shared" si="0"/>
        <v>-0.16666666666666666</v>
      </c>
      <c r="K30" s="21">
        <f t="shared" si="1"/>
        <v>-2.2222222222222223E-2</v>
      </c>
    </row>
    <row r="31" spans="1:11" x14ac:dyDescent="0.25">
      <c r="A31" s="7" t="s">
        <v>67</v>
      </c>
      <c r="B31" s="65">
        <v>0</v>
      </c>
      <c r="C31" s="39">
        <f>IF(B45=0, "-", B31/B45)</f>
        <v>0</v>
      </c>
      <c r="D31" s="65">
        <v>0</v>
      </c>
      <c r="E31" s="21">
        <f>IF(D45=0, "-", D31/D45)</f>
        <v>0</v>
      </c>
      <c r="F31" s="81">
        <v>9</v>
      </c>
      <c r="G31" s="39">
        <f>IF(F45=0, "-", F31/F45)</f>
        <v>2.878157978893508E-3</v>
      </c>
      <c r="H31" s="65">
        <v>5</v>
      </c>
      <c r="I31" s="21">
        <f>IF(H45=0, "-", H31/H45)</f>
        <v>1.4965579167913799E-3</v>
      </c>
      <c r="J31" s="20" t="str">
        <f t="shared" si="0"/>
        <v>-</v>
      </c>
      <c r="K31" s="21">
        <f t="shared" si="1"/>
        <v>0.8</v>
      </c>
    </row>
    <row r="32" spans="1:11" x14ac:dyDescent="0.25">
      <c r="A32" s="7" t="s">
        <v>68</v>
      </c>
      <c r="B32" s="65">
        <v>1</v>
      </c>
      <c r="C32" s="39">
        <f>IF(B45=0, "-", B32/B45)</f>
        <v>3.0395136778115501E-3</v>
      </c>
      <c r="D32" s="65">
        <v>4</v>
      </c>
      <c r="E32" s="21">
        <f>IF(D45=0, "-", D32/D45)</f>
        <v>2.0512820512820513E-2</v>
      </c>
      <c r="F32" s="81">
        <v>25</v>
      </c>
      <c r="G32" s="39">
        <f>IF(F45=0, "-", F32/F45)</f>
        <v>7.9948832747041895E-3</v>
      </c>
      <c r="H32" s="65">
        <v>50</v>
      </c>
      <c r="I32" s="21">
        <f>IF(H45=0, "-", H32/H45)</f>
        <v>1.4965579167913799E-2</v>
      </c>
      <c r="J32" s="20">
        <f t="shared" si="0"/>
        <v>-0.75</v>
      </c>
      <c r="K32" s="21">
        <f t="shared" si="1"/>
        <v>-0.5</v>
      </c>
    </row>
    <row r="33" spans="1:11" x14ac:dyDescent="0.25">
      <c r="A33" s="7" t="s">
        <v>69</v>
      </c>
      <c r="B33" s="65">
        <v>1</v>
      </c>
      <c r="C33" s="39">
        <f>IF(B45=0, "-", B33/B45)</f>
        <v>3.0395136778115501E-3</v>
      </c>
      <c r="D33" s="65">
        <v>0</v>
      </c>
      <c r="E33" s="21">
        <f>IF(D45=0, "-", D33/D45)</f>
        <v>0</v>
      </c>
      <c r="F33" s="81">
        <v>3</v>
      </c>
      <c r="G33" s="39">
        <f>IF(F45=0, "-", F33/F45)</f>
        <v>9.5938599296450271E-4</v>
      </c>
      <c r="H33" s="65">
        <v>1</v>
      </c>
      <c r="I33" s="21">
        <f>IF(H45=0, "-", H33/H45)</f>
        <v>2.9931158335827599E-4</v>
      </c>
      <c r="J33" s="20" t="str">
        <f t="shared" si="0"/>
        <v>-</v>
      </c>
      <c r="K33" s="21">
        <f t="shared" si="1"/>
        <v>2</v>
      </c>
    </row>
    <row r="34" spans="1:11" x14ac:dyDescent="0.25">
      <c r="A34" s="7" t="s">
        <v>70</v>
      </c>
      <c r="B34" s="65">
        <v>3</v>
      </c>
      <c r="C34" s="39">
        <f>IF(B45=0, "-", B34/B45)</f>
        <v>9.11854103343465E-3</v>
      </c>
      <c r="D34" s="65">
        <v>0</v>
      </c>
      <c r="E34" s="21">
        <f>IF(D45=0, "-", D34/D45)</f>
        <v>0</v>
      </c>
      <c r="F34" s="81">
        <v>38</v>
      </c>
      <c r="G34" s="39">
        <f>IF(F45=0, "-", F34/F45)</f>
        <v>1.2152222577550368E-2</v>
      </c>
      <c r="H34" s="65">
        <v>0</v>
      </c>
      <c r="I34" s="21">
        <f>IF(H45=0, "-", H34/H45)</f>
        <v>0</v>
      </c>
      <c r="J34" s="20" t="str">
        <f t="shared" si="0"/>
        <v>-</v>
      </c>
      <c r="K34" s="21" t="str">
        <f t="shared" si="1"/>
        <v>-</v>
      </c>
    </row>
    <row r="35" spans="1:11" x14ac:dyDescent="0.25">
      <c r="A35" s="7" t="s">
        <v>71</v>
      </c>
      <c r="B35" s="65">
        <v>0</v>
      </c>
      <c r="C35" s="39">
        <f>IF(B45=0, "-", B35/B45)</f>
        <v>0</v>
      </c>
      <c r="D35" s="65">
        <v>1</v>
      </c>
      <c r="E35" s="21">
        <f>IF(D45=0, "-", D35/D45)</f>
        <v>5.1282051282051282E-3</v>
      </c>
      <c r="F35" s="81">
        <v>24</v>
      </c>
      <c r="G35" s="39">
        <f>IF(F45=0, "-", F35/F45)</f>
        <v>7.6750879437160217E-3</v>
      </c>
      <c r="H35" s="65">
        <v>20</v>
      </c>
      <c r="I35" s="21">
        <f>IF(H45=0, "-", H35/H45)</f>
        <v>5.9862316671655197E-3</v>
      </c>
      <c r="J35" s="20">
        <f t="shared" si="0"/>
        <v>-1</v>
      </c>
      <c r="K35" s="21">
        <f t="shared" si="1"/>
        <v>0.2</v>
      </c>
    </row>
    <row r="36" spans="1:11" x14ac:dyDescent="0.25">
      <c r="A36" s="7" t="s">
        <v>73</v>
      </c>
      <c r="B36" s="65">
        <v>1</v>
      </c>
      <c r="C36" s="39">
        <f>IF(B45=0, "-", B36/B45)</f>
        <v>3.0395136778115501E-3</v>
      </c>
      <c r="D36" s="65">
        <v>0</v>
      </c>
      <c r="E36" s="21">
        <f>IF(D45=0, "-", D36/D45)</f>
        <v>0</v>
      </c>
      <c r="F36" s="81">
        <v>5</v>
      </c>
      <c r="G36" s="39">
        <f>IF(F45=0, "-", F36/F45)</f>
        <v>1.5989766549408379E-3</v>
      </c>
      <c r="H36" s="65">
        <v>2</v>
      </c>
      <c r="I36" s="21">
        <f>IF(H45=0, "-", H36/H45)</f>
        <v>5.9862316671655197E-4</v>
      </c>
      <c r="J36" s="20" t="str">
        <f t="shared" si="0"/>
        <v>-</v>
      </c>
      <c r="K36" s="21">
        <f t="shared" si="1"/>
        <v>1.5</v>
      </c>
    </row>
    <row r="37" spans="1:11" x14ac:dyDescent="0.25">
      <c r="A37" s="7" t="s">
        <v>74</v>
      </c>
      <c r="B37" s="65">
        <v>7</v>
      </c>
      <c r="C37" s="39">
        <f>IF(B45=0, "-", B37/B45)</f>
        <v>2.1276595744680851E-2</v>
      </c>
      <c r="D37" s="65">
        <v>6</v>
      </c>
      <c r="E37" s="21">
        <f>IF(D45=0, "-", D37/D45)</f>
        <v>3.0769230769230771E-2</v>
      </c>
      <c r="F37" s="81">
        <v>83</v>
      </c>
      <c r="G37" s="39">
        <f>IF(F45=0, "-", F37/F45)</f>
        <v>2.6543012472017909E-2</v>
      </c>
      <c r="H37" s="65">
        <v>156</v>
      </c>
      <c r="I37" s="21">
        <f>IF(H45=0, "-", H37/H45)</f>
        <v>4.6692607003891051E-2</v>
      </c>
      <c r="J37" s="20">
        <f t="shared" si="0"/>
        <v>0.16666666666666666</v>
      </c>
      <c r="K37" s="21">
        <f t="shared" si="1"/>
        <v>-0.46794871794871795</v>
      </c>
    </row>
    <row r="38" spans="1:11" x14ac:dyDescent="0.25">
      <c r="A38" s="7" t="s">
        <v>76</v>
      </c>
      <c r="B38" s="65">
        <v>9</v>
      </c>
      <c r="C38" s="39">
        <f>IF(B45=0, "-", B38/B45)</f>
        <v>2.7355623100303952E-2</v>
      </c>
      <c r="D38" s="65">
        <v>3</v>
      </c>
      <c r="E38" s="21">
        <f>IF(D45=0, "-", D38/D45)</f>
        <v>1.5384615384615385E-2</v>
      </c>
      <c r="F38" s="81">
        <v>96</v>
      </c>
      <c r="G38" s="39">
        <f>IF(F45=0, "-", F38/F45)</f>
        <v>3.0700351774864087E-2</v>
      </c>
      <c r="H38" s="65">
        <v>95</v>
      </c>
      <c r="I38" s="21">
        <f>IF(H45=0, "-", H38/H45)</f>
        <v>2.8434600419036216E-2</v>
      </c>
      <c r="J38" s="20">
        <f t="shared" si="0"/>
        <v>2</v>
      </c>
      <c r="K38" s="21">
        <f t="shared" si="1"/>
        <v>1.0526315789473684E-2</v>
      </c>
    </row>
    <row r="39" spans="1:11" x14ac:dyDescent="0.25">
      <c r="A39" s="7" t="s">
        <v>77</v>
      </c>
      <c r="B39" s="65">
        <v>7</v>
      </c>
      <c r="C39" s="39">
        <f>IF(B45=0, "-", B39/B45)</f>
        <v>2.1276595744680851E-2</v>
      </c>
      <c r="D39" s="65">
        <v>14</v>
      </c>
      <c r="E39" s="21">
        <f>IF(D45=0, "-", D39/D45)</f>
        <v>7.179487179487179E-2</v>
      </c>
      <c r="F39" s="81">
        <v>119</v>
      </c>
      <c r="G39" s="39">
        <f>IF(F45=0, "-", F39/F45)</f>
        <v>3.8055644387591944E-2</v>
      </c>
      <c r="H39" s="65">
        <v>126</v>
      </c>
      <c r="I39" s="21">
        <f>IF(H45=0, "-", H39/H45)</f>
        <v>3.7713259503142769E-2</v>
      </c>
      <c r="J39" s="20">
        <f t="shared" si="0"/>
        <v>-0.5</v>
      </c>
      <c r="K39" s="21">
        <f t="shared" si="1"/>
        <v>-5.5555555555555552E-2</v>
      </c>
    </row>
    <row r="40" spans="1:11" x14ac:dyDescent="0.25">
      <c r="A40" s="7" t="s">
        <v>78</v>
      </c>
      <c r="B40" s="65">
        <v>85</v>
      </c>
      <c r="C40" s="39">
        <f>IF(B45=0, "-", B40/B45)</f>
        <v>0.25835866261398177</v>
      </c>
      <c r="D40" s="65">
        <v>0</v>
      </c>
      <c r="E40" s="21">
        <f>IF(D45=0, "-", D40/D45)</f>
        <v>0</v>
      </c>
      <c r="F40" s="81">
        <v>421</v>
      </c>
      <c r="G40" s="39">
        <f>IF(F45=0, "-", F40/F45)</f>
        <v>0.13463383434601855</v>
      </c>
      <c r="H40" s="65">
        <v>0</v>
      </c>
      <c r="I40" s="21">
        <f>IF(H45=0, "-", H40/H45)</f>
        <v>0</v>
      </c>
      <c r="J40" s="20" t="str">
        <f t="shared" si="0"/>
        <v>-</v>
      </c>
      <c r="K40" s="21" t="str">
        <f t="shared" si="1"/>
        <v>-</v>
      </c>
    </row>
    <row r="41" spans="1:11" x14ac:dyDescent="0.25">
      <c r="A41" s="7" t="s">
        <v>79</v>
      </c>
      <c r="B41" s="65">
        <v>12</v>
      </c>
      <c r="C41" s="39">
        <f>IF(B45=0, "-", B41/B45)</f>
        <v>3.64741641337386E-2</v>
      </c>
      <c r="D41" s="65">
        <v>57</v>
      </c>
      <c r="E41" s="21">
        <f>IF(D45=0, "-", D41/D45)</f>
        <v>0.29230769230769232</v>
      </c>
      <c r="F41" s="81">
        <v>428</v>
      </c>
      <c r="G41" s="39">
        <f>IF(F45=0, "-", F41/F45)</f>
        <v>0.13687240166293571</v>
      </c>
      <c r="H41" s="65">
        <v>620</v>
      </c>
      <c r="I41" s="21">
        <f>IF(H45=0, "-", H41/H45)</f>
        <v>0.18557318168213111</v>
      </c>
      <c r="J41" s="20">
        <f t="shared" si="0"/>
        <v>-0.78947368421052633</v>
      </c>
      <c r="K41" s="21">
        <f t="shared" si="1"/>
        <v>-0.30967741935483872</v>
      </c>
    </row>
    <row r="42" spans="1:11" x14ac:dyDescent="0.25">
      <c r="A42" s="7" t="s">
        <v>80</v>
      </c>
      <c r="B42" s="65">
        <v>17</v>
      </c>
      <c r="C42" s="39">
        <f>IF(B45=0, "-", B42/B45)</f>
        <v>5.1671732522796353E-2</v>
      </c>
      <c r="D42" s="65">
        <v>13</v>
      </c>
      <c r="E42" s="21">
        <f>IF(D45=0, "-", D42/D45)</f>
        <v>6.6666666666666666E-2</v>
      </c>
      <c r="F42" s="81">
        <v>153</v>
      </c>
      <c r="G42" s="39">
        <f>IF(F45=0, "-", F42/F45)</f>
        <v>4.8928685641189636E-2</v>
      </c>
      <c r="H42" s="65">
        <v>213</v>
      </c>
      <c r="I42" s="21">
        <f>IF(H45=0, "-", H42/H45)</f>
        <v>6.3753367255312776E-2</v>
      </c>
      <c r="J42" s="20">
        <f t="shared" si="0"/>
        <v>0.30769230769230771</v>
      </c>
      <c r="K42" s="21">
        <f t="shared" si="1"/>
        <v>-0.28169014084507044</v>
      </c>
    </row>
    <row r="43" spans="1:11" x14ac:dyDescent="0.25">
      <c r="A43" s="7" t="s">
        <v>81</v>
      </c>
      <c r="B43" s="65">
        <v>0</v>
      </c>
      <c r="C43" s="39">
        <f>IF(B45=0, "-", B43/B45)</f>
        <v>0</v>
      </c>
      <c r="D43" s="65">
        <v>0</v>
      </c>
      <c r="E43" s="21">
        <f>IF(D45=0, "-", D43/D45)</f>
        <v>0</v>
      </c>
      <c r="F43" s="81">
        <v>8</v>
      </c>
      <c r="G43" s="39">
        <f>IF(F45=0, "-", F43/F45)</f>
        <v>2.5583626479053407E-3</v>
      </c>
      <c r="H43" s="65">
        <v>6</v>
      </c>
      <c r="I43" s="21">
        <f>IF(H45=0, "-", H43/H45)</f>
        <v>1.7958695001496557E-3</v>
      </c>
      <c r="J43" s="20" t="str">
        <f t="shared" si="0"/>
        <v>-</v>
      </c>
      <c r="K43" s="21">
        <f t="shared" si="1"/>
        <v>0.33333333333333331</v>
      </c>
    </row>
    <row r="44" spans="1:11" x14ac:dyDescent="0.25">
      <c r="A44" s="2"/>
      <c r="B44" s="68"/>
      <c r="C44" s="33"/>
      <c r="D44" s="68"/>
      <c r="E44" s="6"/>
      <c r="F44" s="82"/>
      <c r="G44" s="33"/>
      <c r="H44" s="68"/>
      <c r="I44" s="6"/>
      <c r="J44" s="5"/>
      <c r="K44" s="6"/>
    </row>
    <row r="45" spans="1:11" s="43" customFormat="1" x14ac:dyDescent="0.25">
      <c r="A45" s="162" t="s">
        <v>489</v>
      </c>
      <c r="B45" s="71">
        <f>SUM(B7:B44)</f>
        <v>329</v>
      </c>
      <c r="C45" s="40">
        <v>1</v>
      </c>
      <c r="D45" s="71">
        <f>SUM(D7:D44)</f>
        <v>195</v>
      </c>
      <c r="E45" s="41">
        <v>1</v>
      </c>
      <c r="F45" s="77">
        <f>SUM(F7:F44)</f>
        <v>3127</v>
      </c>
      <c r="G45" s="42">
        <v>1</v>
      </c>
      <c r="H45" s="71">
        <f>SUM(H7:H44)</f>
        <v>3341</v>
      </c>
      <c r="I45" s="41">
        <v>1</v>
      </c>
      <c r="J45" s="37">
        <f>IF(D45=0, "-", (B45-D45)/D45)</f>
        <v>0.68717948717948718</v>
      </c>
      <c r="K45" s="38">
        <f>IF(H45=0, "-", (F45-H45)/H45)</f>
        <v>-6.4052678838671051E-2</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2022-10-04T19:26:06Z</dcterms:modified>
</cp:coreProperties>
</file>