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3138C15D-0A38-4BB8-9EE9-52691DD98307}"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H14" i="49"/>
  <c r="J14" i="49" s="1"/>
  <c r="G14" i="49"/>
  <c r="I14" i="49" s="1"/>
  <c r="H15" i="49"/>
  <c r="J15" i="49" s="1"/>
  <c r="G15" i="49"/>
  <c r="I15" i="49" s="1"/>
  <c r="H16" i="49"/>
  <c r="J16" i="49" s="1"/>
  <c r="G16" i="49"/>
  <c r="I16" i="49" s="1"/>
  <c r="I17" i="49"/>
  <c r="H17" i="49"/>
  <c r="J17" i="49" s="1"/>
  <c r="G17" i="49"/>
  <c r="I18" i="49"/>
  <c r="H18" i="49"/>
  <c r="J18" i="49" s="1"/>
  <c r="G18" i="49"/>
  <c r="I19" i="49"/>
  <c r="H19" i="49"/>
  <c r="J19" i="49" s="1"/>
  <c r="G19" i="49"/>
  <c r="J20" i="49"/>
  <c r="I20" i="49"/>
  <c r="H20" i="49"/>
  <c r="G20" i="49"/>
  <c r="I21" i="49"/>
  <c r="H21" i="49"/>
  <c r="J21" i="49" s="1"/>
  <c r="G21" i="49"/>
  <c r="I22" i="49"/>
  <c r="H22" i="49"/>
  <c r="J22" i="49" s="1"/>
  <c r="G22" i="49"/>
  <c r="J23" i="49"/>
  <c r="I23" i="49"/>
  <c r="H23" i="49"/>
  <c r="G23" i="49"/>
  <c r="H24" i="49"/>
  <c r="J24" i="49" s="1"/>
  <c r="G24" i="49"/>
  <c r="I24" i="49" s="1"/>
  <c r="H25" i="49"/>
  <c r="J25" i="49" s="1"/>
  <c r="G25" i="49"/>
  <c r="I25" i="49" s="1"/>
  <c r="H26" i="49"/>
  <c r="J26" i="49" s="1"/>
  <c r="G26" i="49"/>
  <c r="I26" i="49" s="1"/>
  <c r="I27" i="49"/>
  <c r="H27" i="49"/>
  <c r="J27" i="49" s="1"/>
  <c r="G27" i="49"/>
  <c r="H28" i="49"/>
  <c r="J28" i="49" s="1"/>
  <c r="G28" i="49"/>
  <c r="I28" i="49" s="1"/>
  <c r="H29" i="49"/>
  <c r="J29" i="49" s="1"/>
  <c r="G29" i="49"/>
  <c r="I29" i="49" s="1"/>
  <c r="H30" i="49"/>
  <c r="J30" i="49" s="1"/>
  <c r="G30" i="49"/>
  <c r="I30" i="49" s="1"/>
  <c r="I33" i="49"/>
  <c r="H33" i="49"/>
  <c r="J33" i="49" s="1"/>
  <c r="G33" i="49"/>
  <c r="I34" i="49"/>
  <c r="H34" i="49"/>
  <c r="J34" i="49" s="1"/>
  <c r="G34" i="49"/>
  <c r="H37" i="49"/>
  <c r="J37" i="49" s="1"/>
  <c r="G37" i="49"/>
  <c r="I37" i="49" s="1"/>
  <c r="H38" i="49"/>
  <c r="J38" i="49" s="1"/>
  <c r="G38" i="49"/>
  <c r="I38" i="49" s="1"/>
  <c r="H39" i="49"/>
  <c r="J39" i="49" s="1"/>
  <c r="G39" i="49"/>
  <c r="I39" i="49" s="1"/>
  <c r="H40" i="49"/>
  <c r="J40" i="49" s="1"/>
  <c r="G40" i="49"/>
  <c r="I40" i="49" s="1"/>
  <c r="I41" i="49"/>
  <c r="H41" i="49"/>
  <c r="J41" i="49" s="1"/>
  <c r="G41" i="49"/>
  <c r="H42" i="49"/>
  <c r="J42" i="49" s="1"/>
  <c r="G42" i="49"/>
  <c r="I42" i="49" s="1"/>
  <c r="I43" i="49"/>
  <c r="H43" i="49"/>
  <c r="J43" i="49" s="1"/>
  <c r="G43" i="49"/>
  <c r="I44" i="49"/>
  <c r="H44" i="49"/>
  <c r="J44" i="49" s="1"/>
  <c r="G44" i="49"/>
  <c r="I45" i="49"/>
  <c r="H45" i="49"/>
  <c r="J45" i="49" s="1"/>
  <c r="G45" i="49"/>
  <c r="H46" i="49"/>
  <c r="J46" i="49" s="1"/>
  <c r="G46" i="49"/>
  <c r="I46" i="49" s="1"/>
  <c r="J47" i="49"/>
  <c r="I47" i="49"/>
  <c r="H47" i="49"/>
  <c r="G47" i="49"/>
  <c r="I48" i="49"/>
  <c r="H48" i="49"/>
  <c r="J48" i="49" s="1"/>
  <c r="G48" i="49"/>
  <c r="I49" i="49"/>
  <c r="H49" i="49"/>
  <c r="J49" i="49" s="1"/>
  <c r="G49" i="49"/>
  <c r="H50" i="49"/>
  <c r="J50" i="49" s="1"/>
  <c r="G50" i="49"/>
  <c r="I50" i="49" s="1"/>
  <c r="H51" i="49"/>
  <c r="J51" i="49" s="1"/>
  <c r="G51" i="49"/>
  <c r="I51" i="49" s="1"/>
  <c r="I52" i="49"/>
  <c r="H52" i="49"/>
  <c r="J52" i="49" s="1"/>
  <c r="G52" i="49"/>
  <c r="H53" i="49"/>
  <c r="J53" i="49" s="1"/>
  <c r="G53" i="49"/>
  <c r="I53" i="49" s="1"/>
  <c r="H54" i="49"/>
  <c r="J54" i="49" s="1"/>
  <c r="G54" i="49"/>
  <c r="I54" i="49" s="1"/>
  <c r="H55" i="49"/>
  <c r="J55" i="49" s="1"/>
  <c r="G55" i="49"/>
  <c r="I55" i="49" s="1"/>
  <c r="J56" i="49"/>
  <c r="I56" i="49"/>
  <c r="H56" i="49"/>
  <c r="G56" i="49"/>
  <c r="J57" i="49"/>
  <c r="I57" i="49"/>
  <c r="H57" i="49"/>
  <c r="G57" i="49"/>
  <c r="H58" i="49"/>
  <c r="J58" i="49" s="1"/>
  <c r="G58" i="49"/>
  <c r="I58" i="49" s="1"/>
  <c r="J61" i="49"/>
  <c r="I61" i="49"/>
  <c r="H61" i="49"/>
  <c r="G61" i="49"/>
  <c r="J62" i="49"/>
  <c r="I62" i="49"/>
  <c r="H62" i="49"/>
  <c r="G62" i="49"/>
  <c r="J65" i="49"/>
  <c r="I65" i="49"/>
  <c r="H65" i="49"/>
  <c r="G65" i="49"/>
  <c r="J66" i="49"/>
  <c r="I66" i="49"/>
  <c r="H66" i="49"/>
  <c r="G66" i="49"/>
  <c r="H69" i="49"/>
  <c r="J69" i="49" s="1"/>
  <c r="G69" i="49"/>
  <c r="I69" i="49" s="1"/>
  <c r="H70" i="49"/>
  <c r="J70" i="49" s="1"/>
  <c r="G70" i="49"/>
  <c r="I70" i="49" s="1"/>
  <c r="I71" i="49"/>
  <c r="H71" i="49"/>
  <c r="J71" i="49" s="1"/>
  <c r="G71" i="49"/>
  <c r="H72" i="49"/>
  <c r="J72" i="49" s="1"/>
  <c r="G72" i="49"/>
  <c r="I72" i="49" s="1"/>
  <c r="I75" i="49"/>
  <c r="H75" i="49"/>
  <c r="J75" i="49" s="1"/>
  <c r="G75" i="49"/>
  <c r="I76" i="49"/>
  <c r="H76" i="49"/>
  <c r="J76" i="49" s="1"/>
  <c r="G76" i="49"/>
  <c r="I77" i="49"/>
  <c r="H77" i="49"/>
  <c r="J77" i="49" s="1"/>
  <c r="G77" i="49"/>
  <c r="J78" i="49"/>
  <c r="I78" i="49"/>
  <c r="H78" i="49"/>
  <c r="G78" i="49"/>
  <c r="I79" i="49"/>
  <c r="H79" i="49"/>
  <c r="J79" i="49" s="1"/>
  <c r="G79" i="49"/>
  <c r="H82" i="49"/>
  <c r="J82" i="49" s="1"/>
  <c r="G82" i="49"/>
  <c r="I82" i="49" s="1"/>
  <c r="J83" i="49"/>
  <c r="I83" i="49"/>
  <c r="H83" i="49"/>
  <c r="G83" i="49"/>
  <c r="H84" i="49"/>
  <c r="J84" i="49" s="1"/>
  <c r="G84" i="49"/>
  <c r="I84" i="49" s="1"/>
  <c r="H85" i="49"/>
  <c r="J85" i="49" s="1"/>
  <c r="G85" i="49"/>
  <c r="I85" i="49" s="1"/>
  <c r="H86" i="49"/>
  <c r="J86" i="49" s="1"/>
  <c r="G86" i="49"/>
  <c r="I86" i="49" s="1"/>
  <c r="J89" i="49"/>
  <c r="I89" i="49"/>
  <c r="H89" i="49"/>
  <c r="G89" i="49"/>
  <c r="J90" i="49"/>
  <c r="I90" i="49"/>
  <c r="H90" i="49"/>
  <c r="G90" i="49"/>
  <c r="H93" i="49"/>
  <c r="J93" i="49" s="1"/>
  <c r="G93" i="49"/>
  <c r="I93" i="49" s="1"/>
  <c r="H94" i="49"/>
  <c r="J94" i="49" s="1"/>
  <c r="G94" i="49"/>
  <c r="I94" i="49" s="1"/>
  <c r="I97" i="49"/>
  <c r="H97" i="49"/>
  <c r="J97" i="49" s="1"/>
  <c r="G97" i="49"/>
  <c r="I98" i="49"/>
  <c r="H98" i="49"/>
  <c r="J98" i="49" s="1"/>
  <c r="G98" i="49"/>
  <c r="H101" i="49"/>
  <c r="J101" i="49" s="1"/>
  <c r="G101" i="49"/>
  <c r="I101" i="49" s="1"/>
  <c r="H102" i="49"/>
  <c r="J102" i="49" s="1"/>
  <c r="G102" i="49"/>
  <c r="I102" i="49" s="1"/>
  <c r="I103" i="49"/>
  <c r="H103" i="49"/>
  <c r="J103" i="49" s="1"/>
  <c r="G103" i="49"/>
  <c r="I104" i="49"/>
  <c r="H104" i="49"/>
  <c r="J104" i="49" s="1"/>
  <c r="G104" i="49"/>
  <c r="H105" i="49"/>
  <c r="J105" i="49" s="1"/>
  <c r="G105" i="49"/>
  <c r="I105" i="49" s="1"/>
  <c r="H106" i="49"/>
  <c r="J106" i="49" s="1"/>
  <c r="G106" i="49"/>
  <c r="I106" i="49" s="1"/>
  <c r="H107" i="49"/>
  <c r="J107" i="49" s="1"/>
  <c r="G107" i="49"/>
  <c r="I107" i="49" s="1"/>
  <c r="H108" i="49"/>
  <c r="J108" i="49" s="1"/>
  <c r="G108" i="49"/>
  <c r="I108" i="49" s="1"/>
  <c r="H109" i="49"/>
  <c r="J109" i="49" s="1"/>
  <c r="G109" i="49"/>
  <c r="I109" i="49" s="1"/>
  <c r="I110" i="49"/>
  <c r="H110" i="49"/>
  <c r="J110" i="49" s="1"/>
  <c r="G110" i="49"/>
  <c r="H111" i="49"/>
  <c r="J111" i="49" s="1"/>
  <c r="G111" i="49"/>
  <c r="I111" i="49" s="1"/>
  <c r="I114" i="49"/>
  <c r="H114" i="49"/>
  <c r="J114" i="49" s="1"/>
  <c r="G114" i="49"/>
  <c r="I115" i="49"/>
  <c r="H115" i="49"/>
  <c r="J115" i="49" s="1"/>
  <c r="G115" i="49"/>
  <c r="I118" i="49"/>
  <c r="H118" i="49"/>
  <c r="J118" i="49" s="1"/>
  <c r="G118" i="49"/>
  <c r="I119" i="49"/>
  <c r="H119" i="49"/>
  <c r="J119" i="49" s="1"/>
  <c r="G119" i="49"/>
  <c r="H120" i="49"/>
  <c r="J120" i="49" s="1"/>
  <c r="G120" i="49"/>
  <c r="I120" i="49" s="1"/>
  <c r="I121" i="49"/>
  <c r="H121" i="49"/>
  <c r="J121" i="49" s="1"/>
  <c r="G121" i="49"/>
  <c r="I122" i="49"/>
  <c r="H122" i="49"/>
  <c r="J122" i="49" s="1"/>
  <c r="G122" i="49"/>
  <c r="H123" i="49"/>
  <c r="J123" i="49" s="1"/>
  <c r="G123" i="49"/>
  <c r="I123" i="49" s="1"/>
  <c r="H126" i="49"/>
  <c r="J126" i="49" s="1"/>
  <c r="G126" i="49"/>
  <c r="I126" i="49" s="1"/>
  <c r="H127" i="49"/>
  <c r="J127" i="49" s="1"/>
  <c r="G127" i="49"/>
  <c r="I127" i="49" s="1"/>
  <c r="H128" i="49"/>
  <c r="J128" i="49" s="1"/>
  <c r="G128" i="49"/>
  <c r="I128" i="49" s="1"/>
  <c r="J129" i="49"/>
  <c r="I129" i="49"/>
  <c r="H129" i="49"/>
  <c r="G129" i="49"/>
  <c r="J130" i="49"/>
  <c r="I130" i="49"/>
  <c r="H130" i="49"/>
  <c r="G130" i="49"/>
  <c r="H131" i="49"/>
  <c r="J131" i="49" s="1"/>
  <c r="G131" i="49"/>
  <c r="I131" i="49" s="1"/>
  <c r="H132" i="49"/>
  <c r="J132" i="49" s="1"/>
  <c r="G132" i="49"/>
  <c r="I132" i="49" s="1"/>
  <c r="H133" i="49"/>
  <c r="J133" i="49" s="1"/>
  <c r="G133" i="49"/>
  <c r="I133" i="49" s="1"/>
  <c r="I136" i="49"/>
  <c r="H136" i="49"/>
  <c r="J136" i="49" s="1"/>
  <c r="G136" i="49"/>
  <c r="I137" i="49"/>
  <c r="H137" i="49"/>
  <c r="J137" i="49" s="1"/>
  <c r="G137" i="49"/>
  <c r="I140" i="49"/>
  <c r="H140" i="49"/>
  <c r="J140" i="49" s="1"/>
  <c r="G140" i="49"/>
  <c r="H141" i="49"/>
  <c r="J141" i="49" s="1"/>
  <c r="G141" i="49"/>
  <c r="I141" i="49" s="1"/>
  <c r="H142" i="49"/>
  <c r="J142" i="49" s="1"/>
  <c r="G142" i="49"/>
  <c r="I142" i="49" s="1"/>
  <c r="H143" i="49"/>
  <c r="J143" i="49" s="1"/>
  <c r="G143" i="49"/>
  <c r="I143" i="49" s="1"/>
  <c r="I144" i="49"/>
  <c r="H144" i="49"/>
  <c r="J144" i="49" s="1"/>
  <c r="G144" i="49"/>
  <c r="J145" i="49"/>
  <c r="I145" i="49"/>
  <c r="H145" i="49"/>
  <c r="G145" i="49"/>
  <c r="H146" i="49"/>
  <c r="J146" i="49" s="1"/>
  <c r="G146" i="49"/>
  <c r="I146" i="49" s="1"/>
  <c r="H149" i="49"/>
  <c r="J149" i="49" s="1"/>
  <c r="G149" i="49"/>
  <c r="I149" i="49" s="1"/>
  <c r="H150" i="49"/>
  <c r="J150" i="49" s="1"/>
  <c r="G150" i="49"/>
  <c r="I150" i="49" s="1"/>
  <c r="H151" i="49"/>
  <c r="J151" i="49" s="1"/>
  <c r="G151" i="49"/>
  <c r="I151" i="49" s="1"/>
  <c r="H152" i="49"/>
  <c r="J152" i="49" s="1"/>
  <c r="G152" i="49"/>
  <c r="I152" i="49" s="1"/>
  <c r="J153" i="49"/>
  <c r="I153" i="49"/>
  <c r="H153" i="49"/>
  <c r="G153" i="49"/>
  <c r="H154" i="49"/>
  <c r="J154" i="49" s="1"/>
  <c r="G154" i="49"/>
  <c r="I154"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H161" i="49"/>
  <c r="J161" i="49" s="1"/>
  <c r="G161" i="49"/>
  <c r="I161" i="49" s="1"/>
  <c r="H162" i="49"/>
  <c r="J162" i="49" s="1"/>
  <c r="G162" i="49"/>
  <c r="I162" i="49" s="1"/>
  <c r="J165" i="49"/>
  <c r="I165" i="49"/>
  <c r="H165" i="49"/>
  <c r="G165" i="49"/>
  <c r="J166" i="49"/>
  <c r="I166" i="49"/>
  <c r="H166" i="49"/>
  <c r="G166" i="49"/>
  <c r="H169" i="49"/>
  <c r="J169" i="49" s="1"/>
  <c r="G169" i="49"/>
  <c r="I169" i="49" s="1"/>
  <c r="H170" i="49"/>
  <c r="J170" i="49" s="1"/>
  <c r="G170" i="49"/>
  <c r="I170" i="49" s="1"/>
  <c r="I173" i="49"/>
  <c r="H173" i="49"/>
  <c r="J173" i="49" s="1"/>
  <c r="G173" i="49"/>
  <c r="H174" i="49"/>
  <c r="J174" i="49" s="1"/>
  <c r="G174" i="49"/>
  <c r="I174" i="49" s="1"/>
  <c r="H175" i="49"/>
  <c r="J175" i="49" s="1"/>
  <c r="G175" i="49"/>
  <c r="I175" i="49" s="1"/>
  <c r="H176" i="49"/>
  <c r="J176" i="49" s="1"/>
  <c r="G176" i="49"/>
  <c r="I176" i="49" s="1"/>
  <c r="I179" i="49"/>
  <c r="H179" i="49"/>
  <c r="J179" i="49" s="1"/>
  <c r="G179" i="49"/>
  <c r="H180" i="49"/>
  <c r="J180" i="49" s="1"/>
  <c r="G180" i="49"/>
  <c r="I180" i="49" s="1"/>
  <c r="J181" i="49"/>
  <c r="I181" i="49"/>
  <c r="H181" i="49"/>
  <c r="G181" i="49"/>
  <c r="I182" i="49"/>
  <c r="H182" i="49"/>
  <c r="J182" i="49" s="1"/>
  <c r="G182" i="49"/>
  <c r="H183" i="49"/>
  <c r="J183" i="49" s="1"/>
  <c r="G183" i="49"/>
  <c r="I183" i="49" s="1"/>
  <c r="H186" i="49"/>
  <c r="J186" i="49" s="1"/>
  <c r="G186" i="49"/>
  <c r="I186" i="49" s="1"/>
  <c r="H187" i="49"/>
  <c r="J187" i="49" s="1"/>
  <c r="G187" i="49"/>
  <c r="I187" i="49" s="1"/>
  <c r="H188" i="49"/>
  <c r="J188" i="49" s="1"/>
  <c r="G188" i="49"/>
  <c r="I188" i="49" s="1"/>
  <c r="I189" i="49"/>
  <c r="H189" i="49"/>
  <c r="J189" i="49" s="1"/>
  <c r="G189" i="49"/>
  <c r="H190" i="49"/>
  <c r="J190" i="49" s="1"/>
  <c r="G190" i="49"/>
  <c r="I190" i="49" s="1"/>
  <c r="H191" i="49"/>
  <c r="J191" i="49" s="1"/>
  <c r="G191" i="49"/>
  <c r="I191"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I208" i="49"/>
  <c r="H208" i="49"/>
  <c r="J208" i="49" s="1"/>
  <c r="G208" i="49"/>
  <c r="J209" i="49"/>
  <c r="I209" i="49"/>
  <c r="H209" i="49"/>
  <c r="G209" i="49"/>
  <c r="H210" i="49"/>
  <c r="J210" i="49" s="1"/>
  <c r="G210" i="49"/>
  <c r="I210" i="49" s="1"/>
  <c r="H211" i="49"/>
  <c r="J211" i="49" s="1"/>
  <c r="G211" i="49"/>
  <c r="I211" i="49" s="1"/>
  <c r="H212" i="49"/>
  <c r="J212" i="49" s="1"/>
  <c r="G212" i="49"/>
  <c r="I212" i="49" s="1"/>
  <c r="I213" i="49"/>
  <c r="H213" i="49"/>
  <c r="J213" i="49" s="1"/>
  <c r="G213" i="49"/>
  <c r="I214" i="49"/>
  <c r="H214" i="49"/>
  <c r="J214" i="49" s="1"/>
  <c r="G214" i="49"/>
  <c r="H215" i="49"/>
  <c r="J215" i="49" s="1"/>
  <c r="G215" i="49"/>
  <c r="I215" i="49" s="1"/>
  <c r="I218" i="49"/>
  <c r="H218" i="49"/>
  <c r="J218" i="49" s="1"/>
  <c r="G218" i="49"/>
  <c r="H219" i="49"/>
  <c r="J219" i="49" s="1"/>
  <c r="G219" i="49"/>
  <c r="I219" i="49" s="1"/>
  <c r="I220" i="49"/>
  <c r="H220" i="49"/>
  <c r="J220" i="49" s="1"/>
  <c r="G220" i="49"/>
  <c r="I221" i="49"/>
  <c r="H221" i="49"/>
  <c r="J221" i="49" s="1"/>
  <c r="G221" i="49"/>
  <c r="H222" i="49"/>
  <c r="J222" i="49" s="1"/>
  <c r="G222" i="49"/>
  <c r="I222" i="49" s="1"/>
  <c r="J223" i="49"/>
  <c r="I223" i="49"/>
  <c r="H223" i="49"/>
  <c r="G223" i="49"/>
  <c r="J224" i="49"/>
  <c r="I224" i="49"/>
  <c r="H224" i="49"/>
  <c r="G224" i="49"/>
  <c r="H225" i="49"/>
  <c r="J225" i="49" s="1"/>
  <c r="G225" i="49"/>
  <c r="I225" i="49" s="1"/>
  <c r="H226" i="49"/>
  <c r="J226" i="49" s="1"/>
  <c r="G226" i="49"/>
  <c r="I226" i="49" s="1"/>
  <c r="H227" i="49"/>
  <c r="J227" i="49" s="1"/>
  <c r="G227" i="49"/>
  <c r="I227" i="49" s="1"/>
  <c r="H230" i="49"/>
  <c r="J230" i="49" s="1"/>
  <c r="G230" i="49"/>
  <c r="I230" i="49" s="1"/>
  <c r="I231" i="49"/>
  <c r="H231" i="49"/>
  <c r="J231" i="49" s="1"/>
  <c r="G231" i="49"/>
  <c r="I232" i="49"/>
  <c r="H232" i="49"/>
  <c r="J232" i="49" s="1"/>
  <c r="G232" i="49"/>
  <c r="I233" i="49"/>
  <c r="H233" i="49"/>
  <c r="J233" i="49" s="1"/>
  <c r="G233" i="49"/>
  <c r="H234" i="49"/>
  <c r="J234" i="49" s="1"/>
  <c r="G234" i="49"/>
  <c r="I234" i="49" s="1"/>
  <c r="H235" i="49"/>
  <c r="J235" i="49" s="1"/>
  <c r="G235" i="49"/>
  <c r="I235" i="49" s="1"/>
  <c r="J236" i="49"/>
  <c r="I236" i="49"/>
  <c r="H236" i="49"/>
  <c r="G236" i="49"/>
  <c r="H237" i="49"/>
  <c r="J237" i="49" s="1"/>
  <c r="G237" i="49"/>
  <c r="I237" i="49" s="1"/>
  <c r="H238" i="49"/>
  <c r="J238" i="49" s="1"/>
  <c r="G238" i="49"/>
  <c r="I238" i="49" s="1"/>
  <c r="I241" i="49"/>
  <c r="H241" i="49"/>
  <c r="J241" i="49" s="1"/>
  <c r="G241" i="49"/>
  <c r="J242" i="49"/>
  <c r="I242" i="49"/>
  <c r="H242" i="49"/>
  <c r="G242" i="49"/>
  <c r="I243" i="49"/>
  <c r="H243" i="49"/>
  <c r="J243" i="49" s="1"/>
  <c r="G243" i="49"/>
  <c r="I246" i="49"/>
  <c r="H246" i="49"/>
  <c r="J246" i="49" s="1"/>
  <c r="G246" i="49"/>
  <c r="J247" i="49"/>
  <c r="I247" i="49"/>
  <c r="H247" i="49"/>
  <c r="G247" i="49"/>
  <c r="I248" i="49"/>
  <c r="H248" i="49"/>
  <c r="J248" i="49" s="1"/>
  <c r="G248" i="49"/>
  <c r="I249" i="49"/>
  <c r="H249" i="49"/>
  <c r="J249" i="49" s="1"/>
  <c r="G249" i="49"/>
  <c r="I252" i="49"/>
  <c r="H252" i="49"/>
  <c r="J252" i="49" s="1"/>
  <c r="G252" i="49"/>
  <c r="H253" i="49"/>
  <c r="J253" i="49" s="1"/>
  <c r="G253" i="49"/>
  <c r="I253" i="49" s="1"/>
  <c r="H254" i="49"/>
  <c r="J254" i="49" s="1"/>
  <c r="G254" i="49"/>
  <c r="I254" i="49" s="1"/>
  <c r="H255" i="49"/>
  <c r="J255" i="49" s="1"/>
  <c r="G255" i="49"/>
  <c r="I255" i="49" s="1"/>
  <c r="H256" i="49"/>
  <c r="J256" i="49" s="1"/>
  <c r="G256" i="49"/>
  <c r="I256" i="49" s="1"/>
  <c r="J257" i="49"/>
  <c r="I257" i="49"/>
  <c r="H257" i="49"/>
  <c r="G257" i="49"/>
  <c r="H258" i="49"/>
  <c r="J258" i="49" s="1"/>
  <c r="G258" i="49"/>
  <c r="I258" i="49" s="1"/>
  <c r="H259" i="49"/>
  <c r="J259" i="49" s="1"/>
  <c r="G259" i="49"/>
  <c r="I259" i="49" s="1"/>
  <c r="J260" i="49"/>
  <c r="I260" i="49"/>
  <c r="H260" i="49"/>
  <c r="G260" i="49"/>
  <c r="H261" i="49"/>
  <c r="J261" i="49" s="1"/>
  <c r="G261" i="49"/>
  <c r="I261" i="49" s="1"/>
  <c r="H262" i="49"/>
  <c r="J262" i="49" s="1"/>
  <c r="G262" i="49"/>
  <c r="I262" i="49" s="1"/>
  <c r="H263" i="49"/>
  <c r="J263" i="49" s="1"/>
  <c r="G263" i="49"/>
  <c r="I263" i="49" s="1"/>
  <c r="H264" i="49"/>
  <c r="J264" i="49" s="1"/>
  <c r="G264" i="49"/>
  <c r="I264" i="49" s="1"/>
  <c r="I265" i="49"/>
  <c r="H265" i="49"/>
  <c r="J265" i="49" s="1"/>
  <c r="G265" i="49"/>
  <c r="H266" i="49"/>
  <c r="J266" i="49" s="1"/>
  <c r="G266" i="49"/>
  <c r="I266" i="49" s="1"/>
  <c r="H269" i="49"/>
  <c r="J269" i="49" s="1"/>
  <c r="G269" i="49"/>
  <c r="I269" i="49" s="1"/>
  <c r="H270" i="49"/>
  <c r="J270" i="49" s="1"/>
  <c r="G270" i="49"/>
  <c r="I270" i="49" s="1"/>
  <c r="I271" i="49"/>
  <c r="H271" i="49"/>
  <c r="J271" i="49" s="1"/>
  <c r="G271" i="49"/>
  <c r="I272" i="49"/>
  <c r="H272" i="49"/>
  <c r="J272" i="49" s="1"/>
  <c r="G272" i="49"/>
  <c r="I273" i="49"/>
  <c r="H273" i="49"/>
  <c r="J273" i="49" s="1"/>
  <c r="G273" i="49"/>
  <c r="H274" i="49"/>
  <c r="J274" i="49" s="1"/>
  <c r="G274" i="49"/>
  <c r="I274" i="49" s="1"/>
  <c r="I275" i="49"/>
  <c r="H275" i="49"/>
  <c r="J275" i="49" s="1"/>
  <c r="G275" i="49"/>
  <c r="I276" i="49"/>
  <c r="H276" i="49"/>
  <c r="J276" i="49" s="1"/>
  <c r="G276" i="49"/>
  <c r="J277" i="49"/>
  <c r="I277" i="49"/>
  <c r="H277" i="49"/>
  <c r="G277" i="49"/>
  <c r="J278" i="49"/>
  <c r="I278" i="49"/>
  <c r="H278" i="49"/>
  <c r="G278" i="49"/>
  <c r="I279" i="49"/>
  <c r="H279" i="49"/>
  <c r="J279" i="49" s="1"/>
  <c r="G279" i="49"/>
  <c r="J280" i="49"/>
  <c r="I280" i="49"/>
  <c r="H280" i="49"/>
  <c r="G280" i="49"/>
  <c r="I281" i="49"/>
  <c r="H281" i="49"/>
  <c r="J281" i="49" s="1"/>
  <c r="G281" i="49"/>
  <c r="H282" i="49"/>
  <c r="J282" i="49" s="1"/>
  <c r="G282" i="49"/>
  <c r="I282" i="49" s="1"/>
  <c r="H283" i="49"/>
  <c r="J283" i="49" s="1"/>
  <c r="G283" i="49"/>
  <c r="I283" i="49" s="1"/>
  <c r="I284" i="49"/>
  <c r="H284" i="49"/>
  <c r="J284" i="49" s="1"/>
  <c r="G284" i="49"/>
  <c r="H285" i="49"/>
  <c r="J285" i="49" s="1"/>
  <c r="G285" i="49"/>
  <c r="I285" i="49" s="1"/>
  <c r="I286" i="49"/>
  <c r="H286" i="49"/>
  <c r="J286" i="49" s="1"/>
  <c r="G286" i="49"/>
  <c r="H287" i="49"/>
  <c r="J287" i="49" s="1"/>
  <c r="G287" i="49"/>
  <c r="I287" i="49" s="1"/>
  <c r="H288" i="49"/>
  <c r="J288" i="49" s="1"/>
  <c r="G288" i="49"/>
  <c r="I288" i="49" s="1"/>
  <c r="H289" i="49"/>
  <c r="J289" i="49" s="1"/>
  <c r="G289" i="49"/>
  <c r="I289" i="49" s="1"/>
  <c r="J292" i="49"/>
  <c r="I292" i="49"/>
  <c r="H292" i="49"/>
  <c r="G292" i="49"/>
  <c r="I293" i="49"/>
  <c r="H293" i="49"/>
  <c r="J293" i="49" s="1"/>
  <c r="G293" i="49"/>
  <c r="H294" i="49"/>
  <c r="J294" i="49" s="1"/>
  <c r="G294" i="49"/>
  <c r="I294" i="49" s="1"/>
  <c r="I295" i="49"/>
  <c r="H295" i="49"/>
  <c r="J295" i="49" s="1"/>
  <c r="G295" i="49"/>
  <c r="I296" i="49"/>
  <c r="H296" i="49"/>
  <c r="J296" i="49" s="1"/>
  <c r="G296" i="49"/>
  <c r="I297" i="49"/>
  <c r="H297" i="49"/>
  <c r="J297" i="49" s="1"/>
  <c r="G297" i="49"/>
  <c r="J298" i="49"/>
  <c r="I298" i="49"/>
  <c r="H298" i="49"/>
  <c r="G298" i="49"/>
  <c r="I299" i="49"/>
  <c r="H299" i="49"/>
  <c r="J299" i="49" s="1"/>
  <c r="G299" i="49"/>
  <c r="H300" i="49"/>
  <c r="J300" i="49" s="1"/>
  <c r="G300" i="49"/>
  <c r="I300" i="49" s="1"/>
  <c r="H303" i="49"/>
  <c r="J303" i="49" s="1"/>
  <c r="G303" i="49"/>
  <c r="I303" i="49" s="1"/>
  <c r="H304" i="49"/>
  <c r="J304" i="49" s="1"/>
  <c r="G304" i="49"/>
  <c r="I304" i="49" s="1"/>
  <c r="J305" i="49"/>
  <c r="I305" i="49"/>
  <c r="H305" i="49"/>
  <c r="G305" i="49"/>
  <c r="J306" i="49"/>
  <c r="I306" i="49"/>
  <c r="H306" i="49"/>
  <c r="G306" i="49"/>
  <c r="H307" i="49"/>
  <c r="J307" i="49" s="1"/>
  <c r="G307" i="49"/>
  <c r="I307" i="49" s="1"/>
  <c r="H308" i="49"/>
  <c r="J308" i="49" s="1"/>
  <c r="G308" i="49"/>
  <c r="I308" i="49" s="1"/>
  <c r="I311" i="49"/>
  <c r="H311" i="49"/>
  <c r="J311" i="49" s="1"/>
  <c r="G311" i="49"/>
  <c r="I312" i="49"/>
  <c r="H312" i="49"/>
  <c r="J312" i="49" s="1"/>
  <c r="G312" i="49"/>
  <c r="H313" i="49"/>
  <c r="J313" i="49" s="1"/>
  <c r="G313" i="49"/>
  <c r="I313" i="49" s="1"/>
  <c r="H314" i="49"/>
  <c r="J314" i="49" s="1"/>
  <c r="G314" i="49"/>
  <c r="I314" i="49" s="1"/>
  <c r="H315" i="49"/>
  <c r="J315" i="49" s="1"/>
  <c r="G315" i="49"/>
  <c r="I315" i="49" s="1"/>
  <c r="H318" i="49"/>
  <c r="J318" i="49" s="1"/>
  <c r="G318" i="49"/>
  <c r="I318" i="49" s="1"/>
  <c r="H319" i="49"/>
  <c r="J319" i="49" s="1"/>
  <c r="G319" i="49"/>
  <c r="I319" i="49" s="1"/>
  <c r="I320" i="49"/>
  <c r="H320" i="49"/>
  <c r="J320" i="49" s="1"/>
  <c r="G320" i="49"/>
  <c r="I321" i="49"/>
  <c r="H321" i="49"/>
  <c r="J321" i="49" s="1"/>
  <c r="G321" i="49"/>
  <c r="H322" i="49"/>
  <c r="J322" i="49" s="1"/>
  <c r="G322" i="49"/>
  <c r="I322" i="49" s="1"/>
  <c r="H323" i="49"/>
  <c r="J323" i="49" s="1"/>
  <c r="G323" i="49"/>
  <c r="I323" i="49" s="1"/>
  <c r="H324" i="49"/>
  <c r="J324" i="49" s="1"/>
  <c r="G324" i="49"/>
  <c r="I324" i="49" s="1"/>
  <c r="H325" i="49"/>
  <c r="J325" i="49" s="1"/>
  <c r="G325" i="49"/>
  <c r="I325" i="49" s="1"/>
  <c r="H326" i="49"/>
  <c r="J326" i="49" s="1"/>
  <c r="G326" i="49"/>
  <c r="I326" i="49" s="1"/>
  <c r="H329" i="49"/>
  <c r="J329" i="49" s="1"/>
  <c r="G329" i="49"/>
  <c r="I329" i="49" s="1"/>
  <c r="H330" i="49"/>
  <c r="J330" i="49" s="1"/>
  <c r="G330" i="49"/>
  <c r="I330" i="49" s="1"/>
  <c r="I331" i="49"/>
  <c r="H331" i="49"/>
  <c r="J331" i="49" s="1"/>
  <c r="G331" i="49"/>
  <c r="H332" i="49"/>
  <c r="J332" i="49" s="1"/>
  <c r="G332" i="49"/>
  <c r="I332" i="49" s="1"/>
  <c r="J333" i="49"/>
  <c r="I333" i="49"/>
  <c r="H333" i="49"/>
  <c r="G333" i="49"/>
  <c r="H334" i="49"/>
  <c r="J334" i="49" s="1"/>
  <c r="G334" i="49"/>
  <c r="I334" i="49" s="1"/>
  <c r="I335" i="49"/>
  <c r="H335" i="49"/>
  <c r="J335" i="49" s="1"/>
  <c r="G335" i="49"/>
  <c r="H336" i="49"/>
  <c r="J336" i="49" s="1"/>
  <c r="G336" i="49"/>
  <c r="I336" i="49" s="1"/>
  <c r="J337" i="49"/>
  <c r="I337" i="49"/>
  <c r="H337" i="49"/>
  <c r="G337" i="49"/>
  <c r="H338" i="49"/>
  <c r="J338" i="49" s="1"/>
  <c r="G338" i="49"/>
  <c r="I338" i="49" s="1"/>
  <c r="I341" i="49"/>
  <c r="H341" i="49"/>
  <c r="J341" i="49" s="1"/>
  <c r="G341" i="49"/>
  <c r="H342" i="49"/>
  <c r="J342" i="49" s="1"/>
  <c r="G342" i="49"/>
  <c r="I342" i="49" s="1"/>
  <c r="J343" i="49"/>
  <c r="I343" i="49"/>
  <c r="H343" i="49"/>
  <c r="G343" i="49"/>
  <c r="I344" i="49"/>
  <c r="H344" i="49"/>
  <c r="J344" i="49" s="1"/>
  <c r="G344" i="49"/>
  <c r="H345" i="49"/>
  <c r="J345" i="49" s="1"/>
  <c r="G345" i="49"/>
  <c r="I345" i="49" s="1"/>
  <c r="J346" i="49"/>
  <c r="I346" i="49"/>
  <c r="H346" i="49"/>
  <c r="G346" i="49"/>
  <c r="I347" i="49"/>
  <c r="H347" i="49"/>
  <c r="J347" i="49" s="1"/>
  <c r="G347" i="49"/>
  <c r="I348" i="49"/>
  <c r="H348" i="49"/>
  <c r="J348" i="49" s="1"/>
  <c r="G348" i="49"/>
  <c r="H349" i="49"/>
  <c r="J349" i="49" s="1"/>
  <c r="G349" i="49"/>
  <c r="I349" i="49" s="1"/>
  <c r="H352" i="49"/>
  <c r="J352" i="49" s="1"/>
  <c r="G352" i="49"/>
  <c r="I352" i="49" s="1"/>
  <c r="H353" i="49"/>
  <c r="J353" i="49" s="1"/>
  <c r="G353" i="49"/>
  <c r="I353" i="49" s="1"/>
  <c r="I356" i="49"/>
  <c r="H356" i="49"/>
  <c r="J356" i="49" s="1"/>
  <c r="G356" i="49"/>
  <c r="I357" i="49"/>
  <c r="H357" i="49"/>
  <c r="J357" i="49" s="1"/>
  <c r="G357" i="49"/>
  <c r="H358" i="49"/>
  <c r="J358" i="49" s="1"/>
  <c r="G358" i="49"/>
  <c r="I358" i="49" s="1"/>
  <c r="H359" i="49"/>
  <c r="J359" i="49" s="1"/>
  <c r="G359" i="49"/>
  <c r="I359" i="49" s="1"/>
  <c r="I360" i="49"/>
  <c r="H360" i="49"/>
  <c r="J360" i="49" s="1"/>
  <c r="G360" i="49"/>
  <c r="H361" i="49"/>
  <c r="J361" i="49" s="1"/>
  <c r="G361" i="49"/>
  <c r="I361" i="49" s="1"/>
  <c r="J362" i="49"/>
  <c r="I362" i="49"/>
  <c r="H362" i="49"/>
  <c r="G362" i="49"/>
  <c r="I363" i="49"/>
  <c r="H363" i="49"/>
  <c r="J363" i="49" s="1"/>
  <c r="G363" i="49"/>
  <c r="H364" i="49"/>
  <c r="J364" i="49" s="1"/>
  <c r="G364" i="49"/>
  <c r="I364" i="49" s="1"/>
  <c r="H367" i="49"/>
  <c r="J367" i="49" s="1"/>
  <c r="G367" i="49"/>
  <c r="I367" i="49" s="1"/>
  <c r="H368" i="49"/>
  <c r="J368" i="49" s="1"/>
  <c r="G368" i="49"/>
  <c r="I368" i="49" s="1"/>
  <c r="H369" i="49"/>
  <c r="J369" i="49" s="1"/>
  <c r="G369" i="49"/>
  <c r="I369" i="49" s="1"/>
  <c r="I372" i="49"/>
  <c r="H372" i="49"/>
  <c r="J372" i="49" s="1"/>
  <c r="G372" i="49"/>
  <c r="I373" i="49"/>
  <c r="H373" i="49"/>
  <c r="J373" i="49" s="1"/>
  <c r="G373" i="49"/>
  <c r="I374" i="49"/>
  <c r="H374" i="49"/>
  <c r="J374" i="49" s="1"/>
  <c r="G374" i="49"/>
  <c r="I375" i="49"/>
  <c r="H375" i="49"/>
  <c r="J375" i="49" s="1"/>
  <c r="G375" i="49"/>
  <c r="I376" i="49"/>
  <c r="H376" i="49"/>
  <c r="J376" i="49" s="1"/>
  <c r="G376" i="49"/>
  <c r="H377" i="49"/>
  <c r="J377" i="49" s="1"/>
  <c r="G377" i="49"/>
  <c r="I377" i="49" s="1"/>
  <c r="H378" i="49"/>
  <c r="J378" i="49" s="1"/>
  <c r="G378" i="49"/>
  <c r="I378" i="49" s="1"/>
  <c r="H379" i="49"/>
  <c r="J379" i="49" s="1"/>
  <c r="G379" i="49"/>
  <c r="I379" i="49" s="1"/>
  <c r="H382" i="49"/>
  <c r="J382" i="49" s="1"/>
  <c r="G382" i="49"/>
  <c r="I382" i="49" s="1"/>
  <c r="H383" i="49"/>
  <c r="J383" i="49" s="1"/>
  <c r="G383" i="49"/>
  <c r="I383" i="49" s="1"/>
  <c r="H384" i="49"/>
  <c r="J384" i="49" s="1"/>
  <c r="G384" i="49"/>
  <c r="I384" i="49" s="1"/>
  <c r="H385" i="49"/>
  <c r="J385" i="49" s="1"/>
  <c r="G385" i="49"/>
  <c r="I385" i="49" s="1"/>
  <c r="I386" i="49"/>
  <c r="H386" i="49"/>
  <c r="J386" i="49" s="1"/>
  <c r="G386" i="49"/>
  <c r="H387" i="49"/>
  <c r="J387" i="49" s="1"/>
  <c r="G387" i="49"/>
  <c r="I387" i="49" s="1"/>
  <c r="H388" i="49"/>
  <c r="J388" i="49" s="1"/>
  <c r="G388" i="49"/>
  <c r="I388" i="49" s="1"/>
  <c r="H389" i="49"/>
  <c r="J389" i="49" s="1"/>
  <c r="G389" i="49"/>
  <c r="I389" i="49" s="1"/>
  <c r="J392" i="49"/>
  <c r="I392" i="49"/>
  <c r="H392" i="49"/>
  <c r="G392" i="49"/>
  <c r="H393" i="49"/>
  <c r="J393" i="49" s="1"/>
  <c r="G393" i="49"/>
  <c r="I393" i="49" s="1"/>
  <c r="H394" i="49"/>
  <c r="J394" i="49" s="1"/>
  <c r="G394" i="49"/>
  <c r="I394" i="49" s="1"/>
  <c r="H395" i="49"/>
  <c r="J395" i="49" s="1"/>
  <c r="G395" i="49"/>
  <c r="I395" i="49" s="1"/>
  <c r="H398" i="49"/>
  <c r="J398" i="49" s="1"/>
  <c r="G398" i="49"/>
  <c r="I398" i="49" s="1"/>
  <c r="J399" i="49"/>
  <c r="I399" i="49"/>
  <c r="H399" i="49"/>
  <c r="G399" i="49"/>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7" i="49"/>
  <c r="J417" i="49" s="1"/>
  <c r="G417" i="49"/>
  <c r="I417" i="49" s="1"/>
  <c r="H418" i="49"/>
  <c r="J418" i="49" s="1"/>
  <c r="G418" i="49"/>
  <c r="I418" i="49" s="1"/>
  <c r="H419" i="49"/>
  <c r="J419" i="49" s="1"/>
  <c r="G419" i="49"/>
  <c r="I419" i="49" s="1"/>
  <c r="H422" i="49"/>
  <c r="J422" i="49" s="1"/>
  <c r="G422" i="49"/>
  <c r="I422" i="49" s="1"/>
  <c r="H423" i="49"/>
  <c r="J423" i="49" s="1"/>
  <c r="G423" i="49"/>
  <c r="I423" i="49" s="1"/>
  <c r="H424" i="49"/>
  <c r="J424" i="49" s="1"/>
  <c r="G424" i="49"/>
  <c r="I424" i="49" s="1"/>
  <c r="J425" i="49"/>
  <c r="I425" i="49"/>
  <c r="H425" i="49"/>
  <c r="G425" i="49"/>
  <c r="H426" i="49"/>
  <c r="J426" i="49" s="1"/>
  <c r="G426" i="49"/>
  <c r="I426" i="49" s="1"/>
  <c r="H427" i="49"/>
  <c r="J427" i="49" s="1"/>
  <c r="G427" i="49"/>
  <c r="I427" i="49" s="1"/>
  <c r="I428" i="49"/>
  <c r="H428" i="49"/>
  <c r="J428" i="49" s="1"/>
  <c r="G428" i="49"/>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I437" i="49"/>
  <c r="H437" i="49"/>
  <c r="J437" i="49" s="1"/>
  <c r="G437" i="49"/>
  <c r="H438" i="49"/>
  <c r="J438" i="49" s="1"/>
  <c r="G438" i="49"/>
  <c r="I438" i="49" s="1"/>
  <c r="I439" i="49"/>
  <c r="H439" i="49"/>
  <c r="J439" i="49" s="1"/>
  <c r="G439" i="49"/>
  <c r="I440" i="49"/>
  <c r="H440" i="49"/>
  <c r="J440" i="49" s="1"/>
  <c r="G440" i="49"/>
  <c r="H441" i="49"/>
  <c r="J441" i="49" s="1"/>
  <c r="G441" i="49"/>
  <c r="I441" i="49" s="1"/>
  <c r="H442" i="49"/>
  <c r="J442" i="49" s="1"/>
  <c r="G442" i="49"/>
  <c r="I442" i="49" s="1"/>
  <c r="H445" i="49"/>
  <c r="J445" i="49" s="1"/>
  <c r="G445" i="49"/>
  <c r="I445" i="49" s="1"/>
  <c r="H446" i="49"/>
  <c r="J446" i="49" s="1"/>
  <c r="G446" i="49"/>
  <c r="I446" i="49" s="1"/>
  <c r="H447" i="49"/>
  <c r="J447" i="49" s="1"/>
  <c r="G447" i="49"/>
  <c r="I447" i="49" s="1"/>
  <c r="H448" i="49"/>
  <c r="J448" i="49" s="1"/>
  <c r="G448" i="49"/>
  <c r="I448" i="49" s="1"/>
  <c r="J449" i="49"/>
  <c r="I449" i="49"/>
  <c r="H449" i="49"/>
  <c r="G449" i="49"/>
  <c r="I450" i="49"/>
  <c r="H450" i="49"/>
  <c r="J450" i="49" s="1"/>
  <c r="G450" i="49"/>
  <c r="I451" i="49"/>
  <c r="H451" i="49"/>
  <c r="J451" i="49" s="1"/>
  <c r="G451" i="49"/>
  <c r="I452" i="49"/>
  <c r="H452" i="49"/>
  <c r="J452" i="49" s="1"/>
  <c r="G452" i="49"/>
  <c r="H453" i="49"/>
  <c r="J453" i="49" s="1"/>
  <c r="G453" i="49"/>
  <c r="I453"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I461" i="49"/>
  <c r="H461" i="49"/>
  <c r="J461" i="49" s="1"/>
  <c r="G461" i="49"/>
  <c r="H462" i="49"/>
  <c r="J462" i="49" s="1"/>
  <c r="G462" i="49"/>
  <c r="I462" i="49" s="1"/>
  <c r="H463" i="49"/>
  <c r="J463" i="49" s="1"/>
  <c r="G463" i="49"/>
  <c r="I463" i="49" s="1"/>
  <c r="H464" i="49"/>
  <c r="J464" i="49" s="1"/>
  <c r="G464" i="49"/>
  <c r="I464" i="49" s="1"/>
  <c r="J467" i="49"/>
  <c r="I467" i="49"/>
  <c r="H467" i="49"/>
  <c r="G467" i="49"/>
  <c r="I468" i="49"/>
  <c r="H468" i="49"/>
  <c r="J468" i="49" s="1"/>
  <c r="G468" i="49"/>
  <c r="I469" i="49"/>
  <c r="H469" i="49"/>
  <c r="J469" i="49" s="1"/>
  <c r="G469" i="49"/>
  <c r="H470" i="49"/>
  <c r="J470" i="49" s="1"/>
  <c r="G470" i="49"/>
  <c r="I470" i="49" s="1"/>
  <c r="H471" i="49"/>
  <c r="J471" i="49" s="1"/>
  <c r="G471" i="49"/>
  <c r="I471" i="49" s="1"/>
  <c r="H472" i="49"/>
  <c r="J472" i="49" s="1"/>
  <c r="G472" i="49"/>
  <c r="I472" i="49" s="1"/>
  <c r="H473" i="49"/>
  <c r="J473" i="49" s="1"/>
  <c r="G473" i="49"/>
  <c r="I473" i="49" s="1"/>
  <c r="K8" i="56"/>
  <c r="J8" i="56"/>
  <c r="K9" i="56"/>
  <c r="J9" i="56"/>
  <c r="K10" i="56"/>
  <c r="J10" i="56"/>
  <c r="K11" i="56"/>
  <c r="J11" i="56"/>
  <c r="K12" i="56"/>
  <c r="J12" i="56"/>
  <c r="K13" i="56"/>
  <c r="J13" i="56"/>
  <c r="K14" i="56"/>
  <c r="J14" i="56"/>
  <c r="K15" i="56"/>
  <c r="J15" i="56"/>
  <c r="K16" i="56"/>
  <c r="J16" i="56"/>
  <c r="K17" i="56"/>
  <c r="J17" i="56"/>
  <c r="H19" i="56"/>
  <c r="I16" i="56" s="1"/>
  <c r="F19" i="56"/>
  <c r="G17" i="56" s="1"/>
  <c r="D19" i="56"/>
  <c r="E17" i="56" s="1"/>
  <c r="B19" i="56"/>
  <c r="C1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0"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H45" i="50"/>
  <c r="I42" i="50" s="1"/>
  <c r="F45" i="50"/>
  <c r="G43" i="50" s="1"/>
  <c r="D45" i="50"/>
  <c r="E43" i="50" s="1"/>
  <c r="B45" i="50"/>
  <c r="C43"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H19" i="53"/>
  <c r="I17" i="53" s="1"/>
  <c r="F19" i="53"/>
  <c r="G17" i="53" s="1"/>
  <c r="D19" i="53"/>
  <c r="E17" i="53" s="1"/>
  <c r="B19" i="53"/>
  <c r="C17" i="53" s="1"/>
  <c r="K7" i="53"/>
  <c r="J7" i="53"/>
  <c r="I21" i="53"/>
  <c r="G21" i="53"/>
  <c r="E21" i="53"/>
  <c r="C21" i="53"/>
  <c r="B5" i="54"/>
  <c r="D5" i="54" s="1"/>
  <c r="H5" i="54" s="1"/>
  <c r="K8" i="54"/>
  <c r="J8" i="54"/>
  <c r="K9" i="54"/>
  <c r="J9" i="54"/>
  <c r="K10" i="54"/>
  <c r="J10" i="54"/>
  <c r="H12" i="54"/>
  <c r="I9" i="54" s="1"/>
  <c r="F12" i="54"/>
  <c r="G10" i="54" s="1"/>
  <c r="D12" i="54"/>
  <c r="E8" i="54" s="1"/>
  <c r="B12" i="54"/>
  <c r="C10" i="54" s="1"/>
  <c r="K7" i="54"/>
  <c r="J7" i="54"/>
  <c r="K16" i="54"/>
  <c r="J16" i="54"/>
  <c r="K17" i="54"/>
  <c r="J17" i="54"/>
  <c r="H19" i="54"/>
  <c r="I16" i="54" s="1"/>
  <c r="F19" i="54"/>
  <c r="G17" i="54" s="1"/>
  <c r="D19" i="54"/>
  <c r="E16" i="54" s="1"/>
  <c r="B19" i="54"/>
  <c r="C17" i="54" s="1"/>
  <c r="K15" i="54"/>
  <c r="J15" i="54"/>
  <c r="K23" i="54"/>
  <c r="J23" i="54"/>
  <c r="K24" i="54"/>
  <c r="J24" i="54"/>
  <c r="K25" i="54"/>
  <c r="J25" i="54"/>
  <c r="K26" i="54"/>
  <c r="J26" i="54"/>
  <c r="K27" i="54"/>
  <c r="J27" i="54"/>
  <c r="K28" i="54"/>
  <c r="J28" i="54"/>
  <c r="K29" i="54"/>
  <c r="J29" i="54"/>
  <c r="K30" i="54"/>
  <c r="J30" i="54"/>
  <c r="K31" i="54"/>
  <c r="J31" i="54"/>
  <c r="H33" i="54"/>
  <c r="I31" i="54" s="1"/>
  <c r="F33" i="54"/>
  <c r="G31" i="54" s="1"/>
  <c r="D33" i="54"/>
  <c r="E31" i="54" s="1"/>
  <c r="B33" i="54"/>
  <c r="C31" i="54" s="1"/>
  <c r="K22" i="54"/>
  <c r="J22" i="54"/>
  <c r="K37" i="54"/>
  <c r="J37" i="54"/>
  <c r="K38" i="54"/>
  <c r="J38" i="54"/>
  <c r="K39" i="54"/>
  <c r="J39" i="54"/>
  <c r="K40" i="54"/>
  <c r="J40" i="54"/>
  <c r="K41" i="54"/>
  <c r="J41" i="54"/>
  <c r="K42" i="54"/>
  <c r="J42" i="54"/>
  <c r="K43" i="54"/>
  <c r="J43" i="54"/>
  <c r="H45" i="54"/>
  <c r="I42" i="54" s="1"/>
  <c r="F45" i="54"/>
  <c r="G43" i="54" s="1"/>
  <c r="D45" i="54"/>
  <c r="E42" i="54" s="1"/>
  <c r="B45" i="54"/>
  <c r="C43" i="54" s="1"/>
  <c r="K36" i="54"/>
  <c r="J36" i="54"/>
  <c r="K49" i="54"/>
  <c r="J49" i="54"/>
  <c r="K50" i="54"/>
  <c r="J50" i="54"/>
  <c r="K51" i="54"/>
  <c r="J51" i="54"/>
  <c r="K52" i="54"/>
  <c r="J52" i="54"/>
  <c r="K53" i="54"/>
  <c r="J53" i="54"/>
  <c r="K54" i="54"/>
  <c r="J54" i="54"/>
  <c r="K55" i="54"/>
  <c r="J55" i="54"/>
  <c r="K56" i="54"/>
  <c r="J56" i="54"/>
  <c r="K57" i="54"/>
  <c r="J57" i="54"/>
  <c r="K58" i="54"/>
  <c r="J58" i="54"/>
  <c r="K59" i="54"/>
  <c r="J59" i="54"/>
  <c r="H61" i="54"/>
  <c r="I57" i="54" s="1"/>
  <c r="F61" i="54"/>
  <c r="G59" i="54" s="1"/>
  <c r="D61" i="54"/>
  <c r="E58" i="54" s="1"/>
  <c r="B61" i="54"/>
  <c r="C59" i="54" s="1"/>
  <c r="K48" i="54"/>
  <c r="J48" i="54"/>
  <c r="K65" i="54"/>
  <c r="J65" i="54"/>
  <c r="K66" i="54"/>
  <c r="J66" i="54"/>
  <c r="K67" i="54"/>
  <c r="J67" i="54"/>
  <c r="H69" i="54"/>
  <c r="I67" i="54" s="1"/>
  <c r="F69" i="54"/>
  <c r="G67" i="54" s="1"/>
  <c r="D69" i="54"/>
  <c r="E65" i="54" s="1"/>
  <c r="B69" i="54"/>
  <c r="C67" i="54" s="1"/>
  <c r="K64" i="54"/>
  <c r="J64" i="54"/>
  <c r="I71" i="54"/>
  <c r="G71" i="54"/>
  <c r="E71" i="54"/>
  <c r="C71" i="54"/>
  <c r="B5" i="55"/>
  <c r="F5" i="55" s="1"/>
  <c r="K8" i="55"/>
  <c r="J8" i="55"/>
  <c r="K9" i="55"/>
  <c r="J9" i="55"/>
  <c r="K10" i="55"/>
  <c r="J10" i="55"/>
  <c r="K11" i="55"/>
  <c r="J11" i="55"/>
  <c r="K12" i="55"/>
  <c r="J12" i="55"/>
  <c r="K13" i="55"/>
  <c r="J13" i="55"/>
  <c r="K14" i="55"/>
  <c r="J14" i="55"/>
  <c r="K15" i="55"/>
  <c r="J15" i="55"/>
  <c r="K16" i="55"/>
  <c r="J16" i="55"/>
  <c r="H18" i="55"/>
  <c r="I14"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2" i="55"/>
  <c r="J52" i="55"/>
  <c r="I69" i="55"/>
  <c r="G69" i="55"/>
  <c r="E69" i="55"/>
  <c r="C69" i="55"/>
  <c r="J69" i="55"/>
  <c r="K69" i="55"/>
  <c r="B72" i="55"/>
  <c r="D72" i="55" s="1"/>
  <c r="H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2" i="55" s="1"/>
  <c r="F98" i="55"/>
  <c r="G96" i="55" s="1"/>
  <c r="D98" i="55"/>
  <c r="E92"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H123" i="55"/>
  <c r="F123" i="55"/>
  <c r="G121" i="55" s="1"/>
  <c r="D123" i="55"/>
  <c r="E120" i="55" s="1"/>
  <c r="B123" i="55"/>
  <c r="C121" i="55" s="1"/>
  <c r="K101" i="55"/>
  <c r="J101" i="55"/>
  <c r="I125" i="55"/>
  <c r="G125" i="55"/>
  <c r="E125" i="55"/>
  <c r="C125" i="55"/>
  <c r="K125" i="55"/>
  <c r="J125" i="55"/>
  <c r="B128" i="55"/>
  <c r="D128" i="55" s="1"/>
  <c r="H128" i="55" s="1"/>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H151" i="55"/>
  <c r="I145" i="55" s="1"/>
  <c r="F151" i="55"/>
  <c r="G149" i="55" s="1"/>
  <c r="D151" i="55"/>
  <c r="E145" i="55" s="1"/>
  <c r="B151" i="55"/>
  <c r="C149" i="55" s="1"/>
  <c r="K130" i="55"/>
  <c r="J130"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H179" i="55"/>
  <c r="I176" i="55" s="1"/>
  <c r="F179" i="55"/>
  <c r="G177" i="55" s="1"/>
  <c r="D179" i="55"/>
  <c r="E176" i="55" s="1"/>
  <c r="B179" i="55"/>
  <c r="C177" i="55" s="1"/>
  <c r="K154" i="55"/>
  <c r="J154" i="55"/>
  <c r="I181" i="55"/>
  <c r="G181" i="55"/>
  <c r="E181" i="55"/>
  <c r="C181" i="55"/>
  <c r="K181" i="55"/>
  <c r="J181" i="55"/>
  <c r="B184" i="55"/>
  <c r="F184" i="55" s="1"/>
  <c r="K187" i="55"/>
  <c r="J187" i="55"/>
  <c r="K188" i="55"/>
  <c r="J188" i="55"/>
  <c r="H190" i="55"/>
  <c r="I190" i="55" s="1"/>
  <c r="F190" i="55"/>
  <c r="G188" i="55" s="1"/>
  <c r="D190" i="55"/>
  <c r="E190" i="55" s="1"/>
  <c r="B190" i="55"/>
  <c r="C188" i="55" s="1"/>
  <c r="K186" i="55"/>
  <c r="J186" i="55"/>
  <c r="K194" i="55"/>
  <c r="J194" i="55"/>
  <c r="K195" i="55"/>
  <c r="J195" i="55"/>
  <c r="K196" i="55"/>
  <c r="J196" i="55"/>
  <c r="K197" i="55"/>
  <c r="J197" i="55"/>
  <c r="K198" i="55"/>
  <c r="J198" i="55"/>
  <c r="K199" i="55"/>
  <c r="J199" i="55"/>
  <c r="K200" i="55"/>
  <c r="J200" i="55"/>
  <c r="H202" i="55"/>
  <c r="F202" i="55"/>
  <c r="G200" i="55" s="1"/>
  <c r="D202" i="55"/>
  <c r="J202" i="55" s="1"/>
  <c r="B202" i="55"/>
  <c r="C200" i="55" s="1"/>
  <c r="K193" i="55"/>
  <c r="J193" i="55"/>
  <c r="I204" i="55"/>
  <c r="G204" i="55"/>
  <c r="E204" i="55"/>
  <c r="C204" i="55"/>
  <c r="K204" i="55"/>
  <c r="J204" i="55"/>
  <c r="I208" i="55"/>
  <c r="G208" i="55"/>
  <c r="E208" i="55"/>
  <c r="C208" i="55"/>
  <c r="H206" i="55"/>
  <c r="I206" i="55" s="1"/>
  <c r="F206" i="55"/>
  <c r="G206" i="55" s="1"/>
  <c r="D206" i="55"/>
  <c r="J206" i="55" s="1"/>
  <c r="B206" i="55"/>
  <c r="C206" i="55" s="1"/>
  <c r="K208" i="55"/>
  <c r="J208" i="55"/>
  <c r="K210" i="55"/>
  <c r="J210" i="55"/>
  <c r="I210" i="55"/>
  <c r="G210" i="55"/>
  <c r="E210" i="55"/>
  <c r="C210" i="55"/>
  <c r="B5" i="48"/>
  <c r="F5" i="48" s="1"/>
  <c r="K8" i="48"/>
  <c r="J8" i="48"/>
  <c r="K9" i="48"/>
  <c r="J9" i="48"/>
  <c r="H11" i="48"/>
  <c r="K11" i="48" s="1"/>
  <c r="F11" i="48"/>
  <c r="G9" i="48" s="1"/>
  <c r="D11" i="48"/>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3" i="48" s="1"/>
  <c r="B36" i="48"/>
  <c r="C34" i="48" s="1"/>
  <c r="K31" i="48"/>
  <c r="J31" i="48"/>
  <c r="I38" i="48"/>
  <c r="G38" i="48"/>
  <c r="E38" i="48"/>
  <c r="C38" i="48"/>
  <c r="K38" i="48"/>
  <c r="J38" i="48"/>
  <c r="B41" i="48"/>
  <c r="F41" i="48" s="1"/>
  <c r="K44" i="48"/>
  <c r="J44" i="48"/>
  <c r="K45" i="48"/>
  <c r="J45" i="48"/>
  <c r="K46" i="48"/>
  <c r="J46" i="48"/>
  <c r="K47" i="48"/>
  <c r="J47" i="48"/>
  <c r="K48" i="48"/>
  <c r="J48" i="48"/>
  <c r="K49" i="48"/>
  <c r="J49" i="48"/>
  <c r="K50" i="48"/>
  <c r="J50" i="48"/>
  <c r="K51" i="48"/>
  <c r="J51" i="48"/>
  <c r="H53" i="48"/>
  <c r="I50" i="48" s="1"/>
  <c r="F53" i="48"/>
  <c r="G51" i="48" s="1"/>
  <c r="D53" i="48"/>
  <c r="E48"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56" i="48"/>
  <c r="J56" i="48"/>
  <c r="I75" i="48"/>
  <c r="G75" i="48"/>
  <c r="E75" i="48"/>
  <c r="C75" i="48"/>
  <c r="J75" i="48"/>
  <c r="K75" i="48"/>
  <c r="B78" i="48"/>
  <c r="D78" i="48" s="1"/>
  <c r="H78" i="48" s="1"/>
  <c r="K81" i="48"/>
  <c r="J81" i="48"/>
  <c r="K82" i="48"/>
  <c r="J82" i="48"/>
  <c r="K83" i="48"/>
  <c r="J83" i="48"/>
  <c r="K84" i="48"/>
  <c r="J84" i="48"/>
  <c r="K85" i="48"/>
  <c r="J85" i="48"/>
  <c r="H87" i="48"/>
  <c r="I85" i="48" s="1"/>
  <c r="F87" i="48"/>
  <c r="G80" i="48" s="1"/>
  <c r="D87" i="48"/>
  <c r="E85" i="48" s="1"/>
  <c r="B87" i="48"/>
  <c r="C85" i="48" s="1"/>
  <c r="K80" i="48"/>
  <c r="J80" i="48"/>
  <c r="G109" i="48"/>
  <c r="G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4" i="48" s="1"/>
  <c r="F109" i="48"/>
  <c r="G107" i="48" s="1"/>
  <c r="D109" i="48"/>
  <c r="E104" i="48" s="1"/>
  <c r="B109" i="48"/>
  <c r="C107" i="48" s="1"/>
  <c r="K90" i="48"/>
  <c r="J90" i="48"/>
  <c r="I111" i="48"/>
  <c r="G111" i="48"/>
  <c r="E111" i="48"/>
  <c r="C111" i="48"/>
  <c r="K111" i="48"/>
  <c r="J111" i="48"/>
  <c r="B114" i="48"/>
  <c r="K117" i="48"/>
  <c r="J117" i="48"/>
  <c r="K118" i="48"/>
  <c r="J118" i="48"/>
  <c r="H120" i="48"/>
  <c r="F120" i="48"/>
  <c r="G118" i="48" s="1"/>
  <c r="D120" i="48"/>
  <c r="B120" i="48"/>
  <c r="C118" i="48" s="1"/>
  <c r="K116" i="48"/>
  <c r="J116" i="48"/>
  <c r="K124" i="48"/>
  <c r="J124" i="48"/>
  <c r="K125" i="48"/>
  <c r="J125" i="48"/>
  <c r="K126" i="48"/>
  <c r="J126" i="48"/>
  <c r="K127" i="48"/>
  <c r="J127" i="48"/>
  <c r="K128" i="48"/>
  <c r="J128" i="48"/>
  <c r="K129" i="48"/>
  <c r="J129" i="48"/>
  <c r="K130" i="48"/>
  <c r="J130" i="48"/>
  <c r="K131" i="48"/>
  <c r="J131" i="48"/>
  <c r="H133" i="48"/>
  <c r="I130" i="48" s="1"/>
  <c r="F133" i="48"/>
  <c r="G131" i="48" s="1"/>
  <c r="D133" i="48"/>
  <c r="J133" i="48" s="1"/>
  <c r="B133" i="48"/>
  <c r="C131" i="48" s="1"/>
  <c r="K123" i="48"/>
  <c r="J123" i="48"/>
  <c r="I135" i="48"/>
  <c r="G135" i="48"/>
  <c r="E135" i="48"/>
  <c r="C135" i="48"/>
  <c r="J135" i="48"/>
  <c r="K135" i="48"/>
  <c r="B138" i="48"/>
  <c r="D138" i="48" s="1"/>
  <c r="H138" i="48" s="1"/>
  <c r="K141" i="48"/>
  <c r="J141" i="48"/>
  <c r="K142" i="48"/>
  <c r="J142" i="48"/>
  <c r="K143" i="48"/>
  <c r="J143" i="48"/>
  <c r="K144" i="48"/>
  <c r="J144" i="48"/>
  <c r="K145" i="48"/>
  <c r="J145" i="48"/>
  <c r="H147" i="48"/>
  <c r="I143" i="48" s="1"/>
  <c r="F147" i="48"/>
  <c r="G145" i="48" s="1"/>
  <c r="D147" i="48"/>
  <c r="J147" i="48" s="1"/>
  <c r="B147" i="48"/>
  <c r="C145" i="48" s="1"/>
  <c r="K140" i="48"/>
  <c r="J140" i="48"/>
  <c r="I149" i="48"/>
  <c r="G149" i="48"/>
  <c r="E149" i="48"/>
  <c r="C149" i="48"/>
  <c r="K149" i="48"/>
  <c r="J149" i="48"/>
  <c r="B152" i="48"/>
  <c r="D152" i="48" s="1"/>
  <c r="H152" i="48" s="1"/>
  <c r="K155" i="48"/>
  <c r="J155" i="48"/>
  <c r="K156" i="48"/>
  <c r="J156" i="48"/>
  <c r="K157" i="48"/>
  <c r="J157" i="48"/>
  <c r="K158" i="48"/>
  <c r="J158" i="48"/>
  <c r="K159" i="48"/>
  <c r="J159" i="48"/>
  <c r="K160" i="48"/>
  <c r="J160" i="48"/>
  <c r="K161" i="48"/>
  <c r="J161" i="48"/>
  <c r="H163" i="48"/>
  <c r="I158" i="48" s="1"/>
  <c r="F163" i="48"/>
  <c r="G161" i="48" s="1"/>
  <c r="D163" i="48"/>
  <c r="E158" i="48" s="1"/>
  <c r="B163" i="48"/>
  <c r="C161" i="48" s="1"/>
  <c r="K154" i="48"/>
  <c r="J154" i="48"/>
  <c r="K167" i="48"/>
  <c r="J167" i="48"/>
  <c r="K168" i="48"/>
  <c r="J168" i="48"/>
  <c r="K169" i="48"/>
  <c r="J169" i="48"/>
  <c r="K170" i="48"/>
  <c r="J170" i="48"/>
  <c r="K171" i="48"/>
  <c r="J171" i="48"/>
  <c r="K172" i="48"/>
  <c r="J172" i="48"/>
  <c r="H174" i="48"/>
  <c r="I170" i="48" s="1"/>
  <c r="F174" i="48"/>
  <c r="G172" i="48" s="1"/>
  <c r="D174" i="48"/>
  <c r="J174" i="48" s="1"/>
  <c r="B174" i="48"/>
  <c r="C172" i="48" s="1"/>
  <c r="K166" i="48"/>
  <c r="J166" i="48"/>
  <c r="I176" i="48"/>
  <c r="G176" i="48"/>
  <c r="E176" i="48"/>
  <c r="C176" i="48"/>
  <c r="J176" i="48"/>
  <c r="K176" i="48"/>
  <c r="B179" i="48"/>
  <c r="G181" i="48"/>
  <c r="K182" i="48"/>
  <c r="J182" i="48"/>
  <c r="K183" i="48"/>
  <c r="J183" i="48"/>
  <c r="K184" i="48"/>
  <c r="J184" i="48"/>
  <c r="K185" i="48"/>
  <c r="J185" i="48"/>
  <c r="K186" i="48"/>
  <c r="J186" i="48"/>
  <c r="K187" i="48"/>
  <c r="J187" i="48"/>
  <c r="H189" i="48"/>
  <c r="I186" i="48" s="1"/>
  <c r="F189" i="48"/>
  <c r="G187" i="48" s="1"/>
  <c r="D189" i="48"/>
  <c r="E186" i="48" s="1"/>
  <c r="B189" i="48"/>
  <c r="C187" i="48" s="1"/>
  <c r="K181" i="48"/>
  <c r="J181" i="48"/>
  <c r="K193" i="48"/>
  <c r="J193" i="48"/>
  <c r="K194" i="48"/>
  <c r="J194" i="48"/>
  <c r="K195" i="48"/>
  <c r="J195" i="48"/>
  <c r="K196" i="48"/>
  <c r="J196" i="48"/>
  <c r="K197" i="48"/>
  <c r="J197" i="48"/>
  <c r="K198" i="48"/>
  <c r="J198" i="48"/>
  <c r="K199" i="48"/>
  <c r="J199" i="48"/>
  <c r="K200" i="48"/>
  <c r="J200" i="48"/>
  <c r="K201" i="48"/>
  <c r="J201" i="48"/>
  <c r="K202" i="48"/>
  <c r="J202" i="48"/>
  <c r="K203" i="48"/>
  <c r="J203" i="48"/>
  <c r="H205" i="48"/>
  <c r="I201" i="48" s="1"/>
  <c r="F205" i="48"/>
  <c r="G203" i="48" s="1"/>
  <c r="D205" i="48"/>
  <c r="E195" i="48" s="1"/>
  <c r="B205" i="48"/>
  <c r="C203" i="48" s="1"/>
  <c r="K192" i="48"/>
  <c r="J192" i="48"/>
  <c r="K209" i="48"/>
  <c r="J209" i="48"/>
  <c r="K210" i="48"/>
  <c r="J210" i="48"/>
  <c r="H212" i="48"/>
  <c r="I209" i="48" s="1"/>
  <c r="F212" i="48"/>
  <c r="G210" i="48" s="1"/>
  <c r="D212" i="48"/>
  <c r="J212" i="48" s="1"/>
  <c r="B212" i="48"/>
  <c r="C210" i="48" s="1"/>
  <c r="K208" i="48"/>
  <c r="J208" i="48"/>
  <c r="I214" i="48"/>
  <c r="G214" i="48"/>
  <c r="E214" i="48"/>
  <c r="C214" i="48"/>
  <c r="K214" i="48"/>
  <c r="J214" i="48"/>
  <c r="I218" i="48"/>
  <c r="G218" i="48"/>
  <c r="E218" i="48"/>
  <c r="C218" i="48"/>
  <c r="H216" i="48"/>
  <c r="I216" i="48" s="1"/>
  <c r="F216" i="48"/>
  <c r="G216" i="48" s="1"/>
  <c r="D216" i="48"/>
  <c r="E216" i="48" s="1"/>
  <c r="B216" i="48"/>
  <c r="C216" i="48" s="1"/>
  <c r="K218" i="48"/>
  <c r="J218" i="48"/>
  <c r="K220" i="48"/>
  <c r="J220" i="48"/>
  <c r="I220" i="48"/>
  <c r="G220" i="48"/>
  <c r="E220" i="48"/>
  <c r="C220" i="48"/>
  <c r="K71" i="54"/>
  <c r="J71" i="54"/>
  <c r="K21" i="53"/>
  <c r="J21" i="53"/>
  <c r="H16" i="44"/>
  <c r="J16" i="44" s="1"/>
  <c r="G16" i="44"/>
  <c r="I16" i="44" s="1"/>
  <c r="I17" i="44"/>
  <c r="H17" i="44"/>
  <c r="J17" i="44" s="1"/>
  <c r="G17" i="44"/>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H25" i="46"/>
  <c r="G25" i="46"/>
  <c r="E25" i="46"/>
  <c r="J25" i="46" s="1"/>
  <c r="D25" i="46"/>
  <c r="C25" i="46"/>
  <c r="I25" i="46" s="1"/>
  <c r="B25" i="46"/>
  <c r="H19" i="46"/>
  <c r="G19" i="46"/>
  <c r="E19" i="46"/>
  <c r="J19" i="46" s="1"/>
  <c r="D19" i="46"/>
  <c r="C19" i="46"/>
  <c r="I19" i="46" s="1"/>
  <c r="B19" i="46"/>
  <c r="H13" i="46"/>
  <c r="G13" i="46"/>
  <c r="E13" i="46"/>
  <c r="J13" i="46" s="1"/>
  <c r="D13" i="46"/>
  <c r="C13" i="46"/>
  <c r="I13" i="46" s="1"/>
  <c r="B13" i="46"/>
  <c r="H7" i="46"/>
  <c r="G7" i="46"/>
  <c r="E7" i="46"/>
  <c r="J7" i="46" s="1"/>
  <c r="D7" i="46"/>
  <c r="C7" i="46"/>
  <c r="I7" i="46" s="1"/>
  <c r="B7" i="46"/>
  <c r="H8" i="46"/>
  <c r="J8" i="46" s="1"/>
  <c r="G8" i="46"/>
  <c r="I8" i="46" s="1"/>
  <c r="H9" i="46"/>
  <c r="J9" i="46" s="1"/>
  <c r="G9" i="46"/>
  <c r="I9" i="46" s="1"/>
  <c r="H10" i="46"/>
  <c r="J10" i="46" s="1"/>
  <c r="G10" i="46"/>
  <c r="I10" i="46" s="1"/>
  <c r="I11" i="46"/>
  <c r="H11" i="46"/>
  <c r="J11" i="46" s="1"/>
  <c r="G11" i="46"/>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7" i="26"/>
  <c r="J7" i="26" s="1"/>
  <c r="G7" i="26"/>
  <c r="I7" i="26" s="1"/>
  <c r="I8" i="26"/>
  <c r="H8" i="26"/>
  <c r="J8" i="26" s="1"/>
  <c r="G8" i="26"/>
  <c r="H9" i="26"/>
  <c r="J9" i="26" s="1"/>
  <c r="G9" i="26"/>
  <c r="I9" i="26" s="1"/>
  <c r="J10" i="26"/>
  <c r="I10" i="26"/>
  <c r="H10" i="26"/>
  <c r="G10" i="26"/>
  <c r="J11" i="26"/>
  <c r="I11" i="26"/>
  <c r="H11" i="26"/>
  <c r="G11" i="26"/>
  <c r="H12" i="26"/>
  <c r="J12" i="26" s="1"/>
  <c r="G12" i="26"/>
  <c r="I12" i="26" s="1"/>
  <c r="I13" i="26"/>
  <c r="H13" i="26"/>
  <c r="J13" i="26" s="1"/>
  <c r="G13" i="26"/>
  <c r="H14" i="26"/>
  <c r="J14" i="26" s="1"/>
  <c r="G14" i="26"/>
  <c r="I14" i="26" s="1"/>
  <c r="J15" i="26"/>
  <c r="I15" i="26"/>
  <c r="H15" i="26"/>
  <c r="G15" i="26"/>
  <c r="H16" i="26"/>
  <c r="J16" i="26" s="1"/>
  <c r="G16" i="26"/>
  <c r="I16" i="26" s="1"/>
  <c r="I17" i="26"/>
  <c r="H17" i="26"/>
  <c r="J17" i="26" s="1"/>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I30" i="26"/>
  <c r="H30" i="26"/>
  <c r="J30" i="26" s="1"/>
  <c r="G30" i="26"/>
  <c r="I31" i="26"/>
  <c r="H31" i="26"/>
  <c r="J31" i="26" s="1"/>
  <c r="G31" i="26"/>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I52" i="26"/>
  <c r="H52" i="26"/>
  <c r="J52" i="26" s="1"/>
  <c r="G52" i="26"/>
  <c r="I53" i="26"/>
  <c r="H53" i="26"/>
  <c r="J53" i="26" s="1"/>
  <c r="G53" i="26"/>
  <c r="J54" i="26"/>
  <c r="I54" i="26"/>
  <c r="H54" i="26"/>
  <c r="G54" i="26"/>
  <c r="H55" i="26"/>
  <c r="J55" i="26" s="1"/>
  <c r="G55" i="26"/>
  <c r="I5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G192" i="48" l="1"/>
  <c r="J11" i="48"/>
  <c r="D5" i="48"/>
  <c r="H5" i="48" s="1"/>
  <c r="G208" i="48"/>
  <c r="G205" i="48"/>
  <c r="G212" i="48"/>
  <c r="G189" i="48"/>
  <c r="D41" i="48"/>
  <c r="H41" i="48" s="1"/>
  <c r="K202" i="55"/>
  <c r="D16" i="48"/>
  <c r="H16" i="48" s="1"/>
  <c r="D184" i="55"/>
  <c r="H184" i="55" s="1"/>
  <c r="C7" i="56"/>
  <c r="G7" i="56"/>
  <c r="E7" i="56"/>
  <c r="I7" i="56"/>
  <c r="C8" i="56"/>
  <c r="G8" i="56"/>
  <c r="E8" i="56"/>
  <c r="I8" i="56"/>
  <c r="C9" i="56"/>
  <c r="G9" i="56"/>
  <c r="E9" i="56"/>
  <c r="I9" i="56"/>
  <c r="C10" i="56"/>
  <c r="G10" i="56"/>
  <c r="E10" i="56"/>
  <c r="I10" i="56"/>
  <c r="E11" i="56"/>
  <c r="I11" i="56"/>
  <c r="C11" i="56"/>
  <c r="G11" i="56"/>
  <c r="C12" i="56"/>
  <c r="G12" i="56"/>
  <c r="E12" i="56"/>
  <c r="I12" i="56"/>
  <c r="C13" i="56"/>
  <c r="G13" i="56"/>
  <c r="E13" i="56"/>
  <c r="I13" i="56"/>
  <c r="C14" i="56"/>
  <c r="G14" i="56"/>
  <c r="E14" i="56"/>
  <c r="I14" i="56"/>
  <c r="C15" i="56"/>
  <c r="G15" i="56"/>
  <c r="E15" i="56"/>
  <c r="I15" i="56"/>
  <c r="C16" i="56"/>
  <c r="G16" i="56"/>
  <c r="E16" i="56"/>
  <c r="K19" i="56"/>
  <c r="J19" i="56"/>
  <c r="I17" i="56"/>
  <c r="F5" i="56"/>
  <c r="E7" i="57"/>
  <c r="I7" i="57"/>
  <c r="C7" i="57"/>
  <c r="G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J25" i="57"/>
  <c r="K25" i="57"/>
  <c r="E23" i="57"/>
  <c r="I23" i="57"/>
  <c r="F5" i="57"/>
  <c r="C7" i="58"/>
  <c r="G7" i="58"/>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C14" i="58"/>
  <c r="G14" i="58"/>
  <c r="E14" i="58"/>
  <c r="I14" i="58"/>
  <c r="E15" i="58"/>
  <c r="I15" i="58"/>
  <c r="C15" i="58"/>
  <c r="G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E24" i="58"/>
  <c r="I24" i="58"/>
  <c r="C24" i="58"/>
  <c r="G24" i="58"/>
  <c r="C25" i="58"/>
  <c r="G25" i="58"/>
  <c r="E25" i="58"/>
  <c r="I25" i="58"/>
  <c r="E26" i="58"/>
  <c r="I26" i="58"/>
  <c r="C26" i="58"/>
  <c r="G26" i="58"/>
  <c r="E27" i="58"/>
  <c r="I27" i="58"/>
  <c r="C27" i="58"/>
  <c r="G27" i="58"/>
  <c r="C28" i="58"/>
  <c r="G28" i="58"/>
  <c r="E28" i="58"/>
  <c r="I28" i="58"/>
  <c r="E29" i="58"/>
  <c r="I29" i="58"/>
  <c r="C29" i="58"/>
  <c r="G29" i="58"/>
  <c r="C30" i="58"/>
  <c r="G30" i="58"/>
  <c r="E30" i="58"/>
  <c r="I30" i="58"/>
  <c r="C31" i="58"/>
  <c r="G31" i="58"/>
  <c r="E31" i="58"/>
  <c r="I31" i="58"/>
  <c r="E32" i="58"/>
  <c r="I32" i="58"/>
  <c r="C32" i="58"/>
  <c r="G32" i="58"/>
  <c r="E33" i="58"/>
  <c r="I33" i="58"/>
  <c r="C33" i="58"/>
  <c r="G33" i="58"/>
  <c r="C34" i="58"/>
  <c r="G34" i="58"/>
  <c r="E34" i="58"/>
  <c r="I34" i="58"/>
  <c r="E35" i="58"/>
  <c r="I35" i="58"/>
  <c r="C35" i="58"/>
  <c r="G35" i="58"/>
  <c r="C36" i="58"/>
  <c r="G36" i="58"/>
  <c r="E36" i="58"/>
  <c r="I36" i="58"/>
  <c r="C37" i="58"/>
  <c r="G37" i="58"/>
  <c r="E37" i="58"/>
  <c r="I37" i="58"/>
  <c r="E38" i="58"/>
  <c r="I38" i="58"/>
  <c r="C38" i="58"/>
  <c r="G38" i="58"/>
  <c r="E39" i="58"/>
  <c r="I39" i="58"/>
  <c r="C39" i="58"/>
  <c r="G39" i="58"/>
  <c r="C40" i="58"/>
  <c r="G40" i="58"/>
  <c r="I40" i="58"/>
  <c r="C41" i="58"/>
  <c r="G41" i="58"/>
  <c r="J46" i="58"/>
  <c r="E41" i="58"/>
  <c r="I41" i="58"/>
  <c r="E42" i="58"/>
  <c r="I42" i="58"/>
  <c r="C42" i="58"/>
  <c r="G42" i="58"/>
  <c r="E43" i="58"/>
  <c r="C43" i="58"/>
  <c r="G43" i="58"/>
  <c r="K46" i="58"/>
  <c r="E44" i="58"/>
  <c r="I44" i="58"/>
  <c r="F5" i="58"/>
  <c r="C7" i="50"/>
  <c r="G7" i="50"/>
  <c r="E7" i="50"/>
  <c r="I7" i="50"/>
  <c r="C8" i="50"/>
  <c r="G8" i="50"/>
  <c r="E8" i="50"/>
  <c r="I8" i="50"/>
  <c r="E9" i="50"/>
  <c r="I9" i="50"/>
  <c r="C9" i="50"/>
  <c r="G9" i="50"/>
  <c r="C10" i="50"/>
  <c r="G10" i="50"/>
  <c r="E10" i="50"/>
  <c r="I10" i="50"/>
  <c r="C11" i="50"/>
  <c r="G11" i="50"/>
  <c r="E11" i="50"/>
  <c r="I11" i="50"/>
  <c r="C12" i="50"/>
  <c r="G12" i="50"/>
  <c r="E12" i="50"/>
  <c r="I12" i="50"/>
  <c r="C13" i="50"/>
  <c r="G13" i="50"/>
  <c r="E13" i="50"/>
  <c r="I13" i="50"/>
  <c r="C14" i="50"/>
  <c r="G14" i="50"/>
  <c r="E14" i="50"/>
  <c r="I14" i="50"/>
  <c r="C15" i="50"/>
  <c r="G15" i="50"/>
  <c r="E15" i="50"/>
  <c r="I15" i="50"/>
  <c r="E16" i="50"/>
  <c r="I16" i="50"/>
  <c r="C16" i="50"/>
  <c r="G16" i="50"/>
  <c r="C17" i="50"/>
  <c r="G17" i="50"/>
  <c r="E17" i="50"/>
  <c r="I17" i="50"/>
  <c r="C18" i="50"/>
  <c r="G18" i="50"/>
  <c r="E18" i="50"/>
  <c r="I18" i="50"/>
  <c r="C19" i="50"/>
  <c r="G19" i="50"/>
  <c r="E19" i="50"/>
  <c r="I19" i="50"/>
  <c r="C20" i="50"/>
  <c r="G20" i="50"/>
  <c r="E20" i="50"/>
  <c r="I20" i="50"/>
  <c r="C21" i="50"/>
  <c r="G21" i="50"/>
  <c r="E21" i="50"/>
  <c r="I21" i="50"/>
  <c r="E22" i="50"/>
  <c r="I22" i="50"/>
  <c r="C22" i="50"/>
  <c r="G22" i="50"/>
  <c r="E23" i="50"/>
  <c r="I23" i="50"/>
  <c r="C23" i="50"/>
  <c r="G23" i="50"/>
  <c r="E24" i="50"/>
  <c r="I24" i="50"/>
  <c r="C24" i="50"/>
  <c r="G24" i="50"/>
  <c r="C25" i="50"/>
  <c r="G25" i="50"/>
  <c r="E25" i="50"/>
  <c r="I25" i="50"/>
  <c r="E26" i="50"/>
  <c r="I26" i="50"/>
  <c r="C26" i="50"/>
  <c r="G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G38" i="50"/>
  <c r="C38" i="50"/>
  <c r="E38" i="50"/>
  <c r="I38" i="50"/>
  <c r="C39" i="50"/>
  <c r="G39" i="50"/>
  <c r="E39" i="50"/>
  <c r="I39" i="50"/>
  <c r="C40" i="50"/>
  <c r="G40" i="50"/>
  <c r="E40" i="50"/>
  <c r="I40" i="50"/>
  <c r="C41" i="50"/>
  <c r="G41" i="50"/>
  <c r="E41" i="50"/>
  <c r="I41" i="50"/>
  <c r="E42" i="50"/>
  <c r="C42" i="50"/>
  <c r="G42" i="50"/>
  <c r="K45" i="50"/>
  <c r="J45" i="50"/>
  <c r="I43" i="50"/>
  <c r="F5" i="50"/>
  <c r="C7" i="53"/>
  <c r="G7" i="53"/>
  <c r="C19" i="53"/>
  <c r="G19" i="53"/>
  <c r="E7" i="53"/>
  <c r="I7" i="53"/>
  <c r="E19" i="53"/>
  <c r="I19" i="53"/>
  <c r="F5" i="53"/>
  <c r="C8" i="53"/>
  <c r="G8" i="53"/>
  <c r="E8" i="53"/>
  <c r="I8" i="53"/>
  <c r="E9" i="53"/>
  <c r="I9" i="53"/>
  <c r="C9" i="53"/>
  <c r="G9" i="53"/>
  <c r="C10" i="53"/>
  <c r="G10" i="53"/>
  <c r="E10" i="53"/>
  <c r="I10" i="53"/>
  <c r="G11" i="53"/>
  <c r="C11" i="53"/>
  <c r="E11" i="53"/>
  <c r="I11" i="53"/>
  <c r="C12" i="53"/>
  <c r="G12" i="53"/>
  <c r="E12" i="53"/>
  <c r="I12" i="53"/>
  <c r="E13" i="53"/>
  <c r="I13" i="53"/>
  <c r="C13" i="53"/>
  <c r="G13" i="53"/>
  <c r="E14" i="53"/>
  <c r="I14" i="53"/>
  <c r="C14" i="53"/>
  <c r="G14" i="53"/>
  <c r="E15" i="53"/>
  <c r="I15" i="53"/>
  <c r="C15" i="53"/>
  <c r="G15" i="53"/>
  <c r="E16" i="53"/>
  <c r="I16" i="53"/>
  <c r="C16" i="53"/>
  <c r="G16" i="53"/>
  <c r="J19" i="53"/>
  <c r="K19" i="53"/>
  <c r="E64" i="54"/>
  <c r="I64" i="54"/>
  <c r="E69" i="54"/>
  <c r="I69" i="54"/>
  <c r="E48" i="54"/>
  <c r="I48" i="54"/>
  <c r="E61" i="54"/>
  <c r="I61" i="54"/>
  <c r="E36" i="54"/>
  <c r="I36" i="54"/>
  <c r="E45" i="54"/>
  <c r="I45" i="54"/>
  <c r="E22" i="54"/>
  <c r="I22" i="54"/>
  <c r="E33" i="54"/>
  <c r="I33" i="54"/>
  <c r="E15" i="54"/>
  <c r="I15" i="54"/>
  <c r="E19" i="54"/>
  <c r="I19" i="54"/>
  <c r="E7" i="54"/>
  <c r="I7" i="54"/>
  <c r="E12" i="54"/>
  <c r="I12" i="54"/>
  <c r="C64" i="54"/>
  <c r="G64" i="54"/>
  <c r="C69" i="54"/>
  <c r="G69" i="54"/>
  <c r="C48" i="54"/>
  <c r="G48" i="54"/>
  <c r="C61" i="54"/>
  <c r="G61" i="54"/>
  <c r="C36" i="54"/>
  <c r="G36" i="54"/>
  <c r="C45" i="54"/>
  <c r="G45" i="54"/>
  <c r="C22" i="54"/>
  <c r="G22" i="54"/>
  <c r="C33" i="54"/>
  <c r="G33" i="54"/>
  <c r="C15" i="54"/>
  <c r="G15" i="54"/>
  <c r="C19" i="54"/>
  <c r="G19" i="54"/>
  <c r="C7" i="54"/>
  <c r="G7" i="54"/>
  <c r="C12" i="54"/>
  <c r="G12" i="54"/>
  <c r="F5" i="54"/>
  <c r="I8" i="54"/>
  <c r="C8" i="54"/>
  <c r="G8" i="54"/>
  <c r="C9" i="54"/>
  <c r="G9" i="54"/>
  <c r="J12" i="54"/>
  <c r="E9" i="54"/>
  <c r="K12" i="54"/>
  <c r="E10" i="54"/>
  <c r="I10" i="54"/>
  <c r="G16" i="54"/>
  <c r="C16" i="54"/>
  <c r="J19" i="54"/>
  <c r="K19" i="54"/>
  <c r="E17" i="54"/>
  <c r="I17" i="54"/>
  <c r="C23" i="54"/>
  <c r="G23" i="54"/>
  <c r="E23" i="54"/>
  <c r="I23" i="54"/>
  <c r="G24" i="54"/>
  <c r="C24" i="54"/>
  <c r="E24" i="54"/>
  <c r="I24" i="54"/>
  <c r="C25" i="54"/>
  <c r="G25" i="54"/>
  <c r="E25" i="54"/>
  <c r="I25" i="54"/>
  <c r="E26" i="54"/>
  <c r="I26" i="54"/>
  <c r="C26" i="54"/>
  <c r="G26" i="54"/>
  <c r="C27" i="54"/>
  <c r="G27" i="54"/>
  <c r="E27" i="54"/>
  <c r="I27" i="54"/>
  <c r="C28" i="54"/>
  <c r="G28" i="54"/>
  <c r="E28" i="54"/>
  <c r="I28" i="54"/>
  <c r="C29" i="54"/>
  <c r="G29" i="54"/>
  <c r="E29" i="54"/>
  <c r="I29" i="54"/>
  <c r="E30" i="54"/>
  <c r="I30" i="54"/>
  <c r="C30" i="54"/>
  <c r="G30" i="54"/>
  <c r="J33" i="54"/>
  <c r="K33" i="54"/>
  <c r="C37" i="54"/>
  <c r="G37" i="54"/>
  <c r="E37" i="54"/>
  <c r="I37" i="54"/>
  <c r="G38" i="54"/>
  <c r="C38" i="54"/>
  <c r="E38" i="54"/>
  <c r="I38" i="54"/>
  <c r="C39" i="54"/>
  <c r="G39" i="54"/>
  <c r="E39" i="54"/>
  <c r="I39" i="54"/>
  <c r="C40" i="54"/>
  <c r="G40" i="54"/>
  <c r="E40" i="54"/>
  <c r="I40" i="54"/>
  <c r="C41" i="54"/>
  <c r="G41" i="54"/>
  <c r="E41" i="54"/>
  <c r="I41" i="54"/>
  <c r="C42" i="54"/>
  <c r="G42" i="54"/>
  <c r="J45" i="54"/>
  <c r="K45" i="54"/>
  <c r="E43" i="54"/>
  <c r="I43" i="54"/>
  <c r="C49" i="54"/>
  <c r="G49" i="54"/>
  <c r="E49" i="54"/>
  <c r="I49" i="54"/>
  <c r="C50" i="54"/>
  <c r="G50" i="54"/>
  <c r="E50" i="54"/>
  <c r="I50" i="54"/>
  <c r="C51" i="54"/>
  <c r="G51" i="54"/>
  <c r="E51" i="54"/>
  <c r="I51" i="54"/>
  <c r="C52" i="54"/>
  <c r="G52" i="54"/>
  <c r="E52" i="54"/>
  <c r="I52" i="54"/>
  <c r="C53" i="54"/>
  <c r="G53" i="54"/>
  <c r="E53" i="54"/>
  <c r="I53" i="54"/>
  <c r="C54" i="54"/>
  <c r="G54" i="54"/>
  <c r="E54" i="54"/>
  <c r="I54" i="54"/>
  <c r="G55" i="54"/>
  <c r="C55" i="54"/>
  <c r="E55" i="54"/>
  <c r="I55" i="54"/>
  <c r="C56" i="54"/>
  <c r="G56" i="54"/>
  <c r="E56" i="54"/>
  <c r="I56" i="54"/>
  <c r="C57" i="54"/>
  <c r="G57" i="54"/>
  <c r="E57" i="54"/>
  <c r="C58" i="54"/>
  <c r="G58" i="54"/>
  <c r="K61" i="54"/>
  <c r="I58" i="54"/>
  <c r="J61" i="54"/>
  <c r="E59" i="54"/>
  <c r="I59" i="54"/>
  <c r="I65" i="54"/>
  <c r="C65" i="54"/>
  <c r="G65" i="54"/>
  <c r="C66" i="54"/>
  <c r="G66" i="54"/>
  <c r="J69" i="54"/>
  <c r="E66" i="54"/>
  <c r="I66" i="54"/>
  <c r="K69" i="54"/>
  <c r="E67" i="54"/>
  <c r="E193" i="55"/>
  <c r="I193" i="55"/>
  <c r="E202" i="55"/>
  <c r="I202" i="55"/>
  <c r="E186" i="55"/>
  <c r="I186" i="55"/>
  <c r="E154" i="55"/>
  <c r="I154" i="55"/>
  <c r="E179" i="55"/>
  <c r="I179" i="55"/>
  <c r="E130" i="55"/>
  <c r="I130" i="55"/>
  <c r="E151" i="55"/>
  <c r="I151" i="55"/>
  <c r="C101" i="55"/>
  <c r="G101" i="55"/>
  <c r="C123" i="55"/>
  <c r="G123" i="55"/>
  <c r="C74" i="55"/>
  <c r="G74" i="55"/>
  <c r="C98" i="55"/>
  <c r="G98" i="55"/>
  <c r="E52" i="55"/>
  <c r="I52" i="55"/>
  <c r="E67" i="55"/>
  <c r="I67" i="55"/>
  <c r="E25" i="55"/>
  <c r="I25" i="55"/>
  <c r="E49" i="55"/>
  <c r="I49" i="55"/>
  <c r="C7" i="55"/>
  <c r="G7" i="55"/>
  <c r="C18" i="55"/>
  <c r="G18" i="55"/>
  <c r="C193" i="55"/>
  <c r="G193" i="55"/>
  <c r="C202" i="55"/>
  <c r="G202" i="55"/>
  <c r="C186" i="55"/>
  <c r="G186" i="55"/>
  <c r="C190" i="55"/>
  <c r="G190" i="55"/>
  <c r="C154" i="55"/>
  <c r="G154" i="55"/>
  <c r="C179" i="55"/>
  <c r="G179" i="55"/>
  <c r="C130" i="55"/>
  <c r="G130" i="55"/>
  <c r="C151" i="55"/>
  <c r="G151" i="55"/>
  <c r="K123" i="55"/>
  <c r="E101" i="55"/>
  <c r="I101" i="55"/>
  <c r="E123" i="55"/>
  <c r="I123" i="55"/>
  <c r="E74" i="55"/>
  <c r="I74" i="55"/>
  <c r="E98" i="55"/>
  <c r="I98" i="55"/>
  <c r="C52" i="55"/>
  <c r="G52" i="55"/>
  <c r="C67" i="55"/>
  <c r="G67" i="55"/>
  <c r="C25" i="55"/>
  <c r="G25" i="55"/>
  <c r="C49" i="55"/>
  <c r="G49" i="55"/>
  <c r="E7" i="55"/>
  <c r="I7" i="55"/>
  <c r="E18" i="55"/>
  <c r="I18" i="55"/>
  <c r="D5" i="55"/>
  <c r="H5" i="55" s="1"/>
  <c r="E8" i="55"/>
  <c r="I8" i="55"/>
  <c r="C8" i="55"/>
  <c r="G8" i="55"/>
  <c r="E9" i="55"/>
  <c r="I9" i="55"/>
  <c r="C9" i="55"/>
  <c r="G9" i="55"/>
  <c r="E10" i="55"/>
  <c r="I10" i="55"/>
  <c r="C10" i="55"/>
  <c r="G10" i="55"/>
  <c r="E11" i="55"/>
  <c r="I11" i="55"/>
  <c r="C11" i="55"/>
  <c r="G11" i="55"/>
  <c r="E12" i="55"/>
  <c r="I12" i="55"/>
  <c r="C12" i="55"/>
  <c r="G12" i="55"/>
  <c r="E13" i="55"/>
  <c r="I13" i="55"/>
  <c r="C13" i="55"/>
  <c r="G13" i="55"/>
  <c r="C14" i="55"/>
  <c r="G14" i="55"/>
  <c r="E14" i="55"/>
  <c r="C15" i="55"/>
  <c r="G15" i="55"/>
  <c r="K18" i="55"/>
  <c r="E15" i="55"/>
  <c r="I15" i="55"/>
  <c r="J18" i="55"/>
  <c r="I16" i="55"/>
  <c r="F23" i="55"/>
  <c r="C26" i="55"/>
  <c r="G26" i="55"/>
  <c r="E26" i="55"/>
  <c r="I26" i="55"/>
  <c r="E27" i="55"/>
  <c r="I27" i="55"/>
  <c r="C27" i="55"/>
  <c r="G27" i="55"/>
  <c r="E28" i="55"/>
  <c r="I28" i="55"/>
  <c r="C28" i="55"/>
  <c r="G28" i="55"/>
  <c r="E29" i="55"/>
  <c r="I29" i="55"/>
  <c r="C29" i="55"/>
  <c r="G29" i="55"/>
  <c r="C30" i="55"/>
  <c r="G30" i="55"/>
  <c r="E30" i="55"/>
  <c r="I30" i="55"/>
  <c r="C31" i="55"/>
  <c r="G31" i="55"/>
  <c r="E31" i="55"/>
  <c r="I31" i="55"/>
  <c r="C32" i="55"/>
  <c r="G32" i="55"/>
  <c r="E32" i="55"/>
  <c r="I32" i="55"/>
  <c r="E33" i="55"/>
  <c r="I33" i="55"/>
  <c r="C33" i="55"/>
  <c r="G33" i="55"/>
  <c r="C34" i="55"/>
  <c r="G34" i="55"/>
  <c r="E34" i="55"/>
  <c r="I34" i="55"/>
  <c r="C35" i="55"/>
  <c r="G35" i="55"/>
  <c r="E35" i="55"/>
  <c r="I35" i="55"/>
  <c r="C36" i="55"/>
  <c r="G36" i="55"/>
  <c r="E36" i="55"/>
  <c r="I36" i="55"/>
  <c r="E37" i="55"/>
  <c r="I37" i="55"/>
  <c r="C37" i="55"/>
  <c r="G37" i="55"/>
  <c r="C38" i="55"/>
  <c r="G38" i="55"/>
  <c r="E38" i="55"/>
  <c r="I38" i="55"/>
  <c r="E39" i="55"/>
  <c r="I39" i="55"/>
  <c r="C39" i="55"/>
  <c r="G39" i="55"/>
  <c r="C40" i="55"/>
  <c r="G40" i="55"/>
  <c r="E40" i="55"/>
  <c r="I40" i="55"/>
  <c r="C41" i="55"/>
  <c r="G41" i="55"/>
  <c r="E41" i="55"/>
  <c r="I41" i="55"/>
  <c r="C42" i="55"/>
  <c r="G42" i="55"/>
  <c r="E42" i="55"/>
  <c r="I42" i="55"/>
  <c r="C43" i="55"/>
  <c r="G43" i="55"/>
  <c r="E43" i="55"/>
  <c r="I43" i="55"/>
  <c r="C44" i="55"/>
  <c r="G44" i="55"/>
  <c r="E44" i="55"/>
  <c r="I44" i="55"/>
  <c r="E45" i="55"/>
  <c r="I45" i="55"/>
  <c r="C45" i="55"/>
  <c r="G45" i="55"/>
  <c r="C46" i="55"/>
  <c r="G46" i="55"/>
  <c r="J49" i="55"/>
  <c r="K49" i="55"/>
  <c r="E47" i="55"/>
  <c r="I47" i="55"/>
  <c r="E53" i="55"/>
  <c r="I53" i="55"/>
  <c r="C53" i="55"/>
  <c r="G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E61" i="55"/>
  <c r="I61" i="55"/>
  <c r="C62" i="55"/>
  <c r="G62" i="55"/>
  <c r="E62" i="55"/>
  <c r="I62" i="55"/>
  <c r="C63" i="55"/>
  <c r="G63" i="55"/>
  <c r="E63" i="55"/>
  <c r="I63" i="55"/>
  <c r="C64" i="55"/>
  <c r="G64" i="55"/>
  <c r="J67" i="55"/>
  <c r="K67" i="55"/>
  <c r="E65" i="55"/>
  <c r="I65" i="55"/>
  <c r="F72" i="55"/>
  <c r="C75" i="55"/>
  <c r="G75" i="55"/>
  <c r="E75" i="55"/>
  <c r="I75" i="55"/>
  <c r="C76" i="55"/>
  <c r="G76" i="55"/>
  <c r="E76" i="55"/>
  <c r="I76" i="55"/>
  <c r="E77" i="55"/>
  <c r="I77" i="55"/>
  <c r="C77" i="55"/>
  <c r="G77" i="55"/>
  <c r="C78" i="55"/>
  <c r="G78" i="55"/>
  <c r="E78" i="55"/>
  <c r="I78" i="55"/>
  <c r="E79" i="55"/>
  <c r="I79" i="55"/>
  <c r="C79" i="55"/>
  <c r="G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C93" i="55"/>
  <c r="G93" i="55"/>
  <c r="J98" i="55"/>
  <c r="K98" i="55"/>
  <c r="E93" i="55"/>
  <c r="I93" i="55"/>
  <c r="E94" i="55"/>
  <c r="I94" i="55"/>
  <c r="C94" i="55"/>
  <c r="G94" i="55"/>
  <c r="E95" i="55"/>
  <c r="I95" i="55"/>
  <c r="C95" i="55"/>
  <c r="G95" i="55"/>
  <c r="E96" i="55"/>
  <c r="I96" i="55"/>
  <c r="E102" i="55"/>
  <c r="I102" i="55"/>
  <c r="C102" i="55"/>
  <c r="G102" i="55"/>
  <c r="E103" i="55"/>
  <c r="I103" i="55"/>
  <c r="C103" i="55"/>
  <c r="G103" i="55"/>
  <c r="E104" i="55"/>
  <c r="I104" i="55"/>
  <c r="C104" i="55"/>
  <c r="G104" i="55"/>
  <c r="E105" i="55"/>
  <c r="I105" i="55"/>
  <c r="C105" i="55"/>
  <c r="G105" i="55"/>
  <c r="E106" i="55"/>
  <c r="I106" i="55"/>
  <c r="C106" i="55"/>
  <c r="G106" i="55"/>
  <c r="E107" i="55"/>
  <c r="I107" i="55"/>
  <c r="C107" i="55"/>
  <c r="G107" i="55"/>
  <c r="E108" i="55"/>
  <c r="I108" i="55"/>
  <c r="C108" i="55"/>
  <c r="G108" i="55"/>
  <c r="E109" i="55"/>
  <c r="I109" i="55"/>
  <c r="C109" i="55"/>
  <c r="G109" i="55"/>
  <c r="E110" i="55"/>
  <c r="I110" i="55"/>
  <c r="C110" i="55"/>
  <c r="G110" i="55"/>
  <c r="E111" i="55"/>
  <c r="I111" i="55"/>
  <c r="C111" i="55"/>
  <c r="G111" i="55"/>
  <c r="E112" i="55"/>
  <c r="I112" i="55"/>
  <c r="C112" i="55"/>
  <c r="G112" i="55"/>
  <c r="E113" i="55"/>
  <c r="I113" i="55"/>
  <c r="C113" i="55"/>
  <c r="G113" i="55"/>
  <c r="E114" i="55"/>
  <c r="I114" i="55"/>
  <c r="C114" i="55"/>
  <c r="G114" i="55"/>
  <c r="E115" i="55"/>
  <c r="I115" i="55"/>
  <c r="C115" i="55"/>
  <c r="G115" i="55"/>
  <c r="E116" i="55"/>
  <c r="I116" i="55"/>
  <c r="C116" i="55"/>
  <c r="G116" i="55"/>
  <c r="E117" i="55"/>
  <c r="I117" i="55"/>
  <c r="C117" i="55"/>
  <c r="G117" i="55"/>
  <c r="E118" i="55"/>
  <c r="I118" i="55"/>
  <c r="C118" i="55"/>
  <c r="G118" i="55"/>
  <c r="E119" i="55"/>
  <c r="I119" i="55"/>
  <c r="C119" i="55"/>
  <c r="G119" i="55"/>
  <c r="I120" i="55"/>
  <c r="C120" i="55"/>
  <c r="G120" i="55"/>
  <c r="J123" i="55"/>
  <c r="E121" i="55"/>
  <c r="I121" i="55"/>
  <c r="F128" i="55"/>
  <c r="E131" i="55"/>
  <c r="I131" i="55"/>
  <c r="C131" i="55"/>
  <c r="G131" i="55"/>
  <c r="C132" i="55"/>
  <c r="G132" i="55"/>
  <c r="E132" i="55"/>
  <c r="I132" i="55"/>
  <c r="C133" i="55"/>
  <c r="G133" i="55"/>
  <c r="E133" i="55"/>
  <c r="I133" i="55"/>
  <c r="E134" i="55"/>
  <c r="I134" i="55"/>
  <c r="C134" i="55"/>
  <c r="G134" i="55"/>
  <c r="C135" i="55"/>
  <c r="G135" i="55"/>
  <c r="E135" i="55"/>
  <c r="I135" i="55"/>
  <c r="E136" i="55"/>
  <c r="I136" i="55"/>
  <c r="C136" i="55"/>
  <c r="G136" i="55"/>
  <c r="C137" i="55"/>
  <c r="G137" i="55"/>
  <c r="E137" i="55"/>
  <c r="I137" i="55"/>
  <c r="E138" i="55"/>
  <c r="I138" i="55"/>
  <c r="C138" i="55"/>
  <c r="G138" i="55"/>
  <c r="E139" i="55"/>
  <c r="I139" i="55"/>
  <c r="C139" i="55"/>
  <c r="G139" i="55"/>
  <c r="E140" i="55"/>
  <c r="I140" i="55"/>
  <c r="C140" i="55"/>
  <c r="G140" i="55"/>
  <c r="E141" i="55"/>
  <c r="I141" i="55"/>
  <c r="C141" i="55"/>
  <c r="G141" i="55"/>
  <c r="C142" i="55"/>
  <c r="G142" i="55"/>
  <c r="E142" i="55"/>
  <c r="I142" i="55"/>
  <c r="C143" i="55"/>
  <c r="G143" i="55"/>
  <c r="E143" i="55"/>
  <c r="I143" i="55"/>
  <c r="E144" i="55"/>
  <c r="I144" i="55"/>
  <c r="C144" i="55"/>
  <c r="G144" i="55"/>
  <c r="C145" i="55"/>
  <c r="G145" i="55"/>
  <c r="C146" i="55"/>
  <c r="G146" i="55"/>
  <c r="J151" i="55"/>
  <c r="K151" i="55"/>
  <c r="E146" i="55"/>
  <c r="I146" i="55"/>
  <c r="E147" i="55"/>
  <c r="I147" i="55"/>
  <c r="C147" i="55"/>
  <c r="G147" i="55"/>
  <c r="E148" i="55"/>
  <c r="I148" i="55"/>
  <c r="C148" i="55"/>
  <c r="G148" i="55"/>
  <c r="E149" i="55"/>
  <c r="I149"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E167" i="55"/>
  <c r="I167" i="55"/>
  <c r="C167" i="55"/>
  <c r="G167" i="55"/>
  <c r="E168" i="55"/>
  <c r="I168" i="55"/>
  <c r="C168" i="55"/>
  <c r="G168" i="55"/>
  <c r="C169" i="55"/>
  <c r="G169" i="55"/>
  <c r="E169" i="55"/>
  <c r="I169" i="55"/>
  <c r="E170" i="55"/>
  <c r="I170" i="55"/>
  <c r="C170" i="55"/>
  <c r="G170" i="55"/>
  <c r="C171" i="55"/>
  <c r="G171" i="55"/>
  <c r="E171" i="55"/>
  <c r="I171" i="55"/>
  <c r="C172" i="55"/>
  <c r="G172" i="55"/>
  <c r="E172" i="55"/>
  <c r="I172" i="55"/>
  <c r="E173" i="55"/>
  <c r="I173" i="55"/>
  <c r="C173" i="55"/>
  <c r="G173" i="55"/>
  <c r="E174" i="55"/>
  <c r="I174" i="55"/>
  <c r="C174" i="55"/>
  <c r="G174" i="55"/>
  <c r="C175" i="55"/>
  <c r="G175" i="55"/>
  <c r="E175" i="55"/>
  <c r="I175" i="55"/>
  <c r="C176" i="55"/>
  <c r="G176" i="55"/>
  <c r="J179" i="55"/>
  <c r="K179" i="55"/>
  <c r="E177" i="55"/>
  <c r="I177" i="55"/>
  <c r="C187" i="55"/>
  <c r="G187" i="55"/>
  <c r="J190" i="55"/>
  <c r="K190" i="55"/>
  <c r="E187" i="55"/>
  <c r="I187" i="55"/>
  <c r="E188" i="55"/>
  <c r="I188" i="55"/>
  <c r="E194" i="55"/>
  <c r="I194" i="55"/>
  <c r="C194" i="55"/>
  <c r="G194" i="55"/>
  <c r="E195" i="55"/>
  <c r="I195" i="55"/>
  <c r="C195" i="55"/>
  <c r="G195" i="55"/>
  <c r="E196" i="55"/>
  <c r="I196" i="55"/>
  <c r="C196" i="55"/>
  <c r="G196" i="55"/>
  <c r="E197" i="55"/>
  <c r="I197" i="55"/>
  <c r="C197" i="55"/>
  <c r="G197" i="55"/>
  <c r="E198" i="55"/>
  <c r="I198" i="55"/>
  <c r="C198" i="55"/>
  <c r="G198" i="55"/>
  <c r="E199" i="55"/>
  <c r="I199" i="55"/>
  <c r="C199" i="55"/>
  <c r="G199" i="55"/>
  <c r="E200" i="55"/>
  <c r="I200" i="55"/>
  <c r="E206" i="55"/>
  <c r="K206" i="55"/>
  <c r="C166" i="48"/>
  <c r="C174" i="48"/>
  <c r="C154" i="48"/>
  <c r="C163" i="48"/>
  <c r="I140" i="48"/>
  <c r="I147" i="48"/>
  <c r="C123" i="48"/>
  <c r="C133" i="48"/>
  <c r="C116" i="48"/>
  <c r="C120" i="48"/>
  <c r="F114" i="48"/>
  <c r="D114" i="48"/>
  <c r="H114" i="48" s="1"/>
  <c r="C208" i="48"/>
  <c r="C212" i="48"/>
  <c r="C192" i="48"/>
  <c r="C205" i="48"/>
  <c r="C181" i="48"/>
  <c r="C189" i="48"/>
  <c r="F179" i="48"/>
  <c r="D179" i="48"/>
  <c r="H179" i="48" s="1"/>
  <c r="G166" i="48"/>
  <c r="G174" i="48"/>
  <c r="G154" i="48"/>
  <c r="G163" i="48"/>
  <c r="E140" i="48"/>
  <c r="E147" i="48"/>
  <c r="G123" i="48"/>
  <c r="G133" i="48"/>
  <c r="G116" i="48"/>
  <c r="G120" i="48"/>
  <c r="C90" i="48"/>
  <c r="C109" i="48"/>
  <c r="G85" i="48"/>
  <c r="G87" i="48"/>
  <c r="C80" i="48"/>
  <c r="C87" i="48"/>
  <c r="E56" i="48"/>
  <c r="I56" i="48"/>
  <c r="E73" i="48"/>
  <c r="I73" i="48"/>
  <c r="E43" i="48"/>
  <c r="I43" i="48"/>
  <c r="E53" i="48"/>
  <c r="I53" i="48"/>
  <c r="E31" i="48"/>
  <c r="I31" i="48"/>
  <c r="E36" i="48"/>
  <c r="I36" i="48"/>
  <c r="E18" i="48"/>
  <c r="I18" i="48"/>
  <c r="E28" i="48"/>
  <c r="I28" i="48"/>
  <c r="E7" i="48"/>
  <c r="I7" i="48"/>
  <c r="E11" i="48"/>
  <c r="I11" i="48"/>
  <c r="E208" i="48"/>
  <c r="I208" i="48"/>
  <c r="E212" i="48"/>
  <c r="I212" i="48"/>
  <c r="E192" i="48"/>
  <c r="I192" i="48"/>
  <c r="E205" i="48"/>
  <c r="I205" i="48"/>
  <c r="E181" i="48"/>
  <c r="I181" i="48"/>
  <c r="E189" i="48"/>
  <c r="I189" i="48"/>
  <c r="E166" i="48"/>
  <c r="I166" i="48"/>
  <c r="E174" i="48"/>
  <c r="I174" i="48"/>
  <c r="E154" i="48"/>
  <c r="I154" i="48"/>
  <c r="E163" i="48"/>
  <c r="I163" i="48"/>
  <c r="C140" i="48"/>
  <c r="G140" i="48"/>
  <c r="C147" i="48"/>
  <c r="G147" i="48"/>
  <c r="E123" i="48"/>
  <c r="I123" i="48"/>
  <c r="E133" i="48"/>
  <c r="I133" i="48"/>
  <c r="J120" i="48"/>
  <c r="K120" i="48"/>
  <c r="E116" i="48"/>
  <c r="I116" i="48"/>
  <c r="E120" i="48"/>
  <c r="I120" i="48"/>
  <c r="E90" i="48"/>
  <c r="I90" i="48"/>
  <c r="E109" i="48"/>
  <c r="I109" i="48"/>
  <c r="E80" i="48"/>
  <c r="I80" i="48"/>
  <c r="E87" i="48"/>
  <c r="I87" i="48"/>
  <c r="C56" i="48"/>
  <c r="G56" i="48"/>
  <c r="C73" i="48"/>
  <c r="G73" i="48"/>
  <c r="C43" i="48"/>
  <c r="G43" i="48"/>
  <c r="C53" i="48"/>
  <c r="G53" i="48"/>
  <c r="C31" i="48"/>
  <c r="G31" i="48"/>
  <c r="C36" i="48"/>
  <c r="G36" i="48"/>
  <c r="C18" i="48"/>
  <c r="G18" i="48"/>
  <c r="C28" i="48"/>
  <c r="G28" i="48"/>
  <c r="C7" i="48"/>
  <c r="G7" i="48"/>
  <c r="C11" i="48"/>
  <c r="G11" i="48"/>
  <c r="E8" i="48"/>
  <c r="I8" i="48"/>
  <c r="C8" i="48"/>
  <c r="G8" i="48"/>
  <c r="E9" i="48"/>
  <c r="I9" i="48"/>
  <c r="E19" i="48"/>
  <c r="I19" i="48"/>
  <c r="C19" i="48"/>
  <c r="G19" i="48"/>
  <c r="C20" i="48"/>
  <c r="G20" i="48"/>
  <c r="E20" i="48"/>
  <c r="I20" i="48"/>
  <c r="E21" i="48"/>
  <c r="I21" i="48"/>
  <c r="C21" i="48"/>
  <c r="G21" i="48"/>
  <c r="E22" i="48"/>
  <c r="I22" i="48"/>
  <c r="C22" i="48"/>
  <c r="G22" i="48"/>
  <c r="E23" i="48"/>
  <c r="I23" i="48"/>
  <c r="C23" i="48"/>
  <c r="G23" i="48"/>
  <c r="E24" i="48"/>
  <c r="I24" i="48"/>
  <c r="C24" i="48"/>
  <c r="G24" i="48"/>
  <c r="C25" i="48"/>
  <c r="G25" i="48"/>
  <c r="J28" i="48"/>
  <c r="K28" i="48"/>
  <c r="E26" i="48"/>
  <c r="I26" i="48"/>
  <c r="C32" i="48"/>
  <c r="G32" i="48"/>
  <c r="E32" i="48"/>
  <c r="I32" i="48"/>
  <c r="C33" i="48"/>
  <c r="G33" i="48"/>
  <c r="J36" i="48"/>
  <c r="K36" i="48"/>
  <c r="E34" i="48"/>
  <c r="I34" i="48"/>
  <c r="E44" i="48"/>
  <c r="I44" i="48"/>
  <c r="C44" i="48"/>
  <c r="G44" i="48"/>
  <c r="G45" i="48"/>
  <c r="C45" i="48"/>
  <c r="E45" i="48"/>
  <c r="I45" i="48"/>
  <c r="E46" i="48"/>
  <c r="I46" i="48"/>
  <c r="C46" i="48"/>
  <c r="G46" i="48"/>
  <c r="E47" i="48"/>
  <c r="I47" i="48"/>
  <c r="C47" i="48"/>
  <c r="G47" i="48"/>
  <c r="I48" i="48"/>
  <c r="C48" i="48"/>
  <c r="G48" i="48"/>
  <c r="C49" i="48"/>
  <c r="G49" i="48"/>
  <c r="J53" i="48"/>
  <c r="E49" i="48"/>
  <c r="I49" i="48"/>
  <c r="E50" i="48"/>
  <c r="C50" i="48"/>
  <c r="G50" i="48"/>
  <c r="K53" i="48"/>
  <c r="E51" i="48"/>
  <c r="I51" i="48"/>
  <c r="E57" i="48"/>
  <c r="I57" i="48"/>
  <c r="C57" i="48"/>
  <c r="G57" i="48"/>
  <c r="E58" i="48"/>
  <c r="I58" i="48"/>
  <c r="C58" i="48"/>
  <c r="G58" i="48"/>
  <c r="C59" i="48"/>
  <c r="G59" i="48"/>
  <c r="E59" i="48"/>
  <c r="I59" i="48"/>
  <c r="G60" i="48"/>
  <c r="C60" i="48"/>
  <c r="E60" i="48"/>
  <c r="I60" i="48"/>
  <c r="C61" i="48"/>
  <c r="G61" i="48"/>
  <c r="E61" i="48"/>
  <c r="I61" i="48"/>
  <c r="C62" i="48"/>
  <c r="G62" i="48"/>
  <c r="E62" i="48"/>
  <c r="I62" i="48"/>
  <c r="C63" i="48"/>
  <c r="G63" i="48"/>
  <c r="E63" i="48"/>
  <c r="I63" i="48"/>
  <c r="C64" i="48"/>
  <c r="G64" i="48"/>
  <c r="E64" i="48"/>
  <c r="I64" i="48"/>
  <c r="C65" i="48"/>
  <c r="G65" i="48"/>
  <c r="E65" i="48"/>
  <c r="I65" i="48"/>
  <c r="E66" i="48"/>
  <c r="I66" i="48"/>
  <c r="C66" i="48"/>
  <c r="G66" i="48"/>
  <c r="E67" i="48"/>
  <c r="I67" i="48"/>
  <c r="C67" i="48"/>
  <c r="G67" i="48"/>
  <c r="E68" i="48"/>
  <c r="I68" i="48"/>
  <c r="C68" i="48"/>
  <c r="G68" i="48"/>
  <c r="E69" i="48"/>
  <c r="I69" i="48"/>
  <c r="C69" i="48"/>
  <c r="G69" i="48"/>
  <c r="C70" i="48"/>
  <c r="G70" i="48"/>
  <c r="J73" i="48"/>
  <c r="K73" i="48"/>
  <c r="E71" i="48"/>
  <c r="I71" i="48"/>
  <c r="F78" i="48"/>
  <c r="G81" i="48"/>
  <c r="C81" i="48"/>
  <c r="E81" i="48"/>
  <c r="I81" i="48"/>
  <c r="C82" i="48"/>
  <c r="G82" i="48"/>
  <c r="E82" i="48"/>
  <c r="I82" i="48"/>
  <c r="C83" i="48"/>
  <c r="G83" i="48"/>
  <c r="E83" i="48"/>
  <c r="I83" i="48"/>
  <c r="C84" i="48"/>
  <c r="G84" i="48"/>
  <c r="E84" i="48"/>
  <c r="I84" i="48"/>
  <c r="J87" i="48"/>
  <c r="K87" i="48"/>
  <c r="E91" i="48"/>
  <c r="I91" i="48"/>
  <c r="C91" i="48"/>
  <c r="G91" i="48"/>
  <c r="I92" i="48"/>
  <c r="C92" i="48"/>
  <c r="G92" i="48"/>
  <c r="E92" i="48"/>
  <c r="C93" i="48"/>
  <c r="G93" i="48"/>
  <c r="E93" i="48"/>
  <c r="I93" i="48"/>
  <c r="C94" i="48"/>
  <c r="G94" i="48"/>
  <c r="E94" i="48"/>
  <c r="I94" i="48"/>
  <c r="E95" i="48"/>
  <c r="I95" i="48"/>
  <c r="C95" i="48"/>
  <c r="G95" i="48"/>
  <c r="C96" i="48"/>
  <c r="G96" i="48"/>
  <c r="E96" i="48"/>
  <c r="I96" i="48"/>
  <c r="C97" i="48"/>
  <c r="G97" i="48"/>
  <c r="E97" i="48"/>
  <c r="I97" i="48"/>
  <c r="C98" i="48"/>
  <c r="G98" i="48"/>
  <c r="E98" i="48"/>
  <c r="I98" i="48"/>
  <c r="E99" i="48"/>
  <c r="I99" i="48"/>
  <c r="C99" i="48"/>
  <c r="G99" i="48"/>
  <c r="C100" i="48"/>
  <c r="G100" i="48"/>
  <c r="E100" i="48"/>
  <c r="I100" i="48"/>
  <c r="C101" i="48"/>
  <c r="G101" i="48"/>
  <c r="E101" i="48"/>
  <c r="I101" i="48"/>
  <c r="C102" i="48"/>
  <c r="G102" i="48"/>
  <c r="E102" i="48"/>
  <c r="I102" i="48"/>
  <c r="E103" i="48"/>
  <c r="I103" i="48"/>
  <c r="C103" i="48"/>
  <c r="G103" i="48"/>
  <c r="C104" i="48"/>
  <c r="G104" i="48"/>
  <c r="C105" i="48"/>
  <c r="G105" i="48"/>
  <c r="J109" i="48"/>
  <c r="K109" i="48"/>
  <c r="E105" i="48"/>
  <c r="I105" i="48"/>
  <c r="E106" i="48"/>
  <c r="I106" i="48"/>
  <c r="C106" i="48"/>
  <c r="G106" i="48"/>
  <c r="E107" i="48"/>
  <c r="I107" i="48"/>
  <c r="E117" i="48"/>
  <c r="I117" i="48"/>
  <c r="C117" i="48"/>
  <c r="G117" i="48"/>
  <c r="E118" i="48"/>
  <c r="I118" i="48"/>
  <c r="E124" i="48"/>
  <c r="I124" i="48"/>
  <c r="C124" i="48"/>
  <c r="G124" i="48"/>
  <c r="E125" i="48"/>
  <c r="I125" i="48"/>
  <c r="C125" i="48"/>
  <c r="G125" i="48"/>
  <c r="C126" i="48"/>
  <c r="G126" i="48"/>
  <c r="E126" i="48"/>
  <c r="I126" i="48"/>
  <c r="E127" i="48"/>
  <c r="I127" i="48"/>
  <c r="C127" i="48"/>
  <c r="G127" i="48"/>
  <c r="C128" i="48"/>
  <c r="G128" i="48"/>
  <c r="E128" i="48"/>
  <c r="I128" i="48"/>
  <c r="C129" i="48"/>
  <c r="G129" i="48"/>
  <c r="E129" i="48"/>
  <c r="I129" i="48"/>
  <c r="E130" i="48"/>
  <c r="C130" i="48"/>
  <c r="G130" i="48"/>
  <c r="K133" i="48"/>
  <c r="E131" i="48"/>
  <c r="I131" i="48"/>
  <c r="F138" i="48"/>
  <c r="E141" i="48"/>
  <c r="I141" i="48"/>
  <c r="C141" i="48"/>
  <c r="G141" i="48"/>
  <c r="G142" i="48"/>
  <c r="C142" i="48"/>
  <c r="E142" i="48"/>
  <c r="I142" i="48"/>
  <c r="C143" i="48"/>
  <c r="G143" i="48"/>
  <c r="E143" i="48"/>
  <c r="C144" i="48"/>
  <c r="G144" i="48"/>
  <c r="K147" i="48"/>
  <c r="E144" i="48"/>
  <c r="I144" i="48"/>
  <c r="E145" i="48"/>
  <c r="I145" i="48"/>
  <c r="F152" i="48"/>
  <c r="C155" i="48"/>
  <c r="G155" i="48"/>
  <c r="E155" i="48"/>
  <c r="I155" i="48"/>
  <c r="C156" i="48"/>
  <c r="G156" i="48"/>
  <c r="E156" i="48"/>
  <c r="I156" i="48"/>
  <c r="C157" i="48"/>
  <c r="G157" i="48"/>
  <c r="E157" i="48"/>
  <c r="I157" i="48"/>
  <c r="C158" i="48"/>
  <c r="G158" i="48"/>
  <c r="K163" i="48"/>
  <c r="J163" i="48"/>
  <c r="E159" i="48"/>
  <c r="I159" i="48"/>
  <c r="C159" i="48"/>
  <c r="G159" i="48"/>
  <c r="E160" i="48"/>
  <c r="I160" i="48"/>
  <c r="C160" i="48"/>
  <c r="G160" i="48"/>
  <c r="E161" i="48"/>
  <c r="I161" i="48"/>
  <c r="C167" i="48"/>
  <c r="G167" i="48"/>
  <c r="E167" i="48"/>
  <c r="I167" i="48"/>
  <c r="E168" i="48"/>
  <c r="I168" i="48"/>
  <c r="C168" i="48"/>
  <c r="G168" i="48"/>
  <c r="C169" i="48"/>
  <c r="G169" i="48"/>
  <c r="E169" i="48"/>
  <c r="I169" i="48"/>
  <c r="E170" i="48"/>
  <c r="C170" i="48"/>
  <c r="G170" i="48"/>
  <c r="C171" i="48"/>
  <c r="G171" i="48"/>
  <c r="K174" i="48"/>
  <c r="E171" i="48"/>
  <c r="I171" i="48"/>
  <c r="E172" i="48"/>
  <c r="I172" i="48"/>
  <c r="C182" i="48"/>
  <c r="G182" i="48"/>
  <c r="E182" i="48"/>
  <c r="I182" i="48"/>
  <c r="C183" i="48"/>
  <c r="G183" i="48"/>
  <c r="E183" i="48"/>
  <c r="I183" i="48"/>
  <c r="E184" i="48"/>
  <c r="I184" i="48"/>
  <c r="C184" i="48"/>
  <c r="G184" i="48"/>
  <c r="C185" i="48"/>
  <c r="G185" i="48"/>
  <c r="E185" i="48"/>
  <c r="I185" i="48"/>
  <c r="C186" i="48"/>
  <c r="G186" i="48"/>
  <c r="J189" i="48"/>
  <c r="K189" i="48"/>
  <c r="E187" i="48"/>
  <c r="I187" i="48"/>
  <c r="C193" i="48"/>
  <c r="G193" i="48"/>
  <c r="E193" i="48"/>
  <c r="I193" i="48"/>
  <c r="E194" i="48"/>
  <c r="I194" i="48"/>
  <c r="C194" i="48"/>
  <c r="G194" i="48"/>
  <c r="C195" i="48"/>
  <c r="G195" i="48"/>
  <c r="I195" i="48"/>
  <c r="C196" i="48"/>
  <c r="G196" i="48"/>
  <c r="J205" i="48"/>
  <c r="E196" i="48"/>
  <c r="I196" i="48"/>
  <c r="E197" i="48"/>
  <c r="I197" i="48"/>
  <c r="C197" i="48"/>
  <c r="G197" i="48"/>
  <c r="E198" i="48"/>
  <c r="I198" i="48"/>
  <c r="C198" i="48"/>
  <c r="G198" i="48"/>
  <c r="E199" i="48"/>
  <c r="I199" i="48"/>
  <c r="C199" i="48"/>
  <c r="G199" i="48"/>
  <c r="E200" i="48"/>
  <c r="I200" i="48"/>
  <c r="C200" i="48"/>
  <c r="G200" i="48"/>
  <c r="E201" i="48"/>
  <c r="C201" i="48"/>
  <c r="G201" i="48"/>
  <c r="C202" i="48"/>
  <c r="G202" i="48"/>
  <c r="K205" i="48"/>
  <c r="E202" i="48"/>
  <c r="I202" i="48"/>
  <c r="E203" i="48"/>
  <c r="I203" i="48"/>
  <c r="E209" i="48"/>
  <c r="C209" i="48"/>
  <c r="G209" i="48"/>
  <c r="K212" i="48"/>
  <c r="E210" i="48"/>
  <c r="I210" i="48"/>
  <c r="E39" i="47"/>
  <c r="H39" i="47" s="1"/>
  <c r="J39" i="47" s="1"/>
  <c r="D39" i="47"/>
  <c r="C39" i="47"/>
  <c r="G39" i="47" s="1"/>
  <c r="I39" i="47" s="1"/>
  <c r="B39" i="47"/>
  <c r="J37" i="47"/>
  <c r="H37" i="47"/>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B33" i="46"/>
  <c r="E33" i="46"/>
  <c r="D33" i="46"/>
  <c r="C33" i="46"/>
  <c r="K216" i="48"/>
  <c r="J216" i="48"/>
  <c r="C11" i="44"/>
  <c r="C43" i="44"/>
  <c r="D11" i="44"/>
  <c r="D43" i="44"/>
  <c r="E11" i="44"/>
  <c r="E43" i="44"/>
  <c r="B11" i="44"/>
  <c r="B43" i="44"/>
  <c r="E11" i="45"/>
  <c r="D11" i="45"/>
  <c r="C11" i="45"/>
  <c r="B11" i="45"/>
  <c r="E475" i="49"/>
  <c r="D475" i="49"/>
  <c r="C475" i="49"/>
  <c r="B475" i="49"/>
  <c r="B5" i="49"/>
  <c r="C5" i="49" s="1"/>
  <c r="E5" i="49" s="1"/>
  <c r="B5" i="47"/>
  <c r="C5" i="47" s="1"/>
  <c r="E5" i="47" s="1"/>
  <c r="D5" i="47"/>
  <c r="E57" i="26"/>
  <c r="C57" i="26"/>
  <c r="H6" i="26"/>
  <c r="H57" i="26" s="1"/>
  <c r="G6" i="26"/>
  <c r="G57" i="26" s="1"/>
  <c r="D57" i="26"/>
  <c r="B57" i="26"/>
  <c r="B5" i="26"/>
  <c r="C5" i="26" s="1"/>
  <c r="E5" i="26" s="1"/>
  <c r="H26" i="46"/>
  <c r="J26" i="46" s="1"/>
  <c r="G26" i="46"/>
  <c r="I26" i="46" s="1"/>
  <c r="H31" i="46"/>
  <c r="J31" i="46" s="1"/>
  <c r="G31" i="46"/>
  <c r="I31" i="46" s="1"/>
  <c r="B5" i="46"/>
  <c r="C5" i="46" s="1"/>
  <c r="E5" i="46" s="1"/>
  <c r="B6" i="45"/>
  <c r="D6" i="45" s="1"/>
  <c r="D38" i="45" s="1"/>
  <c r="B5" i="44"/>
  <c r="D5" i="44" s="1"/>
  <c r="B5" i="33"/>
  <c r="C5" i="33"/>
  <c r="E5" i="33" s="1"/>
  <c r="E34" i="45"/>
  <c r="C34" i="45"/>
  <c r="D34" i="45"/>
  <c r="B34" i="45"/>
  <c r="H14" i="45"/>
  <c r="J14" i="45" s="1"/>
  <c r="G14" i="45"/>
  <c r="I14" i="45" s="1"/>
  <c r="G7" i="45"/>
  <c r="I7" i="45" s="1"/>
  <c r="H7" i="45"/>
  <c r="J7" i="45" s="1"/>
  <c r="J11" i="44"/>
  <c r="J9" i="44"/>
  <c r="I9" i="44"/>
  <c r="H15" i="44"/>
  <c r="J15" i="44" s="1"/>
  <c r="G15" i="44"/>
  <c r="I15" i="44" s="1"/>
  <c r="G9" i="44"/>
  <c r="H9" i="44"/>
  <c r="H6" i="33"/>
  <c r="H57" i="33" s="1"/>
  <c r="G6" i="33"/>
  <c r="G57" i="33" s="1"/>
  <c r="E57" i="33"/>
  <c r="D57" i="33"/>
  <c r="C57" i="33"/>
  <c r="B57" i="33"/>
  <c r="D5" i="33"/>
  <c r="D13" i="51" l="1"/>
  <c r="F13" i="51" s="1"/>
  <c r="G475" i="49"/>
  <c r="I475" i="49" s="1"/>
  <c r="H475" i="49"/>
  <c r="J475" i="49" s="1"/>
  <c r="D5" i="49"/>
  <c r="D44" i="44"/>
  <c r="H11" i="44"/>
  <c r="G43" i="44"/>
  <c r="I43" i="44" s="1"/>
  <c r="H43" i="44"/>
  <c r="J43" i="44" s="1"/>
  <c r="E44" i="44"/>
  <c r="C44" i="44"/>
  <c r="B44" i="44"/>
  <c r="C5" i="44"/>
  <c r="E5" i="44" s="1"/>
  <c r="H28" i="47"/>
  <c r="J28" i="47" s="1"/>
  <c r="G28" i="47"/>
  <c r="I28" i="47" s="1"/>
  <c r="H33" i="46"/>
  <c r="J33" i="46" s="1"/>
  <c r="G33" i="46"/>
  <c r="I33" i="46" s="1"/>
  <c r="D5" i="46"/>
  <c r="I6" i="26"/>
  <c r="J6" i="26"/>
  <c r="I57" i="26"/>
  <c r="J57" i="26"/>
  <c r="D5" i="26"/>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H11" i="45"/>
  <c r="J11" i="45" s="1"/>
  <c r="D39" i="45"/>
  <c r="D40" i="45"/>
  <c r="D41" i="45"/>
  <c r="D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E51" i="45"/>
  <c r="E52" i="45"/>
  <c r="E53" i="45"/>
  <c r="E54" i="45"/>
  <c r="H54" i="45" s="1"/>
  <c r="E55" i="45"/>
  <c r="H55" i="45" s="1"/>
  <c r="E56" i="45"/>
  <c r="E57" i="45"/>
  <c r="H57" i="45" s="1"/>
  <c r="E58" i="45"/>
  <c r="E59" i="45"/>
  <c r="E60" i="45"/>
  <c r="E61" i="45"/>
  <c r="E62" i="45"/>
  <c r="H62" i="45" s="1"/>
  <c r="E63" i="45"/>
  <c r="H63" i="45" s="1"/>
  <c r="E64" i="45"/>
  <c r="E65" i="45"/>
  <c r="C39" i="45"/>
  <c r="C40" i="45"/>
  <c r="C41" i="45"/>
  <c r="C42" i="45"/>
  <c r="E39" i="45"/>
  <c r="E40" i="45"/>
  <c r="H40" i="45" s="1"/>
  <c r="E41" i="45"/>
  <c r="E42" i="45"/>
  <c r="H34" i="45"/>
  <c r="J34" i="45" s="1"/>
  <c r="G34" i="45"/>
  <c r="I34" i="45" s="1"/>
  <c r="G11" i="45"/>
  <c r="I11" i="45" s="1"/>
  <c r="J15" i="51"/>
  <c r="J24" i="51"/>
  <c r="K15" i="51"/>
  <c r="K24" i="51"/>
  <c r="G11" i="44"/>
  <c r="C6" i="45"/>
  <c r="B38" i="45"/>
  <c r="I11" i="44"/>
  <c r="H53" i="45" l="1"/>
  <c r="H59" i="45"/>
  <c r="H51" i="45"/>
  <c r="H44" i="44"/>
  <c r="H58" i="45"/>
  <c r="H50" i="45"/>
  <c r="J44" i="44"/>
  <c r="G44" i="44"/>
  <c r="I44" i="44" s="1"/>
  <c r="G41" i="45"/>
  <c r="H65" i="45"/>
  <c r="H61" i="45"/>
  <c r="H42" i="45"/>
  <c r="B43" i="45"/>
  <c r="G39" i="45"/>
  <c r="C66" i="45"/>
  <c r="G64" i="45"/>
  <c r="G62" i="45"/>
  <c r="G60" i="45"/>
  <c r="G58" i="45"/>
  <c r="G56" i="45"/>
  <c r="G54" i="45"/>
  <c r="G52" i="45"/>
  <c r="G50" i="45"/>
  <c r="G48" i="45"/>
  <c r="B66" i="45"/>
  <c r="G46" i="45"/>
  <c r="E43" i="45"/>
  <c r="C43" i="45"/>
  <c r="E66" i="45"/>
  <c r="H64" i="45"/>
  <c r="H60" i="45"/>
  <c r="H56" i="45"/>
  <c r="H52" i="45"/>
  <c r="D66" i="45"/>
  <c r="H46" i="45"/>
  <c r="H41" i="45"/>
  <c r="D43" i="45"/>
  <c r="H43" i="45" s="1"/>
  <c r="H39" i="45"/>
  <c r="G42" i="45"/>
  <c r="G40" i="45"/>
  <c r="G65" i="45"/>
  <c r="G63" i="45"/>
  <c r="G61" i="45"/>
  <c r="G59" i="45"/>
  <c r="G57" i="45"/>
  <c r="G55" i="45"/>
  <c r="G53" i="45"/>
  <c r="G51" i="45"/>
  <c r="G49" i="45"/>
  <c r="G47" i="45"/>
  <c r="C38" i="45"/>
  <c r="E6" i="45"/>
  <c r="E38" i="45" s="1"/>
  <c r="H66" i="45" l="1"/>
  <c r="G66" i="45"/>
  <c r="G43" i="45"/>
</calcChain>
</file>

<file path=xl/sharedStrings.xml><?xml version="1.0" encoding="utf-8"?>
<sst xmlns="http://schemas.openxmlformats.org/spreadsheetml/2006/main" count="1697" uniqueCount="598">
  <si>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</si>
  <si>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</si>
  <si>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</si>
  <si>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</si>
  <si>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</si>
  <si>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</si>
  <si>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</si>
  <si>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</si>
  <si>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</si>
  <si>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</si>
  <si>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</si>
  <si>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</si>
  <si>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</si>
  <si>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</si>
  <si>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</si>
  <si>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</si>
  <si>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</si>
  <si>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</si>
  <si>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</si>
  <si>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</si>
  <si>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</si>
  <si>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</si>
  <si>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</si>
  <si>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</si>
  <si>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</si>
  <si>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</si>
  <si>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</si>
  <si>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</si>
  <si>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</si>
  <si>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</si>
  <si>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</si>
  <si>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</si>
  <si>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</si>
  <si>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</si>
  <si>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</si>
  <si>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BYD</t>
  </si>
  <si>
    <t>Chery</t>
  </si>
  <si>
    <t>Chevrolet</t>
  </si>
  <si>
    <t>Citroen</t>
  </si>
  <si>
    <t>CUPRA</t>
  </si>
  <si>
    <t>Ferrari</t>
  </si>
  <si>
    <t>Fiat</t>
  </si>
  <si>
    <t>Fiat Professional</t>
  </si>
  <si>
    <t>Ford</t>
  </si>
  <si>
    <t>Fuso</t>
  </si>
  <si>
    <t>Genesis</t>
  </si>
  <si>
    <t>GWM</t>
  </si>
  <si>
    <t>Hino</t>
  </si>
  <si>
    <t>Honda</t>
  </si>
  <si>
    <t>Hyundai</t>
  </si>
  <si>
    <t>Hyundai Commercial Vehicles</t>
  </si>
  <si>
    <t>Isuzu</t>
  </si>
  <si>
    <t>Isuzu Ute</t>
  </si>
  <si>
    <t>Jaguar</t>
  </si>
  <si>
    <t>Jeep</t>
  </si>
  <si>
    <t>Kia</t>
  </si>
  <si>
    <t>Land Rover</t>
  </si>
  <si>
    <t>LDV</t>
  </si>
  <si>
    <t>Lexus</t>
  </si>
  <si>
    <t>Lotus</t>
  </si>
  <si>
    <t>Maserati</t>
  </si>
  <si>
    <t>Mazda</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</si>
  <si>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</si>
  <si>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</si>
  <si>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</si>
  <si>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</si>
  <si>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</si>
  <si>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</si>
  <si>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</si>
  <si>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</si>
  <si>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</si>
  <si>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</si>
  <si>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</si>
  <si>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</si>
  <si>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</si>
  <si>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</si>
  <si>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</si>
  <si>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</si>
  <si>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</si>
  <si>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</si>
  <si>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</si>
  <si>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</si>
  <si>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SEPTEMBER 2023</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</si>
  <si>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</si>
  <si>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</si>
  <si>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</si>
  <si>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</si>
  <si>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</si>
  <si>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</si>
  <si>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</si>
  <si>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</si>
  <si>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</si>
  <si>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</si>
  <si>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</si>
  <si>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</si>
  <si>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</si>
  <si>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</si>
  <si>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</si>
  <si>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</si>
  <si>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</si>
  <si>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</si>
  <si>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</si>
  <si>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</si>
  <si>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</si>
  <si>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</si>
  <si>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</si>
  <si>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</si>
  <si>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</si>
  <si>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</si>
  <si>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</si>
  <si>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Vans/CC &lt;= 2.5t</t>
  </si>
  <si>
    <t>Vans/CC 2.5-3.5t</t>
  </si>
  <si>
    <t>PU/CC 4X2</t>
  </si>
  <si>
    <t>PU/CC 4X4</t>
  </si>
  <si>
    <t>Pick-Up/CC &gt; $100K</t>
  </si>
  <si>
    <t>LD 3501-8000 kgs GVM</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</si>
  <si>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</si>
  <si>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</si>
  <si>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</si>
  <si>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</si>
  <si>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</si>
  <si>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</si>
  <si>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</si>
  <si>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</si>
  <si>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</si>
  <si>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</si>
  <si>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</si>
  <si>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</si>
  <si>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</si>
  <si>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</si>
  <si>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</si>
  <si>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</si>
  <si>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</si>
  <si>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</si>
  <si>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</si>
  <si>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</si>
  <si>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</si>
  <si>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</si>
  <si>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</si>
  <si>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</si>
  <si>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</si>
  <si>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</si>
  <si>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</si>
  <si>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</si>
  <si>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</si>
  <si>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</si>
  <si>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</si>
  <si>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</si>
  <si>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</si>
  <si>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</si>
  <si>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</si>
  <si>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</si>
  <si>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</si>
  <si>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</si>
  <si>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</si>
  <si>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</si>
  <si>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</si>
  <si>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</si>
  <si>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</si>
  <si>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</si>
  <si>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</si>
  <si>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</si>
  <si>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</si>
  <si>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</si>
  <si>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</si>
  <si>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</si>
  <si>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</si>
  <si>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</si>
  <si>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</si>
  <si>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</si>
  <si>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</si>
  <si>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</si>
  <si>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</si>
  <si>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</si>
  <si>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</si>
  <si>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</si>
  <si>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</si>
  <si>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</si>
  <si>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</si>
  <si>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</si>
  <si>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</si>
  <si>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</si>
  <si>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</si>
  <si>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</si>
  <si>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</si>
  <si>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</si>
  <si>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</si>
  <si>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</si>
  <si>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</si>
  <si>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</si>
  <si>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</si>
  <si>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</si>
  <si>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</si>
  <si>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</si>
  <si>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</si>
  <si>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</si>
  <si>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</si>
  <si>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</si>
  <si>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</si>
  <si>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</si>
  <si>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</si>
  <si>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</si>
  <si>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</si>
  <si>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</si>
  <si>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</si>
  <si>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</si>
  <si>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</si>
  <si>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</si>
  <si>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</si>
  <si>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</si>
  <si>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</si>
  <si>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</si>
  <si>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</si>
  <si>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</si>
  <si>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</si>
  <si>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</si>
  <si>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</si>
  <si>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</si>
  <si>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</si>
  <si>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</si>
  <si>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</si>
  <si>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</si>
  <si>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</si>
  <si>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</si>
  <si>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</si>
  <si>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</si>
  <si>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</si>
  <si>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</si>
  <si>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</si>
  <si>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</si>
  <si>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</si>
  <si>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</si>
  <si>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</si>
  <si>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</si>
  <si>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</si>
  <si>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</si>
  <si>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</si>
  <si>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</si>
  <si>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</si>
  <si>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</si>
  <si>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</si>
  <si>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</si>
  <si>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</si>
  <si>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</si>
  <si>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</si>
  <si>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</si>
  <si>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</si>
  <si>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</si>
  <si>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Maserati Ghibli</t>
  </si>
  <si>
    <t>Mercedes-Benz E-Class</t>
  </si>
  <si>
    <t>Mercedes-Benz EQE</t>
  </si>
  <si>
    <t>Porsche Taycan</t>
  </si>
  <si>
    <t>Audi A8</t>
  </si>
  <si>
    <t>BMW 7 Series</t>
  </si>
  <si>
    <t>BMW i7</t>
  </si>
  <si>
    <t>Lexus LS</t>
  </si>
  <si>
    <t>Mercedes-Benz EQS</t>
  </si>
  <si>
    <t>Porsche Panamera</t>
  </si>
  <si>
    <t>Honda Odyssey</t>
  </si>
  <si>
    <t>Hyundai Staria</t>
  </si>
  <si>
    <t>Kia Carnival</t>
  </si>
  <si>
    <t>LDV G10 Wagon</t>
  </si>
  <si>
    <t>LDV Mifa</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</si>
  <si>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</si>
  <si>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</si>
  <si>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</si>
  <si>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</si>
  <si>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</si>
  <si>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</si>
  <si>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</si>
  <si>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</si>
  <si>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</si>
  <si>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</si>
  <si>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</si>
  <si>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</si>
  <si>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</si>
  <si>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</si>
  <si>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Z</t>
  </si>
  <si>
    <t>Subaru BRZ</t>
  </si>
  <si>
    <t>Toyota GR86 / 86</t>
  </si>
  <si>
    <t>Audi A5</t>
  </si>
  <si>
    <t>Audi TT</t>
  </si>
  <si>
    <t>BMW 4 Series Coupe/Conv</t>
  </si>
  <si>
    <t>BMW Z4</t>
  </si>
  <si>
    <t>Chevrolet Corvette Stingray</t>
  </si>
  <si>
    <t>Lexus LC</t>
  </si>
  <si>
    <t>Lotus Elise</t>
  </si>
  <si>
    <t>Lotus Emira</t>
  </si>
  <si>
    <t>Mercedes-Benz C-Class Cpe/Conv</t>
  </si>
  <si>
    <t>Porsche Boxster</t>
  </si>
  <si>
    <t>Porsche Cayman</t>
  </si>
  <si>
    <t>Toyota Supra</t>
  </si>
  <si>
    <t>BMW 8 Series</t>
  </si>
  <si>
    <t>Ferrari Coupe/Conv</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</si>
  <si>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</si>
  <si>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</si>
  <si>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</si>
  <si>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</si>
  <si>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</si>
  <si>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</si>
  <si>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</si>
  <si>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</si>
  <si>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</si>
  <si>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</si>
  <si>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</si>
  <si>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</si>
  <si>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</si>
  <si>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</si>
  <si>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</si>
  <si>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</si>
  <si>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</si>
  <si>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</si>
  <si>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</si>
  <si>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</si>
  <si>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</si>
  <si>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</si>
  <si>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</si>
  <si>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</si>
  <si>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</si>
  <si>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</si>
  <si>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</si>
  <si>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</si>
  <si>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</si>
  <si>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</si>
  <si>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</si>
  <si>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</si>
  <si>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</si>
  <si>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</si>
  <si>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</si>
  <si>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</si>
  <si>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</si>
  <si>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</si>
  <si>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</si>
  <si>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</si>
  <si>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</si>
  <si>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</si>
  <si>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</si>
  <si>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</si>
  <si>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</si>
  <si>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</si>
  <si>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</si>
  <si>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</si>
  <si>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</si>
  <si>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</si>
  <si>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</si>
  <si>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</si>
  <si>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</si>
  <si>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</si>
  <si>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</si>
  <si>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</si>
  <si>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</si>
  <si>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</si>
  <si>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</si>
  <si>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</si>
  <si>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</si>
  <si>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</si>
  <si>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</si>
  <si>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</si>
  <si>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</si>
  <si>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</si>
  <si>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</si>
  <si>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</si>
  <si>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</si>
  <si>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</si>
  <si>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</si>
  <si>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</si>
  <si>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</si>
  <si>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</si>
  <si>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</si>
  <si>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</si>
  <si>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</si>
  <si>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</si>
  <si>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</si>
  <si>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</si>
  <si>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</si>
  <si>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</si>
  <si>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</si>
  <si>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</si>
  <si>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</si>
  <si>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</si>
  <si>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</si>
  <si>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</si>
  <si>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</si>
  <si>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</si>
  <si>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</si>
  <si>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</si>
  <si>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</si>
  <si>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</si>
  <si>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</si>
  <si>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</si>
  <si>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</si>
  <si>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</si>
  <si>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</si>
  <si>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</si>
  <si>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</si>
  <si>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</si>
  <si>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</si>
  <si>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</si>
  <si>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</si>
  <si>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</si>
  <si>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</si>
  <si>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</si>
  <si>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</si>
  <si>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</si>
  <si>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</si>
  <si>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</si>
  <si>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</si>
  <si>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</si>
  <si>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</si>
  <si>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</si>
  <si>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</si>
  <si>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</si>
  <si>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</si>
  <si>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</si>
  <si>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</si>
  <si>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</si>
  <si>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</si>
  <si>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</si>
  <si>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</si>
  <si>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</si>
  <si>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</si>
  <si>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</si>
  <si>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</si>
  <si>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</si>
  <si>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</si>
  <si>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</si>
  <si>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</si>
  <si>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</si>
  <si>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</si>
  <si>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</si>
  <si>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</si>
  <si>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</si>
  <si>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</si>
  <si>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Bentley Bentayga</t>
  </si>
  <si>
    <t>BMW X7</t>
  </si>
  <si>
    <t>BMW XM</t>
  </si>
  <si>
    <t>Land Rover Range Rover</t>
  </si>
  <si>
    <t>Lexus LX</t>
  </si>
  <si>
    <t>Mercedes-Benz EQS SUV</t>
  </si>
  <si>
    <t>Mercedes-Benz G-Class</t>
  </si>
  <si>
    <t>Mercedes-Benz GLS-Class</t>
  </si>
  <si>
    <t>LDV Deliver 9 Bus</t>
  </si>
  <si>
    <t>Mercedes-Benz Sprinter Bus</t>
  </si>
  <si>
    <t>Toyota Hiace Commuter</t>
  </si>
  <si>
    <t>Volkswagen Crafter Bus</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</si>
  <si>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</si>
  <si>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</si>
  <si>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</si>
  <si>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</si>
  <si>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</si>
  <si>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</si>
  <si>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</si>
  <si>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</si>
  <si>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</si>
  <si>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</si>
  <si>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</si>
  <si>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</si>
  <si>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</si>
  <si>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</si>
  <si>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</si>
  <si>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</si>
  <si>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</si>
  <si>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</si>
  <si>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</si>
  <si>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</si>
  <si>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</si>
  <si>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</si>
  <si>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</si>
  <si>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</si>
  <si>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</si>
  <si>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</si>
  <si>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</si>
  <si>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</si>
  <si>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</si>
  <si>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</si>
  <si>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</si>
  <si>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</si>
  <si>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</si>
  <si>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</si>
  <si>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</si>
  <si>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</si>
  <si>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</si>
  <si>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</si>
  <si>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</si>
  <si>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</si>
  <si>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</si>
  <si>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</si>
  <si>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Isuzu N-Series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</si>
  <si>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</si>
  <si>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</si>
  <si>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</si>
  <si>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</si>
  <si>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</si>
  <si>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</si>
  <si>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</si>
  <si>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</si>
  <si>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</si>
  <si>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</si>
  <si>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</si>
  <si>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</si>
  <si>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</si>
  <si>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</si>
  <si>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</si>
  <si>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</si>
  <si>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</si>
  <si>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</si>
  <si>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</si>
  <si>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</si>
  <si>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</si>
  <si>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</si>
  <si>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</si>
  <si>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</si>
  <si>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</si>
  <si>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</si>
  <si>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</si>
  <si>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</si>
  <si>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</si>
  <si>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</si>
  <si>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</si>
  <si>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</si>
  <si>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</si>
  <si>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</si>
  <si>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</si>
  <si>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</si>
  <si>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</si>
  <si>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</si>
  <si>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</si>
  <si>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</si>
  <si>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</si>
  <si>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</si>
  <si>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</si>
  <si>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</si>
  <si>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</si>
  <si>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</si>
  <si>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</si>
  <si>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</si>
  <si>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</si>
  <si>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</si>
  <si>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</si>
  <si>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</si>
  <si>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</si>
  <si>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</si>
  <si>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</si>
  <si>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</si>
  <si>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</si>
  <si>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</si>
  <si>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</si>
  <si>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</si>
  <si>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</si>
  <si>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</si>
  <si>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</si>
  <si>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BYD Total</t>
  </si>
  <si>
    <t>Chery Total</t>
  </si>
  <si>
    <t>Chevrolet Total</t>
  </si>
  <si>
    <t>Citroen Total</t>
  </si>
  <si>
    <t>CUPRA Total</t>
  </si>
  <si>
    <t>Ferrari Total</t>
  </si>
  <si>
    <t>Fiat Total</t>
  </si>
  <si>
    <t>Fiat Professional Total</t>
  </si>
  <si>
    <t>Ford Total</t>
  </si>
  <si>
    <t>Fuso Total</t>
  </si>
  <si>
    <t>Genesis Total</t>
  </si>
  <si>
    <t>GWM Total</t>
  </si>
  <si>
    <t>Hino Total</t>
  </si>
  <si>
    <t>Honda Total</t>
  </si>
  <si>
    <t>Hyundai Total</t>
  </si>
  <si>
    <t>Hyundai Commercial Vehicles Total</t>
  </si>
  <si>
    <t>Isuzu Total</t>
  </si>
  <si>
    <t>Isuzu Ute Total</t>
  </si>
  <si>
    <t>Jaguar Total</t>
  </si>
  <si>
    <t>Jeep Total</t>
  </si>
  <si>
    <t>Kia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</si>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</sst>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81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82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83</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84</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85</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86</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87</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88</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89</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90</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597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0"/>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102</v>
      </c>
      <c r="B6" s="61" t="s">
        <v>12</v>
      </c>
      <c r="C6" s="62" t="s">
        <v>13</v>
      </c>
      <c r="D6" s="61" t="s">
        <v>12</v>
      </c>
      <c r="E6" s="63" t="s">
        <v>13</v>
      </c>
      <c r="F6" s="62" t="s">
        <v>12</v>
      </c>
      <c r="G6" s="62" t="s">
        <v>13</v>
      </c>
      <c r="H6" s="61" t="s">
        <v>12</v>
      </c>
      <c r="I6" s="63" t="s">
        <v>13</v>
      </c>
      <c r="J6" s="61"/>
      <c r="K6" s="63"/>
    </row>
    <row r="7" spans="1:11" x14ac:dyDescent="0.25">
      <c r="A7" s="7" t="s">
        <v>295</v>
      </c>
      <c r="B7" s="65">
        <v>1</v>
      </c>
      <c r="C7" s="34">
        <f>IF(B18=0, "-", B7/B18)</f>
        <v>1.4492753623188406E-2</v>
      </c>
      <c r="D7" s="65">
        <v>1</v>
      </c>
      <c r="E7" s="9">
        <f>IF(D18=0, "-", D7/D18)</f>
        <v>1.5384615384615385E-2</v>
      </c>
      <c r="F7" s="81">
        <v>14</v>
      </c>
      <c r="G7" s="34">
        <f>IF(F18=0, "-", F7/F18)</f>
        <v>2.2838499184339316E-2</v>
      </c>
      <c r="H7" s="65">
        <v>14</v>
      </c>
      <c r="I7" s="9">
        <f>IF(H18=0, "-", H7/H18)</f>
        <v>1.9971469329529243E-2</v>
      </c>
      <c r="J7" s="8">
        <f t="shared" ref="J7:J16" si="0">IF(D7=0, "-", IF((B7-D7)/D7&lt;10, (B7-D7)/D7, "&gt;999%"))</f>
        <v>0</v>
      </c>
      <c r="K7" s="9">
        <f t="shared" ref="K7:K16" si="1">IF(H7=0, "-", IF((F7-H7)/H7&lt;10, (F7-H7)/H7, "&gt;999%"))</f>
        <v>0</v>
      </c>
    </row>
    <row r="8" spans="1:11" x14ac:dyDescent="0.25">
      <c r="A8" s="7" t="s">
        <v>296</v>
      </c>
      <c r="B8" s="65">
        <v>10</v>
      </c>
      <c r="C8" s="34">
        <f>IF(B18=0, "-", B8/B18)</f>
        <v>0.14492753623188406</v>
      </c>
      <c r="D8" s="65">
        <v>5</v>
      </c>
      <c r="E8" s="9">
        <f>IF(D18=0, "-", D8/D18)</f>
        <v>7.6923076923076927E-2</v>
      </c>
      <c r="F8" s="81">
        <v>55</v>
      </c>
      <c r="G8" s="34">
        <f>IF(F18=0, "-", F8/F18)</f>
        <v>8.9722675367047311E-2</v>
      </c>
      <c r="H8" s="65">
        <v>64</v>
      </c>
      <c r="I8" s="9">
        <f>IF(H18=0, "-", H8/H18)</f>
        <v>9.1298145506419404E-2</v>
      </c>
      <c r="J8" s="8">
        <f t="shared" si="0"/>
        <v>1</v>
      </c>
      <c r="K8" s="9">
        <f t="shared" si="1"/>
        <v>-0.140625</v>
      </c>
    </row>
    <row r="9" spans="1:11" x14ac:dyDescent="0.25">
      <c r="A9" s="7" t="s">
        <v>297</v>
      </c>
      <c r="B9" s="65">
        <v>8</v>
      </c>
      <c r="C9" s="34">
        <f>IF(B18=0, "-", B9/B18)</f>
        <v>0.11594202898550725</v>
      </c>
      <c r="D9" s="65">
        <v>12</v>
      </c>
      <c r="E9" s="9">
        <f>IF(D18=0, "-", D9/D18)</f>
        <v>0.18461538461538463</v>
      </c>
      <c r="F9" s="81">
        <v>74</v>
      </c>
      <c r="G9" s="34">
        <f>IF(F18=0, "-", F9/F18)</f>
        <v>0.12071778140293637</v>
      </c>
      <c r="H9" s="65">
        <v>114</v>
      </c>
      <c r="I9" s="9">
        <f>IF(H18=0, "-", H9/H18)</f>
        <v>0.16262482168330955</v>
      </c>
      <c r="J9" s="8">
        <f t="shared" si="0"/>
        <v>-0.33333333333333331</v>
      </c>
      <c r="K9" s="9">
        <f t="shared" si="1"/>
        <v>-0.35087719298245612</v>
      </c>
    </row>
    <row r="10" spans="1:11" x14ac:dyDescent="0.25">
      <c r="A10" s="7" t="s">
        <v>298</v>
      </c>
      <c r="B10" s="65">
        <v>12</v>
      </c>
      <c r="C10" s="34">
        <f>IF(B18=0, "-", B10/B18)</f>
        <v>0.17391304347826086</v>
      </c>
      <c r="D10" s="65">
        <v>16</v>
      </c>
      <c r="E10" s="9">
        <f>IF(D18=0, "-", D10/D18)</f>
        <v>0.24615384615384617</v>
      </c>
      <c r="F10" s="81">
        <v>180</v>
      </c>
      <c r="G10" s="34">
        <f>IF(F18=0, "-", F10/F18)</f>
        <v>0.29363784665579118</v>
      </c>
      <c r="H10" s="65">
        <v>123</v>
      </c>
      <c r="I10" s="9">
        <f>IF(H18=0, "-", H10/H18)</f>
        <v>0.17546362339514979</v>
      </c>
      <c r="J10" s="8">
        <f t="shared" si="0"/>
        <v>-0.25</v>
      </c>
      <c r="K10" s="9">
        <f t="shared" si="1"/>
        <v>0.46341463414634149</v>
      </c>
    </row>
    <row r="11" spans="1:11" x14ac:dyDescent="0.25">
      <c r="A11" s="7" t="s">
        <v>299</v>
      </c>
      <c r="B11" s="65">
        <v>1</v>
      </c>
      <c r="C11" s="34">
        <f>IF(B18=0, "-", B11/B18)</f>
        <v>1.4492753623188406E-2</v>
      </c>
      <c r="D11" s="65">
        <v>2</v>
      </c>
      <c r="E11" s="9">
        <f>IF(D18=0, "-", D11/D18)</f>
        <v>3.0769230769230771E-2</v>
      </c>
      <c r="F11" s="81">
        <v>14</v>
      </c>
      <c r="G11" s="34">
        <f>IF(F18=0, "-", F11/F18)</f>
        <v>2.2838499184339316E-2</v>
      </c>
      <c r="H11" s="65">
        <v>19</v>
      </c>
      <c r="I11" s="9">
        <f>IF(H18=0, "-", H11/H18)</f>
        <v>2.710413694721826E-2</v>
      </c>
      <c r="J11" s="8">
        <f t="shared" si="0"/>
        <v>-0.5</v>
      </c>
      <c r="K11" s="9">
        <f t="shared" si="1"/>
        <v>-0.26315789473684209</v>
      </c>
    </row>
    <row r="12" spans="1:11" x14ac:dyDescent="0.25">
      <c r="A12" s="7" t="s">
        <v>300</v>
      </c>
      <c r="B12" s="65">
        <v>2</v>
      </c>
      <c r="C12" s="34">
        <f>IF(B18=0, "-", B12/B18)</f>
        <v>2.8985507246376812E-2</v>
      </c>
      <c r="D12" s="65">
        <v>0</v>
      </c>
      <c r="E12" s="9">
        <f>IF(D18=0, "-", D12/D18)</f>
        <v>0</v>
      </c>
      <c r="F12" s="81">
        <v>4</v>
      </c>
      <c r="G12" s="34">
        <f>IF(F18=0, "-", F12/F18)</f>
        <v>6.5252854812398045E-3</v>
      </c>
      <c r="H12" s="65">
        <v>8</v>
      </c>
      <c r="I12" s="9">
        <f>IF(H18=0, "-", H12/H18)</f>
        <v>1.1412268188302425E-2</v>
      </c>
      <c r="J12" s="8" t="str">
        <f t="shared" si="0"/>
        <v>-</v>
      </c>
      <c r="K12" s="9">
        <f t="shared" si="1"/>
        <v>-0.5</v>
      </c>
    </row>
    <row r="13" spans="1:11" x14ac:dyDescent="0.25">
      <c r="A13" s="7" t="s">
        <v>301</v>
      </c>
      <c r="B13" s="65">
        <v>0</v>
      </c>
      <c r="C13" s="34">
        <f>IF(B18=0, "-", B13/B18)</f>
        <v>0</v>
      </c>
      <c r="D13" s="65">
        <v>6</v>
      </c>
      <c r="E13" s="9">
        <f>IF(D18=0, "-", D13/D18)</f>
        <v>9.2307692307692313E-2</v>
      </c>
      <c r="F13" s="81">
        <v>36</v>
      </c>
      <c r="G13" s="34">
        <f>IF(F18=0, "-", F13/F18)</f>
        <v>5.872756933115824E-2</v>
      </c>
      <c r="H13" s="65">
        <v>33</v>
      </c>
      <c r="I13" s="9">
        <f>IF(H18=0, "-", H13/H18)</f>
        <v>4.7075606276747506E-2</v>
      </c>
      <c r="J13" s="8">
        <f t="shared" si="0"/>
        <v>-1</v>
      </c>
      <c r="K13" s="9">
        <f t="shared" si="1"/>
        <v>9.0909090909090912E-2</v>
      </c>
    </row>
    <row r="14" spans="1:11" x14ac:dyDescent="0.25">
      <c r="A14" s="7" t="s">
        <v>302</v>
      </c>
      <c r="B14" s="65">
        <v>5</v>
      </c>
      <c r="C14" s="34">
        <f>IF(B18=0, "-", B14/B18)</f>
        <v>7.2463768115942032E-2</v>
      </c>
      <c r="D14" s="65">
        <v>9</v>
      </c>
      <c r="E14" s="9">
        <f>IF(D18=0, "-", D14/D18)</f>
        <v>0.13846153846153847</v>
      </c>
      <c r="F14" s="81">
        <v>63</v>
      </c>
      <c r="G14" s="34">
        <f>IF(F18=0, "-", F14/F18)</f>
        <v>0.10277324632952692</v>
      </c>
      <c r="H14" s="65">
        <v>70</v>
      </c>
      <c r="I14" s="9">
        <f>IF(H18=0, "-", H14/H18)</f>
        <v>9.9857346647646214E-2</v>
      </c>
      <c r="J14" s="8">
        <f t="shared" si="0"/>
        <v>-0.44444444444444442</v>
      </c>
      <c r="K14" s="9">
        <f t="shared" si="1"/>
        <v>-0.1</v>
      </c>
    </row>
    <row r="15" spans="1:11" x14ac:dyDescent="0.25">
      <c r="A15" s="7" t="s">
        <v>303</v>
      </c>
      <c r="B15" s="65">
        <v>16</v>
      </c>
      <c r="C15" s="34">
        <f>IF(B18=0, "-", B15/B18)</f>
        <v>0.2318840579710145</v>
      </c>
      <c r="D15" s="65">
        <v>2</v>
      </c>
      <c r="E15" s="9">
        <f>IF(D18=0, "-", D15/D18)</f>
        <v>3.0769230769230771E-2</v>
      </c>
      <c r="F15" s="81">
        <v>87</v>
      </c>
      <c r="G15" s="34">
        <f>IF(F18=0, "-", F15/F18)</f>
        <v>0.14192495921696574</v>
      </c>
      <c r="H15" s="65">
        <v>112</v>
      </c>
      <c r="I15" s="9">
        <f>IF(H18=0, "-", H15/H18)</f>
        <v>0.15977175463623394</v>
      </c>
      <c r="J15" s="8">
        <f t="shared" si="0"/>
        <v>7</v>
      </c>
      <c r="K15" s="9">
        <f t="shared" si="1"/>
        <v>-0.22321428571428573</v>
      </c>
    </row>
    <row r="16" spans="1:11" x14ac:dyDescent="0.25">
      <c r="A16" s="7" t="s">
        <v>304</v>
      </c>
      <c r="B16" s="65">
        <v>14</v>
      </c>
      <c r="C16" s="34">
        <f>IF(B18=0, "-", B16/B18)</f>
        <v>0.20289855072463769</v>
      </c>
      <c r="D16" s="65">
        <v>12</v>
      </c>
      <c r="E16" s="9">
        <f>IF(D18=0, "-", D16/D18)</f>
        <v>0.18461538461538463</v>
      </c>
      <c r="F16" s="81">
        <v>86</v>
      </c>
      <c r="G16" s="34">
        <f>IF(F18=0, "-", F16/F18)</f>
        <v>0.1402936378466558</v>
      </c>
      <c r="H16" s="65">
        <v>144</v>
      </c>
      <c r="I16" s="9">
        <f>IF(H18=0, "-", H16/H18)</f>
        <v>0.20542082738944364</v>
      </c>
      <c r="J16" s="8">
        <f t="shared" si="0"/>
        <v>0.16666666666666666</v>
      </c>
      <c r="K16" s="9">
        <f t="shared" si="1"/>
        <v>-0.40277777777777779</v>
      </c>
    </row>
    <row r="17" spans="1:11" x14ac:dyDescent="0.25">
      <c r="A17" s="2"/>
      <c r="B17" s="68"/>
      <c r="C17" s="33"/>
      <c r="D17" s="68"/>
      <c r="E17" s="6"/>
      <c r="F17" s="82"/>
      <c r="G17" s="33"/>
      <c r="H17" s="68"/>
      <c r="I17" s="6"/>
      <c r="J17" s="5"/>
      <c r="K17" s="6"/>
    </row>
    <row r="18" spans="1:11" s="43" customFormat="1" ht="13" x14ac:dyDescent="0.3">
      <c r="A18" s="162" t="s">
        <v>533</v>
      </c>
      <c r="B18" s="71">
        <f>SUM(B7:B17)</f>
        <v>69</v>
      </c>
      <c r="C18" s="40">
        <f>B18/1806</f>
        <v>3.8205980066445183E-2</v>
      </c>
      <c r="D18" s="71">
        <f>SUM(D7:D17)</f>
        <v>65</v>
      </c>
      <c r="E18" s="41">
        <f>D18/1498</f>
        <v>4.3391188251001335E-2</v>
      </c>
      <c r="F18" s="77">
        <f>SUM(F7:F17)</f>
        <v>613</v>
      </c>
      <c r="G18" s="42">
        <f>F18/14011</f>
        <v>4.375133823424452E-2</v>
      </c>
      <c r="H18" s="71">
        <f>SUM(H7:H17)</f>
        <v>701</v>
      </c>
      <c r="I18" s="41">
        <f>H18/12228</f>
        <v>5.7327445207719985E-2</v>
      </c>
      <c r="J18" s="37">
        <f>IF(D18=0, "-", IF((B18-D18)/D18&lt;10, (B18-D18)/D18, "&gt;999%"))</f>
        <v>6.1538461538461542E-2</v>
      </c>
      <c r="K18" s="38">
        <f>IF(H18=0, "-", IF((F18-H18)/H18&lt;10, (F18-H18)/H18, "&gt;999%"))</f>
        <v>-0.12553495007132667</v>
      </c>
    </row>
    <row r="19" spans="1:11" x14ac:dyDescent="0.25">
      <c r="B19" s="83"/>
      <c r="D19" s="83"/>
      <c r="F19" s="83"/>
      <c r="H19" s="83"/>
    </row>
    <row r="20" spans="1:11" s="43" customFormat="1" ht="13" x14ac:dyDescent="0.3">
      <c r="A20" s="162" t="s">
        <v>533</v>
      </c>
      <c r="B20" s="71">
        <v>69</v>
      </c>
      <c r="C20" s="40">
        <f>B20/1806</f>
        <v>3.8205980066445183E-2</v>
      </c>
      <c r="D20" s="71">
        <v>65</v>
      </c>
      <c r="E20" s="41">
        <f>D20/1498</f>
        <v>4.3391188251001335E-2</v>
      </c>
      <c r="F20" s="77">
        <v>613</v>
      </c>
      <c r="G20" s="42">
        <f>F20/14011</f>
        <v>4.375133823424452E-2</v>
      </c>
      <c r="H20" s="71">
        <v>701</v>
      </c>
      <c r="I20" s="41">
        <f>H20/12228</f>
        <v>5.7327445207719985E-2</v>
      </c>
      <c r="J20" s="37">
        <f>IF(D20=0, "-", IF((B20-D20)/D20&lt;10, (B20-D20)/D20, "&gt;999%"))</f>
        <v>6.1538461538461542E-2</v>
      </c>
      <c r="K20" s="38">
        <f>IF(H20=0, "-", IF((F20-H20)/H20&lt;10, (F20-H20)/H20, "&gt;999%"))</f>
        <v>-0.12553495007132667</v>
      </c>
    </row>
    <row r="21" spans="1:11" x14ac:dyDescent="0.25">
      <c r="B21" s="83"/>
      <c r="D21" s="83"/>
      <c r="F21" s="83"/>
      <c r="H21" s="83"/>
    </row>
    <row r="22" spans="1:11" ht="15.5" x14ac:dyDescent="0.35">
      <c r="A22" s="164" t="s">
        <v>103</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130</v>
      </c>
      <c r="B24" s="61" t="s">
        <v>12</v>
      </c>
      <c r="C24" s="62" t="s">
        <v>13</v>
      </c>
      <c r="D24" s="61" t="s">
        <v>12</v>
      </c>
      <c r="E24" s="63" t="s">
        <v>13</v>
      </c>
      <c r="F24" s="62" t="s">
        <v>12</v>
      </c>
      <c r="G24" s="62" t="s">
        <v>13</v>
      </c>
      <c r="H24" s="61" t="s">
        <v>12</v>
      </c>
      <c r="I24" s="63" t="s">
        <v>13</v>
      </c>
      <c r="J24" s="61"/>
      <c r="K24" s="63"/>
    </row>
    <row r="25" spans="1:11" x14ac:dyDescent="0.25">
      <c r="A25" s="7" t="s">
        <v>305</v>
      </c>
      <c r="B25" s="65">
        <v>2</v>
      </c>
      <c r="C25" s="34">
        <f>IF(B49=0, "-", B25/B49)</f>
        <v>8.4388185654008432E-3</v>
      </c>
      <c r="D25" s="65">
        <v>0</v>
      </c>
      <c r="E25" s="9">
        <f>IF(D49=0, "-", D25/D49)</f>
        <v>0</v>
      </c>
      <c r="F25" s="81">
        <v>38</v>
      </c>
      <c r="G25" s="34">
        <f>IF(F49=0, "-", F25/F49)</f>
        <v>2.0320855614973262E-2</v>
      </c>
      <c r="H25" s="65">
        <v>0</v>
      </c>
      <c r="I25" s="9">
        <f>IF(H49=0, "-", H25/H49)</f>
        <v>0</v>
      </c>
      <c r="J25" s="8" t="str">
        <f t="shared" ref="J25:J47" si="2">IF(D25=0, "-", IF((B25-D25)/D25&lt;10, (B25-D25)/D25, "&gt;999%"))</f>
        <v>-</v>
      </c>
      <c r="K25" s="9" t="str">
        <f t="shared" ref="K25:K47" si="3">IF(H25=0, "-", IF((F25-H25)/H25&lt;10, (F25-H25)/H25, "&gt;999%"))</f>
        <v>-</v>
      </c>
    </row>
    <row r="26" spans="1:11" x14ac:dyDescent="0.25">
      <c r="A26" s="7" t="s">
        <v>306</v>
      </c>
      <c r="B26" s="65">
        <v>0</v>
      </c>
      <c r="C26" s="34">
        <f>IF(B49=0, "-", B26/B49)</f>
        <v>0</v>
      </c>
      <c r="D26" s="65">
        <v>0</v>
      </c>
      <c r="E26" s="9">
        <f>IF(D49=0, "-", D26/D49)</f>
        <v>0</v>
      </c>
      <c r="F26" s="81">
        <v>0</v>
      </c>
      <c r="G26" s="34">
        <f>IF(F49=0, "-", F26/F49)</f>
        <v>0</v>
      </c>
      <c r="H26" s="65">
        <v>8</v>
      </c>
      <c r="I26" s="9">
        <f>IF(H49=0, "-", H26/H49)</f>
        <v>5.3511705685618726E-3</v>
      </c>
      <c r="J26" s="8" t="str">
        <f t="shared" si="2"/>
        <v>-</v>
      </c>
      <c r="K26" s="9">
        <f t="shared" si="3"/>
        <v>-1</v>
      </c>
    </row>
    <row r="27" spans="1:11" x14ac:dyDescent="0.25">
      <c r="A27" s="7" t="s">
        <v>307</v>
      </c>
      <c r="B27" s="65">
        <v>16</v>
      </c>
      <c r="C27" s="34">
        <f>IF(B49=0, "-", B27/B49)</f>
        <v>6.7510548523206745E-2</v>
      </c>
      <c r="D27" s="65">
        <v>24</v>
      </c>
      <c r="E27" s="9">
        <f>IF(D49=0, "-", D27/D49)</f>
        <v>0.13714285714285715</v>
      </c>
      <c r="F27" s="81">
        <v>144</v>
      </c>
      <c r="G27" s="34">
        <f>IF(F49=0, "-", F27/F49)</f>
        <v>7.7005347593582893E-2</v>
      </c>
      <c r="H27" s="65">
        <v>70</v>
      </c>
      <c r="I27" s="9">
        <f>IF(H49=0, "-", H27/H49)</f>
        <v>4.6822742474916385E-2</v>
      </c>
      <c r="J27" s="8">
        <f t="shared" si="2"/>
        <v>-0.33333333333333331</v>
      </c>
      <c r="K27" s="9">
        <f t="shared" si="3"/>
        <v>1.0571428571428572</v>
      </c>
    </row>
    <row r="28" spans="1:11" x14ac:dyDescent="0.25">
      <c r="A28" s="7" t="s">
        <v>308</v>
      </c>
      <c r="B28" s="65">
        <v>5</v>
      </c>
      <c r="C28" s="34">
        <f>IF(B49=0, "-", B28/B49)</f>
        <v>2.1097046413502109E-2</v>
      </c>
      <c r="D28" s="65">
        <v>4</v>
      </c>
      <c r="E28" s="9">
        <f>IF(D49=0, "-", D28/D49)</f>
        <v>2.2857142857142857E-2</v>
      </c>
      <c r="F28" s="81">
        <v>43</v>
      </c>
      <c r="G28" s="34">
        <f>IF(F49=0, "-", F28/F49)</f>
        <v>2.2994652406417113E-2</v>
      </c>
      <c r="H28" s="65">
        <v>41</v>
      </c>
      <c r="I28" s="9">
        <f>IF(H49=0, "-", H28/H49)</f>
        <v>2.7424749163879599E-2</v>
      </c>
      <c r="J28" s="8">
        <f t="shared" si="2"/>
        <v>0.25</v>
      </c>
      <c r="K28" s="9">
        <f t="shared" si="3"/>
        <v>4.878048780487805E-2</v>
      </c>
    </row>
    <row r="29" spans="1:11" x14ac:dyDescent="0.25">
      <c r="A29" s="7" t="s">
        <v>309</v>
      </c>
      <c r="B29" s="65">
        <v>16</v>
      </c>
      <c r="C29" s="34">
        <f>IF(B49=0, "-", B29/B49)</f>
        <v>6.7510548523206745E-2</v>
      </c>
      <c r="D29" s="65">
        <v>21</v>
      </c>
      <c r="E29" s="9">
        <f>IF(D49=0, "-", D29/D49)</f>
        <v>0.12</v>
      </c>
      <c r="F29" s="81">
        <v>143</v>
      </c>
      <c r="G29" s="34">
        <f>IF(F49=0, "-", F29/F49)</f>
        <v>7.6470588235294124E-2</v>
      </c>
      <c r="H29" s="65">
        <v>174</v>
      </c>
      <c r="I29" s="9">
        <f>IF(H49=0, "-", H29/H49)</f>
        <v>0.11638795986622073</v>
      </c>
      <c r="J29" s="8">
        <f t="shared" si="2"/>
        <v>-0.23809523809523808</v>
      </c>
      <c r="K29" s="9">
        <f t="shared" si="3"/>
        <v>-0.17816091954022989</v>
      </c>
    </row>
    <row r="30" spans="1:11" x14ac:dyDescent="0.25">
      <c r="A30" s="7" t="s">
        <v>310</v>
      </c>
      <c r="B30" s="65">
        <v>3</v>
      </c>
      <c r="C30" s="34">
        <f>IF(B49=0, "-", B30/B49)</f>
        <v>1.2658227848101266E-2</v>
      </c>
      <c r="D30" s="65">
        <v>2</v>
      </c>
      <c r="E30" s="9">
        <f>IF(D49=0, "-", D30/D49)</f>
        <v>1.1428571428571429E-2</v>
      </c>
      <c r="F30" s="81">
        <v>16</v>
      </c>
      <c r="G30" s="34">
        <f>IF(F49=0, "-", F30/F49)</f>
        <v>8.5561497326203211E-3</v>
      </c>
      <c r="H30" s="65">
        <v>20</v>
      </c>
      <c r="I30" s="9">
        <f>IF(H49=0, "-", H30/H49)</f>
        <v>1.3377926421404682E-2</v>
      </c>
      <c r="J30" s="8">
        <f t="shared" si="2"/>
        <v>0.5</v>
      </c>
      <c r="K30" s="9">
        <f t="shared" si="3"/>
        <v>-0.2</v>
      </c>
    </row>
    <row r="31" spans="1:11" x14ac:dyDescent="0.25">
      <c r="A31" s="7" t="s">
        <v>311</v>
      </c>
      <c r="B31" s="65">
        <v>16</v>
      </c>
      <c r="C31" s="34">
        <f>IF(B49=0, "-", B31/B49)</f>
        <v>6.7510548523206745E-2</v>
      </c>
      <c r="D31" s="65">
        <v>18</v>
      </c>
      <c r="E31" s="9">
        <f>IF(D49=0, "-", D31/D49)</f>
        <v>0.10285714285714286</v>
      </c>
      <c r="F31" s="81">
        <v>160</v>
      </c>
      <c r="G31" s="34">
        <f>IF(F49=0, "-", F31/F49)</f>
        <v>8.5561497326203204E-2</v>
      </c>
      <c r="H31" s="65">
        <v>131</v>
      </c>
      <c r="I31" s="9">
        <f>IF(H49=0, "-", H31/H49)</f>
        <v>8.7625418060200674E-2</v>
      </c>
      <c r="J31" s="8">
        <f t="shared" si="2"/>
        <v>-0.1111111111111111</v>
      </c>
      <c r="K31" s="9">
        <f t="shared" si="3"/>
        <v>0.22137404580152673</v>
      </c>
    </row>
    <row r="32" spans="1:11" x14ac:dyDescent="0.25">
      <c r="A32" s="7" t="s">
        <v>312</v>
      </c>
      <c r="B32" s="65">
        <v>35</v>
      </c>
      <c r="C32" s="34">
        <f>IF(B49=0, "-", B32/B49)</f>
        <v>0.14767932489451477</v>
      </c>
      <c r="D32" s="65">
        <v>22</v>
      </c>
      <c r="E32" s="9">
        <f>IF(D49=0, "-", D32/D49)</f>
        <v>0.12571428571428572</v>
      </c>
      <c r="F32" s="81">
        <v>204</v>
      </c>
      <c r="G32" s="34">
        <f>IF(F49=0, "-", F32/F49)</f>
        <v>0.10909090909090909</v>
      </c>
      <c r="H32" s="65">
        <v>312</v>
      </c>
      <c r="I32" s="9">
        <f>IF(H49=0, "-", H32/H49)</f>
        <v>0.20869565217391303</v>
      </c>
      <c r="J32" s="8">
        <f t="shared" si="2"/>
        <v>0.59090909090909094</v>
      </c>
      <c r="K32" s="9">
        <f t="shared" si="3"/>
        <v>-0.34615384615384615</v>
      </c>
    </row>
    <row r="33" spans="1:11" x14ac:dyDescent="0.25">
      <c r="A33" s="7" t="s">
        <v>313</v>
      </c>
      <c r="B33" s="65">
        <v>0</v>
      </c>
      <c r="C33" s="34">
        <f>IF(B49=0, "-", B33/B49)</f>
        <v>0</v>
      </c>
      <c r="D33" s="65">
        <v>1</v>
      </c>
      <c r="E33" s="9">
        <f>IF(D49=0, "-", D33/D49)</f>
        <v>5.7142857142857143E-3</v>
      </c>
      <c r="F33" s="81">
        <v>9</v>
      </c>
      <c r="G33" s="34">
        <f>IF(F49=0, "-", F33/F49)</f>
        <v>4.8128342245989308E-3</v>
      </c>
      <c r="H33" s="65">
        <v>22</v>
      </c>
      <c r="I33" s="9">
        <f>IF(H49=0, "-", H33/H49)</f>
        <v>1.471571906354515E-2</v>
      </c>
      <c r="J33" s="8">
        <f t="shared" si="2"/>
        <v>-1</v>
      </c>
      <c r="K33" s="9">
        <f t="shared" si="3"/>
        <v>-0.59090909090909094</v>
      </c>
    </row>
    <row r="34" spans="1:11" x14ac:dyDescent="0.25">
      <c r="A34" s="7" t="s">
        <v>314</v>
      </c>
      <c r="B34" s="65">
        <v>18</v>
      </c>
      <c r="C34" s="34">
        <f>IF(B49=0, "-", B34/B49)</f>
        <v>7.5949367088607597E-2</v>
      </c>
      <c r="D34" s="65">
        <v>5</v>
      </c>
      <c r="E34" s="9">
        <f>IF(D49=0, "-", D34/D49)</f>
        <v>2.8571428571428571E-2</v>
      </c>
      <c r="F34" s="81">
        <v>308</v>
      </c>
      <c r="G34" s="34">
        <f>IF(F49=0, "-", F34/F49)</f>
        <v>0.16470588235294117</v>
      </c>
      <c r="H34" s="65">
        <v>125</v>
      </c>
      <c r="I34" s="9">
        <f>IF(H49=0, "-", H34/H49)</f>
        <v>8.3612040133779264E-2</v>
      </c>
      <c r="J34" s="8">
        <f t="shared" si="2"/>
        <v>2.6</v>
      </c>
      <c r="K34" s="9">
        <f t="shared" si="3"/>
        <v>1.464</v>
      </c>
    </row>
    <row r="35" spans="1:11" x14ac:dyDescent="0.25">
      <c r="A35" s="7" t="s">
        <v>315</v>
      </c>
      <c r="B35" s="65">
        <v>13</v>
      </c>
      <c r="C35" s="34">
        <f>IF(B49=0, "-", B35/B49)</f>
        <v>5.4852320675105488E-2</v>
      </c>
      <c r="D35" s="65">
        <v>15</v>
      </c>
      <c r="E35" s="9">
        <f>IF(D49=0, "-", D35/D49)</f>
        <v>8.5714285714285715E-2</v>
      </c>
      <c r="F35" s="81">
        <v>64</v>
      </c>
      <c r="G35" s="34">
        <f>IF(F49=0, "-", F35/F49)</f>
        <v>3.4224598930481284E-2</v>
      </c>
      <c r="H35" s="65">
        <v>120</v>
      </c>
      <c r="I35" s="9">
        <f>IF(H49=0, "-", H35/H49)</f>
        <v>8.0267558528428096E-2</v>
      </c>
      <c r="J35" s="8">
        <f t="shared" si="2"/>
        <v>-0.13333333333333333</v>
      </c>
      <c r="K35" s="9">
        <f t="shared" si="3"/>
        <v>-0.46666666666666667</v>
      </c>
    </row>
    <row r="36" spans="1:11" x14ac:dyDescent="0.25">
      <c r="A36" s="7" t="s">
        <v>316</v>
      </c>
      <c r="B36" s="65">
        <v>18</v>
      </c>
      <c r="C36" s="34">
        <f>IF(B49=0, "-", B36/B49)</f>
        <v>7.5949367088607597E-2</v>
      </c>
      <c r="D36" s="65">
        <v>4</v>
      </c>
      <c r="E36" s="9">
        <f>IF(D49=0, "-", D36/D49)</f>
        <v>2.2857142857142857E-2</v>
      </c>
      <c r="F36" s="81">
        <v>108</v>
      </c>
      <c r="G36" s="34">
        <f>IF(F49=0, "-", F36/F49)</f>
        <v>5.7754010695187166E-2</v>
      </c>
      <c r="H36" s="65">
        <v>88</v>
      </c>
      <c r="I36" s="9">
        <f>IF(H49=0, "-", H36/H49)</f>
        <v>5.8862876254180602E-2</v>
      </c>
      <c r="J36" s="8">
        <f t="shared" si="2"/>
        <v>3.5</v>
      </c>
      <c r="K36" s="9">
        <f t="shared" si="3"/>
        <v>0.22727272727272727</v>
      </c>
    </row>
    <row r="37" spans="1:11" x14ac:dyDescent="0.25">
      <c r="A37" s="7" t="s">
        <v>317</v>
      </c>
      <c r="B37" s="65">
        <v>12</v>
      </c>
      <c r="C37" s="34">
        <f>IF(B49=0, "-", B37/B49)</f>
        <v>5.0632911392405063E-2</v>
      </c>
      <c r="D37" s="65">
        <v>0</v>
      </c>
      <c r="E37" s="9">
        <f>IF(D49=0, "-", D37/D49)</f>
        <v>0</v>
      </c>
      <c r="F37" s="81">
        <v>60</v>
      </c>
      <c r="G37" s="34">
        <f>IF(F49=0, "-", F37/F49)</f>
        <v>3.2085561497326207E-2</v>
      </c>
      <c r="H37" s="65">
        <v>1</v>
      </c>
      <c r="I37" s="9">
        <f>IF(H49=0, "-", H37/H49)</f>
        <v>6.6889632107023408E-4</v>
      </c>
      <c r="J37" s="8" t="str">
        <f t="shared" si="2"/>
        <v>-</v>
      </c>
      <c r="K37" s="9" t="str">
        <f t="shared" si="3"/>
        <v>&gt;999%</v>
      </c>
    </row>
    <row r="38" spans="1:11" x14ac:dyDescent="0.25">
      <c r="A38" s="7" t="s">
        <v>318</v>
      </c>
      <c r="B38" s="65">
        <v>0</v>
      </c>
      <c r="C38" s="34">
        <f>IF(B49=0, "-", B38/B49)</f>
        <v>0</v>
      </c>
      <c r="D38" s="65">
        <v>0</v>
      </c>
      <c r="E38" s="9">
        <f>IF(D49=0, "-", D38/D49)</f>
        <v>0</v>
      </c>
      <c r="F38" s="81">
        <v>4</v>
      </c>
      <c r="G38" s="34">
        <f>IF(F49=0, "-", F38/F49)</f>
        <v>2.1390374331550803E-3</v>
      </c>
      <c r="H38" s="65">
        <v>6</v>
      </c>
      <c r="I38" s="9">
        <f>IF(H49=0, "-", H38/H49)</f>
        <v>4.0133779264214043E-3</v>
      </c>
      <c r="J38" s="8" t="str">
        <f t="shared" si="2"/>
        <v>-</v>
      </c>
      <c r="K38" s="9">
        <f t="shared" si="3"/>
        <v>-0.33333333333333331</v>
      </c>
    </row>
    <row r="39" spans="1:11" x14ac:dyDescent="0.25">
      <c r="A39" s="7" t="s">
        <v>319</v>
      </c>
      <c r="B39" s="65">
        <v>0</v>
      </c>
      <c r="C39" s="34">
        <f>IF(B49=0, "-", B39/B49)</f>
        <v>0</v>
      </c>
      <c r="D39" s="65">
        <v>0</v>
      </c>
      <c r="E39" s="9">
        <f>IF(D49=0, "-", D39/D49)</f>
        <v>0</v>
      </c>
      <c r="F39" s="81">
        <v>6</v>
      </c>
      <c r="G39" s="34">
        <f>IF(F49=0, "-", F39/F49)</f>
        <v>3.2085561497326204E-3</v>
      </c>
      <c r="H39" s="65">
        <v>6</v>
      </c>
      <c r="I39" s="9">
        <f>IF(H49=0, "-", H39/H49)</f>
        <v>4.0133779264214043E-3</v>
      </c>
      <c r="J39" s="8" t="str">
        <f t="shared" si="2"/>
        <v>-</v>
      </c>
      <c r="K39" s="9">
        <f t="shared" si="3"/>
        <v>0</v>
      </c>
    </row>
    <row r="40" spans="1:11" x14ac:dyDescent="0.25">
      <c r="A40" s="7" t="s">
        <v>320</v>
      </c>
      <c r="B40" s="65">
        <v>5</v>
      </c>
      <c r="C40" s="34">
        <f>IF(B49=0, "-", B40/B49)</f>
        <v>2.1097046413502109E-2</v>
      </c>
      <c r="D40" s="65">
        <v>6</v>
      </c>
      <c r="E40" s="9">
        <f>IF(D49=0, "-", D40/D49)</f>
        <v>3.4285714285714287E-2</v>
      </c>
      <c r="F40" s="81">
        <v>59</v>
      </c>
      <c r="G40" s="34">
        <f>IF(F49=0, "-", F40/F49)</f>
        <v>3.155080213903743E-2</v>
      </c>
      <c r="H40" s="65">
        <v>56</v>
      </c>
      <c r="I40" s="9">
        <f>IF(H49=0, "-", H40/H49)</f>
        <v>3.7458193979933108E-2</v>
      </c>
      <c r="J40" s="8">
        <f t="shared" si="2"/>
        <v>-0.16666666666666666</v>
      </c>
      <c r="K40" s="9">
        <f t="shared" si="3"/>
        <v>5.3571428571428568E-2</v>
      </c>
    </row>
    <row r="41" spans="1:11" x14ac:dyDescent="0.25">
      <c r="A41" s="7" t="s">
        <v>321</v>
      </c>
      <c r="B41" s="65">
        <v>29</v>
      </c>
      <c r="C41" s="34">
        <f>IF(B49=0, "-", B41/B49)</f>
        <v>0.12236286919831224</v>
      </c>
      <c r="D41" s="65">
        <v>0</v>
      </c>
      <c r="E41" s="9">
        <f>IF(D49=0, "-", D41/D49)</f>
        <v>0</v>
      </c>
      <c r="F41" s="81">
        <v>133</v>
      </c>
      <c r="G41" s="34">
        <f>IF(F49=0, "-", F41/F49)</f>
        <v>7.1122994652406415E-2</v>
      </c>
      <c r="H41" s="65">
        <v>0</v>
      </c>
      <c r="I41" s="9">
        <f>IF(H49=0, "-", H41/H49)</f>
        <v>0</v>
      </c>
      <c r="J41" s="8" t="str">
        <f t="shared" si="2"/>
        <v>-</v>
      </c>
      <c r="K41" s="9" t="str">
        <f t="shared" si="3"/>
        <v>-</v>
      </c>
    </row>
    <row r="42" spans="1:11" x14ac:dyDescent="0.25">
      <c r="A42" s="7" t="s">
        <v>322</v>
      </c>
      <c r="B42" s="65">
        <v>0</v>
      </c>
      <c r="C42" s="34">
        <f>IF(B49=0, "-", B42/B49)</f>
        <v>0</v>
      </c>
      <c r="D42" s="65">
        <v>15</v>
      </c>
      <c r="E42" s="9">
        <f>IF(D49=0, "-", D42/D49)</f>
        <v>8.5714285714285715E-2</v>
      </c>
      <c r="F42" s="81">
        <v>28</v>
      </c>
      <c r="G42" s="34">
        <f>IF(F49=0, "-", F42/F49)</f>
        <v>1.4973262032085561E-2</v>
      </c>
      <c r="H42" s="65">
        <v>119</v>
      </c>
      <c r="I42" s="9">
        <f>IF(H49=0, "-", H42/H49)</f>
        <v>7.9598662207357854E-2</v>
      </c>
      <c r="J42" s="8">
        <f t="shared" si="2"/>
        <v>-1</v>
      </c>
      <c r="K42" s="9">
        <f t="shared" si="3"/>
        <v>-0.76470588235294112</v>
      </c>
    </row>
    <row r="43" spans="1:11" x14ac:dyDescent="0.25">
      <c r="A43" s="7" t="s">
        <v>323</v>
      </c>
      <c r="B43" s="65">
        <v>1</v>
      </c>
      <c r="C43" s="34">
        <f>IF(B49=0, "-", B43/B49)</f>
        <v>4.2194092827004216E-3</v>
      </c>
      <c r="D43" s="65">
        <v>2</v>
      </c>
      <c r="E43" s="9">
        <f>IF(D49=0, "-", D43/D49)</f>
        <v>1.1428571428571429E-2</v>
      </c>
      <c r="F43" s="81">
        <v>2</v>
      </c>
      <c r="G43" s="34">
        <f>IF(F49=0, "-", F43/F49)</f>
        <v>1.0695187165775401E-3</v>
      </c>
      <c r="H43" s="65">
        <v>4</v>
      </c>
      <c r="I43" s="9">
        <f>IF(H49=0, "-", H43/H49)</f>
        <v>2.6755852842809363E-3</v>
      </c>
      <c r="J43" s="8">
        <f t="shared" si="2"/>
        <v>-0.5</v>
      </c>
      <c r="K43" s="9">
        <f t="shared" si="3"/>
        <v>-0.5</v>
      </c>
    </row>
    <row r="44" spans="1:11" x14ac:dyDescent="0.25">
      <c r="A44" s="7" t="s">
        <v>324</v>
      </c>
      <c r="B44" s="65">
        <v>0</v>
      </c>
      <c r="C44" s="34">
        <f>IF(B49=0, "-", B44/B49)</f>
        <v>0</v>
      </c>
      <c r="D44" s="65">
        <v>1</v>
      </c>
      <c r="E44" s="9">
        <f>IF(D49=0, "-", D44/D49)</f>
        <v>5.7142857142857143E-3</v>
      </c>
      <c r="F44" s="81">
        <v>7</v>
      </c>
      <c r="G44" s="34">
        <f>IF(F49=0, "-", F44/F49)</f>
        <v>3.7433155080213902E-3</v>
      </c>
      <c r="H44" s="65">
        <v>27</v>
      </c>
      <c r="I44" s="9">
        <f>IF(H49=0, "-", H44/H49)</f>
        <v>1.8060200668896322E-2</v>
      </c>
      <c r="J44" s="8">
        <f t="shared" si="2"/>
        <v>-1</v>
      </c>
      <c r="K44" s="9">
        <f t="shared" si="3"/>
        <v>-0.7407407407407407</v>
      </c>
    </row>
    <row r="45" spans="1:11" x14ac:dyDescent="0.25">
      <c r="A45" s="7" t="s">
        <v>325</v>
      </c>
      <c r="B45" s="65">
        <v>8</v>
      </c>
      <c r="C45" s="34">
        <f>IF(B49=0, "-", B45/B49)</f>
        <v>3.3755274261603373E-2</v>
      </c>
      <c r="D45" s="65">
        <v>9</v>
      </c>
      <c r="E45" s="9">
        <f>IF(D49=0, "-", D45/D49)</f>
        <v>5.1428571428571428E-2</v>
      </c>
      <c r="F45" s="81">
        <v>71</v>
      </c>
      <c r="G45" s="34">
        <f>IF(F49=0, "-", F45/F49)</f>
        <v>3.7967914438502677E-2</v>
      </c>
      <c r="H45" s="65">
        <v>97</v>
      </c>
      <c r="I45" s="9">
        <f>IF(H49=0, "-", H45/H49)</f>
        <v>6.488294314381271E-2</v>
      </c>
      <c r="J45" s="8">
        <f t="shared" si="2"/>
        <v>-0.1111111111111111</v>
      </c>
      <c r="K45" s="9">
        <f t="shared" si="3"/>
        <v>-0.26804123711340205</v>
      </c>
    </row>
    <row r="46" spans="1:11" x14ac:dyDescent="0.25">
      <c r="A46" s="7" t="s">
        <v>326</v>
      </c>
      <c r="B46" s="65">
        <v>20</v>
      </c>
      <c r="C46" s="34">
        <f>IF(B49=0, "-", B46/B49)</f>
        <v>8.4388185654008435E-2</v>
      </c>
      <c r="D46" s="65">
        <v>0</v>
      </c>
      <c r="E46" s="9">
        <f>IF(D49=0, "-", D46/D49)</f>
        <v>0</v>
      </c>
      <c r="F46" s="81">
        <v>116</v>
      </c>
      <c r="G46" s="34">
        <f>IF(F49=0, "-", F46/F49)</f>
        <v>6.2032085561497328E-2</v>
      </c>
      <c r="H46" s="65">
        <v>0</v>
      </c>
      <c r="I46" s="9">
        <f>IF(H49=0, "-", H46/H49)</f>
        <v>0</v>
      </c>
      <c r="J46" s="8" t="str">
        <f t="shared" si="2"/>
        <v>-</v>
      </c>
      <c r="K46" s="9" t="str">
        <f t="shared" si="3"/>
        <v>-</v>
      </c>
    </row>
    <row r="47" spans="1:11" x14ac:dyDescent="0.25">
      <c r="A47" s="7" t="s">
        <v>327</v>
      </c>
      <c r="B47" s="65">
        <v>20</v>
      </c>
      <c r="C47" s="34">
        <f>IF(B49=0, "-", B47/B49)</f>
        <v>8.4388185654008435E-2</v>
      </c>
      <c r="D47" s="65">
        <v>26</v>
      </c>
      <c r="E47" s="9">
        <f>IF(D49=0, "-", D47/D49)</f>
        <v>0.14857142857142858</v>
      </c>
      <c r="F47" s="81">
        <v>147</v>
      </c>
      <c r="G47" s="34">
        <f>IF(F49=0, "-", F47/F49)</f>
        <v>7.8609625668449201E-2</v>
      </c>
      <c r="H47" s="65">
        <v>68</v>
      </c>
      <c r="I47" s="9">
        <f>IF(H49=0, "-", H47/H49)</f>
        <v>4.5484949832775921E-2</v>
      </c>
      <c r="J47" s="8">
        <f t="shared" si="2"/>
        <v>-0.23076923076923078</v>
      </c>
      <c r="K47" s="9">
        <f t="shared" si="3"/>
        <v>1.161764705882353</v>
      </c>
    </row>
    <row r="48" spans="1:11" x14ac:dyDescent="0.25">
      <c r="A48" s="2"/>
      <c r="B48" s="68"/>
      <c r="C48" s="33"/>
      <c r="D48" s="68"/>
      <c r="E48" s="6"/>
      <c r="F48" s="82"/>
      <c r="G48" s="33"/>
      <c r="H48" s="68"/>
      <c r="I48" s="6"/>
      <c r="J48" s="5"/>
      <c r="K48" s="6"/>
    </row>
    <row r="49" spans="1:11" s="43" customFormat="1" ht="13" x14ac:dyDescent="0.3">
      <c r="A49" s="162" t="s">
        <v>532</v>
      </c>
      <c r="B49" s="71">
        <f>SUM(B25:B48)</f>
        <v>237</v>
      </c>
      <c r="C49" s="40">
        <f>B49/1806</f>
        <v>0.13122923588039867</v>
      </c>
      <c r="D49" s="71">
        <f>SUM(D25:D48)</f>
        <v>175</v>
      </c>
      <c r="E49" s="41">
        <f>D49/1498</f>
        <v>0.11682242990654206</v>
      </c>
      <c r="F49" s="77">
        <f>SUM(F25:F48)</f>
        <v>1870</v>
      </c>
      <c r="G49" s="42">
        <f>F49/14011</f>
        <v>0.13346656198701021</v>
      </c>
      <c r="H49" s="71">
        <f>SUM(H25:H48)</f>
        <v>1495</v>
      </c>
      <c r="I49" s="41">
        <f>H49/12228</f>
        <v>0.12226038599934576</v>
      </c>
      <c r="J49" s="37">
        <f>IF(D49=0, "-", IF((B49-D49)/D49&lt;10, (B49-D49)/D49, "&gt;999%"))</f>
        <v>0.35428571428571426</v>
      </c>
      <c r="K49" s="38">
        <f>IF(H49=0, "-", IF((F49-H49)/H49&lt;10, (F49-H49)/H49, "&gt;999%"))</f>
        <v>0.25083612040133779</v>
      </c>
    </row>
    <row r="50" spans="1:11" x14ac:dyDescent="0.25">
      <c r="B50" s="83"/>
      <c r="D50" s="83"/>
      <c r="F50" s="83"/>
      <c r="H50" s="83"/>
    </row>
    <row r="51" spans="1:11" ht="13" x14ac:dyDescent="0.3">
      <c r="A51" s="163" t="s">
        <v>131</v>
      </c>
      <c r="B51" s="61" t="s">
        <v>12</v>
      </c>
      <c r="C51" s="62" t="s">
        <v>13</v>
      </c>
      <c r="D51" s="61" t="s">
        <v>12</v>
      </c>
      <c r="E51" s="63" t="s">
        <v>13</v>
      </c>
      <c r="F51" s="62" t="s">
        <v>12</v>
      </c>
      <c r="G51" s="62" t="s">
        <v>13</v>
      </c>
      <c r="H51" s="61" t="s">
        <v>12</v>
      </c>
      <c r="I51" s="63" t="s">
        <v>13</v>
      </c>
      <c r="J51" s="61"/>
      <c r="K51" s="63"/>
    </row>
    <row r="52" spans="1:11" x14ac:dyDescent="0.25">
      <c r="A52" s="7" t="s">
        <v>328</v>
      </c>
      <c r="B52" s="65">
        <v>0</v>
      </c>
      <c r="C52" s="34">
        <f>IF(B67=0, "-", B52/B67)</f>
        <v>0</v>
      </c>
      <c r="D52" s="65">
        <v>0</v>
      </c>
      <c r="E52" s="9">
        <f>IF(D67=0, "-", D52/D67)</f>
        <v>0</v>
      </c>
      <c r="F52" s="81">
        <v>10</v>
      </c>
      <c r="G52" s="34">
        <f>IF(F67=0, "-", F52/F67)</f>
        <v>1.9646365422396856E-2</v>
      </c>
      <c r="H52" s="65">
        <v>0</v>
      </c>
      <c r="I52" s="9">
        <f>IF(H67=0, "-", H52/H67)</f>
        <v>0</v>
      </c>
      <c r="J52" s="8" t="str">
        <f t="shared" ref="J52:J65" si="4">IF(D52=0, "-", IF((B52-D52)/D52&lt;10, (B52-D52)/D52, "&gt;999%"))</f>
        <v>-</v>
      </c>
      <c r="K52" s="9" t="str">
        <f t="shared" ref="K52:K65" si="5">IF(H52=0, "-", IF((F52-H52)/H52&lt;10, (F52-H52)/H52, "&gt;999%"))</f>
        <v>-</v>
      </c>
    </row>
    <row r="53" spans="1:11" x14ac:dyDescent="0.25">
      <c r="A53" s="7" t="s">
        <v>329</v>
      </c>
      <c r="B53" s="65">
        <v>3</v>
      </c>
      <c r="C53" s="34">
        <f>IF(B67=0, "-", B53/B67)</f>
        <v>4.4776119402985072E-2</v>
      </c>
      <c r="D53" s="65">
        <v>2</v>
      </c>
      <c r="E53" s="9">
        <f>IF(D67=0, "-", D53/D67)</f>
        <v>5.8823529411764705E-2</v>
      </c>
      <c r="F53" s="81">
        <v>22</v>
      </c>
      <c r="G53" s="34">
        <f>IF(F67=0, "-", F53/F67)</f>
        <v>4.3222003929273084E-2</v>
      </c>
      <c r="H53" s="65">
        <v>13</v>
      </c>
      <c r="I53" s="9">
        <f>IF(H67=0, "-", H53/H67)</f>
        <v>4.1533546325878593E-2</v>
      </c>
      <c r="J53" s="8">
        <f t="shared" si="4"/>
        <v>0.5</v>
      </c>
      <c r="K53" s="9">
        <f t="shared" si="5"/>
        <v>0.69230769230769229</v>
      </c>
    </row>
    <row r="54" spans="1:11" x14ac:dyDescent="0.25">
      <c r="A54" s="7" t="s">
        <v>330</v>
      </c>
      <c r="B54" s="65">
        <v>7</v>
      </c>
      <c r="C54" s="34">
        <f>IF(B67=0, "-", B54/B67)</f>
        <v>0.1044776119402985</v>
      </c>
      <c r="D54" s="65">
        <v>12</v>
      </c>
      <c r="E54" s="9">
        <f>IF(D67=0, "-", D54/D67)</f>
        <v>0.35294117647058826</v>
      </c>
      <c r="F54" s="81">
        <v>61</v>
      </c>
      <c r="G54" s="34">
        <f>IF(F67=0, "-", F54/F67)</f>
        <v>0.11984282907662082</v>
      </c>
      <c r="H54" s="65">
        <v>56</v>
      </c>
      <c r="I54" s="9">
        <f>IF(H67=0, "-", H54/H67)</f>
        <v>0.17891373801916932</v>
      </c>
      <c r="J54" s="8">
        <f t="shared" si="4"/>
        <v>-0.41666666666666669</v>
      </c>
      <c r="K54" s="9">
        <f t="shared" si="5"/>
        <v>8.9285714285714288E-2</v>
      </c>
    </row>
    <row r="55" spans="1:11" x14ac:dyDescent="0.25">
      <c r="A55" s="7" t="s">
        <v>331</v>
      </c>
      <c r="B55" s="65">
        <v>12</v>
      </c>
      <c r="C55" s="34">
        <f>IF(B67=0, "-", B55/B67)</f>
        <v>0.17910447761194029</v>
      </c>
      <c r="D55" s="65">
        <v>0</v>
      </c>
      <c r="E55" s="9">
        <f>IF(D67=0, "-", D55/D67)</f>
        <v>0</v>
      </c>
      <c r="F55" s="81">
        <v>58</v>
      </c>
      <c r="G55" s="34">
        <f>IF(F67=0, "-", F55/F67)</f>
        <v>0.11394891944990176</v>
      </c>
      <c r="H55" s="65">
        <v>32</v>
      </c>
      <c r="I55" s="9">
        <f>IF(H67=0, "-", H55/H67)</f>
        <v>0.10223642172523961</v>
      </c>
      <c r="J55" s="8" t="str">
        <f t="shared" si="4"/>
        <v>-</v>
      </c>
      <c r="K55" s="9">
        <f t="shared" si="5"/>
        <v>0.8125</v>
      </c>
    </row>
    <row r="56" spans="1:11" x14ac:dyDescent="0.25">
      <c r="A56" s="7" t="s">
        <v>332</v>
      </c>
      <c r="B56" s="65">
        <v>0</v>
      </c>
      <c r="C56" s="34">
        <f>IF(B67=0, "-", B56/B67)</f>
        <v>0</v>
      </c>
      <c r="D56" s="65">
        <v>3</v>
      </c>
      <c r="E56" s="9">
        <f>IF(D67=0, "-", D56/D67)</f>
        <v>8.8235294117647065E-2</v>
      </c>
      <c r="F56" s="81">
        <v>4</v>
      </c>
      <c r="G56" s="34">
        <f>IF(F67=0, "-", F56/F67)</f>
        <v>7.8585461689587421E-3</v>
      </c>
      <c r="H56" s="65">
        <v>11</v>
      </c>
      <c r="I56" s="9">
        <f>IF(H67=0, "-", H56/H67)</f>
        <v>3.5143769968051117E-2</v>
      </c>
      <c r="J56" s="8">
        <f t="shared" si="4"/>
        <v>-1</v>
      </c>
      <c r="K56" s="9">
        <f t="shared" si="5"/>
        <v>-0.63636363636363635</v>
      </c>
    </row>
    <row r="57" spans="1:11" x14ac:dyDescent="0.25">
      <c r="A57" s="7" t="s">
        <v>333</v>
      </c>
      <c r="B57" s="65">
        <v>0</v>
      </c>
      <c r="C57" s="34">
        <f>IF(B67=0, "-", B57/B67)</f>
        <v>0</v>
      </c>
      <c r="D57" s="65">
        <v>1</v>
      </c>
      <c r="E57" s="9">
        <f>IF(D67=0, "-", D57/D67)</f>
        <v>2.9411764705882353E-2</v>
      </c>
      <c r="F57" s="81">
        <v>5</v>
      </c>
      <c r="G57" s="34">
        <f>IF(F67=0, "-", F57/F67)</f>
        <v>9.823182711198428E-3</v>
      </c>
      <c r="H57" s="65">
        <v>1</v>
      </c>
      <c r="I57" s="9">
        <f>IF(H67=0, "-", H57/H67)</f>
        <v>3.1948881789137379E-3</v>
      </c>
      <c r="J57" s="8">
        <f t="shared" si="4"/>
        <v>-1</v>
      </c>
      <c r="K57" s="9">
        <f t="shared" si="5"/>
        <v>4</v>
      </c>
    </row>
    <row r="58" spans="1:11" x14ac:dyDescent="0.25">
      <c r="A58" s="7" t="s">
        <v>334</v>
      </c>
      <c r="B58" s="65">
        <v>0</v>
      </c>
      <c r="C58" s="34">
        <f>IF(B67=0, "-", B58/B67)</f>
        <v>0</v>
      </c>
      <c r="D58" s="65">
        <v>0</v>
      </c>
      <c r="E58" s="9">
        <f>IF(D67=0, "-", D58/D67)</f>
        <v>0</v>
      </c>
      <c r="F58" s="81">
        <v>0</v>
      </c>
      <c r="G58" s="34">
        <f>IF(F67=0, "-", F58/F67)</f>
        <v>0</v>
      </c>
      <c r="H58" s="65">
        <v>8</v>
      </c>
      <c r="I58" s="9">
        <f>IF(H67=0, "-", H58/H67)</f>
        <v>2.5559105431309903E-2</v>
      </c>
      <c r="J58" s="8" t="str">
        <f t="shared" si="4"/>
        <v>-</v>
      </c>
      <c r="K58" s="9">
        <f t="shared" si="5"/>
        <v>-1</v>
      </c>
    </row>
    <row r="59" spans="1:11" x14ac:dyDescent="0.25">
      <c r="A59" s="7" t="s">
        <v>335</v>
      </c>
      <c r="B59" s="65">
        <v>9</v>
      </c>
      <c r="C59" s="34">
        <f>IF(B67=0, "-", B59/B67)</f>
        <v>0.13432835820895522</v>
      </c>
      <c r="D59" s="65">
        <v>1</v>
      </c>
      <c r="E59" s="9">
        <f>IF(D67=0, "-", D59/D67)</f>
        <v>2.9411764705882353E-2</v>
      </c>
      <c r="F59" s="81">
        <v>49</v>
      </c>
      <c r="G59" s="34">
        <f>IF(F67=0, "-", F59/F67)</f>
        <v>9.6267190569744601E-2</v>
      </c>
      <c r="H59" s="65">
        <v>14</v>
      </c>
      <c r="I59" s="9">
        <f>IF(H67=0, "-", H59/H67)</f>
        <v>4.472843450479233E-2</v>
      </c>
      <c r="J59" s="8">
        <f t="shared" si="4"/>
        <v>8</v>
      </c>
      <c r="K59" s="9">
        <f t="shared" si="5"/>
        <v>2.5</v>
      </c>
    </row>
    <row r="60" spans="1:11" x14ac:dyDescent="0.25">
      <c r="A60" s="7" t="s">
        <v>336</v>
      </c>
      <c r="B60" s="65">
        <v>6</v>
      </c>
      <c r="C60" s="34">
        <f>IF(B67=0, "-", B60/B67)</f>
        <v>8.9552238805970144E-2</v>
      </c>
      <c r="D60" s="65">
        <v>2</v>
      </c>
      <c r="E60" s="9">
        <f>IF(D67=0, "-", D60/D67)</f>
        <v>5.8823529411764705E-2</v>
      </c>
      <c r="F60" s="81">
        <v>36</v>
      </c>
      <c r="G60" s="34">
        <f>IF(F67=0, "-", F60/F67)</f>
        <v>7.072691552062868E-2</v>
      </c>
      <c r="H60" s="65">
        <v>23</v>
      </c>
      <c r="I60" s="9">
        <f>IF(H67=0, "-", H60/H67)</f>
        <v>7.3482428115015971E-2</v>
      </c>
      <c r="J60" s="8">
        <f t="shared" si="4"/>
        <v>2</v>
      </c>
      <c r="K60" s="9">
        <f t="shared" si="5"/>
        <v>0.56521739130434778</v>
      </c>
    </row>
    <row r="61" spans="1:11" x14ac:dyDescent="0.25">
      <c r="A61" s="7" t="s">
        <v>337</v>
      </c>
      <c r="B61" s="65">
        <v>3</v>
      </c>
      <c r="C61" s="34">
        <f>IF(B67=0, "-", B61/B67)</f>
        <v>4.4776119402985072E-2</v>
      </c>
      <c r="D61" s="65">
        <v>1</v>
      </c>
      <c r="E61" s="9">
        <f>IF(D67=0, "-", D61/D67)</f>
        <v>2.9411764705882353E-2</v>
      </c>
      <c r="F61" s="81">
        <v>18</v>
      </c>
      <c r="G61" s="34">
        <f>IF(F67=0, "-", F61/F67)</f>
        <v>3.536345776031434E-2</v>
      </c>
      <c r="H61" s="65">
        <v>12</v>
      </c>
      <c r="I61" s="9">
        <f>IF(H67=0, "-", H61/H67)</f>
        <v>3.8338658146964855E-2</v>
      </c>
      <c r="J61" s="8">
        <f t="shared" si="4"/>
        <v>2</v>
      </c>
      <c r="K61" s="9">
        <f t="shared" si="5"/>
        <v>0.5</v>
      </c>
    </row>
    <row r="62" spans="1:11" x14ac:dyDescent="0.25">
      <c r="A62" s="7" t="s">
        <v>338</v>
      </c>
      <c r="B62" s="65">
        <v>2</v>
      </c>
      <c r="C62" s="34">
        <f>IF(B67=0, "-", B62/B67)</f>
        <v>2.9850746268656716E-2</v>
      </c>
      <c r="D62" s="65">
        <v>1</v>
      </c>
      <c r="E62" s="9">
        <f>IF(D67=0, "-", D62/D67)</f>
        <v>2.9411764705882353E-2</v>
      </c>
      <c r="F62" s="81">
        <v>8</v>
      </c>
      <c r="G62" s="34">
        <f>IF(F67=0, "-", F62/F67)</f>
        <v>1.5717092337917484E-2</v>
      </c>
      <c r="H62" s="65">
        <v>26</v>
      </c>
      <c r="I62" s="9">
        <f>IF(H67=0, "-", H62/H67)</f>
        <v>8.3067092651757185E-2</v>
      </c>
      <c r="J62" s="8">
        <f t="shared" si="4"/>
        <v>1</v>
      </c>
      <c r="K62" s="9">
        <f t="shared" si="5"/>
        <v>-0.69230769230769229</v>
      </c>
    </row>
    <row r="63" spans="1:11" x14ac:dyDescent="0.25">
      <c r="A63" s="7" t="s">
        <v>339</v>
      </c>
      <c r="B63" s="65">
        <v>3</v>
      </c>
      <c r="C63" s="34">
        <f>IF(B67=0, "-", B63/B67)</f>
        <v>4.4776119402985072E-2</v>
      </c>
      <c r="D63" s="65">
        <v>1</v>
      </c>
      <c r="E63" s="9">
        <f>IF(D67=0, "-", D63/D67)</f>
        <v>2.9411764705882353E-2</v>
      </c>
      <c r="F63" s="81">
        <v>21</v>
      </c>
      <c r="G63" s="34">
        <f>IF(F67=0, "-", F63/F67)</f>
        <v>4.1257367387033402E-2</v>
      </c>
      <c r="H63" s="65">
        <v>12</v>
      </c>
      <c r="I63" s="9">
        <f>IF(H67=0, "-", H63/H67)</f>
        <v>3.8338658146964855E-2</v>
      </c>
      <c r="J63" s="8">
        <f t="shared" si="4"/>
        <v>2</v>
      </c>
      <c r="K63" s="9">
        <f t="shared" si="5"/>
        <v>0.75</v>
      </c>
    </row>
    <row r="64" spans="1:11" x14ac:dyDescent="0.25">
      <c r="A64" s="7" t="s">
        <v>340</v>
      </c>
      <c r="B64" s="65">
        <v>2</v>
      </c>
      <c r="C64" s="34">
        <f>IF(B67=0, "-", B64/B67)</f>
        <v>2.9850746268656716E-2</v>
      </c>
      <c r="D64" s="65">
        <v>0</v>
      </c>
      <c r="E64" s="9">
        <f>IF(D67=0, "-", D64/D67)</f>
        <v>0</v>
      </c>
      <c r="F64" s="81">
        <v>44</v>
      </c>
      <c r="G64" s="34">
        <f>IF(F67=0, "-", F64/F67)</f>
        <v>8.6444007858546168E-2</v>
      </c>
      <c r="H64" s="65">
        <v>0</v>
      </c>
      <c r="I64" s="9">
        <f>IF(H67=0, "-", H64/H67)</f>
        <v>0</v>
      </c>
      <c r="J64" s="8" t="str">
        <f t="shared" si="4"/>
        <v>-</v>
      </c>
      <c r="K64" s="9" t="str">
        <f t="shared" si="5"/>
        <v>-</v>
      </c>
    </row>
    <row r="65" spans="1:11" x14ac:dyDescent="0.25">
      <c r="A65" s="7" t="s">
        <v>341</v>
      </c>
      <c r="B65" s="65">
        <v>20</v>
      </c>
      <c r="C65" s="34">
        <f>IF(B67=0, "-", B65/B67)</f>
        <v>0.29850746268656714</v>
      </c>
      <c r="D65" s="65">
        <v>10</v>
      </c>
      <c r="E65" s="9">
        <f>IF(D67=0, "-", D65/D67)</f>
        <v>0.29411764705882354</v>
      </c>
      <c r="F65" s="81">
        <v>173</v>
      </c>
      <c r="G65" s="34">
        <f>IF(F67=0, "-", F65/F67)</f>
        <v>0.33988212180746563</v>
      </c>
      <c r="H65" s="65">
        <v>105</v>
      </c>
      <c r="I65" s="9">
        <f>IF(H67=0, "-", H65/H67)</f>
        <v>0.33546325878594252</v>
      </c>
      <c r="J65" s="8">
        <f t="shared" si="4"/>
        <v>1</v>
      </c>
      <c r="K65" s="9">
        <f t="shared" si="5"/>
        <v>0.64761904761904765</v>
      </c>
    </row>
    <row r="66" spans="1:11" x14ac:dyDescent="0.25">
      <c r="A66" s="2"/>
      <c r="B66" s="68"/>
      <c r="C66" s="33"/>
      <c r="D66" s="68"/>
      <c r="E66" s="6"/>
      <c r="F66" s="82"/>
      <c r="G66" s="33"/>
      <c r="H66" s="68"/>
      <c r="I66" s="6"/>
      <c r="J66" s="5"/>
      <c r="K66" s="6"/>
    </row>
    <row r="67" spans="1:11" s="43" customFormat="1" ht="13" x14ac:dyDescent="0.3">
      <c r="A67" s="162" t="s">
        <v>531</v>
      </c>
      <c r="B67" s="71">
        <f>SUM(B52:B66)</f>
        <v>67</v>
      </c>
      <c r="C67" s="40">
        <f>B67/1806</f>
        <v>3.709856035437431E-2</v>
      </c>
      <c r="D67" s="71">
        <f>SUM(D52:D66)</f>
        <v>34</v>
      </c>
      <c r="E67" s="41">
        <f>D67/1498</f>
        <v>2.2696929238985315E-2</v>
      </c>
      <c r="F67" s="77">
        <f>SUM(F52:F66)</f>
        <v>509</v>
      </c>
      <c r="G67" s="42">
        <f>F67/14011</f>
        <v>3.6328598957961603E-2</v>
      </c>
      <c r="H67" s="71">
        <f>SUM(H52:H66)</f>
        <v>313</v>
      </c>
      <c r="I67" s="41">
        <f>H67/12228</f>
        <v>2.5596990513575401E-2</v>
      </c>
      <c r="J67" s="37">
        <f>IF(D67=0, "-", IF((B67-D67)/D67&lt;10, (B67-D67)/D67, "&gt;999%"))</f>
        <v>0.97058823529411764</v>
      </c>
      <c r="K67" s="38">
        <f>IF(H67=0, "-", IF((F67-H67)/H67&lt;10, (F67-H67)/H67, "&gt;999%"))</f>
        <v>0.62619808306709268</v>
      </c>
    </row>
    <row r="68" spans="1:11" x14ac:dyDescent="0.25">
      <c r="B68" s="83"/>
      <c r="D68" s="83"/>
      <c r="F68" s="83"/>
      <c r="H68" s="83"/>
    </row>
    <row r="69" spans="1:11" s="43" customFormat="1" ht="13" x14ac:dyDescent="0.3">
      <c r="A69" s="162" t="s">
        <v>530</v>
      </c>
      <c r="B69" s="71">
        <v>304</v>
      </c>
      <c r="C69" s="40">
        <f>B69/1806</f>
        <v>0.16832779623477298</v>
      </c>
      <c r="D69" s="71">
        <v>209</v>
      </c>
      <c r="E69" s="41">
        <f>D69/1498</f>
        <v>0.13951935914552738</v>
      </c>
      <c r="F69" s="77">
        <v>2379</v>
      </c>
      <c r="G69" s="42">
        <f>F69/14011</f>
        <v>0.1697951609449718</v>
      </c>
      <c r="H69" s="71">
        <v>1808</v>
      </c>
      <c r="I69" s="41">
        <f>H69/12228</f>
        <v>0.14785737651292116</v>
      </c>
      <c r="J69" s="37">
        <f>IF(D69=0, "-", IF((B69-D69)/D69&lt;10, (B69-D69)/D69, "&gt;999%"))</f>
        <v>0.45454545454545453</v>
      </c>
      <c r="K69" s="38">
        <f>IF(H69=0, "-", IF((F69-H69)/H69&lt;10, (F69-H69)/H69, "&gt;999%"))</f>
        <v>0.31581858407079644</v>
      </c>
    </row>
    <row r="70" spans="1:11" x14ac:dyDescent="0.25">
      <c r="B70" s="83"/>
      <c r="D70" s="83"/>
      <c r="F70" s="83"/>
      <c r="H70" s="83"/>
    </row>
    <row r="71" spans="1:11" ht="15.5" x14ac:dyDescent="0.35">
      <c r="A71" s="164" t="s">
        <v>104</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132</v>
      </c>
      <c r="B73" s="61" t="s">
        <v>12</v>
      </c>
      <c r="C73" s="62" t="s">
        <v>13</v>
      </c>
      <c r="D73" s="61" t="s">
        <v>12</v>
      </c>
      <c r="E73" s="63" t="s">
        <v>13</v>
      </c>
      <c r="F73" s="62" t="s">
        <v>12</v>
      </c>
      <c r="G73" s="62" t="s">
        <v>13</v>
      </c>
      <c r="H73" s="61" t="s">
        <v>12</v>
      </c>
      <c r="I73" s="63" t="s">
        <v>13</v>
      </c>
      <c r="J73" s="61"/>
      <c r="K73" s="63"/>
    </row>
    <row r="74" spans="1:11" x14ac:dyDescent="0.25">
      <c r="A74" s="7" t="s">
        <v>342</v>
      </c>
      <c r="B74" s="65">
        <v>26</v>
      </c>
      <c r="C74" s="34">
        <f>IF(B98=0, "-", B74/B98)</f>
        <v>6.5989847715736044E-2</v>
      </c>
      <c r="D74" s="65">
        <v>0</v>
      </c>
      <c r="E74" s="9">
        <f>IF(D98=0, "-", D74/D98)</f>
        <v>0</v>
      </c>
      <c r="F74" s="81">
        <v>231</v>
      </c>
      <c r="G74" s="34">
        <f>IF(F98=0, "-", F74/F98)</f>
        <v>8.9918256130790186E-2</v>
      </c>
      <c r="H74" s="65">
        <v>0</v>
      </c>
      <c r="I74" s="9">
        <f>IF(H98=0, "-", H74/H98)</f>
        <v>0</v>
      </c>
      <c r="J74" s="8" t="str">
        <f t="shared" ref="J74:J96" si="6">IF(D74=0, "-", IF((B74-D74)/D74&lt;10, (B74-D74)/D74, "&gt;999%"))</f>
        <v>-</v>
      </c>
      <c r="K74" s="9" t="str">
        <f t="shared" ref="K74:K96" si="7">IF(H74=0, "-", IF((F74-H74)/H74&lt;10, (F74-H74)/H74, "&gt;999%"))</f>
        <v>-</v>
      </c>
    </row>
    <row r="75" spans="1:11" x14ac:dyDescent="0.25">
      <c r="A75" s="7" t="s">
        <v>343</v>
      </c>
      <c r="B75" s="65">
        <v>0</v>
      </c>
      <c r="C75" s="34">
        <f>IF(B98=0, "-", B75/B98)</f>
        <v>0</v>
      </c>
      <c r="D75" s="65">
        <v>0</v>
      </c>
      <c r="E75" s="9">
        <f>IF(D98=0, "-", D75/D98)</f>
        <v>0</v>
      </c>
      <c r="F75" s="81">
        <v>1</v>
      </c>
      <c r="G75" s="34">
        <f>IF(F98=0, "-", F75/F98)</f>
        <v>3.8925652004671076E-4</v>
      </c>
      <c r="H75" s="65">
        <v>2</v>
      </c>
      <c r="I75" s="9">
        <f>IF(H98=0, "-", H75/H98)</f>
        <v>1.021972406745018E-3</v>
      </c>
      <c r="J75" s="8" t="str">
        <f t="shared" si="6"/>
        <v>-</v>
      </c>
      <c r="K75" s="9">
        <f t="shared" si="7"/>
        <v>-0.5</v>
      </c>
    </row>
    <row r="76" spans="1:11" x14ac:dyDescent="0.25">
      <c r="A76" s="7" t="s">
        <v>344</v>
      </c>
      <c r="B76" s="65">
        <v>11</v>
      </c>
      <c r="C76" s="34">
        <f>IF(B98=0, "-", B76/B98)</f>
        <v>2.7918781725888325E-2</v>
      </c>
      <c r="D76" s="65">
        <v>5</v>
      </c>
      <c r="E76" s="9">
        <f>IF(D98=0, "-", D76/D98)</f>
        <v>2.336448598130841E-2</v>
      </c>
      <c r="F76" s="81">
        <v>105</v>
      </c>
      <c r="G76" s="34">
        <f>IF(F98=0, "-", F76/F98)</f>
        <v>4.0871934604904632E-2</v>
      </c>
      <c r="H76" s="65">
        <v>10</v>
      </c>
      <c r="I76" s="9">
        <f>IF(H98=0, "-", H76/H98)</f>
        <v>5.1098620337250893E-3</v>
      </c>
      <c r="J76" s="8">
        <f t="shared" si="6"/>
        <v>1.2</v>
      </c>
      <c r="K76" s="9">
        <f t="shared" si="7"/>
        <v>9.5</v>
      </c>
    </row>
    <row r="77" spans="1:11" x14ac:dyDescent="0.25">
      <c r="A77" s="7" t="s">
        <v>345</v>
      </c>
      <c r="B77" s="65">
        <v>1</v>
      </c>
      <c r="C77" s="34">
        <f>IF(B98=0, "-", B77/B98)</f>
        <v>2.5380710659898475E-3</v>
      </c>
      <c r="D77" s="65">
        <v>1</v>
      </c>
      <c r="E77" s="9">
        <f>IF(D98=0, "-", D77/D98)</f>
        <v>4.6728971962616819E-3</v>
      </c>
      <c r="F77" s="81">
        <v>36</v>
      </c>
      <c r="G77" s="34">
        <f>IF(F98=0, "-", F77/F98)</f>
        <v>1.4013234721681589E-2</v>
      </c>
      <c r="H77" s="65">
        <v>16</v>
      </c>
      <c r="I77" s="9">
        <f>IF(H98=0, "-", H77/H98)</f>
        <v>8.1757792539601439E-3</v>
      </c>
      <c r="J77" s="8">
        <f t="shared" si="6"/>
        <v>0</v>
      </c>
      <c r="K77" s="9">
        <f t="shared" si="7"/>
        <v>1.25</v>
      </c>
    </row>
    <row r="78" spans="1:11" x14ac:dyDescent="0.25">
      <c r="A78" s="7" t="s">
        <v>346</v>
      </c>
      <c r="B78" s="65">
        <v>15</v>
      </c>
      <c r="C78" s="34">
        <f>IF(B98=0, "-", B78/B98)</f>
        <v>3.8071065989847719E-2</v>
      </c>
      <c r="D78" s="65">
        <v>25</v>
      </c>
      <c r="E78" s="9">
        <f>IF(D98=0, "-", D78/D98)</f>
        <v>0.11682242990654206</v>
      </c>
      <c r="F78" s="81">
        <v>100</v>
      </c>
      <c r="G78" s="34">
        <f>IF(F98=0, "-", F78/F98)</f>
        <v>3.8925652004671081E-2</v>
      </c>
      <c r="H78" s="65">
        <v>64</v>
      </c>
      <c r="I78" s="9">
        <f>IF(H98=0, "-", H78/H98)</f>
        <v>3.2703117015840576E-2</v>
      </c>
      <c r="J78" s="8">
        <f t="shared" si="6"/>
        <v>-0.4</v>
      </c>
      <c r="K78" s="9">
        <f t="shared" si="7"/>
        <v>0.5625</v>
      </c>
    </row>
    <row r="79" spans="1:11" x14ac:dyDescent="0.25">
      <c r="A79" s="7" t="s">
        <v>347</v>
      </c>
      <c r="B79" s="65">
        <v>4</v>
      </c>
      <c r="C79" s="34">
        <f>IF(B98=0, "-", B79/B98)</f>
        <v>1.015228426395939E-2</v>
      </c>
      <c r="D79" s="65">
        <v>11</v>
      </c>
      <c r="E79" s="9">
        <f>IF(D98=0, "-", D79/D98)</f>
        <v>5.1401869158878503E-2</v>
      </c>
      <c r="F79" s="81">
        <v>34</v>
      </c>
      <c r="G79" s="34">
        <f>IF(F98=0, "-", F79/F98)</f>
        <v>1.3234721681588166E-2</v>
      </c>
      <c r="H79" s="65">
        <v>12</v>
      </c>
      <c r="I79" s="9">
        <f>IF(H98=0, "-", H79/H98)</f>
        <v>6.1318344404701075E-3</v>
      </c>
      <c r="J79" s="8">
        <f t="shared" si="6"/>
        <v>-0.63636363636363635</v>
      </c>
      <c r="K79" s="9">
        <f t="shared" si="7"/>
        <v>1.8333333333333333</v>
      </c>
    </row>
    <row r="80" spans="1:11" x14ac:dyDescent="0.25">
      <c r="A80" s="7" t="s">
        <v>348</v>
      </c>
      <c r="B80" s="65">
        <v>3</v>
      </c>
      <c r="C80" s="34">
        <f>IF(B98=0, "-", B80/B98)</f>
        <v>7.6142131979695434E-3</v>
      </c>
      <c r="D80" s="65">
        <v>10</v>
      </c>
      <c r="E80" s="9">
        <f>IF(D98=0, "-", D80/D98)</f>
        <v>4.6728971962616821E-2</v>
      </c>
      <c r="F80" s="81">
        <v>104</v>
      </c>
      <c r="G80" s="34">
        <f>IF(F98=0, "-", F80/F98)</f>
        <v>4.048267808485792E-2</v>
      </c>
      <c r="H80" s="65">
        <v>78</v>
      </c>
      <c r="I80" s="9">
        <f>IF(H98=0, "-", H80/H98)</f>
        <v>3.9856923863055699E-2</v>
      </c>
      <c r="J80" s="8">
        <f t="shared" si="6"/>
        <v>-0.7</v>
      </c>
      <c r="K80" s="9">
        <f t="shared" si="7"/>
        <v>0.33333333333333331</v>
      </c>
    </row>
    <row r="81" spans="1:11" x14ac:dyDescent="0.25">
      <c r="A81" s="7" t="s">
        <v>349</v>
      </c>
      <c r="B81" s="65">
        <v>8</v>
      </c>
      <c r="C81" s="34">
        <f>IF(B98=0, "-", B81/B98)</f>
        <v>2.030456852791878E-2</v>
      </c>
      <c r="D81" s="65">
        <v>0</v>
      </c>
      <c r="E81" s="9">
        <f>IF(D98=0, "-", D81/D98)</f>
        <v>0</v>
      </c>
      <c r="F81" s="81">
        <v>9</v>
      </c>
      <c r="G81" s="34">
        <f>IF(F98=0, "-", F81/F98)</f>
        <v>3.5033086804203972E-3</v>
      </c>
      <c r="H81" s="65">
        <v>0</v>
      </c>
      <c r="I81" s="9">
        <f>IF(H98=0, "-", H81/H98)</f>
        <v>0</v>
      </c>
      <c r="J81" s="8" t="str">
        <f t="shared" si="6"/>
        <v>-</v>
      </c>
      <c r="K81" s="9" t="str">
        <f t="shared" si="7"/>
        <v>-</v>
      </c>
    </row>
    <row r="82" spans="1:11" x14ac:dyDescent="0.25">
      <c r="A82" s="7" t="s">
        <v>350</v>
      </c>
      <c r="B82" s="65">
        <v>11</v>
      </c>
      <c r="C82" s="34">
        <f>IF(B98=0, "-", B82/B98)</f>
        <v>2.7918781725888325E-2</v>
      </c>
      <c r="D82" s="65">
        <v>19</v>
      </c>
      <c r="E82" s="9">
        <f>IF(D98=0, "-", D82/D98)</f>
        <v>8.8785046728971959E-2</v>
      </c>
      <c r="F82" s="81">
        <v>184</v>
      </c>
      <c r="G82" s="34">
        <f>IF(F98=0, "-", F82/F98)</f>
        <v>7.1623199688594791E-2</v>
      </c>
      <c r="H82" s="65">
        <v>187</v>
      </c>
      <c r="I82" s="9">
        <f>IF(H98=0, "-", H82/H98)</f>
        <v>9.5554420030659171E-2</v>
      </c>
      <c r="J82" s="8">
        <f t="shared" si="6"/>
        <v>-0.42105263157894735</v>
      </c>
      <c r="K82" s="9">
        <f t="shared" si="7"/>
        <v>-1.6042780748663103E-2</v>
      </c>
    </row>
    <row r="83" spans="1:11" x14ac:dyDescent="0.25">
      <c r="A83" s="7" t="s">
        <v>351</v>
      </c>
      <c r="B83" s="65">
        <v>0</v>
      </c>
      <c r="C83" s="34">
        <f>IF(B98=0, "-", B83/B98)</f>
        <v>0</v>
      </c>
      <c r="D83" s="65">
        <v>1</v>
      </c>
      <c r="E83" s="9">
        <f>IF(D98=0, "-", D83/D98)</f>
        <v>4.6728971962616819E-3</v>
      </c>
      <c r="F83" s="81">
        <v>0</v>
      </c>
      <c r="G83" s="34">
        <f>IF(F98=0, "-", F83/F98)</f>
        <v>0</v>
      </c>
      <c r="H83" s="65">
        <v>9</v>
      </c>
      <c r="I83" s="9">
        <f>IF(H98=0, "-", H83/H98)</f>
        <v>4.5988758303525806E-3</v>
      </c>
      <c r="J83" s="8">
        <f t="shared" si="6"/>
        <v>-1</v>
      </c>
      <c r="K83" s="9">
        <f t="shared" si="7"/>
        <v>-1</v>
      </c>
    </row>
    <row r="84" spans="1:11" x14ac:dyDescent="0.25">
      <c r="A84" s="7" t="s">
        <v>352</v>
      </c>
      <c r="B84" s="65">
        <v>21</v>
      </c>
      <c r="C84" s="34">
        <f>IF(B98=0, "-", B84/B98)</f>
        <v>5.3299492385786802E-2</v>
      </c>
      <c r="D84" s="65">
        <v>16</v>
      </c>
      <c r="E84" s="9">
        <f>IF(D98=0, "-", D84/D98)</f>
        <v>7.476635514018691E-2</v>
      </c>
      <c r="F84" s="81">
        <v>139</v>
      </c>
      <c r="G84" s="34">
        <f>IF(F98=0, "-", F84/F98)</f>
        <v>5.4106656286492798E-2</v>
      </c>
      <c r="H84" s="65">
        <v>177</v>
      </c>
      <c r="I84" s="9">
        <f>IF(H98=0, "-", H84/H98)</f>
        <v>9.0444557996934086E-2</v>
      </c>
      <c r="J84" s="8">
        <f t="shared" si="6"/>
        <v>0.3125</v>
      </c>
      <c r="K84" s="9">
        <f t="shared" si="7"/>
        <v>-0.21468926553672316</v>
      </c>
    </row>
    <row r="85" spans="1:11" x14ac:dyDescent="0.25">
      <c r="A85" s="7" t="s">
        <v>353</v>
      </c>
      <c r="B85" s="65">
        <v>54</v>
      </c>
      <c r="C85" s="34">
        <f>IF(B98=0, "-", B85/B98)</f>
        <v>0.13705583756345177</v>
      </c>
      <c r="D85" s="65">
        <v>44</v>
      </c>
      <c r="E85" s="9">
        <f>IF(D98=0, "-", D85/D98)</f>
        <v>0.20560747663551401</v>
      </c>
      <c r="F85" s="81">
        <v>263</v>
      </c>
      <c r="G85" s="34">
        <f>IF(F98=0, "-", F85/F98)</f>
        <v>0.10237446477228494</v>
      </c>
      <c r="H85" s="65">
        <v>358</v>
      </c>
      <c r="I85" s="9">
        <f>IF(H98=0, "-", H85/H98)</f>
        <v>0.18293306080735819</v>
      </c>
      <c r="J85" s="8">
        <f t="shared" si="6"/>
        <v>0.22727272727272727</v>
      </c>
      <c r="K85" s="9">
        <f t="shared" si="7"/>
        <v>-0.26536312849162014</v>
      </c>
    </row>
    <row r="86" spans="1:11" x14ac:dyDescent="0.25">
      <c r="A86" s="7" t="s">
        <v>354</v>
      </c>
      <c r="B86" s="65">
        <v>6</v>
      </c>
      <c r="C86" s="34">
        <f>IF(B98=0, "-", B86/B98)</f>
        <v>1.5228426395939087E-2</v>
      </c>
      <c r="D86" s="65">
        <v>18</v>
      </c>
      <c r="E86" s="9">
        <f>IF(D98=0, "-", D86/D98)</f>
        <v>8.4112149532710276E-2</v>
      </c>
      <c r="F86" s="81">
        <v>74</v>
      </c>
      <c r="G86" s="34">
        <f>IF(F98=0, "-", F86/F98)</f>
        <v>2.8804982483456597E-2</v>
      </c>
      <c r="H86" s="65">
        <v>93</v>
      </c>
      <c r="I86" s="9">
        <f>IF(H98=0, "-", H86/H98)</f>
        <v>4.7521716913643333E-2</v>
      </c>
      <c r="J86" s="8">
        <f t="shared" si="6"/>
        <v>-0.66666666666666663</v>
      </c>
      <c r="K86" s="9">
        <f t="shared" si="7"/>
        <v>-0.20430107526881722</v>
      </c>
    </row>
    <row r="87" spans="1:11" x14ac:dyDescent="0.25">
      <c r="A87" s="7" t="s">
        <v>355</v>
      </c>
      <c r="B87" s="65">
        <v>37</v>
      </c>
      <c r="C87" s="34">
        <f>IF(B98=0, "-", B87/B98)</f>
        <v>9.3908629441624369E-2</v>
      </c>
      <c r="D87" s="65">
        <v>12</v>
      </c>
      <c r="E87" s="9">
        <f>IF(D98=0, "-", D87/D98)</f>
        <v>5.6074766355140186E-2</v>
      </c>
      <c r="F87" s="81">
        <v>219</v>
      </c>
      <c r="G87" s="34">
        <f>IF(F98=0, "-", F87/F98)</f>
        <v>8.5247177890229661E-2</v>
      </c>
      <c r="H87" s="65">
        <v>164</v>
      </c>
      <c r="I87" s="9">
        <f>IF(H98=0, "-", H87/H98)</f>
        <v>8.380173735309146E-2</v>
      </c>
      <c r="J87" s="8">
        <f t="shared" si="6"/>
        <v>2.0833333333333335</v>
      </c>
      <c r="K87" s="9">
        <f t="shared" si="7"/>
        <v>0.33536585365853661</v>
      </c>
    </row>
    <row r="88" spans="1:11" x14ac:dyDescent="0.25">
      <c r="A88" s="7" t="s">
        <v>356</v>
      </c>
      <c r="B88" s="65">
        <v>24</v>
      </c>
      <c r="C88" s="34">
        <f>IF(B98=0, "-", B88/B98)</f>
        <v>6.0913705583756347E-2</v>
      </c>
      <c r="D88" s="65">
        <v>3</v>
      </c>
      <c r="E88" s="9">
        <f>IF(D98=0, "-", D88/D98)</f>
        <v>1.4018691588785047E-2</v>
      </c>
      <c r="F88" s="81">
        <v>119</v>
      </c>
      <c r="G88" s="34">
        <f>IF(F98=0, "-", F88/F98)</f>
        <v>4.632152588555858E-2</v>
      </c>
      <c r="H88" s="65">
        <v>75</v>
      </c>
      <c r="I88" s="9">
        <f>IF(H98=0, "-", H88/H98)</f>
        <v>3.8323965252938172E-2</v>
      </c>
      <c r="J88" s="8">
        <f t="shared" si="6"/>
        <v>7</v>
      </c>
      <c r="K88" s="9">
        <f t="shared" si="7"/>
        <v>0.58666666666666667</v>
      </c>
    </row>
    <row r="89" spans="1:11" x14ac:dyDescent="0.25">
      <c r="A89" s="7" t="s">
        <v>357</v>
      </c>
      <c r="B89" s="65">
        <v>2</v>
      </c>
      <c r="C89" s="34">
        <f>IF(B98=0, "-", B89/B98)</f>
        <v>5.076142131979695E-3</v>
      </c>
      <c r="D89" s="65">
        <v>1</v>
      </c>
      <c r="E89" s="9">
        <f>IF(D98=0, "-", D89/D98)</f>
        <v>4.6728971962616819E-3</v>
      </c>
      <c r="F89" s="81">
        <v>7</v>
      </c>
      <c r="G89" s="34">
        <f>IF(F98=0, "-", F89/F98)</f>
        <v>2.7247956403269754E-3</v>
      </c>
      <c r="H89" s="65">
        <v>13</v>
      </c>
      <c r="I89" s="9">
        <f>IF(H98=0, "-", H89/H98)</f>
        <v>6.6428206438426162E-3</v>
      </c>
      <c r="J89" s="8">
        <f t="shared" si="6"/>
        <v>1</v>
      </c>
      <c r="K89" s="9">
        <f t="shared" si="7"/>
        <v>-0.46153846153846156</v>
      </c>
    </row>
    <row r="90" spans="1:11" x14ac:dyDescent="0.25">
      <c r="A90" s="7" t="s">
        <v>358</v>
      </c>
      <c r="B90" s="65">
        <v>0</v>
      </c>
      <c r="C90" s="34">
        <f>IF(B98=0, "-", B90/B98)</f>
        <v>0</v>
      </c>
      <c r="D90" s="65">
        <v>0</v>
      </c>
      <c r="E90" s="9">
        <f>IF(D98=0, "-", D90/D98)</f>
        <v>0</v>
      </c>
      <c r="F90" s="81">
        <v>3</v>
      </c>
      <c r="G90" s="34">
        <f>IF(F98=0, "-", F90/F98)</f>
        <v>1.1677695601401323E-3</v>
      </c>
      <c r="H90" s="65">
        <v>2</v>
      </c>
      <c r="I90" s="9">
        <f>IF(H98=0, "-", H90/H98)</f>
        <v>1.021972406745018E-3</v>
      </c>
      <c r="J90" s="8" t="str">
        <f t="shared" si="6"/>
        <v>-</v>
      </c>
      <c r="K90" s="9">
        <f t="shared" si="7"/>
        <v>0.5</v>
      </c>
    </row>
    <row r="91" spans="1:11" x14ac:dyDescent="0.25">
      <c r="A91" s="7" t="s">
        <v>359</v>
      </c>
      <c r="B91" s="65">
        <v>4</v>
      </c>
      <c r="C91" s="34">
        <f>IF(B98=0, "-", B91/B98)</f>
        <v>1.015228426395939E-2</v>
      </c>
      <c r="D91" s="65">
        <v>0</v>
      </c>
      <c r="E91" s="9">
        <f>IF(D98=0, "-", D91/D98)</f>
        <v>0</v>
      </c>
      <c r="F91" s="81">
        <v>10</v>
      </c>
      <c r="G91" s="34">
        <f>IF(F98=0, "-", F91/F98)</f>
        <v>3.8925652004671079E-3</v>
      </c>
      <c r="H91" s="65">
        <v>7</v>
      </c>
      <c r="I91" s="9">
        <f>IF(H98=0, "-", H91/H98)</f>
        <v>3.5769034236075624E-3</v>
      </c>
      <c r="J91" s="8" t="str">
        <f t="shared" si="6"/>
        <v>-</v>
      </c>
      <c r="K91" s="9">
        <f t="shared" si="7"/>
        <v>0.42857142857142855</v>
      </c>
    </row>
    <row r="92" spans="1:11" x14ac:dyDescent="0.25">
      <c r="A92" s="7" t="s">
        <v>360</v>
      </c>
      <c r="B92" s="65">
        <v>4</v>
      </c>
      <c r="C92" s="34">
        <f>IF(B98=0, "-", B92/B98)</f>
        <v>1.015228426395939E-2</v>
      </c>
      <c r="D92" s="65">
        <v>8</v>
      </c>
      <c r="E92" s="9">
        <f>IF(D98=0, "-", D92/D98)</f>
        <v>3.7383177570093455E-2</v>
      </c>
      <c r="F92" s="81">
        <v>41</v>
      </c>
      <c r="G92" s="34">
        <f>IF(F98=0, "-", F92/F98)</f>
        <v>1.5959517321915143E-2</v>
      </c>
      <c r="H92" s="65">
        <v>24</v>
      </c>
      <c r="I92" s="9">
        <f>IF(H98=0, "-", H92/H98)</f>
        <v>1.2263668880940215E-2</v>
      </c>
      <c r="J92" s="8">
        <f t="shared" si="6"/>
        <v>-0.5</v>
      </c>
      <c r="K92" s="9">
        <f t="shared" si="7"/>
        <v>0.70833333333333337</v>
      </c>
    </row>
    <row r="93" spans="1:11" x14ac:dyDescent="0.25">
      <c r="A93" s="7" t="s">
        <v>361</v>
      </c>
      <c r="B93" s="65">
        <v>0</v>
      </c>
      <c r="C93" s="34">
        <f>IF(B98=0, "-", B93/B98)</f>
        <v>0</v>
      </c>
      <c r="D93" s="65">
        <v>0</v>
      </c>
      <c r="E93" s="9">
        <f>IF(D98=0, "-", D93/D98)</f>
        <v>0</v>
      </c>
      <c r="F93" s="81">
        <v>1</v>
      </c>
      <c r="G93" s="34">
        <f>IF(F98=0, "-", F93/F98)</f>
        <v>3.8925652004671076E-4</v>
      </c>
      <c r="H93" s="65">
        <v>0</v>
      </c>
      <c r="I93" s="9">
        <f>IF(H98=0, "-", H93/H98)</f>
        <v>0</v>
      </c>
      <c r="J93" s="8" t="str">
        <f t="shared" si="6"/>
        <v>-</v>
      </c>
      <c r="K93" s="9" t="str">
        <f t="shared" si="7"/>
        <v>-</v>
      </c>
    </row>
    <row r="94" spans="1:11" x14ac:dyDescent="0.25">
      <c r="A94" s="7" t="s">
        <v>362</v>
      </c>
      <c r="B94" s="65">
        <v>37</v>
      </c>
      <c r="C94" s="34">
        <f>IF(B98=0, "-", B94/B98)</f>
        <v>9.3908629441624369E-2</v>
      </c>
      <c r="D94" s="65">
        <v>10</v>
      </c>
      <c r="E94" s="9">
        <f>IF(D98=0, "-", D94/D98)</f>
        <v>4.6728971962616821E-2</v>
      </c>
      <c r="F94" s="81">
        <v>261</v>
      </c>
      <c r="G94" s="34">
        <f>IF(F98=0, "-", F94/F98)</f>
        <v>0.10159595173219152</v>
      </c>
      <c r="H94" s="65">
        <v>181</v>
      </c>
      <c r="I94" s="9">
        <f>IF(H98=0, "-", H94/H98)</f>
        <v>9.2488502810424117E-2</v>
      </c>
      <c r="J94" s="8">
        <f t="shared" si="6"/>
        <v>2.7</v>
      </c>
      <c r="K94" s="9">
        <f t="shared" si="7"/>
        <v>0.44198895027624308</v>
      </c>
    </row>
    <row r="95" spans="1:11" x14ac:dyDescent="0.25">
      <c r="A95" s="7" t="s">
        <v>363</v>
      </c>
      <c r="B95" s="65">
        <v>98</v>
      </c>
      <c r="C95" s="34">
        <f>IF(B98=0, "-", B95/B98)</f>
        <v>0.24873096446700507</v>
      </c>
      <c r="D95" s="65">
        <v>21</v>
      </c>
      <c r="E95" s="9">
        <f>IF(D98=0, "-", D95/D98)</f>
        <v>9.8130841121495324E-2</v>
      </c>
      <c r="F95" s="81">
        <v>434</v>
      </c>
      <c r="G95" s="34">
        <f>IF(F98=0, "-", F95/F98)</f>
        <v>0.16893732970027248</v>
      </c>
      <c r="H95" s="65">
        <v>433</v>
      </c>
      <c r="I95" s="9">
        <f>IF(H98=0, "-", H95/H98)</f>
        <v>0.22125702606029637</v>
      </c>
      <c r="J95" s="8">
        <f t="shared" si="6"/>
        <v>3.6666666666666665</v>
      </c>
      <c r="K95" s="9">
        <f t="shared" si="7"/>
        <v>2.3094688221709007E-3</v>
      </c>
    </row>
    <row r="96" spans="1:11" x14ac:dyDescent="0.25">
      <c r="A96" s="7" t="s">
        <v>364</v>
      </c>
      <c r="B96" s="65">
        <v>28</v>
      </c>
      <c r="C96" s="34">
        <f>IF(B98=0, "-", B96/B98)</f>
        <v>7.1065989847715741E-2</v>
      </c>
      <c r="D96" s="65">
        <v>9</v>
      </c>
      <c r="E96" s="9">
        <f>IF(D98=0, "-", D96/D98)</f>
        <v>4.2056074766355138E-2</v>
      </c>
      <c r="F96" s="81">
        <v>194</v>
      </c>
      <c r="G96" s="34">
        <f>IF(F98=0, "-", F96/F98)</f>
        <v>7.5515764889061893E-2</v>
      </c>
      <c r="H96" s="65">
        <v>52</v>
      </c>
      <c r="I96" s="9">
        <f>IF(H98=0, "-", H96/H98)</f>
        <v>2.6571282575370465E-2</v>
      </c>
      <c r="J96" s="8">
        <f t="shared" si="6"/>
        <v>2.1111111111111112</v>
      </c>
      <c r="K96" s="9">
        <f t="shared" si="7"/>
        <v>2.7307692307692308</v>
      </c>
    </row>
    <row r="97" spans="1:11" x14ac:dyDescent="0.25">
      <c r="A97" s="2"/>
      <c r="B97" s="68"/>
      <c r="C97" s="33"/>
      <c r="D97" s="68"/>
      <c r="E97" s="6"/>
      <c r="F97" s="82"/>
      <c r="G97" s="33"/>
      <c r="H97" s="68"/>
      <c r="I97" s="6"/>
      <c r="J97" s="5"/>
      <c r="K97" s="6"/>
    </row>
    <row r="98" spans="1:11" s="43" customFormat="1" ht="13" x14ac:dyDescent="0.3">
      <c r="A98" s="162" t="s">
        <v>529</v>
      </c>
      <c r="B98" s="71">
        <f>SUM(B74:B97)</f>
        <v>394</v>
      </c>
      <c r="C98" s="40">
        <f>B98/1806</f>
        <v>0.21816168327796234</v>
      </c>
      <c r="D98" s="71">
        <f>SUM(D74:D97)</f>
        <v>214</v>
      </c>
      <c r="E98" s="41">
        <f>D98/1498</f>
        <v>0.14285714285714285</v>
      </c>
      <c r="F98" s="77">
        <f>SUM(F74:F97)</f>
        <v>2569</v>
      </c>
      <c r="G98" s="42">
        <f>F98/14011</f>
        <v>0.18335593462279637</v>
      </c>
      <c r="H98" s="71">
        <f>SUM(H74:H97)</f>
        <v>1957</v>
      </c>
      <c r="I98" s="41">
        <f>H98/12228</f>
        <v>0.16004252535165195</v>
      </c>
      <c r="J98" s="37">
        <f>IF(D98=0, "-", IF((B98-D98)/D98&lt;10, (B98-D98)/D98, "&gt;999%"))</f>
        <v>0.84112149532710279</v>
      </c>
      <c r="K98" s="38">
        <f>IF(H98=0, "-", IF((F98-H98)/H98&lt;10, (F98-H98)/H98, "&gt;999%"))</f>
        <v>0.31272355646397548</v>
      </c>
    </row>
    <row r="99" spans="1:11" x14ac:dyDescent="0.25">
      <c r="B99" s="83"/>
      <c r="D99" s="83"/>
      <c r="F99" s="83"/>
      <c r="H99" s="83"/>
    </row>
    <row r="100" spans="1:11" ht="13" x14ac:dyDescent="0.3">
      <c r="A100" s="163" t="s">
        <v>133</v>
      </c>
      <c r="B100" s="61" t="s">
        <v>12</v>
      </c>
      <c r="C100" s="62" t="s">
        <v>13</v>
      </c>
      <c r="D100" s="61" t="s">
        <v>12</v>
      </c>
      <c r="E100" s="63" t="s">
        <v>13</v>
      </c>
      <c r="F100" s="62" t="s">
        <v>12</v>
      </c>
      <c r="G100" s="62" t="s">
        <v>13</v>
      </c>
      <c r="H100" s="61" t="s">
        <v>12</v>
      </c>
      <c r="I100" s="63" t="s">
        <v>13</v>
      </c>
      <c r="J100" s="61"/>
      <c r="K100" s="63"/>
    </row>
    <row r="101" spans="1:11" x14ac:dyDescent="0.25">
      <c r="A101" s="7" t="s">
        <v>365</v>
      </c>
      <c r="B101" s="65">
        <v>0</v>
      </c>
      <c r="C101" s="34">
        <f>IF(B123=0, "-", B101/B123)</f>
        <v>0</v>
      </c>
      <c r="D101" s="65">
        <v>1</v>
      </c>
      <c r="E101" s="9">
        <f>IF(D123=0, "-", D101/D123)</f>
        <v>4.4052863436123352E-3</v>
      </c>
      <c r="F101" s="81">
        <v>5</v>
      </c>
      <c r="G101" s="34">
        <f>IF(F123=0, "-", F101/F123)</f>
        <v>3.7341299477221808E-3</v>
      </c>
      <c r="H101" s="65">
        <v>11</v>
      </c>
      <c r="I101" s="9">
        <f>IF(H123=0, "-", H101/H123)</f>
        <v>1.676829268292683E-2</v>
      </c>
      <c r="J101" s="8">
        <f t="shared" ref="J101:J121" si="8">IF(D101=0, "-", IF((B101-D101)/D101&lt;10, (B101-D101)/D101, "&gt;999%"))</f>
        <v>-1</v>
      </c>
      <c r="K101" s="9">
        <f t="shared" ref="K101:K121" si="9">IF(H101=0, "-", IF((F101-H101)/H101&lt;10, (F101-H101)/H101, "&gt;999%"))</f>
        <v>-0.54545454545454541</v>
      </c>
    </row>
    <row r="102" spans="1:11" x14ac:dyDescent="0.25">
      <c r="A102" s="7" t="s">
        <v>366</v>
      </c>
      <c r="B102" s="65">
        <v>4</v>
      </c>
      <c r="C102" s="34">
        <f>IF(B123=0, "-", B102/B123)</f>
        <v>2.5316455696202531E-2</v>
      </c>
      <c r="D102" s="65">
        <v>2</v>
      </c>
      <c r="E102" s="9">
        <f>IF(D123=0, "-", D102/D123)</f>
        <v>8.8105726872246704E-3</v>
      </c>
      <c r="F102" s="81">
        <v>51</v>
      </c>
      <c r="G102" s="34">
        <f>IF(F123=0, "-", F102/F123)</f>
        <v>3.8088125466766244E-2</v>
      </c>
      <c r="H102" s="65">
        <v>44</v>
      </c>
      <c r="I102" s="9">
        <f>IF(H123=0, "-", H102/H123)</f>
        <v>6.7073170731707321E-2</v>
      </c>
      <c r="J102" s="8">
        <f t="shared" si="8"/>
        <v>1</v>
      </c>
      <c r="K102" s="9">
        <f t="shared" si="9"/>
        <v>0.15909090909090909</v>
      </c>
    </row>
    <row r="103" spans="1:11" x14ac:dyDescent="0.25">
      <c r="A103" s="7" t="s">
        <v>367</v>
      </c>
      <c r="B103" s="65">
        <v>7</v>
      </c>
      <c r="C103" s="34">
        <f>IF(B123=0, "-", B103/B123)</f>
        <v>4.4303797468354431E-2</v>
      </c>
      <c r="D103" s="65">
        <v>10</v>
      </c>
      <c r="E103" s="9">
        <f>IF(D123=0, "-", D103/D123)</f>
        <v>4.405286343612335E-2</v>
      </c>
      <c r="F103" s="81">
        <v>60</v>
      </c>
      <c r="G103" s="34">
        <f>IF(F123=0, "-", F103/F123)</f>
        <v>4.4809559372666168E-2</v>
      </c>
      <c r="H103" s="65">
        <v>70</v>
      </c>
      <c r="I103" s="9">
        <f>IF(H123=0, "-", H103/H123)</f>
        <v>0.10670731707317073</v>
      </c>
      <c r="J103" s="8">
        <f t="shared" si="8"/>
        <v>-0.3</v>
      </c>
      <c r="K103" s="9">
        <f t="shared" si="9"/>
        <v>-0.14285714285714285</v>
      </c>
    </row>
    <row r="104" spans="1:11" x14ac:dyDescent="0.25">
      <c r="A104" s="7" t="s">
        <v>368</v>
      </c>
      <c r="B104" s="65">
        <v>1</v>
      </c>
      <c r="C104" s="34">
        <f>IF(B123=0, "-", B104/B123)</f>
        <v>6.3291139240506328E-3</v>
      </c>
      <c r="D104" s="65">
        <v>0</v>
      </c>
      <c r="E104" s="9">
        <f>IF(D123=0, "-", D104/D123)</f>
        <v>0</v>
      </c>
      <c r="F104" s="81">
        <v>10</v>
      </c>
      <c r="G104" s="34">
        <f>IF(F123=0, "-", F104/F123)</f>
        <v>7.4682598954443615E-3</v>
      </c>
      <c r="H104" s="65">
        <v>6</v>
      </c>
      <c r="I104" s="9">
        <f>IF(H123=0, "-", H104/H123)</f>
        <v>9.1463414634146336E-3</v>
      </c>
      <c r="J104" s="8" t="str">
        <f t="shared" si="8"/>
        <v>-</v>
      </c>
      <c r="K104" s="9">
        <f t="shared" si="9"/>
        <v>0.66666666666666663</v>
      </c>
    </row>
    <row r="105" spans="1:11" x14ac:dyDescent="0.25">
      <c r="A105" s="7" t="s">
        <v>369</v>
      </c>
      <c r="B105" s="65">
        <v>0</v>
      </c>
      <c r="C105" s="34">
        <f>IF(B123=0, "-", B105/B123)</f>
        <v>0</v>
      </c>
      <c r="D105" s="65">
        <v>1</v>
      </c>
      <c r="E105" s="9">
        <f>IF(D123=0, "-", D105/D123)</f>
        <v>4.4052863436123352E-3</v>
      </c>
      <c r="F105" s="81">
        <v>4</v>
      </c>
      <c r="G105" s="34">
        <f>IF(F123=0, "-", F105/F123)</f>
        <v>2.9873039581777448E-3</v>
      </c>
      <c r="H105" s="65">
        <v>2</v>
      </c>
      <c r="I105" s="9">
        <f>IF(H123=0, "-", H105/H123)</f>
        <v>3.0487804878048782E-3</v>
      </c>
      <c r="J105" s="8">
        <f t="shared" si="8"/>
        <v>-1</v>
      </c>
      <c r="K105" s="9">
        <f t="shared" si="9"/>
        <v>1</v>
      </c>
    </row>
    <row r="106" spans="1:11" x14ac:dyDescent="0.25">
      <c r="A106" s="7" t="s">
        <v>370</v>
      </c>
      <c r="B106" s="65">
        <v>2</v>
      </c>
      <c r="C106" s="34">
        <f>IF(B123=0, "-", B106/B123)</f>
        <v>1.2658227848101266E-2</v>
      </c>
      <c r="D106" s="65">
        <v>0</v>
      </c>
      <c r="E106" s="9">
        <f>IF(D123=0, "-", D106/D123)</f>
        <v>0</v>
      </c>
      <c r="F106" s="81">
        <v>11</v>
      </c>
      <c r="G106" s="34">
        <f>IF(F123=0, "-", F106/F123)</f>
        <v>8.215085884988798E-3</v>
      </c>
      <c r="H106" s="65">
        <v>2</v>
      </c>
      <c r="I106" s="9">
        <f>IF(H123=0, "-", H106/H123)</f>
        <v>3.0487804878048782E-3</v>
      </c>
      <c r="J106" s="8" t="str">
        <f t="shared" si="8"/>
        <v>-</v>
      </c>
      <c r="K106" s="9">
        <f t="shared" si="9"/>
        <v>4.5</v>
      </c>
    </row>
    <row r="107" spans="1:11" x14ac:dyDescent="0.25">
      <c r="A107" s="7" t="s">
        <v>371</v>
      </c>
      <c r="B107" s="65">
        <v>5</v>
      </c>
      <c r="C107" s="34">
        <f>IF(B123=0, "-", B107/B123)</f>
        <v>3.1645569620253167E-2</v>
      </c>
      <c r="D107" s="65">
        <v>10</v>
      </c>
      <c r="E107" s="9">
        <f>IF(D123=0, "-", D107/D123)</f>
        <v>4.405286343612335E-2</v>
      </c>
      <c r="F107" s="81">
        <v>30</v>
      </c>
      <c r="G107" s="34">
        <f>IF(F123=0, "-", F107/F123)</f>
        <v>2.2404779686333084E-2</v>
      </c>
      <c r="H107" s="65">
        <v>40</v>
      </c>
      <c r="I107" s="9">
        <f>IF(H123=0, "-", H107/H123)</f>
        <v>6.097560975609756E-2</v>
      </c>
      <c r="J107" s="8">
        <f t="shared" si="8"/>
        <v>-0.5</v>
      </c>
      <c r="K107" s="9">
        <f t="shared" si="9"/>
        <v>-0.25</v>
      </c>
    </row>
    <row r="108" spans="1:11" x14ac:dyDescent="0.25">
      <c r="A108" s="7" t="s">
        <v>372</v>
      </c>
      <c r="B108" s="65">
        <v>0</v>
      </c>
      <c r="C108" s="34">
        <f>IF(B123=0, "-", B108/B123)</f>
        <v>0</v>
      </c>
      <c r="D108" s="65">
        <v>1</v>
      </c>
      <c r="E108" s="9">
        <f>IF(D123=0, "-", D108/D123)</f>
        <v>4.4052863436123352E-3</v>
      </c>
      <c r="F108" s="81">
        <v>2</v>
      </c>
      <c r="G108" s="34">
        <f>IF(F123=0, "-", F108/F123)</f>
        <v>1.4936519790888724E-3</v>
      </c>
      <c r="H108" s="65">
        <v>14</v>
      </c>
      <c r="I108" s="9">
        <f>IF(H123=0, "-", H108/H123)</f>
        <v>2.1341463414634148E-2</v>
      </c>
      <c r="J108" s="8">
        <f t="shared" si="8"/>
        <v>-1</v>
      </c>
      <c r="K108" s="9">
        <f t="shared" si="9"/>
        <v>-0.8571428571428571</v>
      </c>
    </row>
    <row r="109" spans="1:11" x14ac:dyDescent="0.25">
      <c r="A109" s="7" t="s">
        <v>373</v>
      </c>
      <c r="B109" s="65">
        <v>0</v>
      </c>
      <c r="C109" s="34">
        <f>IF(B123=0, "-", B109/B123)</f>
        <v>0</v>
      </c>
      <c r="D109" s="65">
        <v>2</v>
      </c>
      <c r="E109" s="9">
        <f>IF(D123=0, "-", D109/D123)</f>
        <v>8.8105726872246704E-3</v>
      </c>
      <c r="F109" s="81">
        <v>5</v>
      </c>
      <c r="G109" s="34">
        <f>IF(F123=0, "-", F109/F123)</f>
        <v>3.7341299477221808E-3</v>
      </c>
      <c r="H109" s="65">
        <v>18</v>
      </c>
      <c r="I109" s="9">
        <f>IF(H123=0, "-", H109/H123)</f>
        <v>2.7439024390243903E-2</v>
      </c>
      <c r="J109" s="8">
        <f t="shared" si="8"/>
        <v>-1</v>
      </c>
      <c r="K109" s="9">
        <f t="shared" si="9"/>
        <v>-0.72222222222222221</v>
      </c>
    </row>
    <row r="110" spans="1:11" x14ac:dyDescent="0.25">
      <c r="A110" s="7" t="s">
        <v>374</v>
      </c>
      <c r="B110" s="65">
        <v>14</v>
      </c>
      <c r="C110" s="34">
        <f>IF(B123=0, "-", B110/B123)</f>
        <v>8.8607594936708861E-2</v>
      </c>
      <c r="D110" s="65">
        <v>3</v>
      </c>
      <c r="E110" s="9">
        <f>IF(D123=0, "-", D110/D123)</f>
        <v>1.3215859030837005E-2</v>
      </c>
      <c r="F110" s="81">
        <v>74</v>
      </c>
      <c r="G110" s="34">
        <f>IF(F123=0, "-", F110/F123)</f>
        <v>5.5265123226288272E-2</v>
      </c>
      <c r="H110" s="65">
        <v>51</v>
      </c>
      <c r="I110" s="9">
        <f>IF(H123=0, "-", H110/H123)</f>
        <v>7.774390243902439E-2</v>
      </c>
      <c r="J110" s="8">
        <f t="shared" si="8"/>
        <v>3.6666666666666665</v>
      </c>
      <c r="K110" s="9">
        <f t="shared" si="9"/>
        <v>0.45098039215686275</v>
      </c>
    </row>
    <row r="111" spans="1:11" x14ac:dyDescent="0.25">
      <c r="A111" s="7" t="s">
        <v>375</v>
      </c>
      <c r="B111" s="65">
        <v>1</v>
      </c>
      <c r="C111" s="34">
        <f>IF(B123=0, "-", B111/B123)</f>
        <v>6.3291139240506328E-3</v>
      </c>
      <c r="D111" s="65">
        <v>0</v>
      </c>
      <c r="E111" s="9">
        <f>IF(D123=0, "-", D111/D123)</f>
        <v>0</v>
      </c>
      <c r="F111" s="81">
        <v>5</v>
      </c>
      <c r="G111" s="34">
        <f>IF(F123=0, "-", F111/F123)</f>
        <v>3.7341299477221808E-3</v>
      </c>
      <c r="H111" s="65">
        <v>0</v>
      </c>
      <c r="I111" s="9">
        <f>IF(H123=0, "-", H111/H123)</f>
        <v>0</v>
      </c>
      <c r="J111" s="8" t="str">
        <f t="shared" si="8"/>
        <v>-</v>
      </c>
      <c r="K111" s="9" t="str">
        <f t="shared" si="9"/>
        <v>-</v>
      </c>
    </row>
    <row r="112" spans="1:11" x14ac:dyDescent="0.25">
      <c r="A112" s="7" t="s">
        <v>376</v>
      </c>
      <c r="B112" s="65">
        <v>1</v>
      </c>
      <c r="C112" s="34">
        <f>IF(B123=0, "-", B112/B123)</f>
        <v>6.3291139240506328E-3</v>
      </c>
      <c r="D112" s="65">
        <v>0</v>
      </c>
      <c r="E112" s="9">
        <f>IF(D123=0, "-", D112/D123)</f>
        <v>0</v>
      </c>
      <c r="F112" s="81">
        <v>8</v>
      </c>
      <c r="G112" s="34">
        <f>IF(F123=0, "-", F112/F123)</f>
        <v>5.9746079163554896E-3</v>
      </c>
      <c r="H112" s="65">
        <v>0</v>
      </c>
      <c r="I112" s="9">
        <f>IF(H123=0, "-", H112/H123)</f>
        <v>0</v>
      </c>
      <c r="J112" s="8" t="str">
        <f t="shared" si="8"/>
        <v>-</v>
      </c>
      <c r="K112" s="9" t="str">
        <f t="shared" si="9"/>
        <v>-</v>
      </c>
    </row>
    <row r="113" spans="1:11" x14ac:dyDescent="0.25">
      <c r="A113" s="7" t="s">
        <v>377</v>
      </c>
      <c r="B113" s="65">
        <v>8</v>
      </c>
      <c r="C113" s="34">
        <f>IF(B123=0, "-", B113/B123)</f>
        <v>5.0632911392405063E-2</v>
      </c>
      <c r="D113" s="65">
        <v>0</v>
      </c>
      <c r="E113" s="9">
        <f>IF(D123=0, "-", D113/D123)</f>
        <v>0</v>
      </c>
      <c r="F113" s="81">
        <v>48</v>
      </c>
      <c r="G113" s="34">
        <f>IF(F123=0, "-", F113/F123)</f>
        <v>3.5847647498132934E-2</v>
      </c>
      <c r="H113" s="65">
        <v>0</v>
      </c>
      <c r="I113" s="9">
        <f>IF(H123=0, "-", H113/H123)</f>
        <v>0</v>
      </c>
      <c r="J113" s="8" t="str">
        <f t="shared" si="8"/>
        <v>-</v>
      </c>
      <c r="K113" s="9" t="str">
        <f t="shared" si="9"/>
        <v>-</v>
      </c>
    </row>
    <row r="114" spans="1:11" x14ac:dyDescent="0.25">
      <c r="A114" s="7" t="s">
        <v>378</v>
      </c>
      <c r="B114" s="65">
        <v>2</v>
      </c>
      <c r="C114" s="34">
        <f>IF(B123=0, "-", B114/B123)</f>
        <v>1.2658227848101266E-2</v>
      </c>
      <c r="D114" s="65">
        <v>0</v>
      </c>
      <c r="E114" s="9">
        <f>IF(D123=0, "-", D114/D123)</f>
        <v>0</v>
      </c>
      <c r="F114" s="81">
        <v>22</v>
      </c>
      <c r="G114" s="34">
        <f>IF(F123=0, "-", F114/F123)</f>
        <v>1.6430171769977596E-2</v>
      </c>
      <c r="H114" s="65">
        <v>1</v>
      </c>
      <c r="I114" s="9">
        <f>IF(H123=0, "-", H114/H123)</f>
        <v>1.5243902439024391E-3</v>
      </c>
      <c r="J114" s="8" t="str">
        <f t="shared" si="8"/>
        <v>-</v>
      </c>
      <c r="K114" s="9" t="str">
        <f t="shared" si="9"/>
        <v>&gt;999%</v>
      </c>
    </row>
    <row r="115" spans="1:11" x14ac:dyDescent="0.25">
      <c r="A115" s="7" t="s">
        <v>379</v>
      </c>
      <c r="B115" s="65">
        <v>0</v>
      </c>
      <c r="C115" s="34">
        <f>IF(B123=0, "-", B115/B123)</f>
        <v>0</v>
      </c>
      <c r="D115" s="65">
        <v>0</v>
      </c>
      <c r="E115" s="9">
        <f>IF(D123=0, "-", D115/D123)</f>
        <v>0</v>
      </c>
      <c r="F115" s="81">
        <v>4</v>
      </c>
      <c r="G115" s="34">
        <f>IF(F123=0, "-", F115/F123)</f>
        <v>2.9873039581777448E-3</v>
      </c>
      <c r="H115" s="65">
        <v>4</v>
      </c>
      <c r="I115" s="9">
        <f>IF(H123=0, "-", H115/H123)</f>
        <v>6.0975609756097563E-3</v>
      </c>
      <c r="J115" s="8" t="str">
        <f t="shared" si="8"/>
        <v>-</v>
      </c>
      <c r="K115" s="9">
        <f t="shared" si="9"/>
        <v>0</v>
      </c>
    </row>
    <row r="116" spans="1:11" x14ac:dyDescent="0.25">
      <c r="A116" s="7" t="s">
        <v>380</v>
      </c>
      <c r="B116" s="65">
        <v>1</v>
      </c>
      <c r="C116" s="34">
        <f>IF(B123=0, "-", B116/B123)</f>
        <v>6.3291139240506328E-3</v>
      </c>
      <c r="D116" s="65">
        <v>3</v>
      </c>
      <c r="E116" s="9">
        <f>IF(D123=0, "-", D116/D123)</f>
        <v>1.3215859030837005E-2</v>
      </c>
      <c r="F116" s="81">
        <v>17</v>
      </c>
      <c r="G116" s="34">
        <f>IF(F123=0, "-", F116/F123)</f>
        <v>1.2696041822255415E-2</v>
      </c>
      <c r="H116" s="65">
        <v>19</v>
      </c>
      <c r="I116" s="9">
        <f>IF(H123=0, "-", H116/H123)</f>
        <v>2.8963414634146343E-2</v>
      </c>
      <c r="J116" s="8">
        <f t="shared" si="8"/>
        <v>-0.66666666666666663</v>
      </c>
      <c r="K116" s="9">
        <f t="shared" si="9"/>
        <v>-0.10526315789473684</v>
      </c>
    </row>
    <row r="117" spans="1:11" x14ac:dyDescent="0.25">
      <c r="A117" s="7" t="s">
        <v>381</v>
      </c>
      <c r="B117" s="65">
        <v>0</v>
      </c>
      <c r="C117" s="34">
        <f>IF(B123=0, "-", B117/B123)</f>
        <v>0</v>
      </c>
      <c r="D117" s="65">
        <v>0</v>
      </c>
      <c r="E117" s="9">
        <f>IF(D123=0, "-", D117/D123)</f>
        <v>0</v>
      </c>
      <c r="F117" s="81">
        <v>11</v>
      </c>
      <c r="G117" s="34">
        <f>IF(F123=0, "-", F117/F123)</f>
        <v>8.215085884988798E-3</v>
      </c>
      <c r="H117" s="65">
        <v>15</v>
      </c>
      <c r="I117" s="9">
        <f>IF(H123=0, "-", H117/H123)</f>
        <v>2.2865853658536585E-2</v>
      </c>
      <c r="J117" s="8" t="str">
        <f t="shared" si="8"/>
        <v>-</v>
      </c>
      <c r="K117" s="9">
        <f t="shared" si="9"/>
        <v>-0.26666666666666666</v>
      </c>
    </row>
    <row r="118" spans="1:11" x14ac:dyDescent="0.25">
      <c r="A118" s="7" t="s">
        <v>382</v>
      </c>
      <c r="B118" s="65">
        <v>4</v>
      </c>
      <c r="C118" s="34">
        <f>IF(B123=0, "-", B118/B123)</f>
        <v>2.5316455696202531E-2</v>
      </c>
      <c r="D118" s="65">
        <v>3</v>
      </c>
      <c r="E118" s="9">
        <f>IF(D123=0, "-", D118/D123)</f>
        <v>1.3215859030837005E-2</v>
      </c>
      <c r="F118" s="81">
        <v>22</v>
      </c>
      <c r="G118" s="34">
        <f>IF(F123=0, "-", F118/F123)</f>
        <v>1.6430171769977596E-2</v>
      </c>
      <c r="H118" s="65">
        <v>53</v>
      </c>
      <c r="I118" s="9">
        <f>IF(H123=0, "-", H118/H123)</f>
        <v>8.0792682926829271E-2</v>
      </c>
      <c r="J118" s="8">
        <f t="shared" si="8"/>
        <v>0.33333333333333331</v>
      </c>
      <c r="K118" s="9">
        <f t="shared" si="9"/>
        <v>-0.58490566037735847</v>
      </c>
    </row>
    <row r="119" spans="1:11" x14ac:dyDescent="0.25">
      <c r="A119" s="7" t="s">
        <v>383</v>
      </c>
      <c r="B119" s="65">
        <v>7</v>
      </c>
      <c r="C119" s="34">
        <f>IF(B123=0, "-", B119/B123)</f>
        <v>4.4303797468354431E-2</v>
      </c>
      <c r="D119" s="65">
        <v>5</v>
      </c>
      <c r="E119" s="9">
        <f>IF(D123=0, "-", D119/D123)</f>
        <v>2.2026431718061675E-2</v>
      </c>
      <c r="F119" s="81">
        <v>52</v>
      </c>
      <c r="G119" s="34">
        <f>IF(F123=0, "-", F119/F123)</f>
        <v>3.8834951456310676E-2</v>
      </c>
      <c r="H119" s="65">
        <v>40</v>
      </c>
      <c r="I119" s="9">
        <f>IF(H123=0, "-", H119/H123)</f>
        <v>6.097560975609756E-2</v>
      </c>
      <c r="J119" s="8">
        <f t="shared" si="8"/>
        <v>0.4</v>
      </c>
      <c r="K119" s="9">
        <f t="shared" si="9"/>
        <v>0.3</v>
      </c>
    </row>
    <row r="120" spans="1:11" x14ac:dyDescent="0.25">
      <c r="A120" s="7" t="s">
        <v>384</v>
      </c>
      <c r="B120" s="65">
        <v>97</v>
      </c>
      <c r="C120" s="34">
        <f>IF(B123=0, "-", B120/B123)</f>
        <v>0.61392405063291144</v>
      </c>
      <c r="D120" s="65">
        <v>177</v>
      </c>
      <c r="E120" s="9">
        <f>IF(D123=0, "-", D120/D123)</f>
        <v>0.77973568281938321</v>
      </c>
      <c r="F120" s="81">
        <v>850</v>
      </c>
      <c r="G120" s="34">
        <f>IF(F123=0, "-", F120/F123)</f>
        <v>0.63480209111277075</v>
      </c>
      <c r="H120" s="65">
        <v>203</v>
      </c>
      <c r="I120" s="9">
        <f>IF(H123=0, "-", H120/H123)</f>
        <v>0.30945121951219512</v>
      </c>
      <c r="J120" s="8">
        <f t="shared" si="8"/>
        <v>-0.4519774011299435</v>
      </c>
      <c r="K120" s="9">
        <f t="shared" si="9"/>
        <v>3.187192118226601</v>
      </c>
    </row>
    <row r="121" spans="1:11" x14ac:dyDescent="0.25">
      <c r="A121" s="7" t="s">
        <v>385</v>
      </c>
      <c r="B121" s="65">
        <v>4</v>
      </c>
      <c r="C121" s="34">
        <f>IF(B123=0, "-", B121/B123)</f>
        <v>2.5316455696202531E-2</v>
      </c>
      <c r="D121" s="65">
        <v>9</v>
      </c>
      <c r="E121" s="9">
        <f>IF(D123=0, "-", D121/D123)</f>
        <v>3.9647577092511016E-2</v>
      </c>
      <c r="F121" s="81">
        <v>48</v>
      </c>
      <c r="G121" s="34">
        <f>IF(F123=0, "-", F121/F123)</f>
        <v>3.5847647498132934E-2</v>
      </c>
      <c r="H121" s="65">
        <v>63</v>
      </c>
      <c r="I121" s="9">
        <f>IF(H123=0, "-", H121/H123)</f>
        <v>9.6036585365853661E-2</v>
      </c>
      <c r="J121" s="8">
        <f t="shared" si="8"/>
        <v>-0.55555555555555558</v>
      </c>
      <c r="K121" s="9">
        <f t="shared" si="9"/>
        <v>-0.23809523809523808</v>
      </c>
    </row>
    <row r="122" spans="1:11" x14ac:dyDescent="0.25">
      <c r="A122" s="2"/>
      <c r="B122" s="68"/>
      <c r="C122" s="33"/>
      <c r="D122" s="68"/>
      <c r="E122" s="6"/>
      <c r="F122" s="82"/>
      <c r="G122" s="33"/>
      <c r="H122" s="68"/>
      <c r="I122" s="6"/>
      <c r="J122" s="5"/>
      <c r="K122" s="6"/>
    </row>
    <row r="123" spans="1:11" s="43" customFormat="1" ht="13" x14ac:dyDescent="0.3">
      <c r="A123" s="162" t="s">
        <v>528</v>
      </c>
      <c r="B123" s="71">
        <f>SUM(B101:B122)</f>
        <v>158</v>
      </c>
      <c r="C123" s="40">
        <f>B123/1806</f>
        <v>8.7486157253599109E-2</v>
      </c>
      <c r="D123" s="71">
        <f>SUM(D101:D122)</f>
        <v>227</v>
      </c>
      <c r="E123" s="41">
        <f>D123/1498</f>
        <v>0.15153538050734314</v>
      </c>
      <c r="F123" s="77">
        <f>SUM(F101:F122)</f>
        <v>1339</v>
      </c>
      <c r="G123" s="42">
        <f>F123/14011</f>
        <v>9.5567768182142604E-2</v>
      </c>
      <c r="H123" s="71">
        <f>SUM(H101:H122)</f>
        <v>656</v>
      </c>
      <c r="I123" s="41">
        <f>H123/12228</f>
        <v>5.3647366699378474E-2</v>
      </c>
      <c r="J123" s="37">
        <f>IF(D123=0, "-", IF((B123-D123)/D123&lt;10, (B123-D123)/D123, "&gt;999%"))</f>
        <v>-0.30396475770925108</v>
      </c>
      <c r="K123" s="38">
        <f>IF(H123=0, "-", IF((F123-H123)/H123&lt;10, (F123-H123)/H123, "&gt;999%"))</f>
        <v>1.0411585365853659</v>
      </c>
    </row>
    <row r="124" spans="1:11" x14ac:dyDescent="0.25">
      <c r="B124" s="83"/>
      <c r="D124" s="83"/>
      <c r="F124" s="83"/>
      <c r="H124" s="83"/>
    </row>
    <row r="125" spans="1:11" s="43" customFormat="1" ht="13" x14ac:dyDescent="0.3">
      <c r="A125" s="162" t="s">
        <v>527</v>
      </c>
      <c r="B125" s="71">
        <v>552</v>
      </c>
      <c r="C125" s="40">
        <f>B125/1806</f>
        <v>0.30564784053156147</v>
      </c>
      <c r="D125" s="71">
        <v>441</v>
      </c>
      <c r="E125" s="41">
        <f>D125/1498</f>
        <v>0.29439252336448596</v>
      </c>
      <c r="F125" s="77">
        <v>3908</v>
      </c>
      <c r="G125" s="42">
        <f>F125/14011</f>
        <v>0.278923702804939</v>
      </c>
      <c r="H125" s="71">
        <v>2613</v>
      </c>
      <c r="I125" s="41">
        <f>H125/12228</f>
        <v>0.21368989205103042</v>
      </c>
      <c r="J125" s="37">
        <f>IF(D125=0, "-", IF((B125-D125)/D125&lt;10, (B125-D125)/D125, "&gt;999%"))</f>
        <v>0.25170068027210885</v>
      </c>
      <c r="K125" s="38">
        <f>IF(H125=0, "-", IF((F125-H125)/H125&lt;10, (F125-H125)/H125, "&gt;999%"))</f>
        <v>0.49559892843474934</v>
      </c>
    </row>
    <row r="126" spans="1:11" x14ac:dyDescent="0.25">
      <c r="B126" s="83"/>
      <c r="D126" s="83"/>
      <c r="F126" s="83"/>
      <c r="H126" s="83"/>
    </row>
    <row r="127" spans="1:11" ht="15.5" x14ac:dyDescent="0.35">
      <c r="A127" s="164" t="s">
        <v>105</v>
      </c>
      <c r="B127" s="196" t="s">
        <v>1</v>
      </c>
      <c r="C127" s="200"/>
      <c r="D127" s="200"/>
      <c r="E127" s="197"/>
      <c r="F127" s="196" t="s">
        <v>14</v>
      </c>
      <c r="G127" s="200"/>
      <c r="H127" s="200"/>
      <c r="I127" s="197"/>
      <c r="J127" s="196" t="s">
        <v>15</v>
      </c>
      <c r="K127" s="197"/>
    </row>
    <row r="128" spans="1:11" ht="13" x14ac:dyDescent="0.3">
      <c r="A128" s="22"/>
      <c r="B128" s="196">
        <f>VALUE(RIGHT($B$2, 4))</f>
        <v>2023</v>
      </c>
      <c r="C128" s="197"/>
      <c r="D128" s="196">
        <f>B128-1</f>
        <v>2022</v>
      </c>
      <c r="E128" s="204"/>
      <c r="F128" s="196">
        <f>B128</f>
        <v>2023</v>
      </c>
      <c r="G128" s="204"/>
      <c r="H128" s="196">
        <f>D128</f>
        <v>2022</v>
      </c>
      <c r="I128" s="204"/>
      <c r="J128" s="140" t="s">
        <v>4</v>
      </c>
      <c r="K128" s="141" t="s">
        <v>2</v>
      </c>
    </row>
    <row r="129" spans="1:11" ht="13" x14ac:dyDescent="0.3">
      <c r="A129" s="163" t="s">
        <v>134</v>
      </c>
      <c r="B129" s="61" t="s">
        <v>12</v>
      </c>
      <c r="C129" s="62" t="s">
        <v>13</v>
      </c>
      <c r="D129" s="61" t="s">
        <v>12</v>
      </c>
      <c r="E129" s="63" t="s">
        <v>13</v>
      </c>
      <c r="F129" s="62" t="s">
        <v>12</v>
      </c>
      <c r="G129" s="62" t="s">
        <v>13</v>
      </c>
      <c r="H129" s="61" t="s">
        <v>12</v>
      </c>
      <c r="I129" s="63" t="s">
        <v>13</v>
      </c>
      <c r="J129" s="61"/>
      <c r="K129" s="63"/>
    </row>
    <row r="130" spans="1:11" x14ac:dyDescent="0.25">
      <c r="A130" s="7" t="s">
        <v>386</v>
      </c>
      <c r="B130" s="65">
        <v>17</v>
      </c>
      <c r="C130" s="34">
        <f>IF(B151=0, "-", B130/B151)</f>
        <v>0.125</v>
      </c>
      <c r="D130" s="65">
        <v>7</v>
      </c>
      <c r="E130" s="9">
        <f>IF(D151=0, "-", D130/D151)</f>
        <v>5.2631578947368418E-2</v>
      </c>
      <c r="F130" s="81">
        <v>112</v>
      </c>
      <c r="G130" s="34">
        <f>IF(F151=0, "-", F130/F151)</f>
        <v>9.1205211726384364E-2</v>
      </c>
      <c r="H130" s="65">
        <v>82</v>
      </c>
      <c r="I130" s="9">
        <f>IF(H151=0, "-", H130/H151)</f>
        <v>6.25E-2</v>
      </c>
      <c r="J130" s="8">
        <f t="shared" ref="J130:J149" si="10">IF(D130=0, "-", IF((B130-D130)/D130&lt;10, (B130-D130)/D130, "&gt;999%"))</f>
        <v>1.4285714285714286</v>
      </c>
      <c r="K130" s="9">
        <f t="shared" ref="K130:K149" si="11">IF(H130=0, "-", IF((F130-H130)/H130&lt;10, (F130-H130)/H130, "&gt;999%"))</f>
        <v>0.36585365853658536</v>
      </c>
    </row>
    <row r="131" spans="1:11" x14ac:dyDescent="0.25">
      <c r="A131" s="7" t="s">
        <v>387</v>
      </c>
      <c r="B131" s="65">
        <v>4</v>
      </c>
      <c r="C131" s="34">
        <f>IF(B151=0, "-", B131/B151)</f>
        <v>2.9411764705882353E-2</v>
      </c>
      <c r="D131" s="65">
        <v>0</v>
      </c>
      <c r="E131" s="9">
        <f>IF(D151=0, "-", D131/D151)</f>
        <v>0</v>
      </c>
      <c r="F131" s="81">
        <v>9</v>
      </c>
      <c r="G131" s="34">
        <f>IF(F151=0, "-", F131/F151)</f>
        <v>7.3289902280130291E-3</v>
      </c>
      <c r="H131" s="65">
        <v>0</v>
      </c>
      <c r="I131" s="9">
        <f>IF(H151=0, "-", H131/H151)</f>
        <v>0</v>
      </c>
      <c r="J131" s="8" t="str">
        <f t="shared" si="10"/>
        <v>-</v>
      </c>
      <c r="K131" s="9" t="str">
        <f t="shared" si="11"/>
        <v>-</v>
      </c>
    </row>
    <row r="132" spans="1:11" x14ac:dyDescent="0.25">
      <c r="A132" s="7" t="s">
        <v>388</v>
      </c>
      <c r="B132" s="65">
        <v>3</v>
      </c>
      <c r="C132" s="34">
        <f>IF(B151=0, "-", B132/B151)</f>
        <v>2.2058823529411766E-2</v>
      </c>
      <c r="D132" s="65">
        <v>5</v>
      </c>
      <c r="E132" s="9">
        <f>IF(D151=0, "-", D132/D151)</f>
        <v>3.7593984962406013E-2</v>
      </c>
      <c r="F132" s="81">
        <v>34</v>
      </c>
      <c r="G132" s="34">
        <f>IF(F151=0, "-", F132/F151)</f>
        <v>2.7687296416938109E-2</v>
      </c>
      <c r="H132" s="65">
        <v>69</v>
      </c>
      <c r="I132" s="9">
        <f>IF(H151=0, "-", H132/H151)</f>
        <v>5.2591463414634144E-2</v>
      </c>
      <c r="J132" s="8">
        <f t="shared" si="10"/>
        <v>-0.4</v>
      </c>
      <c r="K132" s="9">
        <f t="shared" si="11"/>
        <v>-0.50724637681159424</v>
      </c>
    </row>
    <row r="133" spans="1:11" x14ac:dyDescent="0.25">
      <c r="A133" s="7" t="s">
        <v>389</v>
      </c>
      <c r="B133" s="65">
        <v>4</v>
      </c>
      <c r="C133" s="34">
        <f>IF(B151=0, "-", B133/B151)</f>
        <v>2.9411764705882353E-2</v>
      </c>
      <c r="D133" s="65">
        <v>9</v>
      </c>
      <c r="E133" s="9">
        <f>IF(D151=0, "-", D133/D151)</f>
        <v>6.7669172932330823E-2</v>
      </c>
      <c r="F133" s="81">
        <v>58</v>
      </c>
      <c r="G133" s="34">
        <f>IF(F151=0, "-", F133/F151)</f>
        <v>4.7231270358306189E-2</v>
      </c>
      <c r="H133" s="65">
        <v>76</v>
      </c>
      <c r="I133" s="9">
        <f>IF(H151=0, "-", H133/H151)</f>
        <v>5.7926829268292686E-2</v>
      </c>
      <c r="J133" s="8">
        <f t="shared" si="10"/>
        <v>-0.55555555555555558</v>
      </c>
      <c r="K133" s="9">
        <f t="shared" si="11"/>
        <v>-0.23684210526315788</v>
      </c>
    </row>
    <row r="134" spans="1:11" x14ac:dyDescent="0.25">
      <c r="A134" s="7" t="s">
        <v>390</v>
      </c>
      <c r="B134" s="65">
        <v>3</v>
      </c>
      <c r="C134" s="34">
        <f>IF(B151=0, "-", B134/B151)</f>
        <v>2.2058823529411766E-2</v>
      </c>
      <c r="D134" s="65">
        <v>8</v>
      </c>
      <c r="E134" s="9">
        <f>IF(D151=0, "-", D134/D151)</f>
        <v>6.0150375939849621E-2</v>
      </c>
      <c r="F134" s="81">
        <v>76</v>
      </c>
      <c r="G134" s="34">
        <f>IF(F151=0, "-", F134/F151)</f>
        <v>6.1889250814332247E-2</v>
      </c>
      <c r="H134" s="65">
        <v>101</v>
      </c>
      <c r="I134" s="9">
        <f>IF(H151=0, "-", H134/H151)</f>
        <v>7.698170731707317E-2</v>
      </c>
      <c r="J134" s="8">
        <f t="shared" si="10"/>
        <v>-0.625</v>
      </c>
      <c r="K134" s="9">
        <f t="shared" si="11"/>
        <v>-0.24752475247524752</v>
      </c>
    </row>
    <row r="135" spans="1:11" x14ac:dyDescent="0.25">
      <c r="A135" s="7" t="s">
        <v>391</v>
      </c>
      <c r="B135" s="65">
        <v>2</v>
      </c>
      <c r="C135" s="34">
        <f>IF(B151=0, "-", B135/B151)</f>
        <v>1.4705882352941176E-2</v>
      </c>
      <c r="D135" s="65">
        <v>4</v>
      </c>
      <c r="E135" s="9">
        <f>IF(D151=0, "-", D135/D151)</f>
        <v>3.007518796992481E-2</v>
      </c>
      <c r="F135" s="81">
        <v>20</v>
      </c>
      <c r="G135" s="34">
        <f>IF(F151=0, "-", F135/F151)</f>
        <v>1.6286644951140065E-2</v>
      </c>
      <c r="H135" s="65">
        <v>20</v>
      </c>
      <c r="I135" s="9">
        <f>IF(H151=0, "-", H135/H151)</f>
        <v>1.524390243902439E-2</v>
      </c>
      <c r="J135" s="8">
        <f t="shared" si="10"/>
        <v>-0.5</v>
      </c>
      <c r="K135" s="9">
        <f t="shared" si="11"/>
        <v>0</v>
      </c>
    </row>
    <row r="136" spans="1:11" x14ac:dyDescent="0.25">
      <c r="A136" s="7" t="s">
        <v>392</v>
      </c>
      <c r="B136" s="65">
        <v>17</v>
      </c>
      <c r="C136" s="34">
        <f>IF(B151=0, "-", B136/B151)</f>
        <v>0.125</v>
      </c>
      <c r="D136" s="65">
        <v>11</v>
      </c>
      <c r="E136" s="9">
        <f>IF(D151=0, "-", D136/D151)</f>
        <v>8.2706766917293228E-2</v>
      </c>
      <c r="F136" s="81">
        <v>132</v>
      </c>
      <c r="G136" s="34">
        <f>IF(F151=0, "-", F136/F151)</f>
        <v>0.10749185667752444</v>
      </c>
      <c r="H136" s="65">
        <v>85</v>
      </c>
      <c r="I136" s="9">
        <f>IF(H151=0, "-", H136/H151)</f>
        <v>6.4786585365853661E-2</v>
      </c>
      <c r="J136" s="8">
        <f t="shared" si="10"/>
        <v>0.54545454545454541</v>
      </c>
      <c r="K136" s="9">
        <f t="shared" si="11"/>
        <v>0.55294117647058827</v>
      </c>
    </row>
    <row r="137" spans="1:11" x14ac:dyDescent="0.25">
      <c r="A137" s="7" t="s">
        <v>393</v>
      </c>
      <c r="B137" s="65">
        <v>1</v>
      </c>
      <c r="C137" s="34">
        <f>IF(B151=0, "-", B137/B151)</f>
        <v>7.3529411764705881E-3</v>
      </c>
      <c r="D137" s="65">
        <v>0</v>
      </c>
      <c r="E137" s="9">
        <f>IF(D151=0, "-", D137/D151)</f>
        <v>0</v>
      </c>
      <c r="F137" s="81">
        <v>18</v>
      </c>
      <c r="G137" s="34">
        <f>IF(F151=0, "-", F137/F151)</f>
        <v>1.4657980456026058E-2</v>
      </c>
      <c r="H137" s="65">
        <v>25</v>
      </c>
      <c r="I137" s="9">
        <f>IF(H151=0, "-", H137/H151)</f>
        <v>1.9054878048780487E-2</v>
      </c>
      <c r="J137" s="8" t="str">
        <f t="shared" si="10"/>
        <v>-</v>
      </c>
      <c r="K137" s="9">
        <f t="shared" si="11"/>
        <v>-0.28000000000000003</v>
      </c>
    </row>
    <row r="138" spans="1:11" x14ac:dyDescent="0.25">
      <c r="A138" s="7" t="s">
        <v>394</v>
      </c>
      <c r="B138" s="65">
        <v>6</v>
      </c>
      <c r="C138" s="34">
        <f>IF(B151=0, "-", B138/B151)</f>
        <v>4.4117647058823532E-2</v>
      </c>
      <c r="D138" s="65">
        <v>6</v>
      </c>
      <c r="E138" s="9">
        <f>IF(D151=0, "-", D138/D151)</f>
        <v>4.5112781954887216E-2</v>
      </c>
      <c r="F138" s="81">
        <v>43</v>
      </c>
      <c r="G138" s="34">
        <f>IF(F151=0, "-", F138/F151)</f>
        <v>3.5016286644951142E-2</v>
      </c>
      <c r="H138" s="65">
        <v>56</v>
      </c>
      <c r="I138" s="9">
        <f>IF(H151=0, "-", H138/H151)</f>
        <v>4.2682926829268296E-2</v>
      </c>
      <c r="J138" s="8">
        <f t="shared" si="10"/>
        <v>0</v>
      </c>
      <c r="K138" s="9">
        <f t="shared" si="11"/>
        <v>-0.23214285714285715</v>
      </c>
    </row>
    <row r="139" spans="1:11" x14ac:dyDescent="0.25">
      <c r="A139" s="7" t="s">
        <v>395</v>
      </c>
      <c r="B139" s="65">
        <v>5</v>
      </c>
      <c r="C139" s="34">
        <f>IF(B151=0, "-", B139/B151)</f>
        <v>3.6764705882352942E-2</v>
      </c>
      <c r="D139" s="65">
        <v>8</v>
      </c>
      <c r="E139" s="9">
        <f>IF(D151=0, "-", D139/D151)</f>
        <v>6.0150375939849621E-2</v>
      </c>
      <c r="F139" s="81">
        <v>65</v>
      </c>
      <c r="G139" s="34">
        <f>IF(F151=0, "-", F139/F151)</f>
        <v>5.2931596091205214E-2</v>
      </c>
      <c r="H139" s="65">
        <v>103</v>
      </c>
      <c r="I139" s="9">
        <f>IF(H151=0, "-", H139/H151)</f>
        <v>7.850609756097561E-2</v>
      </c>
      <c r="J139" s="8">
        <f t="shared" si="10"/>
        <v>-0.375</v>
      </c>
      <c r="K139" s="9">
        <f t="shared" si="11"/>
        <v>-0.36893203883495146</v>
      </c>
    </row>
    <row r="140" spans="1:11" x14ac:dyDescent="0.25">
      <c r="A140" s="7" t="s">
        <v>396</v>
      </c>
      <c r="B140" s="65">
        <v>3</v>
      </c>
      <c r="C140" s="34">
        <f>IF(B151=0, "-", B140/B151)</f>
        <v>2.2058823529411766E-2</v>
      </c>
      <c r="D140" s="65">
        <v>8</v>
      </c>
      <c r="E140" s="9">
        <f>IF(D151=0, "-", D140/D151)</f>
        <v>6.0150375939849621E-2</v>
      </c>
      <c r="F140" s="81">
        <v>32</v>
      </c>
      <c r="G140" s="34">
        <f>IF(F151=0, "-", F140/F151)</f>
        <v>2.6058631921824105E-2</v>
      </c>
      <c r="H140" s="65">
        <v>76</v>
      </c>
      <c r="I140" s="9">
        <f>IF(H151=0, "-", H140/H151)</f>
        <v>5.7926829268292686E-2</v>
      </c>
      <c r="J140" s="8">
        <f t="shared" si="10"/>
        <v>-0.625</v>
      </c>
      <c r="K140" s="9">
        <f t="shared" si="11"/>
        <v>-0.57894736842105265</v>
      </c>
    </row>
    <row r="141" spans="1:11" x14ac:dyDescent="0.25">
      <c r="A141" s="7" t="s">
        <v>397</v>
      </c>
      <c r="B141" s="65">
        <v>1</v>
      </c>
      <c r="C141" s="34">
        <f>IF(B151=0, "-", B141/B151)</f>
        <v>7.3529411764705881E-3</v>
      </c>
      <c r="D141" s="65">
        <v>0</v>
      </c>
      <c r="E141" s="9">
        <f>IF(D151=0, "-", D141/D151)</f>
        <v>0</v>
      </c>
      <c r="F141" s="81">
        <v>18</v>
      </c>
      <c r="G141" s="34">
        <f>IF(F151=0, "-", F141/F151)</f>
        <v>1.4657980456026058E-2</v>
      </c>
      <c r="H141" s="65">
        <v>0</v>
      </c>
      <c r="I141" s="9">
        <f>IF(H151=0, "-", H141/H151)</f>
        <v>0</v>
      </c>
      <c r="J141" s="8" t="str">
        <f t="shared" si="10"/>
        <v>-</v>
      </c>
      <c r="K141" s="9" t="str">
        <f t="shared" si="11"/>
        <v>-</v>
      </c>
    </row>
    <row r="142" spans="1:11" x14ac:dyDescent="0.25">
      <c r="A142" s="7" t="s">
        <v>398</v>
      </c>
      <c r="B142" s="65">
        <v>4</v>
      </c>
      <c r="C142" s="34">
        <f>IF(B151=0, "-", B142/B151)</f>
        <v>2.9411764705882353E-2</v>
      </c>
      <c r="D142" s="65">
        <v>7</v>
      </c>
      <c r="E142" s="9">
        <f>IF(D151=0, "-", D142/D151)</f>
        <v>5.2631578947368418E-2</v>
      </c>
      <c r="F142" s="81">
        <v>36</v>
      </c>
      <c r="G142" s="34">
        <f>IF(F151=0, "-", F142/F151)</f>
        <v>2.9315960912052116E-2</v>
      </c>
      <c r="H142" s="65">
        <v>51</v>
      </c>
      <c r="I142" s="9">
        <f>IF(H151=0, "-", H142/H151)</f>
        <v>3.8871951219512195E-2</v>
      </c>
      <c r="J142" s="8">
        <f t="shared" si="10"/>
        <v>-0.42857142857142855</v>
      </c>
      <c r="K142" s="9">
        <f t="shared" si="11"/>
        <v>-0.29411764705882354</v>
      </c>
    </row>
    <row r="143" spans="1:11" x14ac:dyDescent="0.25">
      <c r="A143" s="7" t="s">
        <v>399</v>
      </c>
      <c r="B143" s="65">
        <v>0</v>
      </c>
      <c r="C143" s="34">
        <f>IF(B151=0, "-", B143/B151)</f>
        <v>0</v>
      </c>
      <c r="D143" s="65">
        <v>3</v>
      </c>
      <c r="E143" s="9">
        <f>IF(D151=0, "-", D143/D151)</f>
        <v>2.2556390977443608E-2</v>
      </c>
      <c r="F143" s="81">
        <v>6</v>
      </c>
      <c r="G143" s="34">
        <f>IF(F151=0, "-", F143/F151)</f>
        <v>4.8859934853420191E-3</v>
      </c>
      <c r="H143" s="65">
        <v>7</v>
      </c>
      <c r="I143" s="9">
        <f>IF(H151=0, "-", H143/H151)</f>
        <v>5.335365853658537E-3</v>
      </c>
      <c r="J143" s="8">
        <f t="shared" si="10"/>
        <v>-1</v>
      </c>
      <c r="K143" s="9">
        <f t="shared" si="11"/>
        <v>-0.14285714285714285</v>
      </c>
    </row>
    <row r="144" spans="1:11" x14ac:dyDescent="0.25">
      <c r="A144" s="7" t="s">
        <v>400</v>
      </c>
      <c r="B144" s="65">
        <v>39</v>
      </c>
      <c r="C144" s="34">
        <f>IF(B151=0, "-", B144/B151)</f>
        <v>0.28676470588235292</v>
      </c>
      <c r="D144" s="65">
        <v>18</v>
      </c>
      <c r="E144" s="9">
        <f>IF(D151=0, "-", D144/D151)</f>
        <v>0.13533834586466165</v>
      </c>
      <c r="F144" s="81">
        <v>216</v>
      </c>
      <c r="G144" s="34">
        <f>IF(F151=0, "-", F144/F151)</f>
        <v>0.1758957654723127</v>
      </c>
      <c r="H144" s="65">
        <v>165</v>
      </c>
      <c r="I144" s="9">
        <f>IF(H151=0, "-", H144/H151)</f>
        <v>0.12576219512195122</v>
      </c>
      <c r="J144" s="8">
        <f t="shared" si="10"/>
        <v>1.1666666666666667</v>
      </c>
      <c r="K144" s="9">
        <f t="shared" si="11"/>
        <v>0.30909090909090908</v>
      </c>
    </row>
    <row r="145" spans="1:11" x14ac:dyDescent="0.25">
      <c r="A145" s="7" t="s">
        <v>401</v>
      </c>
      <c r="B145" s="65">
        <v>0</v>
      </c>
      <c r="C145" s="34">
        <f>IF(B151=0, "-", B145/B151)</f>
        <v>0</v>
      </c>
      <c r="D145" s="65">
        <v>2</v>
      </c>
      <c r="E145" s="9">
        <f>IF(D151=0, "-", D145/D151)</f>
        <v>1.5037593984962405E-2</v>
      </c>
      <c r="F145" s="81">
        <v>16</v>
      </c>
      <c r="G145" s="34">
        <f>IF(F151=0, "-", F145/F151)</f>
        <v>1.3029315960912053E-2</v>
      </c>
      <c r="H145" s="65">
        <v>30</v>
      </c>
      <c r="I145" s="9">
        <f>IF(H151=0, "-", H145/H151)</f>
        <v>2.2865853658536585E-2</v>
      </c>
      <c r="J145" s="8">
        <f t="shared" si="10"/>
        <v>-1</v>
      </c>
      <c r="K145" s="9">
        <f t="shared" si="11"/>
        <v>-0.46666666666666667</v>
      </c>
    </row>
    <row r="146" spans="1:11" x14ac:dyDescent="0.25">
      <c r="A146" s="7" t="s">
        <v>402</v>
      </c>
      <c r="B146" s="65">
        <v>3</v>
      </c>
      <c r="C146" s="34">
        <f>IF(B151=0, "-", B146/B151)</f>
        <v>2.2058823529411766E-2</v>
      </c>
      <c r="D146" s="65">
        <v>7</v>
      </c>
      <c r="E146" s="9">
        <f>IF(D151=0, "-", D146/D151)</f>
        <v>5.2631578947368418E-2</v>
      </c>
      <c r="F146" s="81">
        <v>114</v>
      </c>
      <c r="G146" s="34">
        <f>IF(F151=0, "-", F146/F151)</f>
        <v>9.2833876221498371E-2</v>
      </c>
      <c r="H146" s="65">
        <v>172</v>
      </c>
      <c r="I146" s="9">
        <f>IF(H151=0, "-", H146/H151)</f>
        <v>0.13109756097560976</v>
      </c>
      <c r="J146" s="8">
        <f t="shared" si="10"/>
        <v>-0.5714285714285714</v>
      </c>
      <c r="K146" s="9">
        <f t="shared" si="11"/>
        <v>-0.33720930232558138</v>
      </c>
    </row>
    <row r="147" spans="1:11" x14ac:dyDescent="0.25">
      <c r="A147" s="7" t="s">
        <v>403</v>
      </c>
      <c r="B147" s="65">
        <v>14</v>
      </c>
      <c r="C147" s="34">
        <f>IF(B151=0, "-", B147/B151)</f>
        <v>0.10294117647058823</v>
      </c>
      <c r="D147" s="65">
        <v>15</v>
      </c>
      <c r="E147" s="9">
        <f>IF(D151=0, "-", D147/D151)</f>
        <v>0.11278195488721804</v>
      </c>
      <c r="F147" s="81">
        <v>86</v>
      </c>
      <c r="G147" s="34">
        <f>IF(F151=0, "-", F147/F151)</f>
        <v>7.0032573289902283E-2</v>
      </c>
      <c r="H147" s="65">
        <v>137</v>
      </c>
      <c r="I147" s="9">
        <f>IF(H151=0, "-", H147/H151)</f>
        <v>0.10442073170731707</v>
      </c>
      <c r="J147" s="8">
        <f t="shared" si="10"/>
        <v>-6.6666666666666666E-2</v>
      </c>
      <c r="K147" s="9">
        <f t="shared" si="11"/>
        <v>-0.37226277372262773</v>
      </c>
    </row>
    <row r="148" spans="1:11" x14ac:dyDescent="0.25">
      <c r="A148" s="7" t="s">
        <v>404</v>
      </c>
      <c r="B148" s="65">
        <v>1</v>
      </c>
      <c r="C148" s="34">
        <f>IF(B151=0, "-", B148/B151)</f>
        <v>7.3529411764705881E-3</v>
      </c>
      <c r="D148" s="65">
        <v>1</v>
      </c>
      <c r="E148" s="9">
        <f>IF(D151=0, "-", D148/D151)</f>
        <v>7.5187969924812026E-3</v>
      </c>
      <c r="F148" s="81">
        <v>7</v>
      </c>
      <c r="G148" s="34">
        <f>IF(F151=0, "-", F148/F151)</f>
        <v>5.7003257328990227E-3</v>
      </c>
      <c r="H148" s="65">
        <v>3</v>
      </c>
      <c r="I148" s="9">
        <f>IF(H151=0, "-", H148/H151)</f>
        <v>2.2865853658536584E-3</v>
      </c>
      <c r="J148" s="8">
        <f t="shared" si="10"/>
        <v>0</v>
      </c>
      <c r="K148" s="9">
        <f t="shared" si="11"/>
        <v>1.3333333333333333</v>
      </c>
    </row>
    <row r="149" spans="1:11" x14ac:dyDescent="0.25">
      <c r="A149" s="7" t="s">
        <v>405</v>
      </c>
      <c r="B149" s="65">
        <v>9</v>
      </c>
      <c r="C149" s="34">
        <f>IF(B151=0, "-", B149/B151)</f>
        <v>6.6176470588235295E-2</v>
      </c>
      <c r="D149" s="65">
        <v>14</v>
      </c>
      <c r="E149" s="9">
        <f>IF(D151=0, "-", D149/D151)</f>
        <v>0.10526315789473684</v>
      </c>
      <c r="F149" s="81">
        <v>130</v>
      </c>
      <c r="G149" s="34">
        <f>IF(F151=0, "-", F149/F151)</f>
        <v>0.10586319218241043</v>
      </c>
      <c r="H149" s="65">
        <v>54</v>
      </c>
      <c r="I149" s="9">
        <f>IF(H151=0, "-", H149/H151)</f>
        <v>4.1158536585365856E-2</v>
      </c>
      <c r="J149" s="8">
        <f t="shared" si="10"/>
        <v>-0.35714285714285715</v>
      </c>
      <c r="K149" s="9">
        <f t="shared" si="11"/>
        <v>1.4074074074074074</v>
      </c>
    </row>
    <row r="150" spans="1:11" x14ac:dyDescent="0.25">
      <c r="A150" s="2"/>
      <c r="B150" s="68"/>
      <c r="C150" s="33"/>
      <c r="D150" s="68"/>
      <c r="E150" s="6"/>
      <c r="F150" s="82"/>
      <c r="G150" s="33"/>
      <c r="H150" s="68"/>
      <c r="I150" s="6"/>
      <c r="J150" s="5"/>
      <c r="K150" s="6"/>
    </row>
    <row r="151" spans="1:11" s="43" customFormat="1" ht="13" x14ac:dyDescent="0.3">
      <c r="A151" s="162" t="s">
        <v>526</v>
      </c>
      <c r="B151" s="71">
        <f>SUM(B130:B150)</f>
        <v>136</v>
      </c>
      <c r="C151" s="40">
        <f>B151/1806</f>
        <v>7.5304540420819494E-2</v>
      </c>
      <c r="D151" s="71">
        <f>SUM(D130:D150)</f>
        <v>133</v>
      </c>
      <c r="E151" s="41">
        <f>D151/1498</f>
        <v>8.8785046728971959E-2</v>
      </c>
      <c r="F151" s="77">
        <f>SUM(F130:F150)</f>
        <v>1228</v>
      </c>
      <c r="G151" s="42">
        <f>F151/14011</f>
        <v>8.7645421454571409E-2</v>
      </c>
      <c r="H151" s="71">
        <f>SUM(H130:H150)</f>
        <v>1312</v>
      </c>
      <c r="I151" s="41">
        <f>H151/12228</f>
        <v>0.10729473339875695</v>
      </c>
      <c r="J151" s="37">
        <f>IF(D151=0, "-", IF((B151-D151)/D151&lt;10, (B151-D151)/D151, "&gt;999%"))</f>
        <v>2.2556390977443608E-2</v>
      </c>
      <c r="K151" s="38">
        <f>IF(H151=0, "-", IF((F151-H151)/H151&lt;10, (F151-H151)/H151, "&gt;999%"))</f>
        <v>-6.402439024390244E-2</v>
      </c>
    </row>
    <row r="152" spans="1:11" x14ac:dyDescent="0.25">
      <c r="B152" s="83"/>
      <c r="D152" s="83"/>
      <c r="F152" s="83"/>
      <c r="H152" s="83"/>
    </row>
    <row r="153" spans="1:11" ht="13" x14ac:dyDescent="0.3">
      <c r="A153" s="163" t="s">
        <v>135</v>
      </c>
      <c r="B153" s="61" t="s">
        <v>12</v>
      </c>
      <c r="C153" s="62" t="s">
        <v>13</v>
      </c>
      <c r="D153" s="61" t="s">
        <v>12</v>
      </c>
      <c r="E153" s="63" t="s">
        <v>13</v>
      </c>
      <c r="F153" s="62" t="s">
        <v>12</v>
      </c>
      <c r="G153" s="62" t="s">
        <v>13</v>
      </c>
      <c r="H153" s="61" t="s">
        <v>12</v>
      </c>
      <c r="I153" s="63" t="s">
        <v>13</v>
      </c>
      <c r="J153" s="61"/>
      <c r="K153" s="63"/>
    </row>
    <row r="154" spans="1:11" x14ac:dyDescent="0.25">
      <c r="A154" s="7" t="s">
        <v>406</v>
      </c>
      <c r="B154" s="65">
        <v>0</v>
      </c>
      <c r="C154" s="34">
        <f>IF(B179=0, "-", B154/B179)</f>
        <v>0</v>
      </c>
      <c r="D154" s="65">
        <v>0</v>
      </c>
      <c r="E154" s="9">
        <f>IF(D179=0, "-", D154/D179)</f>
        <v>0</v>
      </c>
      <c r="F154" s="81">
        <v>2</v>
      </c>
      <c r="G154" s="34">
        <f>IF(F179=0, "-", F154/F179)</f>
        <v>5.6179775280898875E-3</v>
      </c>
      <c r="H154" s="65">
        <v>1</v>
      </c>
      <c r="I154" s="9">
        <f>IF(H179=0, "-", H154/H179)</f>
        <v>3.4129692832764505E-3</v>
      </c>
      <c r="J154" s="8" t="str">
        <f t="shared" ref="J154:J177" si="12">IF(D154=0, "-", IF((B154-D154)/D154&lt;10, (B154-D154)/D154, "&gt;999%"))</f>
        <v>-</v>
      </c>
      <c r="K154" s="9">
        <f t="shared" ref="K154:K177" si="13">IF(H154=0, "-", IF((F154-H154)/H154&lt;10, (F154-H154)/H154, "&gt;999%"))</f>
        <v>1</v>
      </c>
    </row>
    <row r="155" spans="1:11" x14ac:dyDescent="0.25">
      <c r="A155" s="7" t="s">
        <v>407</v>
      </c>
      <c r="B155" s="65">
        <v>2</v>
      </c>
      <c r="C155" s="34">
        <f>IF(B179=0, "-", B155/B179)</f>
        <v>4.2553191489361701E-2</v>
      </c>
      <c r="D155" s="65">
        <v>0</v>
      </c>
      <c r="E155" s="9">
        <f>IF(D179=0, "-", D155/D179)</f>
        <v>0</v>
      </c>
      <c r="F155" s="81">
        <v>17</v>
      </c>
      <c r="G155" s="34">
        <f>IF(F179=0, "-", F155/F179)</f>
        <v>4.7752808988764044E-2</v>
      </c>
      <c r="H155" s="65">
        <v>7</v>
      </c>
      <c r="I155" s="9">
        <f>IF(H179=0, "-", H155/H179)</f>
        <v>2.3890784982935155E-2</v>
      </c>
      <c r="J155" s="8" t="str">
        <f t="shared" si="12"/>
        <v>-</v>
      </c>
      <c r="K155" s="9">
        <f t="shared" si="13"/>
        <v>1.4285714285714286</v>
      </c>
    </row>
    <row r="156" spans="1:11" x14ac:dyDescent="0.25">
      <c r="A156" s="7" t="s">
        <v>408</v>
      </c>
      <c r="B156" s="65">
        <v>1</v>
      </c>
      <c r="C156" s="34">
        <f>IF(B179=0, "-", B156/B179)</f>
        <v>2.1276595744680851E-2</v>
      </c>
      <c r="D156" s="65">
        <v>1</v>
      </c>
      <c r="E156" s="9">
        <f>IF(D179=0, "-", D156/D179)</f>
        <v>0.04</v>
      </c>
      <c r="F156" s="81">
        <v>6</v>
      </c>
      <c r="G156" s="34">
        <f>IF(F179=0, "-", F156/F179)</f>
        <v>1.6853932584269662E-2</v>
      </c>
      <c r="H156" s="65">
        <v>4</v>
      </c>
      <c r="I156" s="9">
        <f>IF(H179=0, "-", H156/H179)</f>
        <v>1.3651877133105802E-2</v>
      </c>
      <c r="J156" s="8">
        <f t="shared" si="12"/>
        <v>0</v>
      </c>
      <c r="K156" s="9">
        <f t="shared" si="13"/>
        <v>0.5</v>
      </c>
    </row>
    <row r="157" spans="1:11" x14ac:dyDescent="0.25">
      <c r="A157" s="7" t="s">
        <v>409</v>
      </c>
      <c r="B157" s="65">
        <v>1</v>
      </c>
      <c r="C157" s="34">
        <f>IF(B179=0, "-", B157/B179)</f>
        <v>2.1276595744680851E-2</v>
      </c>
      <c r="D157" s="65">
        <v>0</v>
      </c>
      <c r="E157" s="9">
        <f>IF(D179=0, "-", D157/D179)</f>
        <v>0</v>
      </c>
      <c r="F157" s="81">
        <v>12</v>
      </c>
      <c r="G157" s="34">
        <f>IF(F179=0, "-", F157/F179)</f>
        <v>3.3707865168539325E-2</v>
      </c>
      <c r="H157" s="65">
        <v>8</v>
      </c>
      <c r="I157" s="9">
        <f>IF(H179=0, "-", H157/H179)</f>
        <v>2.7303754266211604E-2</v>
      </c>
      <c r="J157" s="8" t="str">
        <f t="shared" si="12"/>
        <v>-</v>
      </c>
      <c r="K157" s="9">
        <f t="shared" si="13"/>
        <v>0.5</v>
      </c>
    </row>
    <row r="158" spans="1:11" x14ac:dyDescent="0.25">
      <c r="A158" s="7" t="s">
        <v>410</v>
      </c>
      <c r="B158" s="65">
        <v>5</v>
      </c>
      <c r="C158" s="34">
        <f>IF(B179=0, "-", B158/B179)</f>
        <v>0.10638297872340426</v>
      </c>
      <c r="D158" s="65">
        <v>3</v>
      </c>
      <c r="E158" s="9">
        <f>IF(D179=0, "-", D158/D179)</f>
        <v>0.12</v>
      </c>
      <c r="F158" s="81">
        <v>46</v>
      </c>
      <c r="G158" s="34">
        <f>IF(F179=0, "-", F158/F179)</f>
        <v>0.12921348314606743</v>
      </c>
      <c r="H158" s="65">
        <v>42</v>
      </c>
      <c r="I158" s="9">
        <f>IF(H179=0, "-", H158/H179)</f>
        <v>0.14334470989761092</v>
      </c>
      <c r="J158" s="8">
        <f t="shared" si="12"/>
        <v>0.66666666666666663</v>
      </c>
      <c r="K158" s="9">
        <f t="shared" si="13"/>
        <v>9.5238095238095233E-2</v>
      </c>
    </row>
    <row r="159" spans="1:11" x14ac:dyDescent="0.25">
      <c r="A159" s="7" t="s">
        <v>411</v>
      </c>
      <c r="B159" s="65">
        <v>1</v>
      </c>
      <c r="C159" s="34">
        <f>IF(B179=0, "-", B159/B179)</f>
        <v>2.1276595744680851E-2</v>
      </c>
      <c r="D159" s="65">
        <v>1</v>
      </c>
      <c r="E159" s="9">
        <f>IF(D179=0, "-", D159/D179)</f>
        <v>0.04</v>
      </c>
      <c r="F159" s="81">
        <v>4</v>
      </c>
      <c r="G159" s="34">
        <f>IF(F179=0, "-", F159/F179)</f>
        <v>1.1235955056179775E-2</v>
      </c>
      <c r="H159" s="65">
        <v>5</v>
      </c>
      <c r="I159" s="9">
        <f>IF(H179=0, "-", H159/H179)</f>
        <v>1.7064846416382253E-2</v>
      </c>
      <c r="J159" s="8">
        <f t="shared" si="12"/>
        <v>0</v>
      </c>
      <c r="K159" s="9">
        <f t="shared" si="13"/>
        <v>-0.2</v>
      </c>
    </row>
    <row r="160" spans="1:11" x14ac:dyDescent="0.25">
      <c r="A160" s="7" t="s">
        <v>412</v>
      </c>
      <c r="B160" s="65">
        <v>2</v>
      </c>
      <c r="C160" s="34">
        <f>IF(B179=0, "-", B160/B179)</f>
        <v>4.2553191489361701E-2</v>
      </c>
      <c r="D160" s="65">
        <v>0</v>
      </c>
      <c r="E160" s="9">
        <f>IF(D179=0, "-", D160/D179)</f>
        <v>0</v>
      </c>
      <c r="F160" s="81">
        <v>7</v>
      </c>
      <c r="G160" s="34">
        <f>IF(F179=0, "-", F160/F179)</f>
        <v>1.9662921348314606E-2</v>
      </c>
      <c r="H160" s="65">
        <v>1</v>
      </c>
      <c r="I160" s="9">
        <f>IF(H179=0, "-", H160/H179)</f>
        <v>3.4129692832764505E-3</v>
      </c>
      <c r="J160" s="8" t="str">
        <f t="shared" si="12"/>
        <v>-</v>
      </c>
      <c r="K160" s="9">
        <f t="shared" si="13"/>
        <v>6</v>
      </c>
    </row>
    <row r="161" spans="1:11" x14ac:dyDescent="0.25">
      <c r="A161" s="7" t="s">
        <v>413</v>
      </c>
      <c r="B161" s="65">
        <v>2</v>
      </c>
      <c r="C161" s="34">
        <f>IF(B179=0, "-", B161/B179)</f>
        <v>4.2553191489361701E-2</v>
      </c>
      <c r="D161" s="65">
        <v>3</v>
      </c>
      <c r="E161" s="9">
        <f>IF(D179=0, "-", D161/D179)</f>
        <v>0.12</v>
      </c>
      <c r="F161" s="81">
        <v>10</v>
      </c>
      <c r="G161" s="34">
        <f>IF(F179=0, "-", F161/F179)</f>
        <v>2.8089887640449437E-2</v>
      </c>
      <c r="H161" s="65">
        <v>11</v>
      </c>
      <c r="I161" s="9">
        <f>IF(H179=0, "-", H161/H179)</f>
        <v>3.7542662116040959E-2</v>
      </c>
      <c r="J161" s="8">
        <f t="shared" si="12"/>
        <v>-0.33333333333333331</v>
      </c>
      <c r="K161" s="9">
        <f t="shared" si="13"/>
        <v>-9.0909090909090912E-2</v>
      </c>
    </row>
    <row r="162" spans="1:11" x14ac:dyDescent="0.25">
      <c r="A162" s="7" t="s">
        <v>414</v>
      </c>
      <c r="B162" s="65">
        <v>0</v>
      </c>
      <c r="C162" s="34">
        <f>IF(B179=0, "-", B162/B179)</f>
        <v>0</v>
      </c>
      <c r="D162" s="65">
        <v>0</v>
      </c>
      <c r="E162" s="9">
        <f>IF(D179=0, "-", D162/D179)</f>
        <v>0</v>
      </c>
      <c r="F162" s="81">
        <v>1</v>
      </c>
      <c r="G162" s="34">
        <f>IF(F179=0, "-", F162/F179)</f>
        <v>2.8089887640449437E-3</v>
      </c>
      <c r="H162" s="65">
        <v>0</v>
      </c>
      <c r="I162" s="9">
        <f>IF(H179=0, "-", H162/H179)</f>
        <v>0</v>
      </c>
      <c r="J162" s="8" t="str">
        <f t="shared" si="12"/>
        <v>-</v>
      </c>
      <c r="K162" s="9" t="str">
        <f t="shared" si="13"/>
        <v>-</v>
      </c>
    </row>
    <row r="163" spans="1:11" x14ac:dyDescent="0.25">
      <c r="A163" s="7" t="s">
        <v>415</v>
      </c>
      <c r="B163" s="65">
        <v>2</v>
      </c>
      <c r="C163" s="34">
        <f>IF(B179=0, "-", B163/B179)</f>
        <v>4.2553191489361701E-2</v>
      </c>
      <c r="D163" s="65">
        <v>0</v>
      </c>
      <c r="E163" s="9">
        <f>IF(D179=0, "-", D163/D179)</f>
        <v>0</v>
      </c>
      <c r="F163" s="81">
        <v>18</v>
      </c>
      <c r="G163" s="34">
        <f>IF(F179=0, "-", F163/F179)</f>
        <v>5.0561797752808987E-2</v>
      </c>
      <c r="H163" s="65">
        <v>27</v>
      </c>
      <c r="I163" s="9">
        <f>IF(H179=0, "-", H163/H179)</f>
        <v>9.2150170648464161E-2</v>
      </c>
      <c r="J163" s="8" t="str">
        <f t="shared" si="12"/>
        <v>-</v>
      </c>
      <c r="K163" s="9">
        <f t="shared" si="13"/>
        <v>-0.33333333333333331</v>
      </c>
    </row>
    <row r="164" spans="1:11" x14ac:dyDescent="0.25">
      <c r="A164" s="7" t="s">
        <v>416</v>
      </c>
      <c r="B164" s="65">
        <v>6</v>
      </c>
      <c r="C164" s="34">
        <f>IF(B179=0, "-", B164/B179)</f>
        <v>0.1276595744680851</v>
      </c>
      <c r="D164" s="65">
        <v>2</v>
      </c>
      <c r="E164" s="9">
        <f>IF(D179=0, "-", D164/D179)</f>
        <v>0.08</v>
      </c>
      <c r="F164" s="81">
        <v>28</v>
      </c>
      <c r="G164" s="34">
        <f>IF(F179=0, "-", F164/F179)</f>
        <v>7.8651685393258425E-2</v>
      </c>
      <c r="H164" s="65">
        <v>10</v>
      </c>
      <c r="I164" s="9">
        <f>IF(H179=0, "-", H164/H179)</f>
        <v>3.4129692832764506E-2</v>
      </c>
      <c r="J164" s="8">
        <f t="shared" si="12"/>
        <v>2</v>
      </c>
      <c r="K164" s="9">
        <f t="shared" si="13"/>
        <v>1.8</v>
      </c>
    </row>
    <row r="165" spans="1:11" x14ac:dyDescent="0.25">
      <c r="A165" s="7" t="s">
        <v>417</v>
      </c>
      <c r="B165" s="65">
        <v>5</v>
      </c>
      <c r="C165" s="34">
        <f>IF(B179=0, "-", B165/B179)</f>
        <v>0.10638297872340426</v>
      </c>
      <c r="D165" s="65">
        <v>0</v>
      </c>
      <c r="E165" s="9">
        <f>IF(D179=0, "-", D165/D179)</f>
        <v>0</v>
      </c>
      <c r="F165" s="81">
        <v>48</v>
      </c>
      <c r="G165" s="34">
        <f>IF(F179=0, "-", F165/F179)</f>
        <v>0.1348314606741573</v>
      </c>
      <c r="H165" s="65">
        <v>25</v>
      </c>
      <c r="I165" s="9">
        <f>IF(H179=0, "-", H165/H179)</f>
        <v>8.5324232081911269E-2</v>
      </c>
      <c r="J165" s="8" t="str">
        <f t="shared" si="12"/>
        <v>-</v>
      </c>
      <c r="K165" s="9">
        <f t="shared" si="13"/>
        <v>0.92</v>
      </c>
    </row>
    <row r="166" spans="1:11" x14ac:dyDescent="0.25">
      <c r="A166" s="7" t="s">
        <v>418</v>
      </c>
      <c r="B166" s="65">
        <v>4</v>
      </c>
      <c r="C166" s="34">
        <f>IF(B179=0, "-", B166/B179)</f>
        <v>8.5106382978723402E-2</v>
      </c>
      <c r="D166" s="65">
        <v>0</v>
      </c>
      <c r="E166" s="9">
        <f>IF(D179=0, "-", D166/D179)</f>
        <v>0</v>
      </c>
      <c r="F166" s="81">
        <v>27</v>
      </c>
      <c r="G166" s="34">
        <f>IF(F179=0, "-", F166/F179)</f>
        <v>7.5842696629213488E-2</v>
      </c>
      <c r="H166" s="65">
        <v>22</v>
      </c>
      <c r="I166" s="9">
        <f>IF(H179=0, "-", H166/H179)</f>
        <v>7.5085324232081918E-2</v>
      </c>
      <c r="J166" s="8" t="str">
        <f t="shared" si="12"/>
        <v>-</v>
      </c>
      <c r="K166" s="9">
        <f t="shared" si="13"/>
        <v>0.22727272727272727</v>
      </c>
    </row>
    <row r="167" spans="1:11" x14ac:dyDescent="0.25">
      <c r="A167" s="7" t="s">
        <v>419</v>
      </c>
      <c r="B167" s="65">
        <v>0</v>
      </c>
      <c r="C167" s="34">
        <f>IF(B179=0, "-", B167/B179)</f>
        <v>0</v>
      </c>
      <c r="D167" s="65">
        <v>0</v>
      </c>
      <c r="E167" s="9">
        <f>IF(D179=0, "-", D167/D179)</f>
        <v>0</v>
      </c>
      <c r="F167" s="81">
        <v>8</v>
      </c>
      <c r="G167" s="34">
        <f>IF(F179=0, "-", F167/F179)</f>
        <v>2.247191011235955E-2</v>
      </c>
      <c r="H167" s="65">
        <v>5</v>
      </c>
      <c r="I167" s="9">
        <f>IF(H179=0, "-", H167/H179)</f>
        <v>1.7064846416382253E-2</v>
      </c>
      <c r="J167" s="8" t="str">
        <f t="shared" si="12"/>
        <v>-</v>
      </c>
      <c r="K167" s="9">
        <f t="shared" si="13"/>
        <v>0.6</v>
      </c>
    </row>
    <row r="168" spans="1:11" x14ac:dyDescent="0.25">
      <c r="A168" s="7" t="s">
        <v>420</v>
      </c>
      <c r="B168" s="65">
        <v>3</v>
      </c>
      <c r="C168" s="34">
        <f>IF(B179=0, "-", B168/B179)</f>
        <v>6.3829787234042548E-2</v>
      </c>
      <c r="D168" s="65">
        <v>2</v>
      </c>
      <c r="E168" s="9">
        <f>IF(D179=0, "-", D168/D179)</f>
        <v>0.08</v>
      </c>
      <c r="F168" s="81">
        <v>23</v>
      </c>
      <c r="G168" s="34">
        <f>IF(F179=0, "-", F168/F179)</f>
        <v>6.4606741573033713E-2</v>
      </c>
      <c r="H168" s="65">
        <v>22</v>
      </c>
      <c r="I168" s="9">
        <f>IF(H179=0, "-", H168/H179)</f>
        <v>7.5085324232081918E-2</v>
      </c>
      <c r="J168" s="8">
        <f t="shared" si="12"/>
        <v>0.5</v>
      </c>
      <c r="K168" s="9">
        <f t="shared" si="13"/>
        <v>4.5454545454545456E-2</v>
      </c>
    </row>
    <row r="169" spans="1:11" x14ac:dyDescent="0.25">
      <c r="A169" s="7" t="s">
        <v>421</v>
      </c>
      <c r="B169" s="65">
        <v>0</v>
      </c>
      <c r="C169" s="34">
        <f>IF(B179=0, "-", B169/B179)</f>
        <v>0</v>
      </c>
      <c r="D169" s="65">
        <v>0</v>
      </c>
      <c r="E169" s="9">
        <f>IF(D179=0, "-", D169/D179)</f>
        <v>0</v>
      </c>
      <c r="F169" s="81">
        <v>0</v>
      </c>
      <c r="G169" s="34">
        <f>IF(F179=0, "-", F169/F179)</f>
        <v>0</v>
      </c>
      <c r="H169" s="65">
        <v>4</v>
      </c>
      <c r="I169" s="9">
        <f>IF(H179=0, "-", H169/H179)</f>
        <v>1.3651877133105802E-2</v>
      </c>
      <c r="J169" s="8" t="str">
        <f t="shared" si="12"/>
        <v>-</v>
      </c>
      <c r="K169" s="9">
        <f t="shared" si="13"/>
        <v>-1</v>
      </c>
    </row>
    <row r="170" spans="1:11" x14ac:dyDescent="0.25">
      <c r="A170" s="7" t="s">
        <v>422</v>
      </c>
      <c r="B170" s="65">
        <v>2</v>
      </c>
      <c r="C170" s="34">
        <f>IF(B179=0, "-", B170/B179)</f>
        <v>4.2553191489361701E-2</v>
      </c>
      <c r="D170" s="65">
        <v>0</v>
      </c>
      <c r="E170" s="9">
        <f>IF(D179=0, "-", D170/D179)</f>
        <v>0</v>
      </c>
      <c r="F170" s="81">
        <v>4</v>
      </c>
      <c r="G170" s="34">
        <f>IF(F179=0, "-", F170/F179)</f>
        <v>1.1235955056179775E-2</v>
      </c>
      <c r="H170" s="65">
        <v>0</v>
      </c>
      <c r="I170" s="9">
        <f>IF(H179=0, "-", H170/H179)</f>
        <v>0</v>
      </c>
      <c r="J170" s="8" t="str">
        <f t="shared" si="12"/>
        <v>-</v>
      </c>
      <c r="K170" s="9" t="str">
        <f t="shared" si="13"/>
        <v>-</v>
      </c>
    </row>
    <row r="171" spans="1:11" x14ac:dyDescent="0.25">
      <c r="A171" s="7" t="s">
        <v>423</v>
      </c>
      <c r="B171" s="65">
        <v>1</v>
      </c>
      <c r="C171" s="34">
        <f>IF(B179=0, "-", B171/B179)</f>
        <v>2.1276595744680851E-2</v>
      </c>
      <c r="D171" s="65">
        <v>0</v>
      </c>
      <c r="E171" s="9">
        <f>IF(D179=0, "-", D171/D179)</f>
        <v>0</v>
      </c>
      <c r="F171" s="81">
        <v>1</v>
      </c>
      <c r="G171" s="34">
        <f>IF(F179=0, "-", F171/F179)</f>
        <v>2.8089887640449437E-3</v>
      </c>
      <c r="H171" s="65">
        <v>0</v>
      </c>
      <c r="I171" s="9">
        <f>IF(H179=0, "-", H171/H179)</f>
        <v>0</v>
      </c>
      <c r="J171" s="8" t="str">
        <f t="shared" si="12"/>
        <v>-</v>
      </c>
      <c r="K171" s="9" t="str">
        <f t="shared" si="13"/>
        <v>-</v>
      </c>
    </row>
    <row r="172" spans="1:11" x14ac:dyDescent="0.25">
      <c r="A172" s="7" t="s">
        <v>424</v>
      </c>
      <c r="B172" s="65">
        <v>0</v>
      </c>
      <c r="C172" s="34">
        <f>IF(B179=0, "-", B172/B179)</f>
        <v>0</v>
      </c>
      <c r="D172" s="65">
        <v>0</v>
      </c>
      <c r="E172" s="9">
        <f>IF(D179=0, "-", D172/D179)</f>
        <v>0</v>
      </c>
      <c r="F172" s="81">
        <v>2</v>
      </c>
      <c r="G172" s="34">
        <f>IF(F179=0, "-", F172/F179)</f>
        <v>5.6179775280898875E-3</v>
      </c>
      <c r="H172" s="65">
        <v>4</v>
      </c>
      <c r="I172" s="9">
        <f>IF(H179=0, "-", H172/H179)</f>
        <v>1.3651877133105802E-2</v>
      </c>
      <c r="J172" s="8" t="str">
        <f t="shared" si="12"/>
        <v>-</v>
      </c>
      <c r="K172" s="9">
        <f t="shared" si="13"/>
        <v>-0.5</v>
      </c>
    </row>
    <row r="173" spans="1:11" x14ac:dyDescent="0.25">
      <c r="A173" s="7" t="s">
        <v>425</v>
      </c>
      <c r="B173" s="65">
        <v>2</v>
      </c>
      <c r="C173" s="34">
        <f>IF(B179=0, "-", B173/B179)</f>
        <v>4.2553191489361701E-2</v>
      </c>
      <c r="D173" s="65">
        <v>6</v>
      </c>
      <c r="E173" s="9">
        <f>IF(D179=0, "-", D173/D179)</f>
        <v>0.24</v>
      </c>
      <c r="F173" s="81">
        <v>24</v>
      </c>
      <c r="G173" s="34">
        <f>IF(F179=0, "-", F173/F179)</f>
        <v>6.741573033707865E-2</v>
      </c>
      <c r="H173" s="65">
        <v>29</v>
      </c>
      <c r="I173" s="9">
        <f>IF(H179=0, "-", H173/H179)</f>
        <v>9.8976109215017066E-2</v>
      </c>
      <c r="J173" s="8">
        <f t="shared" si="12"/>
        <v>-0.66666666666666663</v>
      </c>
      <c r="K173" s="9">
        <f t="shared" si="13"/>
        <v>-0.17241379310344829</v>
      </c>
    </row>
    <row r="174" spans="1:11" x14ac:dyDescent="0.25">
      <c r="A174" s="7" t="s">
        <v>426</v>
      </c>
      <c r="B174" s="65">
        <v>1</v>
      </c>
      <c r="C174" s="34">
        <f>IF(B179=0, "-", B174/B179)</f>
        <v>2.1276595744680851E-2</v>
      </c>
      <c r="D174" s="65">
        <v>2</v>
      </c>
      <c r="E174" s="9">
        <f>IF(D179=0, "-", D174/D179)</f>
        <v>0.08</v>
      </c>
      <c r="F174" s="81">
        <v>14</v>
      </c>
      <c r="G174" s="34">
        <f>IF(F179=0, "-", F174/F179)</f>
        <v>3.9325842696629212E-2</v>
      </c>
      <c r="H174" s="65">
        <v>13</v>
      </c>
      <c r="I174" s="9">
        <f>IF(H179=0, "-", H174/H179)</f>
        <v>4.4368600682593858E-2</v>
      </c>
      <c r="J174" s="8">
        <f t="shared" si="12"/>
        <v>-0.5</v>
      </c>
      <c r="K174" s="9">
        <f t="shared" si="13"/>
        <v>7.6923076923076927E-2</v>
      </c>
    </row>
    <row r="175" spans="1:11" x14ac:dyDescent="0.25">
      <c r="A175" s="7" t="s">
        <v>427</v>
      </c>
      <c r="B175" s="65">
        <v>2</v>
      </c>
      <c r="C175" s="34">
        <f>IF(B179=0, "-", B175/B179)</f>
        <v>4.2553191489361701E-2</v>
      </c>
      <c r="D175" s="65">
        <v>1</v>
      </c>
      <c r="E175" s="9">
        <f>IF(D179=0, "-", D175/D179)</f>
        <v>0.04</v>
      </c>
      <c r="F175" s="81">
        <v>8</v>
      </c>
      <c r="G175" s="34">
        <f>IF(F179=0, "-", F175/F179)</f>
        <v>2.247191011235955E-2</v>
      </c>
      <c r="H175" s="65">
        <v>13</v>
      </c>
      <c r="I175" s="9">
        <f>IF(H179=0, "-", H175/H179)</f>
        <v>4.4368600682593858E-2</v>
      </c>
      <c r="J175" s="8">
        <f t="shared" si="12"/>
        <v>1</v>
      </c>
      <c r="K175" s="9">
        <f t="shared" si="13"/>
        <v>-0.38461538461538464</v>
      </c>
    </row>
    <row r="176" spans="1:11" x14ac:dyDescent="0.25">
      <c r="A176" s="7" t="s">
        <v>428</v>
      </c>
      <c r="B176" s="65">
        <v>4</v>
      </c>
      <c r="C176" s="34">
        <f>IF(B179=0, "-", B176/B179)</f>
        <v>8.5106382978723402E-2</v>
      </c>
      <c r="D176" s="65">
        <v>0</v>
      </c>
      <c r="E176" s="9">
        <f>IF(D179=0, "-", D176/D179)</f>
        <v>0</v>
      </c>
      <c r="F176" s="81">
        <v>24</v>
      </c>
      <c r="G176" s="34">
        <f>IF(F179=0, "-", F176/F179)</f>
        <v>6.741573033707865E-2</v>
      </c>
      <c r="H176" s="65">
        <v>16</v>
      </c>
      <c r="I176" s="9">
        <f>IF(H179=0, "-", H176/H179)</f>
        <v>5.4607508532423209E-2</v>
      </c>
      <c r="J176" s="8" t="str">
        <f t="shared" si="12"/>
        <v>-</v>
      </c>
      <c r="K176" s="9">
        <f t="shared" si="13"/>
        <v>0.5</v>
      </c>
    </row>
    <row r="177" spans="1:11" x14ac:dyDescent="0.25">
      <c r="A177" s="7" t="s">
        <v>429</v>
      </c>
      <c r="B177" s="65">
        <v>1</v>
      </c>
      <c r="C177" s="34">
        <f>IF(B179=0, "-", B177/B179)</f>
        <v>2.1276595744680851E-2</v>
      </c>
      <c r="D177" s="65">
        <v>4</v>
      </c>
      <c r="E177" s="9">
        <f>IF(D179=0, "-", D177/D179)</f>
        <v>0.16</v>
      </c>
      <c r="F177" s="81">
        <v>22</v>
      </c>
      <c r="G177" s="34">
        <f>IF(F179=0, "-", F177/F179)</f>
        <v>6.1797752808988762E-2</v>
      </c>
      <c r="H177" s="65">
        <v>24</v>
      </c>
      <c r="I177" s="9">
        <f>IF(H179=0, "-", H177/H179)</f>
        <v>8.191126279863481E-2</v>
      </c>
      <c r="J177" s="8">
        <f t="shared" si="12"/>
        <v>-0.75</v>
      </c>
      <c r="K177" s="9">
        <f t="shared" si="13"/>
        <v>-8.3333333333333329E-2</v>
      </c>
    </row>
    <row r="178" spans="1:11" x14ac:dyDescent="0.25">
      <c r="A178" s="2"/>
      <c r="B178" s="68"/>
      <c r="C178" s="33"/>
      <c r="D178" s="68"/>
      <c r="E178" s="6"/>
      <c r="F178" s="82"/>
      <c r="G178" s="33"/>
      <c r="H178" s="68"/>
      <c r="I178" s="6"/>
      <c r="J178" s="5"/>
      <c r="K178" s="6"/>
    </row>
    <row r="179" spans="1:11" s="43" customFormat="1" ht="13" x14ac:dyDescent="0.3">
      <c r="A179" s="162" t="s">
        <v>525</v>
      </c>
      <c r="B179" s="71">
        <f>SUM(B154:B178)</f>
        <v>47</v>
      </c>
      <c r="C179" s="40">
        <f>B179/1806</f>
        <v>2.6024363233665561E-2</v>
      </c>
      <c r="D179" s="71">
        <f>SUM(D154:D178)</f>
        <v>25</v>
      </c>
      <c r="E179" s="41">
        <f>D179/1498</f>
        <v>1.6688918558077435E-2</v>
      </c>
      <c r="F179" s="77">
        <f>SUM(F154:F178)</f>
        <v>356</v>
      </c>
      <c r="G179" s="42">
        <f>F179/14011</f>
        <v>2.5408607522660765E-2</v>
      </c>
      <c r="H179" s="71">
        <f>SUM(H154:H178)</f>
        <v>293</v>
      </c>
      <c r="I179" s="41">
        <f>H179/12228</f>
        <v>2.3961400065423619E-2</v>
      </c>
      <c r="J179" s="37">
        <f>IF(D179=0, "-", IF((B179-D179)/D179&lt;10, (B179-D179)/D179, "&gt;999%"))</f>
        <v>0.88</v>
      </c>
      <c r="K179" s="38">
        <f>IF(H179=0, "-", IF((F179-H179)/H179&lt;10, (F179-H179)/H179, "&gt;999%"))</f>
        <v>0.21501706484641639</v>
      </c>
    </row>
    <row r="180" spans="1:11" x14ac:dyDescent="0.25">
      <c r="B180" s="83"/>
      <c r="D180" s="83"/>
      <c r="F180" s="83"/>
      <c r="H180" s="83"/>
    </row>
    <row r="181" spans="1:11" s="43" customFormat="1" ht="13" x14ac:dyDescent="0.3">
      <c r="A181" s="162" t="s">
        <v>524</v>
      </c>
      <c r="B181" s="71">
        <v>183</v>
      </c>
      <c r="C181" s="40">
        <f>B181/1806</f>
        <v>0.10132890365448505</v>
      </c>
      <c r="D181" s="71">
        <v>158</v>
      </c>
      <c r="E181" s="41">
        <f>D181/1498</f>
        <v>0.1054739652870494</v>
      </c>
      <c r="F181" s="77">
        <v>1584</v>
      </c>
      <c r="G181" s="42">
        <f>F181/14011</f>
        <v>0.11305402897723217</v>
      </c>
      <c r="H181" s="71">
        <v>1605</v>
      </c>
      <c r="I181" s="41">
        <f>H181/12228</f>
        <v>0.13125613346418058</v>
      </c>
      <c r="J181" s="37">
        <f>IF(D181=0, "-", IF((B181-D181)/D181&lt;10, (B181-D181)/D181, "&gt;999%"))</f>
        <v>0.15822784810126583</v>
      </c>
      <c r="K181" s="38">
        <f>IF(H181=0, "-", IF((F181-H181)/H181&lt;10, (F181-H181)/H181, "&gt;999%"))</f>
        <v>-1.3084112149532711E-2</v>
      </c>
    </row>
    <row r="182" spans="1:11" x14ac:dyDescent="0.25">
      <c r="B182" s="83"/>
      <c r="D182" s="83"/>
      <c r="F182" s="83"/>
      <c r="H182" s="83"/>
    </row>
    <row r="183" spans="1:11" ht="15.5" x14ac:dyDescent="0.35">
      <c r="A183" s="164" t="s">
        <v>106</v>
      </c>
      <c r="B183" s="196" t="s">
        <v>1</v>
      </c>
      <c r="C183" s="200"/>
      <c r="D183" s="200"/>
      <c r="E183" s="197"/>
      <c r="F183" s="196" t="s">
        <v>14</v>
      </c>
      <c r="G183" s="200"/>
      <c r="H183" s="200"/>
      <c r="I183" s="197"/>
      <c r="J183" s="196" t="s">
        <v>15</v>
      </c>
      <c r="K183" s="197"/>
    </row>
    <row r="184" spans="1:11" ht="13" x14ac:dyDescent="0.3">
      <c r="A184" s="22"/>
      <c r="B184" s="196">
        <f>VALUE(RIGHT($B$2, 4))</f>
        <v>2023</v>
      </c>
      <c r="C184" s="197"/>
      <c r="D184" s="196">
        <f>B184-1</f>
        <v>2022</v>
      </c>
      <c r="E184" s="204"/>
      <c r="F184" s="196">
        <f>B184</f>
        <v>2023</v>
      </c>
      <c r="G184" s="204"/>
      <c r="H184" s="196">
        <f>D184</f>
        <v>2022</v>
      </c>
      <c r="I184" s="204"/>
      <c r="J184" s="140" t="s">
        <v>4</v>
      </c>
      <c r="K184" s="141" t="s">
        <v>2</v>
      </c>
    </row>
    <row r="185" spans="1:11" ht="13" x14ac:dyDescent="0.3">
      <c r="A185" s="163" t="s">
        <v>136</v>
      </c>
      <c r="B185" s="61" t="s">
        <v>12</v>
      </c>
      <c r="C185" s="62" t="s">
        <v>13</v>
      </c>
      <c r="D185" s="61" t="s">
        <v>12</v>
      </c>
      <c r="E185" s="63" t="s">
        <v>13</v>
      </c>
      <c r="F185" s="62" t="s">
        <v>12</v>
      </c>
      <c r="G185" s="62" t="s">
        <v>13</v>
      </c>
      <c r="H185" s="61" t="s">
        <v>12</v>
      </c>
      <c r="I185" s="63" t="s">
        <v>13</v>
      </c>
      <c r="J185" s="61"/>
      <c r="K185" s="63"/>
    </row>
    <row r="186" spans="1:11" x14ac:dyDescent="0.25">
      <c r="A186" s="7" t="s">
        <v>430</v>
      </c>
      <c r="B186" s="65">
        <v>1</v>
      </c>
      <c r="C186" s="34">
        <f>IF(B190=0, "-", B186/B190)</f>
        <v>4.7619047619047616E-2</v>
      </c>
      <c r="D186" s="65">
        <v>0</v>
      </c>
      <c r="E186" s="9">
        <f>IF(D190=0, "-", D186/D190)</f>
        <v>0</v>
      </c>
      <c r="F186" s="81">
        <v>2</v>
      </c>
      <c r="G186" s="34">
        <f>IF(F190=0, "-", F186/F190)</f>
        <v>1.5037593984962405E-2</v>
      </c>
      <c r="H186" s="65">
        <v>0</v>
      </c>
      <c r="I186" s="9">
        <f>IF(H190=0, "-", H186/H190)</f>
        <v>0</v>
      </c>
      <c r="J186" s="8" t="str">
        <f>IF(D186=0, "-", IF((B186-D186)/D186&lt;10, (B186-D186)/D186, "&gt;999%"))</f>
        <v>-</v>
      </c>
      <c r="K186" s="9" t="str">
        <f>IF(H186=0, "-", IF((F186-H186)/H186&lt;10, (F186-H186)/H186, "&gt;999%"))</f>
        <v>-</v>
      </c>
    </row>
    <row r="187" spans="1:11" x14ac:dyDescent="0.25">
      <c r="A187" s="7" t="s">
        <v>431</v>
      </c>
      <c r="B187" s="65">
        <v>5</v>
      </c>
      <c r="C187" s="34">
        <f>IF(B190=0, "-", B187/B190)</f>
        <v>0.23809523809523808</v>
      </c>
      <c r="D187" s="65">
        <v>4</v>
      </c>
      <c r="E187" s="9">
        <f>IF(D190=0, "-", D187/D190)</f>
        <v>0.4</v>
      </c>
      <c r="F187" s="81">
        <v>36</v>
      </c>
      <c r="G187" s="34">
        <f>IF(F190=0, "-", F187/F190)</f>
        <v>0.27067669172932329</v>
      </c>
      <c r="H187" s="65">
        <v>36</v>
      </c>
      <c r="I187" s="9">
        <f>IF(H190=0, "-", H187/H190)</f>
        <v>0.33027522935779818</v>
      </c>
      <c r="J187" s="8">
        <f>IF(D187=0, "-", IF((B187-D187)/D187&lt;10, (B187-D187)/D187, "&gt;999%"))</f>
        <v>0.25</v>
      </c>
      <c r="K187" s="9">
        <f>IF(H187=0, "-", IF((F187-H187)/H187&lt;10, (F187-H187)/H187, "&gt;999%"))</f>
        <v>0</v>
      </c>
    </row>
    <row r="188" spans="1:11" x14ac:dyDescent="0.25">
      <c r="A188" s="7" t="s">
        <v>432</v>
      </c>
      <c r="B188" s="65">
        <v>15</v>
      </c>
      <c r="C188" s="34">
        <f>IF(B190=0, "-", B188/B190)</f>
        <v>0.7142857142857143</v>
      </c>
      <c r="D188" s="65">
        <v>6</v>
      </c>
      <c r="E188" s="9">
        <f>IF(D190=0, "-", D188/D190)</f>
        <v>0.6</v>
      </c>
      <c r="F188" s="81">
        <v>95</v>
      </c>
      <c r="G188" s="34">
        <f>IF(F190=0, "-", F188/F190)</f>
        <v>0.7142857142857143</v>
      </c>
      <c r="H188" s="65">
        <v>73</v>
      </c>
      <c r="I188" s="9">
        <f>IF(H190=0, "-", H188/H190)</f>
        <v>0.66972477064220182</v>
      </c>
      <c r="J188" s="8">
        <f>IF(D188=0, "-", IF((B188-D188)/D188&lt;10, (B188-D188)/D188, "&gt;999%"))</f>
        <v>1.5</v>
      </c>
      <c r="K188" s="9">
        <f>IF(H188=0, "-", IF((F188-H188)/H188&lt;10, (F188-H188)/H188, "&gt;999%"))</f>
        <v>0.30136986301369861</v>
      </c>
    </row>
    <row r="189" spans="1:11" x14ac:dyDescent="0.25">
      <c r="A189" s="2"/>
      <c r="B189" s="68"/>
      <c r="C189" s="33"/>
      <c r="D189" s="68"/>
      <c r="E189" s="6"/>
      <c r="F189" s="82"/>
      <c r="G189" s="33"/>
      <c r="H189" s="68"/>
      <c r="I189" s="6"/>
      <c r="J189" s="5"/>
      <c r="K189" s="6"/>
    </row>
    <row r="190" spans="1:11" s="43" customFormat="1" ht="13" x14ac:dyDescent="0.3">
      <c r="A190" s="162" t="s">
        <v>523</v>
      </c>
      <c r="B190" s="71">
        <f>SUM(B186:B189)</f>
        <v>21</v>
      </c>
      <c r="C190" s="40">
        <f>B190/1806</f>
        <v>1.1627906976744186E-2</v>
      </c>
      <c r="D190" s="71">
        <f>SUM(D186:D189)</f>
        <v>10</v>
      </c>
      <c r="E190" s="41">
        <f>D190/1498</f>
        <v>6.6755674232309749E-3</v>
      </c>
      <c r="F190" s="77">
        <f>SUM(F186:F189)</f>
        <v>133</v>
      </c>
      <c r="G190" s="42">
        <f>F190/14011</f>
        <v>9.4925415744771969E-3</v>
      </c>
      <c r="H190" s="71">
        <f>SUM(H186:H189)</f>
        <v>109</v>
      </c>
      <c r="I190" s="41">
        <f>H190/12228</f>
        <v>8.9139679424272162E-3</v>
      </c>
      <c r="J190" s="37">
        <f>IF(D190=0, "-", IF((B190-D190)/D190&lt;10, (B190-D190)/D190, "&gt;999%"))</f>
        <v>1.1000000000000001</v>
      </c>
      <c r="K190" s="38">
        <f>IF(H190=0, "-", IF((F190-H190)/H190&lt;10, (F190-H190)/H190, "&gt;999%"))</f>
        <v>0.22018348623853212</v>
      </c>
    </row>
    <row r="191" spans="1:11" x14ac:dyDescent="0.25">
      <c r="B191" s="83"/>
      <c r="D191" s="83"/>
      <c r="F191" s="83"/>
      <c r="H191" s="83"/>
    </row>
    <row r="192" spans="1:11" ht="13" x14ac:dyDescent="0.3">
      <c r="A192" s="163" t="s">
        <v>137</v>
      </c>
      <c r="B192" s="61" t="s">
        <v>12</v>
      </c>
      <c r="C192" s="62" t="s">
        <v>13</v>
      </c>
      <c r="D192" s="61" t="s">
        <v>12</v>
      </c>
      <c r="E192" s="63" t="s">
        <v>13</v>
      </c>
      <c r="F192" s="62" t="s">
        <v>12</v>
      </c>
      <c r="G192" s="62" t="s">
        <v>13</v>
      </c>
      <c r="H192" s="61" t="s">
        <v>12</v>
      </c>
      <c r="I192" s="63" t="s">
        <v>13</v>
      </c>
      <c r="J192" s="61"/>
      <c r="K192" s="63"/>
    </row>
    <row r="193" spans="1:11" x14ac:dyDescent="0.25">
      <c r="A193" s="7" t="s">
        <v>433</v>
      </c>
      <c r="B193" s="65">
        <v>0</v>
      </c>
      <c r="C193" s="34">
        <f>IF(B202=0, "-", B193/B202)</f>
        <v>0</v>
      </c>
      <c r="D193" s="65">
        <v>0</v>
      </c>
      <c r="E193" s="9">
        <f>IF(D202=0, "-", D193/D202)</f>
        <v>0</v>
      </c>
      <c r="F193" s="81">
        <v>0</v>
      </c>
      <c r="G193" s="34">
        <f>IF(F202=0, "-", F193/F202)</f>
        <v>0</v>
      </c>
      <c r="H193" s="65">
        <v>1</v>
      </c>
      <c r="I193" s="9">
        <f>IF(H202=0, "-", H193/H202)</f>
        <v>3.5714285714285712E-2</v>
      </c>
      <c r="J193" s="8" t="str">
        <f t="shared" ref="J193:J200" si="14">IF(D193=0, "-", IF((B193-D193)/D193&lt;10, (B193-D193)/D193, "&gt;999%"))</f>
        <v>-</v>
      </c>
      <c r="K193" s="9">
        <f t="shared" ref="K193:K200" si="15">IF(H193=0, "-", IF((F193-H193)/H193&lt;10, (F193-H193)/H193, "&gt;999%"))</f>
        <v>-1</v>
      </c>
    </row>
    <row r="194" spans="1:11" x14ac:dyDescent="0.25">
      <c r="A194" s="7" t="s">
        <v>434</v>
      </c>
      <c r="B194" s="65">
        <v>3</v>
      </c>
      <c r="C194" s="34">
        <f>IF(B202=0, "-", B194/B202)</f>
        <v>0.42857142857142855</v>
      </c>
      <c r="D194" s="65">
        <v>2</v>
      </c>
      <c r="E194" s="9">
        <f>IF(D202=0, "-", D194/D202)</f>
        <v>0.4</v>
      </c>
      <c r="F194" s="81">
        <v>9</v>
      </c>
      <c r="G194" s="34">
        <f>IF(F202=0, "-", F194/F202)</f>
        <v>0.25714285714285712</v>
      </c>
      <c r="H194" s="65">
        <v>15</v>
      </c>
      <c r="I194" s="9">
        <f>IF(H202=0, "-", H194/H202)</f>
        <v>0.5357142857142857</v>
      </c>
      <c r="J194" s="8">
        <f t="shared" si="14"/>
        <v>0.5</v>
      </c>
      <c r="K194" s="9">
        <f t="shared" si="15"/>
        <v>-0.4</v>
      </c>
    </row>
    <row r="195" spans="1:11" x14ac:dyDescent="0.25">
      <c r="A195" s="7" t="s">
        <v>435</v>
      </c>
      <c r="B195" s="65">
        <v>0</v>
      </c>
      <c r="C195" s="34">
        <f>IF(B202=0, "-", B195/B202)</f>
        <v>0</v>
      </c>
      <c r="D195" s="65">
        <v>0</v>
      </c>
      <c r="E195" s="9">
        <f>IF(D202=0, "-", D195/D202)</f>
        <v>0</v>
      </c>
      <c r="F195" s="81">
        <v>2</v>
      </c>
      <c r="G195" s="34">
        <f>IF(F202=0, "-", F195/F202)</f>
        <v>5.7142857142857141E-2</v>
      </c>
      <c r="H195" s="65">
        <v>0</v>
      </c>
      <c r="I195" s="9">
        <f>IF(H202=0, "-", H195/H202)</f>
        <v>0</v>
      </c>
      <c r="J195" s="8" t="str">
        <f t="shared" si="14"/>
        <v>-</v>
      </c>
      <c r="K195" s="9" t="str">
        <f t="shared" si="15"/>
        <v>-</v>
      </c>
    </row>
    <row r="196" spans="1:11" x14ac:dyDescent="0.25">
      <c r="A196" s="7" t="s">
        <v>436</v>
      </c>
      <c r="B196" s="65">
        <v>2</v>
      </c>
      <c r="C196" s="34">
        <f>IF(B202=0, "-", B196/B202)</f>
        <v>0.2857142857142857</v>
      </c>
      <c r="D196" s="65">
        <v>1</v>
      </c>
      <c r="E196" s="9">
        <f>IF(D202=0, "-", D196/D202)</f>
        <v>0.2</v>
      </c>
      <c r="F196" s="81">
        <v>6</v>
      </c>
      <c r="G196" s="34">
        <f>IF(F202=0, "-", F196/F202)</f>
        <v>0.17142857142857143</v>
      </c>
      <c r="H196" s="65">
        <v>1</v>
      </c>
      <c r="I196" s="9">
        <f>IF(H202=0, "-", H196/H202)</f>
        <v>3.5714285714285712E-2</v>
      </c>
      <c r="J196" s="8">
        <f t="shared" si="14"/>
        <v>1</v>
      </c>
      <c r="K196" s="9">
        <f t="shared" si="15"/>
        <v>5</v>
      </c>
    </row>
    <row r="197" spans="1:11" x14ac:dyDescent="0.25">
      <c r="A197" s="7" t="s">
        <v>437</v>
      </c>
      <c r="B197" s="65">
        <v>0</v>
      </c>
      <c r="C197" s="34">
        <f>IF(B202=0, "-", B197/B202)</f>
        <v>0</v>
      </c>
      <c r="D197" s="65">
        <v>0</v>
      </c>
      <c r="E197" s="9">
        <f>IF(D202=0, "-", D197/D202)</f>
        <v>0</v>
      </c>
      <c r="F197" s="81">
        <v>5</v>
      </c>
      <c r="G197" s="34">
        <f>IF(F202=0, "-", F197/F202)</f>
        <v>0.14285714285714285</v>
      </c>
      <c r="H197" s="65">
        <v>3</v>
      </c>
      <c r="I197" s="9">
        <f>IF(H202=0, "-", H197/H202)</f>
        <v>0.10714285714285714</v>
      </c>
      <c r="J197" s="8" t="str">
        <f t="shared" si="14"/>
        <v>-</v>
      </c>
      <c r="K197" s="9">
        <f t="shared" si="15"/>
        <v>0.66666666666666663</v>
      </c>
    </row>
    <row r="198" spans="1:11" x14ac:dyDescent="0.25">
      <c r="A198" s="7" t="s">
        <v>438</v>
      </c>
      <c r="B198" s="65">
        <v>1</v>
      </c>
      <c r="C198" s="34">
        <f>IF(B202=0, "-", B198/B202)</f>
        <v>0.14285714285714285</v>
      </c>
      <c r="D198" s="65">
        <v>0</v>
      </c>
      <c r="E198" s="9">
        <f>IF(D202=0, "-", D198/D202)</f>
        <v>0</v>
      </c>
      <c r="F198" s="81">
        <v>1</v>
      </c>
      <c r="G198" s="34">
        <f>IF(F202=0, "-", F198/F202)</f>
        <v>2.8571428571428571E-2</v>
      </c>
      <c r="H198" s="65">
        <v>0</v>
      </c>
      <c r="I198" s="9">
        <f>IF(H202=0, "-", H198/H202)</f>
        <v>0</v>
      </c>
      <c r="J198" s="8" t="str">
        <f t="shared" si="14"/>
        <v>-</v>
      </c>
      <c r="K198" s="9" t="str">
        <f t="shared" si="15"/>
        <v>-</v>
      </c>
    </row>
    <row r="199" spans="1:11" x14ac:dyDescent="0.25">
      <c r="A199" s="7" t="s">
        <v>439</v>
      </c>
      <c r="B199" s="65">
        <v>1</v>
      </c>
      <c r="C199" s="34">
        <f>IF(B202=0, "-", B199/B202)</f>
        <v>0.14285714285714285</v>
      </c>
      <c r="D199" s="65">
        <v>0</v>
      </c>
      <c r="E199" s="9">
        <f>IF(D202=0, "-", D199/D202)</f>
        <v>0</v>
      </c>
      <c r="F199" s="81">
        <v>2</v>
      </c>
      <c r="G199" s="34">
        <f>IF(F202=0, "-", F199/F202)</f>
        <v>5.7142857142857141E-2</v>
      </c>
      <c r="H199" s="65">
        <v>3</v>
      </c>
      <c r="I199" s="9">
        <f>IF(H202=0, "-", H199/H202)</f>
        <v>0.10714285714285714</v>
      </c>
      <c r="J199" s="8" t="str">
        <f t="shared" si="14"/>
        <v>-</v>
      </c>
      <c r="K199" s="9">
        <f t="shared" si="15"/>
        <v>-0.33333333333333331</v>
      </c>
    </row>
    <row r="200" spans="1:11" x14ac:dyDescent="0.25">
      <c r="A200" s="7" t="s">
        <v>440</v>
      </c>
      <c r="B200" s="65">
        <v>0</v>
      </c>
      <c r="C200" s="34">
        <f>IF(B202=0, "-", B200/B202)</f>
        <v>0</v>
      </c>
      <c r="D200" s="65">
        <v>2</v>
      </c>
      <c r="E200" s="9">
        <f>IF(D202=0, "-", D200/D202)</f>
        <v>0.4</v>
      </c>
      <c r="F200" s="81">
        <v>10</v>
      </c>
      <c r="G200" s="34">
        <f>IF(F202=0, "-", F200/F202)</f>
        <v>0.2857142857142857</v>
      </c>
      <c r="H200" s="65">
        <v>5</v>
      </c>
      <c r="I200" s="9">
        <f>IF(H202=0, "-", H200/H202)</f>
        <v>0.17857142857142858</v>
      </c>
      <c r="J200" s="8">
        <f t="shared" si="14"/>
        <v>-1</v>
      </c>
      <c r="K200" s="9">
        <f t="shared" si="15"/>
        <v>1</v>
      </c>
    </row>
    <row r="201" spans="1:11" x14ac:dyDescent="0.25">
      <c r="A201" s="2"/>
      <c r="B201" s="68"/>
      <c r="C201" s="33"/>
      <c r="D201" s="68"/>
      <c r="E201" s="6"/>
      <c r="F201" s="82"/>
      <c r="G201" s="33"/>
      <c r="H201" s="68"/>
      <c r="I201" s="6"/>
      <c r="J201" s="5"/>
      <c r="K201" s="6"/>
    </row>
    <row r="202" spans="1:11" s="43" customFormat="1" ht="13" x14ac:dyDescent="0.3">
      <c r="A202" s="162" t="s">
        <v>522</v>
      </c>
      <c r="B202" s="71">
        <f>SUM(B193:B201)</f>
        <v>7</v>
      </c>
      <c r="C202" s="40">
        <f>B202/1806</f>
        <v>3.875968992248062E-3</v>
      </c>
      <c r="D202" s="71">
        <f>SUM(D193:D201)</f>
        <v>5</v>
      </c>
      <c r="E202" s="41">
        <f>D202/1498</f>
        <v>3.3377837116154874E-3</v>
      </c>
      <c r="F202" s="77">
        <f>SUM(F193:F201)</f>
        <v>35</v>
      </c>
      <c r="G202" s="42">
        <f>F202/14011</f>
        <v>2.4980372564413675E-3</v>
      </c>
      <c r="H202" s="71">
        <f>SUM(H193:H201)</f>
        <v>28</v>
      </c>
      <c r="I202" s="41">
        <f>H202/12228</f>
        <v>2.2898266274124961E-3</v>
      </c>
      <c r="J202" s="37">
        <f>IF(D202=0, "-", IF((B202-D202)/D202&lt;10, (B202-D202)/D202, "&gt;999%"))</f>
        <v>0.4</v>
      </c>
      <c r="K202" s="38">
        <f>IF(H202=0, "-", IF((F202-H202)/H202&lt;10, (F202-H202)/H202, "&gt;999%"))</f>
        <v>0.25</v>
      </c>
    </row>
    <row r="203" spans="1:11" x14ac:dyDescent="0.25">
      <c r="B203" s="83"/>
      <c r="D203" s="83"/>
      <c r="F203" s="83"/>
      <c r="H203" s="83"/>
    </row>
    <row r="204" spans="1:11" s="43" customFormat="1" ht="13" x14ac:dyDescent="0.3">
      <c r="A204" s="162" t="s">
        <v>521</v>
      </c>
      <c r="B204" s="71">
        <v>28</v>
      </c>
      <c r="C204" s="40">
        <f>B204/1806</f>
        <v>1.5503875968992248E-2</v>
      </c>
      <c r="D204" s="71">
        <v>15</v>
      </c>
      <c r="E204" s="41">
        <f>D204/1498</f>
        <v>1.0013351134846462E-2</v>
      </c>
      <c r="F204" s="77">
        <v>168</v>
      </c>
      <c r="G204" s="42">
        <f>F204/14011</f>
        <v>1.1990578830918563E-2</v>
      </c>
      <c r="H204" s="71">
        <v>137</v>
      </c>
      <c r="I204" s="41">
        <f>H204/12228</f>
        <v>1.1203794569839711E-2</v>
      </c>
      <c r="J204" s="37">
        <f>IF(D204=0, "-", IF((B204-D204)/D204&lt;10, (B204-D204)/D204, "&gt;999%"))</f>
        <v>0.8666666666666667</v>
      </c>
      <c r="K204" s="38">
        <f>IF(H204=0, "-", IF((F204-H204)/H204&lt;10, (F204-H204)/H204, "&gt;999%"))</f>
        <v>0.22627737226277372</v>
      </c>
    </row>
    <row r="205" spans="1:11" x14ac:dyDescent="0.25">
      <c r="B205" s="83"/>
      <c r="D205" s="83"/>
      <c r="F205" s="83"/>
      <c r="H205" s="83"/>
    </row>
    <row r="206" spans="1:11" ht="13" x14ac:dyDescent="0.3">
      <c r="A206" s="27" t="s">
        <v>519</v>
      </c>
      <c r="B206" s="71">
        <f>B210-B208</f>
        <v>857</v>
      </c>
      <c r="C206" s="40">
        <f>B206/1806</f>
        <v>0.4745293466223699</v>
      </c>
      <c r="D206" s="71">
        <f>D210-D208</f>
        <v>597</v>
      </c>
      <c r="E206" s="41">
        <f>D206/1498</f>
        <v>0.39853137516688919</v>
      </c>
      <c r="F206" s="77">
        <f>F210-F208</f>
        <v>6413</v>
      </c>
      <c r="G206" s="42">
        <f>F206/14011</f>
        <v>0.45771179787309973</v>
      </c>
      <c r="H206" s="71">
        <f>H210-H208</f>
        <v>5574</v>
      </c>
      <c r="I206" s="41">
        <f>H206/12228</f>
        <v>0.45583905789990187</v>
      </c>
      <c r="J206" s="37">
        <f>IF(D206=0, "-", IF((B206-D206)/D206&lt;10, (B206-D206)/D206, "&gt;999%"))</f>
        <v>0.43551088777219432</v>
      </c>
      <c r="K206" s="38">
        <f>IF(H206=0, "-", IF((F206-H206)/H206&lt;10, (F206-H206)/H206, "&gt;999%"))</f>
        <v>0.15052027269465376</v>
      </c>
    </row>
    <row r="207" spans="1:11" ht="13" x14ac:dyDescent="0.3">
      <c r="A207" s="27"/>
      <c r="B207" s="71"/>
      <c r="C207" s="40"/>
      <c r="D207" s="71"/>
      <c r="E207" s="41"/>
      <c r="F207" s="77"/>
      <c r="G207" s="42"/>
      <c r="H207" s="71"/>
      <c r="I207" s="41"/>
      <c r="J207" s="37"/>
      <c r="K207" s="38"/>
    </row>
    <row r="208" spans="1:11" ht="13" x14ac:dyDescent="0.3">
      <c r="A208" s="27" t="s">
        <v>520</v>
      </c>
      <c r="B208" s="71">
        <v>279</v>
      </c>
      <c r="C208" s="40">
        <f>B208/1806</f>
        <v>0.15448504983388706</v>
      </c>
      <c r="D208" s="71">
        <v>291</v>
      </c>
      <c r="E208" s="41">
        <f>D208/1498</f>
        <v>0.19425901201602136</v>
      </c>
      <c r="F208" s="77">
        <v>2239</v>
      </c>
      <c r="G208" s="42">
        <f>F208/14011</f>
        <v>0.15980301191920634</v>
      </c>
      <c r="H208" s="71">
        <v>1290</v>
      </c>
      <c r="I208" s="41">
        <f>H208/12228</f>
        <v>0.10549558390578999</v>
      </c>
      <c r="J208" s="37">
        <f>IF(D208=0, "-", IF((B208-D208)/D208&lt;10, (B208-D208)/D208, "&gt;999%"))</f>
        <v>-4.1237113402061855E-2</v>
      </c>
      <c r="K208" s="38">
        <f>IF(H208=0, "-", IF((F208-H208)/H208&lt;10, (F208-H208)/H208, "&gt;999%"))</f>
        <v>0.73565891472868217</v>
      </c>
    </row>
    <row r="209" spans="1:11" ht="13" x14ac:dyDescent="0.3">
      <c r="A209" s="27"/>
      <c r="B209" s="71"/>
      <c r="C209" s="40"/>
      <c r="D209" s="71"/>
      <c r="E209" s="41"/>
      <c r="F209" s="77"/>
      <c r="G209" s="42"/>
      <c r="H209" s="71"/>
      <c r="I209" s="41"/>
      <c r="J209" s="37"/>
      <c r="K209" s="38"/>
    </row>
    <row r="210" spans="1:11" ht="13" x14ac:dyDescent="0.3">
      <c r="A210" s="27" t="s">
        <v>518</v>
      </c>
      <c r="B210" s="71">
        <v>1136</v>
      </c>
      <c r="C210" s="40">
        <f>B210/1806</f>
        <v>0.6290143964562569</v>
      </c>
      <c r="D210" s="71">
        <v>888</v>
      </c>
      <c r="E210" s="41">
        <f>D210/1498</f>
        <v>0.59279038718291055</v>
      </c>
      <c r="F210" s="77">
        <v>8652</v>
      </c>
      <c r="G210" s="42">
        <f>F210/14011</f>
        <v>0.617514809792306</v>
      </c>
      <c r="H210" s="71">
        <v>6864</v>
      </c>
      <c r="I210" s="41">
        <f>H210/12228</f>
        <v>0.56133464180569181</v>
      </c>
      <c r="J210" s="37">
        <f>IF(D210=0, "-", IF((B210-D210)/D210&lt;10, (B210-D210)/D210, "&gt;999%"))</f>
        <v>0.27927927927927926</v>
      </c>
      <c r="K210" s="38">
        <f>IF(H210=0, "-", IF((F210-H210)/H210&lt;10, (F210-H210)/H210, "&gt;999%"))</f>
        <v>0.26048951048951047</v>
      </c>
    </row>
  </sheetData>
  <mergeCells count="37">
    <mergeCell ref="B1:K1"/>
    <mergeCell ref="B2:K2"/>
    <mergeCell ref="B183:E183"/>
    <mergeCell ref="F183:I183"/>
    <mergeCell ref="J183:K183"/>
    <mergeCell ref="B184:C184"/>
    <mergeCell ref="D184:E184"/>
    <mergeCell ref="F184:G184"/>
    <mergeCell ref="H184:I184"/>
    <mergeCell ref="B127:E127"/>
    <mergeCell ref="F127:I127"/>
    <mergeCell ref="J127:K127"/>
    <mergeCell ref="B128:C128"/>
    <mergeCell ref="D128:E128"/>
    <mergeCell ref="F128:G128"/>
    <mergeCell ref="H128:I128"/>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6" max="16383" man="1"/>
    <brk id="18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544</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IF(B46=0, "-", B7/B46)</f>
        <v>0</v>
      </c>
      <c r="D7" s="65">
        <v>1</v>
      </c>
      <c r="E7" s="21">
        <f>IF(D46=0, "-", D7/D46)</f>
        <v>1.1261261261261261E-3</v>
      </c>
      <c r="F7" s="81">
        <v>15</v>
      </c>
      <c r="G7" s="39">
        <f>IF(F46=0, "-", F7/F46)</f>
        <v>1.7337031900138697E-3</v>
      </c>
      <c r="H7" s="65">
        <v>11</v>
      </c>
      <c r="I7" s="21">
        <f>IF(H46=0, "-", H7/H46)</f>
        <v>1.6025641025641025E-3</v>
      </c>
      <c r="J7" s="20">
        <f t="shared" ref="J7:J44" si="0">IF(D7=0, "-", IF((B7-D7)/D7&lt;10, (B7-D7)/D7, "&gt;999%"))</f>
        <v>-1</v>
      </c>
      <c r="K7" s="21">
        <f t="shared" ref="K7:K44" si="1">IF(H7=0, "-", IF((F7-H7)/H7&lt;10, (F7-H7)/H7, "&gt;999%"))</f>
        <v>0.36363636363636365</v>
      </c>
    </row>
    <row r="8" spans="1:11" x14ac:dyDescent="0.25">
      <c r="A8" s="7" t="s">
        <v>32</v>
      </c>
      <c r="B8" s="65">
        <v>17</v>
      </c>
      <c r="C8" s="39">
        <f>IF(B46=0, "-", B8/B46)</f>
        <v>1.4964788732394365E-2</v>
      </c>
      <c r="D8" s="65">
        <v>17</v>
      </c>
      <c r="E8" s="21">
        <f>IF(D46=0, "-", D8/D46)</f>
        <v>1.9144144144144143E-2</v>
      </c>
      <c r="F8" s="81">
        <v>159</v>
      </c>
      <c r="G8" s="39">
        <f>IF(F46=0, "-", F8/F46)</f>
        <v>1.8377253814147017E-2</v>
      </c>
      <c r="H8" s="65">
        <v>125</v>
      </c>
      <c r="I8" s="21">
        <f>IF(H46=0, "-", H8/H46)</f>
        <v>1.8210955710955712E-2</v>
      </c>
      <c r="J8" s="20">
        <f t="shared" si="0"/>
        <v>0</v>
      </c>
      <c r="K8" s="21">
        <f t="shared" si="1"/>
        <v>0.27200000000000002</v>
      </c>
    </row>
    <row r="9" spans="1:11" x14ac:dyDescent="0.25">
      <c r="A9" s="7" t="s">
        <v>33</v>
      </c>
      <c r="B9" s="65">
        <v>0</v>
      </c>
      <c r="C9" s="39">
        <f>IF(B46=0, "-", B9/B46)</f>
        <v>0</v>
      </c>
      <c r="D9" s="65">
        <v>0</v>
      </c>
      <c r="E9" s="21">
        <f>IF(D46=0, "-", D9/D46)</f>
        <v>0</v>
      </c>
      <c r="F9" s="81">
        <v>0</v>
      </c>
      <c r="G9" s="39">
        <f>IF(F46=0, "-", F9/F46)</f>
        <v>0</v>
      </c>
      <c r="H9" s="65">
        <v>1</v>
      </c>
      <c r="I9" s="21">
        <f>IF(H46=0, "-", H9/H46)</f>
        <v>1.4568764568764569E-4</v>
      </c>
      <c r="J9" s="20" t="str">
        <f t="shared" si="0"/>
        <v>-</v>
      </c>
      <c r="K9" s="21">
        <f t="shared" si="1"/>
        <v>-1</v>
      </c>
    </row>
    <row r="10" spans="1:11" x14ac:dyDescent="0.25">
      <c r="A10" s="7" t="s">
        <v>34</v>
      </c>
      <c r="B10" s="65">
        <v>30</v>
      </c>
      <c r="C10" s="39">
        <f>IF(B46=0, "-", B10/B46)</f>
        <v>2.6408450704225352E-2</v>
      </c>
      <c r="D10" s="65">
        <v>19</v>
      </c>
      <c r="E10" s="21">
        <f>IF(D46=0, "-", D10/D46)</f>
        <v>2.1396396396396396E-2</v>
      </c>
      <c r="F10" s="81">
        <v>205</v>
      </c>
      <c r="G10" s="39">
        <f>IF(F46=0, "-", F10/F46)</f>
        <v>2.3693943596856219E-2</v>
      </c>
      <c r="H10" s="65">
        <v>189</v>
      </c>
      <c r="I10" s="21">
        <f>IF(H46=0, "-", H10/H46)</f>
        <v>2.7534965034965036E-2</v>
      </c>
      <c r="J10" s="20">
        <f t="shared" si="0"/>
        <v>0.57894736842105265</v>
      </c>
      <c r="K10" s="21">
        <f t="shared" si="1"/>
        <v>8.4656084656084651E-2</v>
      </c>
    </row>
    <row r="11" spans="1:11" x14ac:dyDescent="0.25">
      <c r="A11" s="7" t="s">
        <v>35</v>
      </c>
      <c r="B11" s="65">
        <v>26</v>
      </c>
      <c r="C11" s="39">
        <f>IF(B46=0, "-", B11/B46)</f>
        <v>2.2887323943661973E-2</v>
      </c>
      <c r="D11" s="65">
        <v>0</v>
      </c>
      <c r="E11" s="21">
        <f>IF(D46=0, "-", D11/D46)</f>
        <v>0</v>
      </c>
      <c r="F11" s="81">
        <v>231</v>
      </c>
      <c r="G11" s="39">
        <f>IF(F46=0, "-", F11/F46)</f>
        <v>2.6699029126213591E-2</v>
      </c>
      <c r="H11" s="65">
        <v>0</v>
      </c>
      <c r="I11" s="21">
        <f>IF(H46=0, "-", H11/H46)</f>
        <v>0</v>
      </c>
      <c r="J11" s="20" t="str">
        <f t="shared" si="0"/>
        <v>-</v>
      </c>
      <c r="K11" s="21" t="str">
        <f t="shared" si="1"/>
        <v>-</v>
      </c>
    </row>
    <row r="12" spans="1:11" x14ac:dyDescent="0.25">
      <c r="A12" s="7" t="s">
        <v>36</v>
      </c>
      <c r="B12" s="65">
        <v>2</v>
      </c>
      <c r="C12" s="39">
        <f>IF(B46=0, "-", B12/B46)</f>
        <v>1.7605633802816902E-3</v>
      </c>
      <c r="D12" s="65">
        <v>0</v>
      </c>
      <c r="E12" s="21">
        <f>IF(D46=0, "-", D12/D46)</f>
        <v>0</v>
      </c>
      <c r="F12" s="81">
        <v>38</v>
      </c>
      <c r="G12" s="39">
        <f>IF(F46=0, "-", F12/F46)</f>
        <v>4.3920480813684701E-3</v>
      </c>
      <c r="H12" s="65">
        <v>0</v>
      </c>
      <c r="I12" s="21">
        <f>IF(H46=0, "-", H12/H46)</f>
        <v>0</v>
      </c>
      <c r="J12" s="20" t="str">
        <f t="shared" si="0"/>
        <v>-</v>
      </c>
      <c r="K12" s="21" t="str">
        <f t="shared" si="1"/>
        <v>-</v>
      </c>
    </row>
    <row r="13" spans="1:11" x14ac:dyDescent="0.25">
      <c r="A13" s="7" t="s">
        <v>38</v>
      </c>
      <c r="B13" s="65">
        <v>0</v>
      </c>
      <c r="C13" s="39">
        <f>IF(B46=0, "-", B13/B46)</f>
        <v>0</v>
      </c>
      <c r="D13" s="65">
        <v>0</v>
      </c>
      <c r="E13" s="21">
        <f>IF(D46=0, "-", D13/D46)</f>
        <v>0</v>
      </c>
      <c r="F13" s="81">
        <v>1</v>
      </c>
      <c r="G13" s="39">
        <f>IF(F46=0, "-", F13/F46)</f>
        <v>1.155802126675913E-4</v>
      </c>
      <c r="H13" s="65">
        <v>10</v>
      </c>
      <c r="I13" s="21">
        <f>IF(H46=0, "-", H13/H46)</f>
        <v>1.456876456876457E-3</v>
      </c>
      <c r="J13" s="20" t="str">
        <f t="shared" si="0"/>
        <v>-</v>
      </c>
      <c r="K13" s="21">
        <f t="shared" si="1"/>
        <v>-0.9</v>
      </c>
    </row>
    <row r="14" spans="1:11" x14ac:dyDescent="0.25">
      <c r="A14" s="7" t="s">
        <v>39</v>
      </c>
      <c r="B14" s="65">
        <v>11</v>
      </c>
      <c r="C14" s="39">
        <f>IF(B46=0, "-", B14/B46)</f>
        <v>9.683098591549295E-3</v>
      </c>
      <c r="D14" s="65">
        <v>6</v>
      </c>
      <c r="E14" s="21">
        <f>IF(D46=0, "-", D14/D46)</f>
        <v>6.7567567567567571E-3</v>
      </c>
      <c r="F14" s="81">
        <v>109</v>
      </c>
      <c r="G14" s="39">
        <f>IF(F46=0, "-", F14/F46)</f>
        <v>1.2598243180767453E-2</v>
      </c>
      <c r="H14" s="65">
        <v>12</v>
      </c>
      <c r="I14" s="21">
        <f>IF(H46=0, "-", H14/H46)</f>
        <v>1.7482517482517483E-3</v>
      </c>
      <c r="J14" s="20">
        <f t="shared" si="0"/>
        <v>0.83333333333333337</v>
      </c>
      <c r="K14" s="21">
        <f t="shared" si="1"/>
        <v>8.0833333333333339</v>
      </c>
    </row>
    <row r="15" spans="1:11" x14ac:dyDescent="0.25">
      <c r="A15" s="7" t="s">
        <v>43</v>
      </c>
      <c r="B15" s="65">
        <v>19</v>
      </c>
      <c r="C15" s="39">
        <f>IF(B46=0, "-", B15/B46)</f>
        <v>1.6725352112676055E-2</v>
      </c>
      <c r="D15" s="65">
        <v>9</v>
      </c>
      <c r="E15" s="21">
        <f>IF(D46=0, "-", D15/D46)</f>
        <v>1.0135135135135136E-2</v>
      </c>
      <c r="F15" s="81">
        <v>162</v>
      </c>
      <c r="G15" s="39">
        <f>IF(F46=0, "-", F15/F46)</f>
        <v>1.8723994452149791E-2</v>
      </c>
      <c r="H15" s="65">
        <v>112</v>
      </c>
      <c r="I15" s="21">
        <f>IF(H46=0, "-", H15/H46)</f>
        <v>1.6317016317016316E-2</v>
      </c>
      <c r="J15" s="20">
        <f t="shared" si="0"/>
        <v>1.1111111111111112</v>
      </c>
      <c r="K15" s="21">
        <f t="shared" si="1"/>
        <v>0.44642857142857145</v>
      </c>
    </row>
    <row r="16" spans="1:11" x14ac:dyDescent="0.25">
      <c r="A16" s="7" t="s">
        <v>45</v>
      </c>
      <c r="B16" s="65">
        <v>4</v>
      </c>
      <c r="C16" s="39">
        <f>IF(B46=0, "-", B16/B46)</f>
        <v>3.5211267605633804E-3</v>
      </c>
      <c r="D16" s="65">
        <v>1</v>
      </c>
      <c r="E16" s="21">
        <f>IF(D46=0, "-", D16/D46)</f>
        <v>1.1261261261261261E-3</v>
      </c>
      <c r="F16" s="81">
        <v>23</v>
      </c>
      <c r="G16" s="39">
        <f>IF(F46=0, "-", F16/F46)</f>
        <v>2.6583448913545999E-3</v>
      </c>
      <c r="H16" s="65">
        <v>4</v>
      </c>
      <c r="I16" s="21">
        <f>IF(H46=0, "-", H16/H46)</f>
        <v>5.8275058275058275E-4</v>
      </c>
      <c r="J16" s="20">
        <f t="shared" si="0"/>
        <v>3</v>
      </c>
      <c r="K16" s="21">
        <f t="shared" si="1"/>
        <v>4.75</v>
      </c>
    </row>
    <row r="17" spans="1:11" x14ac:dyDescent="0.25">
      <c r="A17" s="7" t="s">
        <v>46</v>
      </c>
      <c r="B17" s="65">
        <v>39</v>
      </c>
      <c r="C17" s="39">
        <f>IF(B46=0, "-", B17/B46)</f>
        <v>3.4330985915492961E-2</v>
      </c>
      <c r="D17" s="65">
        <v>60</v>
      </c>
      <c r="E17" s="21">
        <f>IF(D46=0, "-", D17/D46)</f>
        <v>6.7567567567567571E-2</v>
      </c>
      <c r="F17" s="81">
        <v>287</v>
      </c>
      <c r="G17" s="39">
        <f>IF(F46=0, "-", F17/F46)</f>
        <v>3.3171521035598707E-2</v>
      </c>
      <c r="H17" s="65">
        <v>146</v>
      </c>
      <c r="I17" s="21">
        <f>IF(H46=0, "-", H17/H46)</f>
        <v>2.1270396270396272E-2</v>
      </c>
      <c r="J17" s="20">
        <f t="shared" si="0"/>
        <v>-0.35</v>
      </c>
      <c r="K17" s="21">
        <f t="shared" si="1"/>
        <v>0.96575342465753422</v>
      </c>
    </row>
    <row r="18" spans="1:11" x14ac:dyDescent="0.25">
      <c r="A18" s="7" t="s">
        <v>48</v>
      </c>
      <c r="B18" s="65">
        <v>16</v>
      </c>
      <c r="C18" s="39">
        <f>IF(B46=0, "-", B18/B46)</f>
        <v>1.4084507042253521E-2</v>
      </c>
      <c r="D18" s="65">
        <v>14</v>
      </c>
      <c r="E18" s="21">
        <f>IF(D46=0, "-", D18/D46)</f>
        <v>1.5765765765765764E-2</v>
      </c>
      <c r="F18" s="81">
        <v>156</v>
      </c>
      <c r="G18" s="39">
        <f>IF(F46=0, "-", F18/F46)</f>
        <v>1.8030513176144243E-2</v>
      </c>
      <c r="H18" s="65">
        <v>119</v>
      </c>
      <c r="I18" s="21">
        <f>IF(H46=0, "-", H18/H46)</f>
        <v>1.7336829836829836E-2</v>
      </c>
      <c r="J18" s="20">
        <f t="shared" si="0"/>
        <v>0.14285714285714285</v>
      </c>
      <c r="K18" s="21">
        <f t="shared" si="1"/>
        <v>0.31092436974789917</v>
      </c>
    </row>
    <row r="19" spans="1:11" x14ac:dyDescent="0.25">
      <c r="A19" s="7" t="s">
        <v>49</v>
      </c>
      <c r="B19" s="65">
        <v>49</v>
      </c>
      <c r="C19" s="39">
        <f>IF(B46=0, "-", B19/B46)</f>
        <v>4.3133802816901406E-2</v>
      </c>
      <c r="D19" s="65">
        <v>69</v>
      </c>
      <c r="E19" s="21">
        <f>IF(D46=0, "-", D19/D46)</f>
        <v>7.77027027027027E-2</v>
      </c>
      <c r="F19" s="81">
        <v>504</v>
      </c>
      <c r="G19" s="39">
        <f>IF(F46=0, "-", F19/F46)</f>
        <v>5.8252427184466021E-2</v>
      </c>
      <c r="H19" s="65">
        <v>610</v>
      </c>
      <c r="I19" s="21">
        <f>IF(H46=0, "-", H19/H46)</f>
        <v>8.8869463869463872E-2</v>
      </c>
      <c r="J19" s="20">
        <f t="shared" si="0"/>
        <v>-0.28985507246376813</v>
      </c>
      <c r="K19" s="21">
        <f t="shared" si="1"/>
        <v>-0.17377049180327869</v>
      </c>
    </row>
    <row r="20" spans="1:11" x14ac:dyDescent="0.25">
      <c r="A20" s="7" t="s">
        <v>52</v>
      </c>
      <c r="B20" s="65">
        <v>3</v>
      </c>
      <c r="C20" s="39">
        <f>IF(B46=0, "-", B20/B46)</f>
        <v>2.6408450704225352E-3</v>
      </c>
      <c r="D20" s="65">
        <v>8</v>
      </c>
      <c r="E20" s="21">
        <f>IF(D46=0, "-", D20/D46)</f>
        <v>9.0090090090090089E-3</v>
      </c>
      <c r="F20" s="81">
        <v>76</v>
      </c>
      <c r="G20" s="39">
        <f>IF(F46=0, "-", F20/F46)</f>
        <v>8.7840961627369402E-3</v>
      </c>
      <c r="H20" s="65">
        <v>101</v>
      </c>
      <c r="I20" s="21">
        <f>IF(H46=0, "-", H20/H46)</f>
        <v>1.4714452214452214E-2</v>
      </c>
      <c r="J20" s="20">
        <f t="shared" si="0"/>
        <v>-0.625</v>
      </c>
      <c r="K20" s="21">
        <f t="shared" si="1"/>
        <v>-0.24752475247524752</v>
      </c>
    </row>
    <row r="21" spans="1:11" x14ac:dyDescent="0.25">
      <c r="A21" s="7" t="s">
        <v>53</v>
      </c>
      <c r="B21" s="65">
        <v>2</v>
      </c>
      <c r="C21" s="39">
        <f>IF(B46=0, "-", B21/B46)</f>
        <v>1.7605633802816902E-3</v>
      </c>
      <c r="D21" s="65">
        <v>3</v>
      </c>
      <c r="E21" s="21">
        <f>IF(D46=0, "-", D21/D46)</f>
        <v>3.3783783783783786E-3</v>
      </c>
      <c r="F21" s="81">
        <v>11</v>
      </c>
      <c r="G21" s="39">
        <f>IF(F46=0, "-", F21/F46)</f>
        <v>1.2713823393435044E-3</v>
      </c>
      <c r="H21" s="65">
        <v>19</v>
      </c>
      <c r="I21" s="21">
        <f>IF(H46=0, "-", H21/H46)</f>
        <v>2.768065268065268E-3</v>
      </c>
      <c r="J21" s="20">
        <f t="shared" si="0"/>
        <v>-0.33333333333333331</v>
      </c>
      <c r="K21" s="21">
        <f t="shared" si="1"/>
        <v>-0.42105263157894735</v>
      </c>
    </row>
    <row r="22" spans="1:11" x14ac:dyDescent="0.25">
      <c r="A22" s="7" t="s">
        <v>54</v>
      </c>
      <c r="B22" s="65">
        <v>7</v>
      </c>
      <c r="C22" s="39">
        <f>IF(B46=0, "-", B22/B46)</f>
        <v>6.1619718309859151E-3</v>
      </c>
      <c r="D22" s="65">
        <v>7</v>
      </c>
      <c r="E22" s="21">
        <f>IF(D46=0, "-", D22/D46)</f>
        <v>7.8828828828828822E-3</v>
      </c>
      <c r="F22" s="81">
        <v>54</v>
      </c>
      <c r="G22" s="39">
        <f>IF(F46=0, "-", F22/F46)</f>
        <v>6.2413314840499305E-3</v>
      </c>
      <c r="H22" s="65">
        <v>76</v>
      </c>
      <c r="I22" s="21">
        <f>IF(H46=0, "-", H22/H46)</f>
        <v>1.1072261072261072E-2</v>
      </c>
      <c r="J22" s="20">
        <f t="shared" si="0"/>
        <v>0</v>
      </c>
      <c r="K22" s="21">
        <f t="shared" si="1"/>
        <v>-0.28947368421052633</v>
      </c>
    </row>
    <row r="23" spans="1:11" x14ac:dyDescent="0.25">
      <c r="A23" s="7" t="s">
        <v>55</v>
      </c>
      <c r="B23" s="65">
        <v>77</v>
      </c>
      <c r="C23" s="39">
        <f>IF(B46=0, "-", B23/B46)</f>
        <v>6.7781690140845077E-2</v>
      </c>
      <c r="D23" s="65">
        <v>60</v>
      </c>
      <c r="E23" s="21">
        <f>IF(D46=0, "-", D23/D46)</f>
        <v>6.7567567567567571E-2</v>
      </c>
      <c r="F23" s="81">
        <v>582</v>
      </c>
      <c r="G23" s="39">
        <f>IF(F46=0, "-", F23/F46)</f>
        <v>6.7267683772538139E-2</v>
      </c>
      <c r="H23" s="65">
        <v>531</v>
      </c>
      <c r="I23" s="21">
        <f>IF(H46=0, "-", H23/H46)</f>
        <v>7.7360139860139857E-2</v>
      </c>
      <c r="J23" s="20">
        <f t="shared" si="0"/>
        <v>0.28333333333333333</v>
      </c>
      <c r="K23" s="21">
        <f t="shared" si="1"/>
        <v>9.6045197740112997E-2</v>
      </c>
    </row>
    <row r="24" spans="1:11" x14ac:dyDescent="0.25">
      <c r="A24" s="7" t="s">
        <v>56</v>
      </c>
      <c r="B24" s="65">
        <v>12</v>
      </c>
      <c r="C24" s="39">
        <f>IF(B46=0, "-", B24/B46)</f>
        <v>1.0563380281690141E-2</v>
      </c>
      <c r="D24" s="65">
        <v>4</v>
      </c>
      <c r="E24" s="21">
        <f>IF(D46=0, "-", D24/D46)</f>
        <v>4.5045045045045045E-3</v>
      </c>
      <c r="F24" s="81">
        <v>98</v>
      </c>
      <c r="G24" s="39">
        <f>IF(F46=0, "-", F24/F46)</f>
        <v>1.1326860841423949E-2</v>
      </c>
      <c r="H24" s="65">
        <v>85</v>
      </c>
      <c r="I24" s="21">
        <f>IF(H46=0, "-", H24/H46)</f>
        <v>1.2383449883449884E-2</v>
      </c>
      <c r="J24" s="20">
        <f t="shared" si="0"/>
        <v>2</v>
      </c>
      <c r="K24" s="21">
        <f t="shared" si="1"/>
        <v>0.15294117647058825</v>
      </c>
    </row>
    <row r="25" spans="1:11" x14ac:dyDescent="0.25">
      <c r="A25" s="7" t="s">
        <v>57</v>
      </c>
      <c r="B25" s="65">
        <v>1</v>
      </c>
      <c r="C25" s="39">
        <f>IF(B46=0, "-", B25/B46)</f>
        <v>8.8028169014084509E-4</v>
      </c>
      <c r="D25" s="65">
        <v>0</v>
      </c>
      <c r="E25" s="21">
        <f>IF(D46=0, "-", D25/D46)</f>
        <v>0</v>
      </c>
      <c r="F25" s="81">
        <v>18</v>
      </c>
      <c r="G25" s="39">
        <f>IF(F46=0, "-", F25/F46)</f>
        <v>2.0804438280166435E-3</v>
      </c>
      <c r="H25" s="65">
        <v>25</v>
      </c>
      <c r="I25" s="21">
        <f>IF(H46=0, "-", H25/H46)</f>
        <v>3.642191142191142E-3</v>
      </c>
      <c r="J25" s="20" t="str">
        <f t="shared" si="0"/>
        <v>-</v>
      </c>
      <c r="K25" s="21">
        <f t="shared" si="1"/>
        <v>-0.28000000000000003</v>
      </c>
    </row>
    <row r="26" spans="1:11" x14ac:dyDescent="0.25">
      <c r="A26" s="7" t="s">
        <v>58</v>
      </c>
      <c r="B26" s="65">
        <v>24</v>
      </c>
      <c r="C26" s="39">
        <f>IF(B46=0, "-", B26/B46)</f>
        <v>2.1126760563380281E-2</v>
      </c>
      <c r="D26" s="65">
        <v>7</v>
      </c>
      <c r="E26" s="21">
        <f>IF(D46=0, "-", D26/D46)</f>
        <v>7.8828828828828822E-3</v>
      </c>
      <c r="F26" s="81">
        <v>143</v>
      </c>
      <c r="G26" s="39">
        <f>IF(F46=0, "-", F26/F46)</f>
        <v>1.6527970411465556E-2</v>
      </c>
      <c r="H26" s="65">
        <v>99</v>
      </c>
      <c r="I26" s="21">
        <f>IF(H46=0, "-", H26/H46)</f>
        <v>1.4423076923076924E-2</v>
      </c>
      <c r="J26" s="20">
        <f t="shared" si="0"/>
        <v>2.4285714285714284</v>
      </c>
      <c r="K26" s="21">
        <f t="shared" si="1"/>
        <v>0.44444444444444442</v>
      </c>
    </row>
    <row r="27" spans="1:11" x14ac:dyDescent="0.25">
      <c r="A27" s="7" t="s">
        <v>60</v>
      </c>
      <c r="B27" s="65">
        <v>1</v>
      </c>
      <c r="C27" s="39">
        <f>IF(B46=0, "-", B27/B46)</f>
        <v>8.8028169014084509E-4</v>
      </c>
      <c r="D27" s="65">
        <v>0</v>
      </c>
      <c r="E27" s="21">
        <f>IF(D46=0, "-", D27/D46)</f>
        <v>0</v>
      </c>
      <c r="F27" s="81">
        <v>8</v>
      </c>
      <c r="G27" s="39">
        <f>IF(F46=0, "-", F27/F46)</f>
        <v>9.2464170134073042E-4</v>
      </c>
      <c r="H27" s="65">
        <v>4</v>
      </c>
      <c r="I27" s="21">
        <f>IF(H46=0, "-", H27/H46)</f>
        <v>5.8275058275058275E-4</v>
      </c>
      <c r="J27" s="20" t="str">
        <f t="shared" si="0"/>
        <v>-</v>
      </c>
      <c r="K27" s="21">
        <f t="shared" si="1"/>
        <v>1</v>
      </c>
    </row>
    <row r="28" spans="1:11" x14ac:dyDescent="0.25">
      <c r="A28" s="7" t="s">
        <v>61</v>
      </c>
      <c r="B28" s="65">
        <v>122</v>
      </c>
      <c r="C28" s="39">
        <f>IF(B46=0, "-", B28/B46)</f>
        <v>0.10739436619718309</v>
      </c>
      <c r="D28" s="65">
        <v>97</v>
      </c>
      <c r="E28" s="21">
        <f>IF(D46=0, "-", D28/D46)</f>
        <v>0.10923423423423423</v>
      </c>
      <c r="F28" s="81">
        <v>816</v>
      </c>
      <c r="G28" s="39">
        <f>IF(F46=0, "-", F28/F46)</f>
        <v>9.4313453536754507E-2</v>
      </c>
      <c r="H28" s="65">
        <v>974</v>
      </c>
      <c r="I28" s="21">
        <f>IF(H46=0, "-", H28/H46)</f>
        <v>0.14189976689976691</v>
      </c>
      <c r="J28" s="20">
        <f t="shared" si="0"/>
        <v>0.25773195876288657</v>
      </c>
      <c r="K28" s="21">
        <f t="shared" si="1"/>
        <v>-0.16221765913757699</v>
      </c>
    </row>
    <row r="29" spans="1:11" x14ac:dyDescent="0.25">
      <c r="A29" s="7" t="s">
        <v>62</v>
      </c>
      <c r="B29" s="65">
        <v>17</v>
      </c>
      <c r="C29" s="39">
        <f>IF(B46=0, "-", B29/B46)</f>
        <v>1.4964788732394365E-2</v>
      </c>
      <c r="D29" s="65">
        <v>16</v>
      </c>
      <c r="E29" s="21">
        <f>IF(D46=0, "-", D29/D46)</f>
        <v>1.8018018018018018E-2</v>
      </c>
      <c r="F29" s="81">
        <v>142</v>
      </c>
      <c r="G29" s="39">
        <f>IF(F46=0, "-", F29/F46)</f>
        <v>1.6412390198797967E-2</v>
      </c>
      <c r="H29" s="65">
        <v>171</v>
      </c>
      <c r="I29" s="21">
        <f>IF(H46=0, "-", H29/H46)</f>
        <v>2.4912587412587412E-2</v>
      </c>
      <c r="J29" s="20">
        <f t="shared" si="0"/>
        <v>6.25E-2</v>
      </c>
      <c r="K29" s="21">
        <f t="shared" si="1"/>
        <v>-0.16959064327485379</v>
      </c>
    </row>
    <row r="30" spans="1:11" x14ac:dyDescent="0.25">
      <c r="A30" s="7" t="s">
        <v>64</v>
      </c>
      <c r="B30" s="65">
        <v>24</v>
      </c>
      <c r="C30" s="39">
        <f>IF(B46=0, "-", B30/B46)</f>
        <v>2.1126760563380281E-2</v>
      </c>
      <c r="D30" s="65">
        <v>23</v>
      </c>
      <c r="E30" s="21">
        <f>IF(D46=0, "-", D30/D46)</f>
        <v>2.59009009009009E-2</v>
      </c>
      <c r="F30" s="81">
        <v>382</v>
      </c>
      <c r="G30" s="39">
        <f>IF(F46=0, "-", F30/F46)</f>
        <v>4.4151641239019879E-2</v>
      </c>
      <c r="H30" s="65">
        <v>218</v>
      </c>
      <c r="I30" s="21">
        <f>IF(H46=0, "-", H30/H46)</f>
        <v>3.175990675990676E-2</v>
      </c>
      <c r="J30" s="20">
        <f t="shared" si="0"/>
        <v>4.3478260869565216E-2</v>
      </c>
      <c r="K30" s="21">
        <f t="shared" si="1"/>
        <v>0.75229357798165142</v>
      </c>
    </row>
    <row r="31" spans="1:11" x14ac:dyDescent="0.25">
      <c r="A31" s="7" t="s">
        <v>65</v>
      </c>
      <c r="B31" s="65">
        <v>3</v>
      </c>
      <c r="C31" s="39">
        <f>IF(B46=0, "-", B31/B46)</f>
        <v>2.6408450704225352E-3</v>
      </c>
      <c r="D31" s="65">
        <v>1</v>
      </c>
      <c r="E31" s="21">
        <f>IF(D46=0, "-", D31/D46)</f>
        <v>1.1261261261261261E-3</v>
      </c>
      <c r="F31" s="81">
        <v>21</v>
      </c>
      <c r="G31" s="39">
        <f>IF(F46=0, "-", F31/F46)</f>
        <v>2.4271844660194173E-3</v>
      </c>
      <c r="H31" s="65">
        <v>12</v>
      </c>
      <c r="I31" s="21">
        <f>IF(H46=0, "-", H31/H46)</f>
        <v>1.7482517482517483E-3</v>
      </c>
      <c r="J31" s="20">
        <f t="shared" si="0"/>
        <v>2</v>
      </c>
      <c r="K31" s="21">
        <f t="shared" si="1"/>
        <v>0.75</v>
      </c>
    </row>
    <row r="32" spans="1:11" x14ac:dyDescent="0.25">
      <c r="A32" s="7" t="s">
        <v>66</v>
      </c>
      <c r="B32" s="65">
        <v>71</v>
      </c>
      <c r="C32" s="39">
        <f>IF(B46=0, "-", B32/B46)</f>
        <v>6.25E-2</v>
      </c>
      <c r="D32" s="65">
        <v>39</v>
      </c>
      <c r="E32" s="21">
        <f>IF(D46=0, "-", D32/D46)</f>
        <v>4.3918918918918921E-2</v>
      </c>
      <c r="F32" s="81">
        <v>423</v>
      </c>
      <c r="G32" s="39">
        <f>IF(F46=0, "-", F32/F46)</f>
        <v>4.8890429958391123E-2</v>
      </c>
      <c r="H32" s="65">
        <v>448</v>
      </c>
      <c r="I32" s="21">
        <f>IF(H46=0, "-", H32/H46)</f>
        <v>6.5268065268065265E-2</v>
      </c>
      <c r="J32" s="20">
        <f t="shared" si="0"/>
        <v>0.82051282051282048</v>
      </c>
      <c r="K32" s="21">
        <f t="shared" si="1"/>
        <v>-5.5803571428571432E-2</v>
      </c>
    </row>
    <row r="33" spans="1:11" x14ac:dyDescent="0.25">
      <c r="A33" s="7" t="s">
        <v>67</v>
      </c>
      <c r="B33" s="65">
        <v>43</v>
      </c>
      <c r="C33" s="39">
        <f>IF(B46=0, "-", B33/B46)</f>
        <v>3.7852112676056336E-2</v>
      </c>
      <c r="D33" s="65">
        <v>9</v>
      </c>
      <c r="E33" s="21">
        <f>IF(D46=0, "-", D33/D46)</f>
        <v>1.0135135135135136E-2</v>
      </c>
      <c r="F33" s="81">
        <v>247</v>
      </c>
      <c r="G33" s="39">
        <f>IF(F46=0, "-", F33/F46)</f>
        <v>2.8548312528895052E-2</v>
      </c>
      <c r="H33" s="65">
        <v>131</v>
      </c>
      <c r="I33" s="21">
        <f>IF(H46=0, "-", H33/H46)</f>
        <v>1.9085081585081584E-2</v>
      </c>
      <c r="J33" s="20">
        <f t="shared" si="0"/>
        <v>3.7777777777777777</v>
      </c>
      <c r="K33" s="21">
        <f t="shared" si="1"/>
        <v>0.8854961832061069</v>
      </c>
    </row>
    <row r="34" spans="1:11" x14ac:dyDescent="0.25">
      <c r="A34" s="7" t="s">
        <v>68</v>
      </c>
      <c r="B34" s="65">
        <v>2</v>
      </c>
      <c r="C34" s="39">
        <f>IF(B46=0, "-", B34/B46)</f>
        <v>1.7605633802816902E-3</v>
      </c>
      <c r="D34" s="65">
        <v>1</v>
      </c>
      <c r="E34" s="21">
        <f>IF(D46=0, "-", D34/D46)</f>
        <v>1.1261261261261261E-3</v>
      </c>
      <c r="F34" s="81">
        <v>14</v>
      </c>
      <c r="G34" s="39">
        <f>IF(F46=0, "-", F34/F46)</f>
        <v>1.6181229773462784E-3</v>
      </c>
      <c r="H34" s="65">
        <v>21</v>
      </c>
      <c r="I34" s="21">
        <f>IF(H46=0, "-", H34/H46)</f>
        <v>3.0594405594405595E-3</v>
      </c>
      <c r="J34" s="20">
        <f t="shared" si="0"/>
        <v>1</v>
      </c>
      <c r="K34" s="21">
        <f t="shared" si="1"/>
        <v>-0.33333333333333331</v>
      </c>
    </row>
    <row r="35" spans="1:11" x14ac:dyDescent="0.25">
      <c r="A35" s="7" t="s">
        <v>70</v>
      </c>
      <c r="B35" s="65">
        <v>10</v>
      </c>
      <c r="C35" s="39">
        <f>IF(B46=0, "-", B35/B46)</f>
        <v>8.8028169014084511E-3</v>
      </c>
      <c r="D35" s="65">
        <v>8</v>
      </c>
      <c r="E35" s="21">
        <f>IF(D46=0, "-", D35/D46)</f>
        <v>9.0090090090090089E-3</v>
      </c>
      <c r="F35" s="81">
        <v>74</v>
      </c>
      <c r="G35" s="39">
        <f>IF(F46=0, "-", F35/F46)</f>
        <v>8.5529357374017571E-3</v>
      </c>
      <c r="H35" s="65">
        <v>66</v>
      </c>
      <c r="I35" s="21">
        <f>IF(H46=0, "-", H35/H46)</f>
        <v>9.6153846153846159E-3</v>
      </c>
      <c r="J35" s="20">
        <f t="shared" si="0"/>
        <v>0.25</v>
      </c>
      <c r="K35" s="21">
        <f t="shared" si="1"/>
        <v>0.12121212121212122</v>
      </c>
    </row>
    <row r="36" spans="1:11" x14ac:dyDescent="0.25">
      <c r="A36" s="7" t="s">
        <v>72</v>
      </c>
      <c r="B36" s="65">
        <v>6</v>
      </c>
      <c r="C36" s="39">
        <f>IF(B46=0, "-", B36/B46)</f>
        <v>5.2816901408450703E-3</v>
      </c>
      <c r="D36" s="65">
        <v>0</v>
      </c>
      <c r="E36" s="21">
        <f>IF(D46=0, "-", D36/D46)</f>
        <v>0</v>
      </c>
      <c r="F36" s="81">
        <v>20</v>
      </c>
      <c r="G36" s="39">
        <f>IF(F46=0, "-", F36/F46)</f>
        <v>2.3116042533518262E-3</v>
      </c>
      <c r="H36" s="65">
        <v>21</v>
      </c>
      <c r="I36" s="21">
        <f>IF(H46=0, "-", H36/H46)</f>
        <v>3.0594405594405595E-3</v>
      </c>
      <c r="J36" s="20" t="str">
        <f t="shared" si="0"/>
        <v>-</v>
      </c>
      <c r="K36" s="21">
        <f t="shared" si="1"/>
        <v>-4.7619047619047616E-2</v>
      </c>
    </row>
    <row r="37" spans="1:11" x14ac:dyDescent="0.25">
      <c r="A37" s="7" t="s">
        <v>73</v>
      </c>
      <c r="B37" s="65">
        <v>13</v>
      </c>
      <c r="C37" s="39">
        <f>IF(B46=0, "-", B37/B46)</f>
        <v>1.1443661971830986E-2</v>
      </c>
      <c r="D37" s="65">
        <v>21</v>
      </c>
      <c r="E37" s="21">
        <f>IF(D46=0, "-", D37/D46)</f>
        <v>2.364864864864865E-2</v>
      </c>
      <c r="F37" s="81">
        <v>136</v>
      </c>
      <c r="G37" s="39">
        <f>IF(F46=0, "-", F37/F46)</f>
        <v>1.5718908922792419E-2</v>
      </c>
      <c r="H37" s="65">
        <v>131</v>
      </c>
      <c r="I37" s="21">
        <f>IF(H46=0, "-", H37/H46)</f>
        <v>1.9085081585081584E-2</v>
      </c>
      <c r="J37" s="20">
        <f t="shared" si="0"/>
        <v>-0.38095238095238093</v>
      </c>
      <c r="K37" s="21">
        <f t="shared" si="1"/>
        <v>3.8167938931297711E-2</v>
      </c>
    </row>
    <row r="38" spans="1:11" x14ac:dyDescent="0.25">
      <c r="A38" s="7" t="s">
        <v>74</v>
      </c>
      <c r="B38" s="65">
        <v>0</v>
      </c>
      <c r="C38" s="39">
        <f>IF(B46=0, "-", B38/B46)</f>
        <v>0</v>
      </c>
      <c r="D38" s="65">
        <v>3</v>
      </c>
      <c r="E38" s="21">
        <f>IF(D46=0, "-", D38/D46)</f>
        <v>3.3783783783783786E-3</v>
      </c>
      <c r="F38" s="81">
        <v>7</v>
      </c>
      <c r="G38" s="39">
        <f>IF(F46=0, "-", F38/F46)</f>
        <v>8.090614886731392E-4</v>
      </c>
      <c r="H38" s="65">
        <v>7</v>
      </c>
      <c r="I38" s="21">
        <f>IF(H46=0, "-", H38/H46)</f>
        <v>1.0198135198135198E-3</v>
      </c>
      <c r="J38" s="20">
        <f t="shared" si="0"/>
        <v>-1</v>
      </c>
      <c r="K38" s="21">
        <f t="shared" si="1"/>
        <v>0</v>
      </c>
    </row>
    <row r="39" spans="1:11" x14ac:dyDescent="0.25">
      <c r="A39" s="7" t="s">
        <v>75</v>
      </c>
      <c r="B39" s="65">
        <v>105</v>
      </c>
      <c r="C39" s="39">
        <f>IF(B46=0, "-", B39/B46)</f>
        <v>9.2429577464788734E-2</v>
      </c>
      <c r="D39" s="65">
        <v>43</v>
      </c>
      <c r="E39" s="21">
        <f>IF(D46=0, "-", D39/D46)</f>
        <v>4.8423423423423421E-2</v>
      </c>
      <c r="F39" s="81">
        <v>638</v>
      </c>
      <c r="G39" s="39">
        <f>IF(F46=0, "-", F39/F46)</f>
        <v>7.3740175681923259E-2</v>
      </c>
      <c r="H39" s="65">
        <v>465</v>
      </c>
      <c r="I39" s="21">
        <f>IF(H46=0, "-", H39/H46)</f>
        <v>6.7744755244755248E-2</v>
      </c>
      <c r="J39" s="20">
        <f t="shared" si="0"/>
        <v>1.441860465116279</v>
      </c>
      <c r="K39" s="21">
        <f t="shared" si="1"/>
        <v>0.3720430107526882</v>
      </c>
    </row>
    <row r="40" spans="1:11" x14ac:dyDescent="0.25">
      <c r="A40" s="7" t="s">
        <v>76</v>
      </c>
      <c r="B40" s="65">
        <v>6</v>
      </c>
      <c r="C40" s="39">
        <f>IF(B46=0, "-", B40/B46)</f>
        <v>5.2816901408450703E-3</v>
      </c>
      <c r="D40" s="65">
        <v>18</v>
      </c>
      <c r="E40" s="21">
        <f>IF(D46=0, "-", D40/D46)</f>
        <v>2.0270270270270271E-2</v>
      </c>
      <c r="F40" s="81">
        <v>108</v>
      </c>
      <c r="G40" s="39">
        <f>IF(F46=0, "-", F40/F46)</f>
        <v>1.2482662968099861E-2</v>
      </c>
      <c r="H40" s="65">
        <v>134</v>
      </c>
      <c r="I40" s="21">
        <f>IF(H46=0, "-", H40/H46)</f>
        <v>1.9522144522144524E-2</v>
      </c>
      <c r="J40" s="20">
        <f t="shared" si="0"/>
        <v>-0.66666666666666663</v>
      </c>
      <c r="K40" s="21">
        <f t="shared" si="1"/>
        <v>-0.19402985074626866</v>
      </c>
    </row>
    <row r="41" spans="1:11" x14ac:dyDescent="0.25">
      <c r="A41" s="7" t="s">
        <v>77</v>
      </c>
      <c r="B41" s="65">
        <v>97</v>
      </c>
      <c r="C41" s="39">
        <f>IF(B46=0, "-", B41/B46)</f>
        <v>8.5387323943661969E-2</v>
      </c>
      <c r="D41" s="65">
        <v>177</v>
      </c>
      <c r="E41" s="21">
        <f>IF(D46=0, "-", D41/D46)</f>
        <v>0.19932432432432431</v>
      </c>
      <c r="F41" s="81">
        <v>850</v>
      </c>
      <c r="G41" s="39">
        <f>IF(F46=0, "-", F41/F46)</f>
        <v>9.8243180767452615E-2</v>
      </c>
      <c r="H41" s="65">
        <v>203</v>
      </c>
      <c r="I41" s="21">
        <f>IF(H46=0, "-", H41/H46)</f>
        <v>2.9574592074592076E-2</v>
      </c>
      <c r="J41" s="20">
        <f t="shared" si="0"/>
        <v>-0.4519774011299435</v>
      </c>
      <c r="K41" s="21">
        <f t="shared" si="1"/>
        <v>3.187192118226601</v>
      </c>
    </row>
    <row r="42" spans="1:11" x14ac:dyDescent="0.25">
      <c r="A42" s="7" t="s">
        <v>78</v>
      </c>
      <c r="B42" s="65">
        <v>174</v>
      </c>
      <c r="C42" s="39">
        <f>IF(B46=0, "-", B42/B46)</f>
        <v>0.15316901408450703</v>
      </c>
      <c r="D42" s="65">
        <v>62</v>
      </c>
      <c r="E42" s="21">
        <f>IF(D46=0, "-", D42/D46)</f>
        <v>6.9819819819819814E-2</v>
      </c>
      <c r="F42" s="81">
        <v>1019</v>
      </c>
      <c r="G42" s="39">
        <f>IF(F46=0, "-", F42/F46)</f>
        <v>0.11777623670827554</v>
      </c>
      <c r="H42" s="65">
        <v>1054</v>
      </c>
      <c r="I42" s="21">
        <f>IF(H46=0, "-", H42/H46)</f>
        <v>0.15355477855477856</v>
      </c>
      <c r="J42" s="20">
        <f t="shared" si="0"/>
        <v>1.8064516129032258</v>
      </c>
      <c r="K42" s="21">
        <f t="shared" si="1"/>
        <v>-3.3206831119544589E-2</v>
      </c>
    </row>
    <row r="43" spans="1:11" x14ac:dyDescent="0.25">
      <c r="A43" s="7" t="s">
        <v>79</v>
      </c>
      <c r="B43" s="65">
        <v>76</v>
      </c>
      <c r="C43" s="39">
        <f>IF(B46=0, "-", B43/B46)</f>
        <v>6.6901408450704219E-2</v>
      </c>
      <c r="D43" s="65">
        <v>62</v>
      </c>
      <c r="E43" s="21">
        <f>IF(D46=0, "-", D43/D46)</f>
        <v>6.9819819819819814E-2</v>
      </c>
      <c r="F43" s="81">
        <v>588</v>
      </c>
      <c r="G43" s="39">
        <f>IF(F46=0, "-", F43/F46)</f>
        <v>6.7961165048543687E-2</v>
      </c>
      <c r="H43" s="65">
        <v>337</v>
      </c>
      <c r="I43" s="21">
        <f>IF(H46=0, "-", H43/H46)</f>
        <v>4.90967365967366E-2</v>
      </c>
      <c r="J43" s="20">
        <f t="shared" si="0"/>
        <v>0.22580645161290322</v>
      </c>
      <c r="K43" s="21">
        <f t="shared" si="1"/>
        <v>0.74480712166172103</v>
      </c>
    </row>
    <row r="44" spans="1:11" x14ac:dyDescent="0.25">
      <c r="A44" s="7" t="s">
        <v>80</v>
      </c>
      <c r="B44" s="65">
        <v>27</v>
      </c>
      <c r="C44" s="39">
        <f>IF(B46=0, "-", B44/B46)</f>
        <v>2.3767605633802816E-2</v>
      </c>
      <c r="D44" s="65">
        <v>23</v>
      </c>
      <c r="E44" s="21">
        <f>IF(D46=0, "-", D44/D46)</f>
        <v>2.59009009009009E-2</v>
      </c>
      <c r="F44" s="81">
        <v>287</v>
      </c>
      <c r="G44" s="39">
        <f>IF(F46=0, "-", F44/F46)</f>
        <v>3.3171521035598707E-2</v>
      </c>
      <c r="H44" s="65">
        <v>192</v>
      </c>
      <c r="I44" s="21">
        <f>IF(H46=0, "-", H44/H46)</f>
        <v>2.7972027972027972E-2</v>
      </c>
      <c r="J44" s="20">
        <f t="shared" si="0"/>
        <v>0.17391304347826086</v>
      </c>
      <c r="K44" s="21">
        <f t="shared" si="1"/>
        <v>0.49479166666666669</v>
      </c>
    </row>
    <row r="45" spans="1:11" x14ac:dyDescent="0.25">
      <c r="A45" s="2"/>
      <c r="B45" s="68"/>
      <c r="C45" s="33"/>
      <c r="D45" s="68"/>
      <c r="E45" s="6"/>
      <c r="F45" s="82"/>
      <c r="G45" s="33"/>
      <c r="H45" s="68"/>
      <c r="I45" s="6"/>
      <c r="J45" s="5"/>
      <c r="K45" s="6"/>
    </row>
    <row r="46" spans="1:11" s="43" customFormat="1" ht="13" x14ac:dyDescent="0.3">
      <c r="A46" s="162" t="s">
        <v>518</v>
      </c>
      <c r="B46" s="71">
        <f>SUM(B7:B45)</f>
        <v>1136</v>
      </c>
      <c r="C46" s="40">
        <v>1</v>
      </c>
      <c r="D46" s="71">
        <f>SUM(D7:D45)</f>
        <v>888</v>
      </c>
      <c r="E46" s="41">
        <v>1</v>
      </c>
      <c r="F46" s="77">
        <f>SUM(F7:F45)</f>
        <v>8652</v>
      </c>
      <c r="G46" s="42">
        <v>1</v>
      </c>
      <c r="H46" s="71">
        <f>SUM(H7:H45)</f>
        <v>6864</v>
      </c>
      <c r="I46" s="41">
        <v>1</v>
      </c>
      <c r="J46" s="37">
        <f>IF(D46=0, "-", (B46-D46)/D46)</f>
        <v>0.27927927927927926</v>
      </c>
      <c r="K46" s="38">
        <f>IF(H46=0, "-", (F46-H46)/H46)</f>
        <v>0.26048951048951047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109</v>
      </c>
      <c r="B6" s="61" t="s">
        <v>12</v>
      </c>
      <c r="C6" s="62" t="s">
        <v>13</v>
      </c>
      <c r="D6" s="61" t="s">
        <v>12</v>
      </c>
      <c r="E6" s="63" t="s">
        <v>13</v>
      </c>
      <c r="F6" s="62" t="s">
        <v>12</v>
      </c>
      <c r="G6" s="62" t="s">
        <v>13</v>
      </c>
      <c r="H6" s="61" t="s">
        <v>12</v>
      </c>
      <c r="I6" s="63" t="s">
        <v>13</v>
      </c>
      <c r="J6" s="61"/>
      <c r="K6" s="63"/>
    </row>
    <row r="7" spans="1:11" x14ac:dyDescent="0.25">
      <c r="A7" s="7" t="s">
        <v>441</v>
      </c>
      <c r="B7" s="65">
        <v>0</v>
      </c>
      <c r="C7" s="34" t="str">
        <f>IF(B12=0, "-", B7/B12)</f>
        <v>-</v>
      </c>
      <c r="D7" s="65">
        <v>0</v>
      </c>
      <c r="E7" s="9">
        <f>IF(D12=0, "-", D7/D12)</f>
        <v>0</v>
      </c>
      <c r="F7" s="81">
        <v>3</v>
      </c>
      <c r="G7" s="34">
        <f>IF(F12=0, "-", F7/F12)</f>
        <v>0.1875</v>
      </c>
      <c r="H7" s="65">
        <v>3</v>
      </c>
      <c r="I7" s="9">
        <f>IF(H12=0, "-", H7/H12)</f>
        <v>0.1875</v>
      </c>
      <c r="J7" s="8" t="str">
        <f>IF(D7=0, "-", IF((B7-D7)/D7&lt;10, (B7-D7)/D7, "&gt;999%"))</f>
        <v>-</v>
      </c>
      <c r="K7" s="9">
        <f>IF(H7=0, "-", IF((F7-H7)/H7&lt;10, (F7-H7)/H7, "&gt;999%"))</f>
        <v>0</v>
      </c>
    </row>
    <row r="8" spans="1:11" x14ac:dyDescent="0.25">
      <c r="A8" s="7" t="s">
        <v>442</v>
      </c>
      <c r="B8" s="65">
        <v>0</v>
      </c>
      <c r="C8" s="34" t="str">
        <f>IF(B12=0, "-", B8/B12)</f>
        <v>-</v>
      </c>
      <c r="D8" s="65">
        <v>0</v>
      </c>
      <c r="E8" s="9">
        <f>IF(D12=0, "-", D8/D12)</f>
        <v>0</v>
      </c>
      <c r="F8" s="81">
        <v>0</v>
      </c>
      <c r="G8" s="34">
        <f>IF(F12=0, "-", F8/F12)</f>
        <v>0</v>
      </c>
      <c r="H8" s="65">
        <v>1</v>
      </c>
      <c r="I8" s="9">
        <f>IF(H12=0, "-", H8/H12)</f>
        <v>6.25E-2</v>
      </c>
      <c r="J8" s="8" t="str">
        <f>IF(D8=0, "-", IF((B8-D8)/D8&lt;10, (B8-D8)/D8, "&gt;999%"))</f>
        <v>-</v>
      </c>
      <c r="K8" s="9">
        <f>IF(H8=0, "-", IF((F8-H8)/H8&lt;10, (F8-H8)/H8, "&gt;999%"))</f>
        <v>-1</v>
      </c>
    </row>
    <row r="9" spans="1:11" x14ac:dyDescent="0.25">
      <c r="A9" s="7" t="s">
        <v>443</v>
      </c>
      <c r="B9" s="65">
        <v>0</v>
      </c>
      <c r="C9" s="34" t="str">
        <f>IF(B12=0, "-", B9/B12)</f>
        <v>-</v>
      </c>
      <c r="D9" s="65">
        <v>1</v>
      </c>
      <c r="E9" s="9">
        <f>IF(D12=0, "-", D9/D12)</f>
        <v>1</v>
      </c>
      <c r="F9" s="81">
        <v>13</v>
      </c>
      <c r="G9" s="34">
        <f>IF(F12=0, "-", F9/F12)</f>
        <v>0.8125</v>
      </c>
      <c r="H9" s="65">
        <v>9</v>
      </c>
      <c r="I9" s="9">
        <f>IF(H12=0, "-", H9/H12)</f>
        <v>0.5625</v>
      </c>
      <c r="J9" s="8">
        <f>IF(D9=0, "-", IF((B9-D9)/D9&lt;10, (B9-D9)/D9, "&gt;999%"))</f>
        <v>-1</v>
      </c>
      <c r="K9" s="9">
        <f>IF(H9=0, "-", IF((F9-H9)/H9&lt;10, (F9-H9)/H9, "&gt;999%"))</f>
        <v>0.44444444444444442</v>
      </c>
    </row>
    <row r="10" spans="1:11" x14ac:dyDescent="0.25">
      <c r="A10" s="7" t="s">
        <v>444</v>
      </c>
      <c r="B10" s="65">
        <v>0</v>
      </c>
      <c r="C10" s="34" t="str">
        <f>IF(B12=0, "-", B10/B12)</f>
        <v>-</v>
      </c>
      <c r="D10" s="65">
        <v>0</v>
      </c>
      <c r="E10" s="9">
        <f>IF(D12=0, "-", D10/D12)</f>
        <v>0</v>
      </c>
      <c r="F10" s="81">
        <v>0</v>
      </c>
      <c r="G10" s="34">
        <f>IF(F12=0, "-", F10/F12)</f>
        <v>0</v>
      </c>
      <c r="H10" s="65">
        <v>3</v>
      </c>
      <c r="I10" s="9">
        <f>IF(H12=0, "-", H10/H12)</f>
        <v>0.1875</v>
      </c>
      <c r="J10" s="8" t="str">
        <f>IF(D10=0, "-", IF((B10-D10)/D10&lt;10, (B10-D10)/D10, "&gt;999%"))</f>
        <v>-</v>
      </c>
      <c r="K10" s="9">
        <f>IF(H10=0, "-", IF((F10-H10)/H10&lt;10, (F10-H10)/H10, "&gt;999%"))</f>
        <v>-1</v>
      </c>
    </row>
    <row r="11" spans="1:11" x14ac:dyDescent="0.25">
      <c r="A11" s="2"/>
      <c r="B11" s="68"/>
      <c r="C11" s="33"/>
      <c r="D11" s="68"/>
      <c r="E11" s="6"/>
      <c r="F11" s="82"/>
      <c r="G11" s="33"/>
      <c r="H11" s="68"/>
      <c r="I11" s="6"/>
      <c r="J11" s="5"/>
      <c r="K11" s="6"/>
    </row>
    <row r="12" spans="1:11" s="43" customFormat="1" ht="13" x14ac:dyDescent="0.3">
      <c r="A12" s="162" t="s">
        <v>540</v>
      </c>
      <c r="B12" s="71">
        <f>SUM(B7:B11)</f>
        <v>0</v>
      </c>
      <c r="C12" s="40">
        <f>B12/1806</f>
        <v>0</v>
      </c>
      <c r="D12" s="71">
        <f>SUM(D7:D11)</f>
        <v>1</v>
      </c>
      <c r="E12" s="41">
        <f>D12/1498</f>
        <v>6.6755674232309744E-4</v>
      </c>
      <c r="F12" s="77">
        <f>SUM(F7:F11)</f>
        <v>16</v>
      </c>
      <c r="G12" s="42">
        <f>F12/14011</f>
        <v>1.1419598886589109E-3</v>
      </c>
      <c r="H12" s="71">
        <f>SUM(H7:H11)</f>
        <v>16</v>
      </c>
      <c r="I12" s="41">
        <f>H12/12228</f>
        <v>1.3084723585214263E-3</v>
      </c>
      <c r="J12" s="37">
        <f>IF(D12=0, "-", IF((B12-D12)/D12&lt;10, (B12-D12)/D12, "&gt;999%"))</f>
        <v>-1</v>
      </c>
      <c r="K12" s="38">
        <f>IF(H12=0, "-", IF((F12-H12)/H12&lt;10, (F12-H12)/H12, "&gt;999%"))</f>
        <v>0</v>
      </c>
    </row>
    <row r="13" spans="1:11" x14ac:dyDescent="0.25">
      <c r="B13" s="83"/>
      <c r="D13" s="83"/>
      <c r="F13" s="83"/>
      <c r="H13" s="83"/>
    </row>
    <row r="14" spans="1:11" ht="13" x14ac:dyDescent="0.3">
      <c r="A14" s="163" t="s">
        <v>110</v>
      </c>
      <c r="B14" s="61" t="s">
        <v>12</v>
      </c>
      <c r="C14" s="62" t="s">
        <v>13</v>
      </c>
      <c r="D14" s="61" t="s">
        <v>12</v>
      </c>
      <c r="E14" s="63" t="s">
        <v>13</v>
      </c>
      <c r="F14" s="62" t="s">
        <v>12</v>
      </c>
      <c r="G14" s="62" t="s">
        <v>13</v>
      </c>
      <c r="H14" s="61" t="s">
        <v>12</v>
      </c>
      <c r="I14" s="63" t="s">
        <v>13</v>
      </c>
      <c r="J14" s="61"/>
      <c r="K14" s="63"/>
    </row>
    <row r="15" spans="1:11" x14ac:dyDescent="0.25">
      <c r="A15" s="7" t="s">
        <v>445</v>
      </c>
      <c r="B15" s="65">
        <v>0</v>
      </c>
      <c r="C15" s="34">
        <f>IF(B19=0, "-", B15/B19)</f>
        <v>0</v>
      </c>
      <c r="D15" s="65">
        <v>0</v>
      </c>
      <c r="E15" s="9">
        <f>IF(D19=0, "-", D15/D19)</f>
        <v>0</v>
      </c>
      <c r="F15" s="81">
        <v>5</v>
      </c>
      <c r="G15" s="34">
        <f>IF(F19=0, "-", F15/F19)</f>
        <v>0.35714285714285715</v>
      </c>
      <c r="H15" s="65">
        <v>4</v>
      </c>
      <c r="I15" s="9">
        <f>IF(H19=0, "-", H15/H19)</f>
        <v>0.22222222222222221</v>
      </c>
      <c r="J15" s="8" t="str">
        <f>IF(D15=0, "-", IF((B15-D15)/D15&lt;10, (B15-D15)/D15, "&gt;999%"))</f>
        <v>-</v>
      </c>
      <c r="K15" s="9">
        <f>IF(H15=0, "-", IF((F15-H15)/H15&lt;10, (F15-H15)/H15, "&gt;999%"))</f>
        <v>0.25</v>
      </c>
    </row>
    <row r="16" spans="1:11" x14ac:dyDescent="0.25">
      <c r="A16" s="7" t="s">
        <v>446</v>
      </c>
      <c r="B16" s="65">
        <v>0</v>
      </c>
      <c r="C16" s="34">
        <f>IF(B19=0, "-", B16/B19)</f>
        <v>0</v>
      </c>
      <c r="D16" s="65">
        <v>0</v>
      </c>
      <c r="E16" s="9">
        <f>IF(D19=0, "-", D16/D19)</f>
        <v>0</v>
      </c>
      <c r="F16" s="81">
        <v>0</v>
      </c>
      <c r="G16" s="34">
        <f>IF(F19=0, "-", F16/F19)</f>
        <v>0</v>
      </c>
      <c r="H16" s="65">
        <v>4</v>
      </c>
      <c r="I16" s="9">
        <f>IF(H19=0, "-", H16/H19)</f>
        <v>0.22222222222222221</v>
      </c>
      <c r="J16" s="8" t="str">
        <f>IF(D16=0, "-", IF((B16-D16)/D16&lt;10, (B16-D16)/D16, "&gt;999%"))</f>
        <v>-</v>
      </c>
      <c r="K16" s="9">
        <f>IF(H16=0, "-", IF((F16-H16)/H16&lt;10, (F16-H16)/H16, "&gt;999%"))</f>
        <v>-1</v>
      </c>
    </row>
    <row r="17" spans="1:11" x14ac:dyDescent="0.25">
      <c r="A17" s="7" t="s">
        <v>447</v>
      </c>
      <c r="B17" s="65">
        <v>2</v>
      </c>
      <c r="C17" s="34">
        <f>IF(B19=0, "-", B17/B19)</f>
        <v>1</v>
      </c>
      <c r="D17" s="65">
        <v>2</v>
      </c>
      <c r="E17" s="9">
        <f>IF(D19=0, "-", D17/D19)</f>
        <v>1</v>
      </c>
      <c r="F17" s="81">
        <v>9</v>
      </c>
      <c r="G17" s="34">
        <f>IF(F19=0, "-", F17/F19)</f>
        <v>0.6428571428571429</v>
      </c>
      <c r="H17" s="65">
        <v>10</v>
      </c>
      <c r="I17" s="9">
        <f>IF(H19=0, "-", H17/H19)</f>
        <v>0.55555555555555558</v>
      </c>
      <c r="J17" s="8">
        <f>IF(D17=0, "-", IF((B17-D17)/D17&lt;10, (B17-D17)/D17, "&gt;999%"))</f>
        <v>0</v>
      </c>
      <c r="K17" s="9">
        <f>IF(H17=0, "-", IF((F17-H17)/H17&lt;10, (F17-H17)/H17, "&gt;999%"))</f>
        <v>-0.1</v>
      </c>
    </row>
    <row r="18" spans="1:11" x14ac:dyDescent="0.25">
      <c r="A18" s="2"/>
      <c r="B18" s="68"/>
      <c r="C18" s="33"/>
      <c r="D18" s="68"/>
      <c r="E18" s="6"/>
      <c r="F18" s="82"/>
      <c r="G18" s="33"/>
      <c r="H18" s="68"/>
      <c r="I18" s="6"/>
      <c r="J18" s="5"/>
      <c r="K18" s="6"/>
    </row>
    <row r="19" spans="1:11" s="43" customFormat="1" ht="13" x14ac:dyDescent="0.3">
      <c r="A19" s="162" t="s">
        <v>539</v>
      </c>
      <c r="B19" s="71">
        <f>SUM(B15:B18)</f>
        <v>2</v>
      </c>
      <c r="C19" s="40">
        <f>B19/1806</f>
        <v>1.1074197120708748E-3</v>
      </c>
      <c r="D19" s="71">
        <f>SUM(D15:D18)</f>
        <v>2</v>
      </c>
      <c r="E19" s="41">
        <f>D19/1498</f>
        <v>1.3351134846461949E-3</v>
      </c>
      <c r="F19" s="77">
        <f>SUM(F15:F18)</f>
        <v>14</v>
      </c>
      <c r="G19" s="42">
        <f>F19/14011</f>
        <v>9.9921490257654693E-4</v>
      </c>
      <c r="H19" s="71">
        <f>SUM(H15:H18)</f>
        <v>18</v>
      </c>
      <c r="I19" s="41">
        <f>H19/12228</f>
        <v>1.4720314033366045E-3</v>
      </c>
      <c r="J19" s="37">
        <f>IF(D19=0, "-", IF((B19-D19)/D19&lt;10, (B19-D19)/D19, "&gt;999%"))</f>
        <v>0</v>
      </c>
      <c r="K19" s="38">
        <f>IF(H19=0, "-", IF((F19-H19)/H19&lt;10, (F19-H19)/H19, "&gt;999%"))</f>
        <v>-0.22222222222222221</v>
      </c>
    </row>
    <row r="20" spans="1:11" x14ac:dyDescent="0.25">
      <c r="B20" s="83"/>
      <c r="D20" s="83"/>
      <c r="F20" s="83"/>
      <c r="H20" s="83"/>
    </row>
    <row r="21" spans="1:11" ht="13" x14ac:dyDescent="0.3">
      <c r="A21" s="163" t="s">
        <v>111</v>
      </c>
      <c r="B21" s="61" t="s">
        <v>12</v>
      </c>
      <c r="C21" s="62" t="s">
        <v>13</v>
      </c>
      <c r="D21" s="61" t="s">
        <v>12</v>
      </c>
      <c r="E21" s="63" t="s">
        <v>13</v>
      </c>
      <c r="F21" s="62" t="s">
        <v>12</v>
      </c>
      <c r="G21" s="62" t="s">
        <v>13</v>
      </c>
      <c r="H21" s="61" t="s">
        <v>12</v>
      </c>
      <c r="I21" s="63" t="s">
        <v>13</v>
      </c>
      <c r="J21" s="61"/>
      <c r="K21" s="63"/>
    </row>
    <row r="22" spans="1:11" x14ac:dyDescent="0.25">
      <c r="A22" s="7" t="s">
        <v>448</v>
      </c>
      <c r="B22" s="65">
        <v>0</v>
      </c>
      <c r="C22" s="34">
        <f>IF(B33=0, "-", B22/B33)</f>
        <v>0</v>
      </c>
      <c r="D22" s="65">
        <v>4</v>
      </c>
      <c r="E22" s="9">
        <f>IF(D33=0, "-", D22/D33)</f>
        <v>0.17391304347826086</v>
      </c>
      <c r="F22" s="81">
        <v>25</v>
      </c>
      <c r="G22" s="34">
        <f>IF(F33=0, "-", F22/F33)</f>
        <v>0.15923566878980891</v>
      </c>
      <c r="H22" s="65">
        <v>16</v>
      </c>
      <c r="I22" s="9">
        <f>IF(H33=0, "-", H22/H33)</f>
        <v>6.6390041493775934E-2</v>
      </c>
      <c r="J22" s="8">
        <f t="shared" ref="J22:J31" si="0">IF(D22=0, "-", IF((B22-D22)/D22&lt;10, (B22-D22)/D22, "&gt;999%"))</f>
        <v>-1</v>
      </c>
      <c r="K22" s="9">
        <f t="shared" ref="K22:K31" si="1">IF(H22=0, "-", IF((F22-H22)/H22&lt;10, (F22-H22)/H22, "&gt;999%"))</f>
        <v>0.5625</v>
      </c>
    </row>
    <row r="23" spans="1:11" x14ac:dyDescent="0.25">
      <c r="A23" s="7" t="s">
        <v>449</v>
      </c>
      <c r="B23" s="65">
        <v>4</v>
      </c>
      <c r="C23" s="34">
        <f>IF(B33=0, "-", B23/B33)</f>
        <v>0.26666666666666666</v>
      </c>
      <c r="D23" s="65">
        <v>4</v>
      </c>
      <c r="E23" s="9">
        <f>IF(D33=0, "-", D23/D33)</f>
        <v>0.17391304347826086</v>
      </c>
      <c r="F23" s="81">
        <v>25</v>
      </c>
      <c r="G23" s="34">
        <f>IF(F33=0, "-", F23/F33)</f>
        <v>0.15923566878980891</v>
      </c>
      <c r="H23" s="65">
        <v>52</v>
      </c>
      <c r="I23" s="9">
        <f>IF(H33=0, "-", H23/H33)</f>
        <v>0.21576763485477179</v>
      </c>
      <c r="J23" s="8">
        <f t="shared" si="0"/>
        <v>0</v>
      </c>
      <c r="K23" s="9">
        <f t="shared" si="1"/>
        <v>-0.51923076923076927</v>
      </c>
    </row>
    <row r="24" spans="1:11" x14ac:dyDescent="0.25">
      <c r="A24" s="7" t="s">
        <v>450</v>
      </c>
      <c r="B24" s="65">
        <v>0</v>
      </c>
      <c r="C24" s="34">
        <f>IF(B33=0, "-", B24/B33)</f>
        <v>0</v>
      </c>
      <c r="D24" s="65">
        <v>2</v>
      </c>
      <c r="E24" s="9">
        <f>IF(D33=0, "-", D24/D33)</f>
        <v>8.6956521739130432E-2</v>
      </c>
      <c r="F24" s="81">
        <v>23</v>
      </c>
      <c r="G24" s="34">
        <f>IF(F33=0, "-", F24/F33)</f>
        <v>0.1464968152866242</v>
      </c>
      <c r="H24" s="65">
        <v>16</v>
      </c>
      <c r="I24" s="9">
        <f>IF(H33=0, "-", H24/H33)</f>
        <v>6.6390041493775934E-2</v>
      </c>
      <c r="J24" s="8">
        <f t="shared" si="0"/>
        <v>-1</v>
      </c>
      <c r="K24" s="9">
        <f t="shared" si="1"/>
        <v>0.4375</v>
      </c>
    </row>
    <row r="25" spans="1:11" x14ac:dyDescent="0.25">
      <c r="A25" s="7" t="s">
        <v>451</v>
      </c>
      <c r="B25" s="65">
        <v>0</v>
      </c>
      <c r="C25" s="34">
        <f>IF(B33=0, "-", B25/B33)</f>
        <v>0</v>
      </c>
      <c r="D25" s="65">
        <v>2</v>
      </c>
      <c r="E25" s="9">
        <f>IF(D33=0, "-", D25/D33)</f>
        <v>8.6956521739130432E-2</v>
      </c>
      <c r="F25" s="81">
        <v>1</v>
      </c>
      <c r="G25" s="34">
        <f>IF(F33=0, "-", F25/F33)</f>
        <v>6.369426751592357E-3</v>
      </c>
      <c r="H25" s="65">
        <v>7</v>
      </c>
      <c r="I25" s="9">
        <f>IF(H33=0, "-", H25/H33)</f>
        <v>2.9045643153526972E-2</v>
      </c>
      <c r="J25" s="8">
        <f t="shared" si="0"/>
        <v>-1</v>
      </c>
      <c r="K25" s="9">
        <f t="shared" si="1"/>
        <v>-0.8571428571428571</v>
      </c>
    </row>
    <row r="26" spans="1:11" x14ac:dyDescent="0.25">
      <c r="A26" s="7" t="s">
        <v>452</v>
      </c>
      <c r="B26" s="65">
        <v>1</v>
      </c>
      <c r="C26" s="34">
        <f>IF(B33=0, "-", B26/B33)</f>
        <v>6.6666666666666666E-2</v>
      </c>
      <c r="D26" s="65">
        <v>0</v>
      </c>
      <c r="E26" s="9">
        <f>IF(D33=0, "-", D26/D33)</f>
        <v>0</v>
      </c>
      <c r="F26" s="81">
        <v>3</v>
      </c>
      <c r="G26" s="34">
        <f>IF(F33=0, "-", F26/F33)</f>
        <v>1.9108280254777069E-2</v>
      </c>
      <c r="H26" s="65">
        <v>8</v>
      </c>
      <c r="I26" s="9">
        <f>IF(H33=0, "-", H26/H33)</f>
        <v>3.3195020746887967E-2</v>
      </c>
      <c r="J26" s="8" t="str">
        <f t="shared" si="0"/>
        <v>-</v>
      </c>
      <c r="K26" s="9">
        <f t="shared" si="1"/>
        <v>-0.625</v>
      </c>
    </row>
    <row r="27" spans="1:11" x14ac:dyDescent="0.25">
      <c r="A27" s="7" t="s">
        <v>453</v>
      </c>
      <c r="B27" s="65">
        <v>0</v>
      </c>
      <c r="C27" s="34">
        <f>IF(B33=0, "-", B27/B33)</f>
        <v>0</v>
      </c>
      <c r="D27" s="65">
        <v>0</v>
      </c>
      <c r="E27" s="9">
        <f>IF(D33=0, "-", D27/D33)</f>
        <v>0</v>
      </c>
      <c r="F27" s="81">
        <v>0</v>
      </c>
      <c r="G27" s="34">
        <f>IF(F33=0, "-", F27/F33)</f>
        <v>0</v>
      </c>
      <c r="H27" s="65">
        <v>4</v>
      </c>
      <c r="I27" s="9">
        <f>IF(H33=0, "-", H27/H33)</f>
        <v>1.6597510373443983E-2</v>
      </c>
      <c r="J27" s="8" t="str">
        <f t="shared" si="0"/>
        <v>-</v>
      </c>
      <c r="K27" s="9">
        <f t="shared" si="1"/>
        <v>-1</v>
      </c>
    </row>
    <row r="28" spans="1:11" x14ac:dyDescent="0.25">
      <c r="A28" s="7" t="s">
        <v>454</v>
      </c>
      <c r="B28" s="65">
        <v>0</v>
      </c>
      <c r="C28" s="34">
        <f>IF(B33=0, "-", B28/B33)</f>
        <v>0</v>
      </c>
      <c r="D28" s="65">
        <v>0</v>
      </c>
      <c r="E28" s="9">
        <f>IF(D33=0, "-", D28/D33)</f>
        <v>0</v>
      </c>
      <c r="F28" s="81">
        <v>4</v>
      </c>
      <c r="G28" s="34">
        <f>IF(F33=0, "-", F28/F33)</f>
        <v>2.5477707006369428E-2</v>
      </c>
      <c r="H28" s="65">
        <v>6</v>
      </c>
      <c r="I28" s="9">
        <f>IF(H33=0, "-", H28/H33)</f>
        <v>2.4896265560165973E-2</v>
      </c>
      <c r="J28" s="8" t="str">
        <f t="shared" si="0"/>
        <v>-</v>
      </c>
      <c r="K28" s="9">
        <f t="shared" si="1"/>
        <v>-0.33333333333333331</v>
      </c>
    </row>
    <row r="29" spans="1:11" x14ac:dyDescent="0.25">
      <c r="A29" s="7" t="s">
        <v>455</v>
      </c>
      <c r="B29" s="65">
        <v>2</v>
      </c>
      <c r="C29" s="34">
        <f>IF(B33=0, "-", B29/B33)</f>
        <v>0.13333333333333333</v>
      </c>
      <c r="D29" s="65">
        <v>2</v>
      </c>
      <c r="E29" s="9">
        <f>IF(D33=0, "-", D29/D33)</f>
        <v>8.6956521739130432E-2</v>
      </c>
      <c r="F29" s="81">
        <v>17</v>
      </c>
      <c r="G29" s="34">
        <f>IF(F33=0, "-", F29/F33)</f>
        <v>0.10828025477707007</v>
      </c>
      <c r="H29" s="65">
        <v>21</v>
      </c>
      <c r="I29" s="9">
        <f>IF(H33=0, "-", H29/H33)</f>
        <v>8.7136929460580909E-2</v>
      </c>
      <c r="J29" s="8">
        <f t="shared" si="0"/>
        <v>0</v>
      </c>
      <c r="K29" s="9">
        <f t="shared" si="1"/>
        <v>-0.19047619047619047</v>
      </c>
    </row>
    <row r="30" spans="1:11" x14ac:dyDescent="0.25">
      <c r="A30" s="7" t="s">
        <v>456</v>
      </c>
      <c r="B30" s="65">
        <v>5</v>
      </c>
      <c r="C30" s="34">
        <f>IF(B33=0, "-", B30/B33)</f>
        <v>0.33333333333333331</v>
      </c>
      <c r="D30" s="65">
        <v>2</v>
      </c>
      <c r="E30" s="9">
        <f>IF(D33=0, "-", D30/D33)</f>
        <v>8.6956521739130432E-2</v>
      </c>
      <c r="F30" s="81">
        <v>52</v>
      </c>
      <c r="G30" s="34">
        <f>IF(F33=0, "-", F30/F33)</f>
        <v>0.33121019108280253</v>
      </c>
      <c r="H30" s="65">
        <v>88</v>
      </c>
      <c r="I30" s="9">
        <f>IF(H33=0, "-", H30/H33)</f>
        <v>0.36514522821576761</v>
      </c>
      <c r="J30" s="8">
        <f t="shared" si="0"/>
        <v>1.5</v>
      </c>
      <c r="K30" s="9">
        <f t="shared" si="1"/>
        <v>-0.40909090909090912</v>
      </c>
    </row>
    <row r="31" spans="1:11" x14ac:dyDescent="0.25">
      <c r="A31" s="7" t="s">
        <v>457</v>
      </c>
      <c r="B31" s="65">
        <v>3</v>
      </c>
      <c r="C31" s="34">
        <f>IF(B33=0, "-", B31/B33)</f>
        <v>0.2</v>
      </c>
      <c r="D31" s="65">
        <v>7</v>
      </c>
      <c r="E31" s="9">
        <f>IF(D33=0, "-", D31/D33)</f>
        <v>0.30434782608695654</v>
      </c>
      <c r="F31" s="81">
        <v>7</v>
      </c>
      <c r="G31" s="34">
        <f>IF(F33=0, "-", F31/F33)</f>
        <v>4.4585987261146494E-2</v>
      </c>
      <c r="H31" s="65">
        <v>23</v>
      </c>
      <c r="I31" s="9">
        <f>IF(H33=0, "-", H31/H33)</f>
        <v>9.5435684647302899E-2</v>
      </c>
      <c r="J31" s="8">
        <f t="shared" si="0"/>
        <v>-0.5714285714285714</v>
      </c>
      <c r="K31" s="9">
        <f t="shared" si="1"/>
        <v>-0.69565217391304346</v>
      </c>
    </row>
    <row r="32" spans="1:11" x14ac:dyDescent="0.25">
      <c r="A32" s="2"/>
      <c r="B32" s="68"/>
      <c r="C32" s="33"/>
      <c r="D32" s="68"/>
      <c r="E32" s="6"/>
      <c r="F32" s="82"/>
      <c r="G32" s="33"/>
      <c r="H32" s="68"/>
      <c r="I32" s="6"/>
      <c r="J32" s="5"/>
      <c r="K32" s="6"/>
    </row>
    <row r="33" spans="1:11" s="43" customFormat="1" ht="13" x14ac:dyDescent="0.3">
      <c r="A33" s="162" t="s">
        <v>538</v>
      </c>
      <c r="B33" s="71">
        <f>SUM(B22:B32)</f>
        <v>15</v>
      </c>
      <c r="C33" s="40">
        <f>B33/1806</f>
        <v>8.3056478405315621E-3</v>
      </c>
      <c r="D33" s="71">
        <f>SUM(D22:D32)</f>
        <v>23</v>
      </c>
      <c r="E33" s="41">
        <f>D33/1498</f>
        <v>1.5353805073431242E-2</v>
      </c>
      <c r="F33" s="77">
        <f>SUM(F22:F32)</f>
        <v>157</v>
      </c>
      <c r="G33" s="42">
        <f>F33/14011</f>
        <v>1.1205481407465563E-2</v>
      </c>
      <c r="H33" s="71">
        <f>SUM(H22:H32)</f>
        <v>241</v>
      </c>
      <c r="I33" s="41">
        <f>H33/12228</f>
        <v>1.9708864900228981E-2</v>
      </c>
      <c r="J33" s="37">
        <f>IF(D33=0, "-", IF((B33-D33)/D33&lt;10, (B33-D33)/D33, "&gt;999%"))</f>
        <v>-0.34782608695652173</v>
      </c>
      <c r="K33" s="38">
        <f>IF(H33=0, "-", IF((F33-H33)/H33&lt;10, (F33-H33)/H33, "&gt;999%"))</f>
        <v>-0.34854771784232363</v>
      </c>
    </row>
    <row r="34" spans="1:11" x14ac:dyDescent="0.25">
      <c r="B34" s="83"/>
      <c r="D34" s="83"/>
      <c r="F34" s="83"/>
      <c r="H34" s="83"/>
    </row>
    <row r="35" spans="1:11" ht="13" x14ac:dyDescent="0.3">
      <c r="A35" s="163" t="s">
        <v>112</v>
      </c>
      <c r="B35" s="61" t="s">
        <v>12</v>
      </c>
      <c r="C35" s="62" t="s">
        <v>13</v>
      </c>
      <c r="D35" s="61" t="s">
        <v>12</v>
      </c>
      <c r="E35" s="63" t="s">
        <v>13</v>
      </c>
      <c r="F35" s="62" t="s">
        <v>12</v>
      </c>
      <c r="G35" s="62" t="s">
        <v>13</v>
      </c>
      <c r="H35" s="61" t="s">
        <v>12</v>
      </c>
      <c r="I35" s="63" t="s">
        <v>13</v>
      </c>
      <c r="J35" s="61"/>
      <c r="K35" s="63"/>
    </row>
    <row r="36" spans="1:11" x14ac:dyDescent="0.25">
      <c r="A36" s="7" t="s">
        <v>458</v>
      </c>
      <c r="B36" s="65">
        <v>5</v>
      </c>
      <c r="C36" s="34">
        <f>IF(B45=0, "-", B36/B45)</f>
        <v>0.23809523809523808</v>
      </c>
      <c r="D36" s="65">
        <v>7</v>
      </c>
      <c r="E36" s="9">
        <f>IF(D45=0, "-", D36/D45)</f>
        <v>0.17499999999999999</v>
      </c>
      <c r="F36" s="81">
        <v>54</v>
      </c>
      <c r="G36" s="34">
        <f>IF(F45=0, "-", F36/F45)</f>
        <v>0.2967032967032967</v>
      </c>
      <c r="H36" s="65">
        <v>27</v>
      </c>
      <c r="I36" s="9">
        <f>IF(H45=0, "-", H36/H45)</f>
        <v>9.3425605536332182E-2</v>
      </c>
      <c r="J36" s="8">
        <f t="shared" ref="J36:J43" si="2">IF(D36=0, "-", IF((B36-D36)/D36&lt;10, (B36-D36)/D36, "&gt;999%"))</f>
        <v>-0.2857142857142857</v>
      </c>
      <c r="K36" s="9">
        <f t="shared" ref="K36:K43" si="3">IF(H36=0, "-", IF((F36-H36)/H36&lt;10, (F36-H36)/H36, "&gt;999%"))</f>
        <v>1</v>
      </c>
    </row>
    <row r="37" spans="1:11" x14ac:dyDescent="0.25">
      <c r="A37" s="7" t="s">
        <v>459</v>
      </c>
      <c r="B37" s="65">
        <v>0</v>
      </c>
      <c r="C37" s="34">
        <f>IF(B45=0, "-", B37/B45)</f>
        <v>0</v>
      </c>
      <c r="D37" s="65">
        <v>1</v>
      </c>
      <c r="E37" s="9">
        <f>IF(D45=0, "-", D37/D45)</f>
        <v>2.5000000000000001E-2</v>
      </c>
      <c r="F37" s="81">
        <v>1</v>
      </c>
      <c r="G37" s="34">
        <f>IF(F45=0, "-", F37/F45)</f>
        <v>5.4945054945054949E-3</v>
      </c>
      <c r="H37" s="65">
        <v>2</v>
      </c>
      <c r="I37" s="9">
        <f>IF(H45=0, "-", H37/H45)</f>
        <v>6.920415224913495E-3</v>
      </c>
      <c r="J37" s="8">
        <f t="shared" si="2"/>
        <v>-1</v>
      </c>
      <c r="K37" s="9">
        <f t="shared" si="3"/>
        <v>-0.5</v>
      </c>
    </row>
    <row r="38" spans="1:11" x14ac:dyDescent="0.25">
      <c r="A38" s="7" t="s">
        <v>460</v>
      </c>
      <c r="B38" s="65">
        <v>3</v>
      </c>
      <c r="C38" s="34">
        <f>IF(B45=0, "-", B38/B45)</f>
        <v>0.14285714285714285</v>
      </c>
      <c r="D38" s="65">
        <v>0</v>
      </c>
      <c r="E38" s="9">
        <f>IF(D45=0, "-", D38/D45)</f>
        <v>0</v>
      </c>
      <c r="F38" s="81">
        <v>27</v>
      </c>
      <c r="G38" s="34">
        <f>IF(F45=0, "-", F38/F45)</f>
        <v>0.14835164835164835</v>
      </c>
      <c r="H38" s="65">
        <v>26</v>
      </c>
      <c r="I38" s="9">
        <f>IF(H45=0, "-", H38/H45)</f>
        <v>8.9965397923875437E-2</v>
      </c>
      <c r="J38" s="8" t="str">
        <f t="shared" si="2"/>
        <v>-</v>
      </c>
      <c r="K38" s="9">
        <f t="shared" si="3"/>
        <v>3.8461538461538464E-2</v>
      </c>
    </row>
    <row r="39" spans="1:11" x14ac:dyDescent="0.25">
      <c r="A39" s="7" t="s">
        <v>461</v>
      </c>
      <c r="B39" s="65">
        <v>0</v>
      </c>
      <c r="C39" s="34">
        <f>IF(B45=0, "-", B39/B45)</f>
        <v>0</v>
      </c>
      <c r="D39" s="65">
        <v>0</v>
      </c>
      <c r="E39" s="9">
        <f>IF(D45=0, "-", D39/D45)</f>
        <v>0</v>
      </c>
      <c r="F39" s="81">
        <v>2</v>
      </c>
      <c r="G39" s="34">
        <f>IF(F45=0, "-", F39/F45)</f>
        <v>1.098901098901099E-2</v>
      </c>
      <c r="H39" s="65">
        <v>0</v>
      </c>
      <c r="I39" s="9">
        <f>IF(H45=0, "-", H39/H45)</f>
        <v>0</v>
      </c>
      <c r="J39" s="8" t="str">
        <f t="shared" si="2"/>
        <v>-</v>
      </c>
      <c r="K39" s="9" t="str">
        <f t="shared" si="3"/>
        <v>-</v>
      </c>
    </row>
    <row r="40" spans="1:11" x14ac:dyDescent="0.25">
      <c r="A40" s="7" t="s">
        <v>462</v>
      </c>
      <c r="B40" s="65">
        <v>0</v>
      </c>
      <c r="C40" s="34">
        <f>IF(B45=0, "-", B40/B45)</f>
        <v>0</v>
      </c>
      <c r="D40" s="65">
        <v>0</v>
      </c>
      <c r="E40" s="9">
        <f>IF(D45=0, "-", D40/D45)</f>
        <v>0</v>
      </c>
      <c r="F40" s="81">
        <v>5</v>
      </c>
      <c r="G40" s="34">
        <f>IF(F45=0, "-", F40/F45)</f>
        <v>2.7472527472527472E-2</v>
      </c>
      <c r="H40" s="65">
        <v>13</v>
      </c>
      <c r="I40" s="9">
        <f>IF(H45=0, "-", H40/H45)</f>
        <v>4.4982698961937718E-2</v>
      </c>
      <c r="J40" s="8" t="str">
        <f t="shared" si="2"/>
        <v>-</v>
      </c>
      <c r="K40" s="9">
        <f t="shared" si="3"/>
        <v>-0.61538461538461542</v>
      </c>
    </row>
    <row r="41" spans="1:11" x14ac:dyDescent="0.25">
      <c r="A41" s="7" t="s">
        <v>463</v>
      </c>
      <c r="B41" s="65">
        <v>1</v>
      </c>
      <c r="C41" s="34">
        <f>IF(B45=0, "-", B41/B45)</f>
        <v>4.7619047619047616E-2</v>
      </c>
      <c r="D41" s="65">
        <v>7</v>
      </c>
      <c r="E41" s="9">
        <f>IF(D45=0, "-", D41/D45)</f>
        <v>0.17499999999999999</v>
      </c>
      <c r="F41" s="81">
        <v>7</v>
      </c>
      <c r="G41" s="34">
        <f>IF(F45=0, "-", F41/F45)</f>
        <v>3.8461538461538464E-2</v>
      </c>
      <c r="H41" s="65">
        <v>33</v>
      </c>
      <c r="I41" s="9">
        <f>IF(H45=0, "-", H41/H45)</f>
        <v>0.11418685121107267</v>
      </c>
      <c r="J41" s="8">
        <f t="shared" si="2"/>
        <v>-0.8571428571428571</v>
      </c>
      <c r="K41" s="9">
        <f t="shared" si="3"/>
        <v>-0.78787878787878785</v>
      </c>
    </row>
    <row r="42" spans="1:11" x14ac:dyDescent="0.25">
      <c r="A42" s="7" t="s">
        <v>464</v>
      </c>
      <c r="B42" s="65">
        <v>4</v>
      </c>
      <c r="C42" s="34">
        <f>IF(B45=0, "-", B42/B45)</f>
        <v>0.19047619047619047</v>
      </c>
      <c r="D42" s="65">
        <v>0</v>
      </c>
      <c r="E42" s="9">
        <f>IF(D45=0, "-", D42/D45)</f>
        <v>0</v>
      </c>
      <c r="F42" s="81">
        <v>5</v>
      </c>
      <c r="G42" s="34">
        <f>IF(F45=0, "-", F42/F45)</f>
        <v>2.7472527472527472E-2</v>
      </c>
      <c r="H42" s="65">
        <v>9</v>
      </c>
      <c r="I42" s="9">
        <f>IF(H45=0, "-", H42/H45)</f>
        <v>3.1141868512110725E-2</v>
      </c>
      <c r="J42" s="8" t="str">
        <f t="shared" si="2"/>
        <v>-</v>
      </c>
      <c r="K42" s="9">
        <f t="shared" si="3"/>
        <v>-0.44444444444444442</v>
      </c>
    </row>
    <row r="43" spans="1:11" x14ac:dyDescent="0.25">
      <c r="A43" s="7" t="s">
        <v>465</v>
      </c>
      <c r="B43" s="65">
        <v>8</v>
      </c>
      <c r="C43" s="34">
        <f>IF(B45=0, "-", B43/B45)</f>
        <v>0.38095238095238093</v>
      </c>
      <c r="D43" s="65">
        <v>25</v>
      </c>
      <c r="E43" s="9">
        <f>IF(D45=0, "-", D43/D45)</f>
        <v>0.625</v>
      </c>
      <c r="F43" s="81">
        <v>81</v>
      </c>
      <c r="G43" s="34">
        <f>IF(F45=0, "-", F43/F45)</f>
        <v>0.44505494505494503</v>
      </c>
      <c r="H43" s="65">
        <v>179</v>
      </c>
      <c r="I43" s="9">
        <f>IF(H45=0, "-", H43/H45)</f>
        <v>0.61937716262975784</v>
      </c>
      <c r="J43" s="8">
        <f t="shared" si="2"/>
        <v>-0.68</v>
      </c>
      <c r="K43" s="9">
        <f t="shared" si="3"/>
        <v>-0.54748603351955305</v>
      </c>
    </row>
    <row r="44" spans="1:11" x14ac:dyDescent="0.25">
      <c r="A44" s="2"/>
      <c r="B44" s="68"/>
      <c r="C44" s="33"/>
      <c r="D44" s="68"/>
      <c r="E44" s="6"/>
      <c r="F44" s="82"/>
      <c r="G44" s="33"/>
      <c r="H44" s="68"/>
      <c r="I44" s="6"/>
      <c r="J44" s="5"/>
      <c r="K44" s="6"/>
    </row>
    <row r="45" spans="1:11" s="43" customFormat="1" ht="13" x14ac:dyDescent="0.3">
      <c r="A45" s="162" t="s">
        <v>537</v>
      </c>
      <c r="B45" s="71">
        <f>SUM(B36:B44)</f>
        <v>21</v>
      </c>
      <c r="C45" s="40">
        <f>B45/1806</f>
        <v>1.1627906976744186E-2</v>
      </c>
      <c r="D45" s="71">
        <f>SUM(D36:D44)</f>
        <v>40</v>
      </c>
      <c r="E45" s="41">
        <f>D45/1498</f>
        <v>2.67022696929239E-2</v>
      </c>
      <c r="F45" s="77">
        <f>SUM(F36:F44)</f>
        <v>182</v>
      </c>
      <c r="G45" s="42">
        <f>F45/14011</f>
        <v>1.2989793733495111E-2</v>
      </c>
      <c r="H45" s="71">
        <f>SUM(H36:H44)</f>
        <v>289</v>
      </c>
      <c r="I45" s="41">
        <f>H45/12228</f>
        <v>2.3634281975793262E-2</v>
      </c>
      <c r="J45" s="37">
        <f>IF(D45=0, "-", IF((B45-D45)/D45&lt;10, (B45-D45)/D45, "&gt;999%"))</f>
        <v>-0.47499999999999998</v>
      </c>
      <c r="K45" s="38">
        <f>IF(H45=0, "-", IF((F45-H45)/H45&lt;10, (F45-H45)/H45, "&gt;999%"))</f>
        <v>-0.37024221453287198</v>
      </c>
    </row>
    <row r="46" spans="1:11" x14ac:dyDescent="0.25">
      <c r="B46" s="83"/>
      <c r="D46" s="83"/>
      <c r="F46" s="83"/>
      <c r="H46" s="83"/>
    </row>
    <row r="47" spans="1:11" ht="13" x14ac:dyDescent="0.3">
      <c r="A47" s="163" t="s">
        <v>113</v>
      </c>
      <c r="B47" s="61" t="s">
        <v>12</v>
      </c>
      <c r="C47" s="62" t="s">
        <v>13</v>
      </c>
      <c r="D47" s="61" t="s">
        <v>12</v>
      </c>
      <c r="E47" s="63" t="s">
        <v>13</v>
      </c>
      <c r="F47" s="62" t="s">
        <v>12</v>
      </c>
      <c r="G47" s="62" t="s">
        <v>13</v>
      </c>
      <c r="H47" s="61" t="s">
        <v>12</v>
      </c>
      <c r="I47" s="63" t="s">
        <v>13</v>
      </c>
      <c r="J47" s="61"/>
      <c r="K47" s="63"/>
    </row>
    <row r="48" spans="1:11" x14ac:dyDescent="0.25">
      <c r="A48" s="7" t="s">
        <v>466</v>
      </c>
      <c r="B48" s="65">
        <v>62</v>
      </c>
      <c r="C48" s="34">
        <f>IF(B61=0, "-", B48/B61)</f>
        <v>0.36904761904761907</v>
      </c>
      <c r="D48" s="65">
        <v>44</v>
      </c>
      <c r="E48" s="9">
        <f>IF(D61=0, "-", D48/D61)</f>
        <v>0.24581005586592178</v>
      </c>
      <c r="F48" s="81">
        <v>432</v>
      </c>
      <c r="G48" s="34">
        <f>IF(F61=0, "-", F48/F61)</f>
        <v>0.34150197628458501</v>
      </c>
      <c r="H48" s="65">
        <v>305</v>
      </c>
      <c r="I48" s="9">
        <f>IF(H61=0, "-", H48/H61)</f>
        <v>0.20804911323328787</v>
      </c>
      <c r="J48" s="8">
        <f t="shared" ref="J48:J59" si="4">IF(D48=0, "-", IF((B48-D48)/D48&lt;10, (B48-D48)/D48, "&gt;999%"))</f>
        <v>0.40909090909090912</v>
      </c>
      <c r="K48" s="9">
        <f t="shared" ref="K48:K59" si="5">IF(H48=0, "-", IF((F48-H48)/H48&lt;10, (F48-H48)/H48, "&gt;999%"))</f>
        <v>0.4163934426229508</v>
      </c>
    </row>
    <row r="49" spans="1:11" x14ac:dyDescent="0.25">
      <c r="A49" s="7" t="s">
        <v>467</v>
      </c>
      <c r="B49" s="65">
        <v>10</v>
      </c>
      <c r="C49" s="34">
        <f>IF(B61=0, "-", B49/B61)</f>
        <v>5.9523809523809521E-2</v>
      </c>
      <c r="D49" s="65">
        <v>28</v>
      </c>
      <c r="E49" s="9">
        <f>IF(D61=0, "-", D49/D61)</f>
        <v>0.15642458100558659</v>
      </c>
      <c r="F49" s="81">
        <v>65</v>
      </c>
      <c r="G49" s="34">
        <f>IF(F61=0, "-", F49/F61)</f>
        <v>5.1383399209486168E-2</v>
      </c>
      <c r="H49" s="65">
        <v>67</v>
      </c>
      <c r="I49" s="9">
        <f>IF(H61=0, "-", H49/H61)</f>
        <v>4.5702592087312414E-2</v>
      </c>
      <c r="J49" s="8">
        <f t="shared" si="4"/>
        <v>-0.6428571428571429</v>
      </c>
      <c r="K49" s="9">
        <f t="shared" si="5"/>
        <v>-2.9850746268656716E-2</v>
      </c>
    </row>
    <row r="50" spans="1:11" x14ac:dyDescent="0.25">
      <c r="A50" s="7" t="s">
        <v>468</v>
      </c>
      <c r="B50" s="65">
        <v>18</v>
      </c>
      <c r="C50" s="34">
        <f>IF(B61=0, "-", B50/B61)</f>
        <v>0.10714285714285714</v>
      </c>
      <c r="D50" s="65">
        <v>23</v>
      </c>
      <c r="E50" s="9">
        <f>IF(D61=0, "-", D50/D61)</f>
        <v>0.12849162011173185</v>
      </c>
      <c r="F50" s="81">
        <v>152</v>
      </c>
      <c r="G50" s="34">
        <f>IF(F61=0, "-", F50/F61)</f>
        <v>0.12015810276679842</v>
      </c>
      <c r="H50" s="65">
        <v>199</v>
      </c>
      <c r="I50" s="9">
        <f>IF(H61=0, "-", H50/H61)</f>
        <v>0.13574351978171897</v>
      </c>
      <c r="J50" s="8">
        <f t="shared" si="4"/>
        <v>-0.21739130434782608</v>
      </c>
      <c r="K50" s="9">
        <f t="shared" si="5"/>
        <v>-0.23618090452261306</v>
      </c>
    </row>
    <row r="51" spans="1:11" x14ac:dyDescent="0.25">
      <c r="A51" s="7" t="s">
        <v>469</v>
      </c>
      <c r="B51" s="65">
        <v>1</v>
      </c>
      <c r="C51" s="34">
        <f>IF(B61=0, "-", B51/B61)</f>
        <v>5.9523809523809521E-3</v>
      </c>
      <c r="D51" s="65">
        <v>2</v>
      </c>
      <c r="E51" s="9">
        <f>IF(D61=0, "-", D51/D61)</f>
        <v>1.11731843575419E-2</v>
      </c>
      <c r="F51" s="81">
        <v>13</v>
      </c>
      <c r="G51" s="34">
        <f>IF(F61=0, "-", F51/F61)</f>
        <v>1.0276679841897233E-2</v>
      </c>
      <c r="H51" s="65">
        <v>15</v>
      </c>
      <c r="I51" s="9">
        <f>IF(H61=0, "-", H51/H61)</f>
        <v>1.0231923601637109E-2</v>
      </c>
      <c r="J51" s="8">
        <f t="shared" si="4"/>
        <v>-0.5</v>
      </c>
      <c r="K51" s="9">
        <f t="shared" si="5"/>
        <v>-0.13333333333333333</v>
      </c>
    </row>
    <row r="52" spans="1:11" x14ac:dyDescent="0.25">
      <c r="A52" s="7" t="s">
        <v>470</v>
      </c>
      <c r="B52" s="65">
        <v>7</v>
      </c>
      <c r="C52" s="34">
        <f>IF(B61=0, "-", B52/B61)</f>
        <v>4.1666666666666664E-2</v>
      </c>
      <c r="D52" s="65">
        <v>4</v>
      </c>
      <c r="E52" s="9">
        <f>IF(D61=0, "-", D52/D61)</f>
        <v>2.23463687150838E-2</v>
      </c>
      <c r="F52" s="81">
        <v>64</v>
      </c>
      <c r="G52" s="34">
        <f>IF(F61=0, "-", F52/F61)</f>
        <v>5.059288537549407E-2</v>
      </c>
      <c r="H52" s="65">
        <v>20</v>
      </c>
      <c r="I52" s="9">
        <f>IF(H61=0, "-", H52/H61)</f>
        <v>1.3642564802182811E-2</v>
      </c>
      <c r="J52" s="8">
        <f t="shared" si="4"/>
        <v>0.75</v>
      </c>
      <c r="K52" s="9">
        <f t="shared" si="5"/>
        <v>2.2000000000000002</v>
      </c>
    </row>
    <row r="53" spans="1:11" x14ac:dyDescent="0.25">
      <c r="A53" s="7" t="s">
        <v>471</v>
      </c>
      <c r="B53" s="65">
        <v>4</v>
      </c>
      <c r="C53" s="34">
        <f>IF(B61=0, "-", B53/B61)</f>
        <v>2.3809523809523808E-2</v>
      </c>
      <c r="D53" s="65">
        <v>4</v>
      </c>
      <c r="E53" s="9">
        <f>IF(D61=0, "-", D53/D61)</f>
        <v>2.23463687150838E-2</v>
      </c>
      <c r="F53" s="81">
        <v>69</v>
      </c>
      <c r="G53" s="34">
        <f>IF(F61=0, "-", F53/F61)</f>
        <v>5.4545454545454543E-2</v>
      </c>
      <c r="H53" s="65">
        <v>61</v>
      </c>
      <c r="I53" s="9">
        <f>IF(H61=0, "-", H53/H61)</f>
        <v>4.1609822646657572E-2</v>
      </c>
      <c r="J53" s="8">
        <f t="shared" si="4"/>
        <v>0</v>
      </c>
      <c r="K53" s="9">
        <f t="shared" si="5"/>
        <v>0.13114754098360656</v>
      </c>
    </row>
    <row r="54" spans="1:11" x14ac:dyDescent="0.25">
      <c r="A54" s="7" t="s">
        <v>472</v>
      </c>
      <c r="B54" s="65">
        <v>2</v>
      </c>
      <c r="C54" s="34">
        <f>IF(B61=0, "-", B54/B61)</f>
        <v>1.1904761904761904E-2</v>
      </c>
      <c r="D54" s="65">
        <v>20</v>
      </c>
      <c r="E54" s="9">
        <f>IF(D61=0, "-", D54/D61)</f>
        <v>0.11173184357541899</v>
      </c>
      <c r="F54" s="81">
        <v>85</v>
      </c>
      <c r="G54" s="34">
        <f>IF(F61=0, "-", F54/F61)</f>
        <v>6.7193675889328064E-2</v>
      </c>
      <c r="H54" s="65">
        <v>238</v>
      </c>
      <c r="I54" s="9">
        <f>IF(H61=0, "-", H54/H61)</f>
        <v>0.16234652114597545</v>
      </c>
      <c r="J54" s="8">
        <f t="shared" si="4"/>
        <v>-0.9</v>
      </c>
      <c r="K54" s="9">
        <f t="shared" si="5"/>
        <v>-0.6428571428571429</v>
      </c>
    </row>
    <row r="55" spans="1:11" x14ac:dyDescent="0.25">
      <c r="A55" s="7" t="s">
        <v>473</v>
      </c>
      <c r="B55" s="65">
        <v>4</v>
      </c>
      <c r="C55" s="34">
        <f>IF(B61=0, "-", B55/B61)</f>
        <v>2.3809523809523808E-2</v>
      </c>
      <c r="D55" s="65">
        <v>10</v>
      </c>
      <c r="E55" s="9">
        <f>IF(D61=0, "-", D55/D61)</f>
        <v>5.5865921787709494E-2</v>
      </c>
      <c r="F55" s="81">
        <v>50</v>
      </c>
      <c r="G55" s="34">
        <f>IF(F61=0, "-", F55/F61)</f>
        <v>3.9525691699604744E-2</v>
      </c>
      <c r="H55" s="65">
        <v>87</v>
      </c>
      <c r="I55" s="9">
        <f>IF(H61=0, "-", H55/H61)</f>
        <v>5.9345156889495224E-2</v>
      </c>
      <c r="J55" s="8">
        <f t="shared" si="4"/>
        <v>-0.6</v>
      </c>
      <c r="K55" s="9">
        <f t="shared" si="5"/>
        <v>-0.42528735632183906</v>
      </c>
    </row>
    <row r="56" spans="1:11" x14ac:dyDescent="0.25">
      <c r="A56" s="7" t="s">
        <v>474</v>
      </c>
      <c r="B56" s="65">
        <v>3</v>
      </c>
      <c r="C56" s="34">
        <f>IF(B61=0, "-", B56/B61)</f>
        <v>1.7857142857142856E-2</v>
      </c>
      <c r="D56" s="65">
        <v>3</v>
      </c>
      <c r="E56" s="9">
        <f>IF(D61=0, "-", D56/D61)</f>
        <v>1.6759776536312849E-2</v>
      </c>
      <c r="F56" s="81">
        <v>21</v>
      </c>
      <c r="G56" s="34">
        <f>IF(F61=0, "-", F56/F61)</f>
        <v>1.6600790513833993E-2</v>
      </c>
      <c r="H56" s="65">
        <v>10</v>
      </c>
      <c r="I56" s="9">
        <f>IF(H61=0, "-", H56/H61)</f>
        <v>6.8212824010914054E-3</v>
      </c>
      <c r="J56" s="8">
        <f t="shared" si="4"/>
        <v>0</v>
      </c>
      <c r="K56" s="9">
        <f t="shared" si="5"/>
        <v>1.1000000000000001</v>
      </c>
    </row>
    <row r="57" spans="1:11" x14ac:dyDescent="0.25">
      <c r="A57" s="7" t="s">
        <v>475</v>
      </c>
      <c r="B57" s="65">
        <v>32</v>
      </c>
      <c r="C57" s="34">
        <f>IF(B61=0, "-", B57/B61)</f>
        <v>0.19047619047619047</v>
      </c>
      <c r="D57" s="65">
        <v>26</v>
      </c>
      <c r="E57" s="9">
        <f>IF(D61=0, "-", D57/D61)</f>
        <v>0.14525139664804471</v>
      </c>
      <c r="F57" s="81">
        <v>217</v>
      </c>
      <c r="G57" s="34">
        <f>IF(F61=0, "-", F57/F61)</f>
        <v>0.17154150197628459</v>
      </c>
      <c r="H57" s="65">
        <v>353</v>
      </c>
      <c r="I57" s="9">
        <f>IF(H61=0, "-", H57/H61)</f>
        <v>0.24079126875852661</v>
      </c>
      <c r="J57" s="8">
        <f t="shared" si="4"/>
        <v>0.23076923076923078</v>
      </c>
      <c r="K57" s="9">
        <f t="shared" si="5"/>
        <v>-0.38526912181303113</v>
      </c>
    </row>
    <row r="58" spans="1:11" x14ac:dyDescent="0.25">
      <c r="A58" s="7" t="s">
        <v>476</v>
      </c>
      <c r="B58" s="65">
        <v>4</v>
      </c>
      <c r="C58" s="34">
        <f>IF(B61=0, "-", B58/B61)</f>
        <v>2.3809523809523808E-2</v>
      </c>
      <c r="D58" s="65">
        <v>5</v>
      </c>
      <c r="E58" s="9">
        <f>IF(D61=0, "-", D58/D61)</f>
        <v>2.7932960893854747E-2</v>
      </c>
      <c r="F58" s="81">
        <v>24</v>
      </c>
      <c r="G58" s="34">
        <f>IF(F61=0, "-", F58/F61)</f>
        <v>1.8972332015810278E-2</v>
      </c>
      <c r="H58" s="65">
        <v>38</v>
      </c>
      <c r="I58" s="9">
        <f>IF(H61=0, "-", H58/H61)</f>
        <v>2.5920873124147339E-2</v>
      </c>
      <c r="J58" s="8">
        <f t="shared" si="4"/>
        <v>-0.2</v>
      </c>
      <c r="K58" s="9">
        <f t="shared" si="5"/>
        <v>-0.36842105263157893</v>
      </c>
    </row>
    <row r="59" spans="1:11" x14ac:dyDescent="0.25">
      <c r="A59" s="7" t="s">
        <v>477</v>
      </c>
      <c r="B59" s="65">
        <v>21</v>
      </c>
      <c r="C59" s="34">
        <f>IF(B61=0, "-", B59/B61)</f>
        <v>0.125</v>
      </c>
      <c r="D59" s="65">
        <v>10</v>
      </c>
      <c r="E59" s="9">
        <f>IF(D61=0, "-", D59/D61)</f>
        <v>5.5865921787709494E-2</v>
      </c>
      <c r="F59" s="81">
        <v>73</v>
      </c>
      <c r="G59" s="34">
        <f>IF(F61=0, "-", F59/F61)</f>
        <v>5.7707509881422925E-2</v>
      </c>
      <c r="H59" s="65">
        <v>73</v>
      </c>
      <c r="I59" s="9">
        <f>IF(H61=0, "-", H59/H61)</f>
        <v>4.9795361527967257E-2</v>
      </c>
      <c r="J59" s="8">
        <f t="shared" si="4"/>
        <v>1.1000000000000001</v>
      </c>
      <c r="K59" s="9">
        <f t="shared" si="5"/>
        <v>0</v>
      </c>
    </row>
    <row r="60" spans="1:11" x14ac:dyDescent="0.25">
      <c r="A60" s="2"/>
      <c r="B60" s="68"/>
      <c r="C60" s="33"/>
      <c r="D60" s="68"/>
      <c r="E60" s="6"/>
      <c r="F60" s="82"/>
      <c r="G60" s="33"/>
      <c r="H60" s="68"/>
      <c r="I60" s="6"/>
      <c r="J60" s="5"/>
      <c r="K60" s="6"/>
    </row>
    <row r="61" spans="1:11" s="43" customFormat="1" ht="13" x14ac:dyDescent="0.3">
      <c r="A61" s="162" t="s">
        <v>536</v>
      </c>
      <c r="B61" s="71">
        <f>SUM(B48:B60)</f>
        <v>168</v>
      </c>
      <c r="C61" s="40">
        <f>B61/1806</f>
        <v>9.3023255813953487E-2</v>
      </c>
      <c r="D61" s="71">
        <f>SUM(D48:D60)</f>
        <v>179</v>
      </c>
      <c r="E61" s="41">
        <f>D61/1498</f>
        <v>0.11949265687583445</v>
      </c>
      <c r="F61" s="77">
        <f>SUM(F48:F60)</f>
        <v>1265</v>
      </c>
      <c r="G61" s="42">
        <f>F61/14011</f>
        <v>9.0286203697095141E-2</v>
      </c>
      <c r="H61" s="71">
        <f>SUM(H48:H60)</f>
        <v>1466</v>
      </c>
      <c r="I61" s="41">
        <f>H61/12228</f>
        <v>0.11988877984952567</v>
      </c>
      <c r="J61" s="37">
        <f>IF(D61=0, "-", IF((B61-D61)/D61&lt;10, (B61-D61)/D61, "&gt;999%"))</f>
        <v>-6.1452513966480445E-2</v>
      </c>
      <c r="K61" s="38">
        <f>IF(H61=0, "-", IF((F61-H61)/H61&lt;10, (F61-H61)/H61, "&gt;999%"))</f>
        <v>-0.13710777626193724</v>
      </c>
    </row>
    <row r="62" spans="1:11" x14ac:dyDescent="0.25">
      <c r="B62" s="83"/>
      <c r="D62" s="83"/>
      <c r="F62" s="83"/>
      <c r="H62" s="83"/>
    </row>
    <row r="63" spans="1:11" ht="13" x14ac:dyDescent="0.3">
      <c r="A63" s="163" t="s">
        <v>114</v>
      </c>
      <c r="B63" s="61" t="s">
        <v>12</v>
      </c>
      <c r="C63" s="62" t="s">
        <v>13</v>
      </c>
      <c r="D63" s="61" t="s">
        <v>12</v>
      </c>
      <c r="E63" s="63" t="s">
        <v>13</v>
      </c>
      <c r="F63" s="62" t="s">
        <v>12</v>
      </c>
      <c r="G63" s="62" t="s">
        <v>13</v>
      </c>
      <c r="H63" s="61" t="s">
        <v>12</v>
      </c>
      <c r="I63" s="63" t="s">
        <v>13</v>
      </c>
      <c r="J63" s="61"/>
      <c r="K63" s="63"/>
    </row>
    <row r="64" spans="1:11" x14ac:dyDescent="0.25">
      <c r="A64" s="7" t="s">
        <v>478</v>
      </c>
      <c r="B64" s="65">
        <v>6</v>
      </c>
      <c r="C64" s="34">
        <f>IF(B69=0, "-", B64/B69)</f>
        <v>0.4</v>
      </c>
      <c r="D64" s="65">
        <v>8</v>
      </c>
      <c r="E64" s="9">
        <f>IF(D69=0, "-", D64/D69)</f>
        <v>0.42105263157894735</v>
      </c>
      <c r="F64" s="81">
        <v>23</v>
      </c>
      <c r="G64" s="34">
        <f>IF(F69=0, "-", F64/F69)</f>
        <v>0.30263157894736842</v>
      </c>
      <c r="H64" s="65">
        <v>17</v>
      </c>
      <c r="I64" s="9">
        <f>IF(H69=0, "-", H64/H69)</f>
        <v>0.2361111111111111</v>
      </c>
      <c r="J64" s="8">
        <f>IF(D64=0, "-", IF((B64-D64)/D64&lt;10, (B64-D64)/D64, "&gt;999%"))</f>
        <v>-0.25</v>
      </c>
      <c r="K64" s="9">
        <f>IF(H64=0, "-", IF((F64-H64)/H64&lt;10, (F64-H64)/H64, "&gt;999%"))</f>
        <v>0.35294117647058826</v>
      </c>
    </row>
    <row r="65" spans="1:11" x14ac:dyDescent="0.25">
      <c r="A65" s="7" t="s">
        <v>479</v>
      </c>
      <c r="B65" s="65">
        <v>1</v>
      </c>
      <c r="C65" s="34">
        <f>IF(B69=0, "-", B65/B69)</f>
        <v>6.6666666666666666E-2</v>
      </c>
      <c r="D65" s="65">
        <v>0</v>
      </c>
      <c r="E65" s="9">
        <f>IF(D69=0, "-", D65/D69)</f>
        <v>0</v>
      </c>
      <c r="F65" s="81">
        <v>5</v>
      </c>
      <c r="G65" s="34">
        <f>IF(F69=0, "-", F65/F69)</f>
        <v>6.5789473684210523E-2</v>
      </c>
      <c r="H65" s="65">
        <v>2</v>
      </c>
      <c r="I65" s="9">
        <f>IF(H69=0, "-", H65/H69)</f>
        <v>2.7777777777777776E-2</v>
      </c>
      <c r="J65" s="8" t="str">
        <f>IF(D65=0, "-", IF((B65-D65)/D65&lt;10, (B65-D65)/D65, "&gt;999%"))</f>
        <v>-</v>
      </c>
      <c r="K65" s="9">
        <f>IF(H65=0, "-", IF((F65-H65)/H65&lt;10, (F65-H65)/H65, "&gt;999%"))</f>
        <v>1.5</v>
      </c>
    </row>
    <row r="66" spans="1:11" x14ac:dyDescent="0.25">
      <c r="A66" s="7" t="s">
        <v>480</v>
      </c>
      <c r="B66" s="65">
        <v>8</v>
      </c>
      <c r="C66" s="34">
        <f>IF(B69=0, "-", B66/B69)</f>
        <v>0.53333333333333333</v>
      </c>
      <c r="D66" s="65">
        <v>10</v>
      </c>
      <c r="E66" s="9">
        <f>IF(D69=0, "-", D66/D69)</f>
        <v>0.52631578947368418</v>
      </c>
      <c r="F66" s="81">
        <v>43</v>
      </c>
      <c r="G66" s="34">
        <f>IF(F69=0, "-", F66/F69)</f>
        <v>0.56578947368421051</v>
      </c>
      <c r="H66" s="65">
        <v>49</v>
      </c>
      <c r="I66" s="9">
        <f>IF(H69=0, "-", H66/H69)</f>
        <v>0.68055555555555558</v>
      </c>
      <c r="J66" s="8">
        <f>IF(D66=0, "-", IF((B66-D66)/D66&lt;10, (B66-D66)/D66, "&gt;999%"))</f>
        <v>-0.2</v>
      </c>
      <c r="K66" s="9">
        <f>IF(H66=0, "-", IF((F66-H66)/H66&lt;10, (F66-H66)/H66, "&gt;999%"))</f>
        <v>-0.12244897959183673</v>
      </c>
    </row>
    <row r="67" spans="1:11" x14ac:dyDescent="0.25">
      <c r="A67" s="7" t="s">
        <v>481</v>
      </c>
      <c r="B67" s="65">
        <v>0</v>
      </c>
      <c r="C67" s="34">
        <f>IF(B69=0, "-", B67/B69)</f>
        <v>0</v>
      </c>
      <c r="D67" s="65">
        <v>1</v>
      </c>
      <c r="E67" s="9">
        <f>IF(D69=0, "-", D67/D69)</f>
        <v>5.2631578947368418E-2</v>
      </c>
      <c r="F67" s="81">
        <v>5</v>
      </c>
      <c r="G67" s="34">
        <f>IF(F69=0, "-", F67/F69)</f>
        <v>6.5789473684210523E-2</v>
      </c>
      <c r="H67" s="65">
        <v>4</v>
      </c>
      <c r="I67" s="9">
        <f>IF(H69=0, "-", H67/H69)</f>
        <v>5.5555555555555552E-2</v>
      </c>
      <c r="J67" s="8">
        <f>IF(D67=0, "-", IF((B67-D67)/D67&lt;10, (B67-D67)/D67, "&gt;999%"))</f>
        <v>-1</v>
      </c>
      <c r="K67" s="9">
        <f>IF(H67=0, "-", IF((F67-H67)/H67&lt;10, (F67-H67)/H67, "&gt;999%"))</f>
        <v>0.25</v>
      </c>
    </row>
    <row r="68" spans="1:11" x14ac:dyDescent="0.25">
      <c r="A68" s="2"/>
      <c r="B68" s="68"/>
      <c r="C68" s="33"/>
      <c r="D68" s="68"/>
      <c r="E68" s="6"/>
      <c r="F68" s="82"/>
      <c r="G68" s="33"/>
      <c r="H68" s="68"/>
      <c r="I68" s="6"/>
      <c r="J68" s="5"/>
      <c r="K68" s="6"/>
    </row>
    <row r="69" spans="1:11" s="43" customFormat="1" ht="13" x14ac:dyDescent="0.3">
      <c r="A69" s="162" t="s">
        <v>535</v>
      </c>
      <c r="B69" s="71">
        <f>SUM(B64:B68)</f>
        <v>15</v>
      </c>
      <c r="C69" s="40">
        <f>B69/1806</f>
        <v>8.3056478405315621E-3</v>
      </c>
      <c r="D69" s="71">
        <f>SUM(D64:D68)</f>
        <v>19</v>
      </c>
      <c r="E69" s="41">
        <f>D69/1498</f>
        <v>1.2683578104138851E-2</v>
      </c>
      <c r="F69" s="77">
        <f>SUM(F64:F68)</f>
        <v>76</v>
      </c>
      <c r="G69" s="42">
        <f>F69/14011</f>
        <v>5.4243094711298265E-3</v>
      </c>
      <c r="H69" s="71">
        <f>SUM(H64:H68)</f>
        <v>72</v>
      </c>
      <c r="I69" s="41">
        <f>H69/12228</f>
        <v>5.8881256133464181E-3</v>
      </c>
      <c r="J69" s="37">
        <f>IF(D69=0, "-", IF((B69-D69)/D69&lt;10, (B69-D69)/D69, "&gt;999%"))</f>
        <v>-0.21052631578947367</v>
      </c>
      <c r="K69" s="38">
        <f>IF(H69=0, "-", IF((F69-H69)/H69&lt;10, (F69-H69)/H69, "&gt;999%"))</f>
        <v>5.5555555555555552E-2</v>
      </c>
    </row>
    <row r="70" spans="1:11" x14ac:dyDescent="0.25">
      <c r="B70" s="83"/>
      <c r="D70" s="83"/>
      <c r="F70" s="83"/>
      <c r="H70" s="83"/>
    </row>
    <row r="71" spans="1:11" ht="13" x14ac:dyDescent="0.3">
      <c r="A71" s="27" t="s">
        <v>534</v>
      </c>
      <c r="B71" s="71">
        <v>221</v>
      </c>
      <c r="C71" s="40">
        <f>B71/1806</f>
        <v>0.12236987818383167</v>
      </c>
      <c r="D71" s="71">
        <v>264</v>
      </c>
      <c r="E71" s="41">
        <f>D71/1498</f>
        <v>0.17623497997329773</v>
      </c>
      <c r="F71" s="77">
        <v>1710</v>
      </c>
      <c r="G71" s="42">
        <f>F71/14011</f>
        <v>0.1220469631004211</v>
      </c>
      <c r="H71" s="71">
        <v>2102</v>
      </c>
      <c r="I71" s="41">
        <f>H71/12228</f>
        <v>0.17190055610075236</v>
      </c>
      <c r="J71" s="37">
        <f>IF(D71=0, "-", IF((B71-D71)/D71&lt;10, (B71-D71)/D71, "&gt;999%"))</f>
        <v>-0.16287878787878787</v>
      </c>
      <c r="K71" s="38">
        <f>IF(H71=0, "-", IF((F71-H71)/H71&lt;10, (F71-H71)/H71, "&gt;999%"))</f>
        <v>-0.18648905803996194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1"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545</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37</v>
      </c>
      <c r="B7" s="65">
        <v>7</v>
      </c>
      <c r="C7" s="39">
        <f>IF(B25=0, "-", B7/B25)</f>
        <v>3.1674208144796379E-2</v>
      </c>
      <c r="D7" s="65">
        <v>8</v>
      </c>
      <c r="E7" s="21">
        <f>IF(D25=0, "-", D7/D25)</f>
        <v>3.0303030303030304E-2</v>
      </c>
      <c r="F7" s="81">
        <v>28</v>
      </c>
      <c r="G7" s="39">
        <f>IF(F25=0, "-", F7/F25)</f>
        <v>1.6374269005847954E-2</v>
      </c>
      <c r="H7" s="65">
        <v>19</v>
      </c>
      <c r="I7" s="21">
        <f>IF(H25=0, "-", H7/H25)</f>
        <v>9.0390104662226457E-3</v>
      </c>
      <c r="J7" s="20">
        <f t="shared" ref="J7:J23" si="0">IF(D7=0, "-", IF((B7-D7)/D7&lt;10, (B7-D7)/D7, "&gt;999%"))</f>
        <v>-0.125</v>
      </c>
      <c r="K7" s="21">
        <f t="shared" ref="K7:K23" si="1">IF(H7=0, "-", IF((F7-H7)/H7&lt;10, (F7-H7)/H7, "&gt;999%"))</f>
        <v>0.47368421052631576</v>
      </c>
    </row>
    <row r="8" spans="1:11" x14ac:dyDescent="0.25">
      <c r="A8" s="7" t="s">
        <v>43</v>
      </c>
      <c r="B8" s="65">
        <v>67</v>
      </c>
      <c r="C8" s="39">
        <f>IF(B25=0, "-", B8/B25)</f>
        <v>0.30316742081447962</v>
      </c>
      <c r="D8" s="65">
        <v>55</v>
      </c>
      <c r="E8" s="21">
        <f>IF(D25=0, "-", D8/D25)</f>
        <v>0.20833333333333334</v>
      </c>
      <c r="F8" s="81">
        <v>511</v>
      </c>
      <c r="G8" s="39">
        <f>IF(F25=0, "-", F8/F25)</f>
        <v>0.29883040935672517</v>
      </c>
      <c r="H8" s="65">
        <v>348</v>
      </c>
      <c r="I8" s="21">
        <f>IF(H25=0, "-", H8/H25)</f>
        <v>0.16555661274976213</v>
      </c>
      <c r="J8" s="20">
        <f t="shared" si="0"/>
        <v>0.21818181818181817</v>
      </c>
      <c r="K8" s="21">
        <f t="shared" si="1"/>
        <v>0.46839080459770116</v>
      </c>
    </row>
    <row r="9" spans="1:11" x14ac:dyDescent="0.25">
      <c r="A9" s="7" t="s">
        <v>46</v>
      </c>
      <c r="B9" s="65">
        <v>10</v>
      </c>
      <c r="C9" s="39">
        <f>IF(B25=0, "-", B9/B25)</f>
        <v>4.5248868778280542E-2</v>
      </c>
      <c r="D9" s="65">
        <v>29</v>
      </c>
      <c r="E9" s="21">
        <f>IF(D25=0, "-", D9/D25)</f>
        <v>0.10984848484848485</v>
      </c>
      <c r="F9" s="81">
        <v>66</v>
      </c>
      <c r="G9" s="39">
        <f>IF(F25=0, "-", F9/F25)</f>
        <v>3.8596491228070177E-2</v>
      </c>
      <c r="H9" s="65">
        <v>69</v>
      </c>
      <c r="I9" s="21">
        <f>IF(H25=0, "-", H9/H25)</f>
        <v>3.2825880114176975E-2</v>
      </c>
      <c r="J9" s="20">
        <f t="shared" si="0"/>
        <v>-0.65517241379310343</v>
      </c>
      <c r="K9" s="21">
        <f t="shared" si="1"/>
        <v>-4.3478260869565216E-2</v>
      </c>
    </row>
    <row r="10" spans="1:11" x14ac:dyDescent="0.25">
      <c r="A10" s="7" t="s">
        <v>49</v>
      </c>
      <c r="B10" s="65">
        <v>4</v>
      </c>
      <c r="C10" s="39">
        <f>IF(B25=0, "-", B10/B25)</f>
        <v>1.8099547511312219E-2</v>
      </c>
      <c r="D10" s="65">
        <v>4</v>
      </c>
      <c r="E10" s="21">
        <f>IF(D25=0, "-", D10/D25)</f>
        <v>1.5151515151515152E-2</v>
      </c>
      <c r="F10" s="81">
        <v>25</v>
      </c>
      <c r="G10" s="39">
        <f>IF(F25=0, "-", F10/F25)</f>
        <v>1.4619883040935672E-2</v>
      </c>
      <c r="H10" s="65">
        <v>52</v>
      </c>
      <c r="I10" s="21">
        <f>IF(H25=0, "-", H10/H25)</f>
        <v>2.4738344433872503E-2</v>
      </c>
      <c r="J10" s="20">
        <f t="shared" si="0"/>
        <v>0</v>
      </c>
      <c r="K10" s="21">
        <f t="shared" si="1"/>
        <v>-0.51923076923076927</v>
      </c>
    </row>
    <row r="11" spans="1:11" x14ac:dyDescent="0.25">
      <c r="A11" s="7" t="s">
        <v>52</v>
      </c>
      <c r="B11" s="65">
        <v>21</v>
      </c>
      <c r="C11" s="39">
        <f>IF(B25=0, "-", B11/B25)</f>
        <v>9.5022624434389136E-2</v>
      </c>
      <c r="D11" s="65">
        <v>23</v>
      </c>
      <c r="E11" s="21">
        <f>IF(D25=0, "-", D11/D25)</f>
        <v>8.7121212121212127E-2</v>
      </c>
      <c r="F11" s="81">
        <v>179</v>
      </c>
      <c r="G11" s="39">
        <f>IF(F25=0, "-", F11/F25)</f>
        <v>0.10467836257309941</v>
      </c>
      <c r="H11" s="65">
        <v>225</v>
      </c>
      <c r="I11" s="21">
        <f>IF(H25=0, "-", H11/H25)</f>
        <v>0.10704091341579448</v>
      </c>
      <c r="J11" s="20">
        <f t="shared" si="0"/>
        <v>-8.6956521739130432E-2</v>
      </c>
      <c r="K11" s="21">
        <f t="shared" si="1"/>
        <v>-0.20444444444444446</v>
      </c>
    </row>
    <row r="12" spans="1:11" x14ac:dyDescent="0.25">
      <c r="A12" s="7" t="s">
        <v>54</v>
      </c>
      <c r="B12" s="65">
        <v>1</v>
      </c>
      <c r="C12" s="39">
        <f>IF(B25=0, "-", B12/B25)</f>
        <v>4.5248868778280547E-3</v>
      </c>
      <c r="D12" s="65">
        <v>2</v>
      </c>
      <c r="E12" s="21">
        <f>IF(D25=0, "-", D12/D25)</f>
        <v>7.575757575757576E-3</v>
      </c>
      <c r="F12" s="81">
        <v>13</v>
      </c>
      <c r="G12" s="39">
        <f>IF(F25=0, "-", F12/F25)</f>
        <v>7.6023391812865496E-3</v>
      </c>
      <c r="H12" s="65">
        <v>15</v>
      </c>
      <c r="I12" s="21">
        <f>IF(H25=0, "-", H12/H25)</f>
        <v>7.136060894386299E-3</v>
      </c>
      <c r="J12" s="20">
        <f t="shared" si="0"/>
        <v>-0.5</v>
      </c>
      <c r="K12" s="21">
        <f t="shared" si="1"/>
        <v>-0.13333333333333333</v>
      </c>
    </row>
    <row r="13" spans="1:11" x14ac:dyDescent="0.25">
      <c r="A13" s="7" t="s">
        <v>57</v>
      </c>
      <c r="B13" s="65">
        <v>7</v>
      </c>
      <c r="C13" s="39">
        <f>IF(B25=0, "-", B13/B25)</f>
        <v>3.1674208144796379E-2</v>
      </c>
      <c r="D13" s="65">
        <v>8</v>
      </c>
      <c r="E13" s="21">
        <f>IF(D25=0, "-", D13/D25)</f>
        <v>3.0303030303030304E-2</v>
      </c>
      <c r="F13" s="81">
        <v>93</v>
      </c>
      <c r="G13" s="39">
        <f>IF(F25=0, "-", F13/F25)</f>
        <v>5.4385964912280704E-2</v>
      </c>
      <c r="H13" s="65">
        <v>46</v>
      </c>
      <c r="I13" s="21">
        <f>IF(H25=0, "-", H13/H25)</f>
        <v>2.1883920076117985E-2</v>
      </c>
      <c r="J13" s="20">
        <f t="shared" si="0"/>
        <v>-0.125</v>
      </c>
      <c r="K13" s="21">
        <f t="shared" si="1"/>
        <v>1.0217391304347827</v>
      </c>
    </row>
    <row r="14" spans="1:11" x14ac:dyDescent="0.25">
      <c r="A14" s="7" t="s">
        <v>61</v>
      </c>
      <c r="B14" s="65">
        <v>4</v>
      </c>
      <c r="C14" s="39">
        <f>IF(B25=0, "-", B14/B25)</f>
        <v>1.8099547511312219E-2</v>
      </c>
      <c r="D14" s="65">
        <v>4</v>
      </c>
      <c r="E14" s="21">
        <f>IF(D25=0, "-", D14/D25)</f>
        <v>1.5151515151515152E-2</v>
      </c>
      <c r="F14" s="81">
        <v>74</v>
      </c>
      <c r="G14" s="39">
        <f>IF(F25=0, "-", F14/F25)</f>
        <v>4.3274853801169591E-2</v>
      </c>
      <c r="H14" s="65">
        <v>74</v>
      </c>
      <c r="I14" s="21">
        <f>IF(H25=0, "-", H14/H25)</f>
        <v>3.5204567078972404E-2</v>
      </c>
      <c r="J14" s="20">
        <f t="shared" si="0"/>
        <v>0</v>
      </c>
      <c r="K14" s="21">
        <f t="shared" si="1"/>
        <v>0</v>
      </c>
    </row>
    <row r="15" spans="1:11" x14ac:dyDescent="0.25">
      <c r="A15" s="7" t="s">
        <v>63</v>
      </c>
      <c r="B15" s="65">
        <v>1</v>
      </c>
      <c r="C15" s="39">
        <f>IF(B25=0, "-", B15/B25)</f>
        <v>4.5248868778280547E-3</v>
      </c>
      <c r="D15" s="65">
        <v>0</v>
      </c>
      <c r="E15" s="21">
        <f>IF(D25=0, "-", D15/D25)</f>
        <v>0</v>
      </c>
      <c r="F15" s="81">
        <v>3</v>
      </c>
      <c r="G15" s="39">
        <f>IF(F25=0, "-", F15/F25)</f>
        <v>1.7543859649122807E-3</v>
      </c>
      <c r="H15" s="65">
        <v>9</v>
      </c>
      <c r="I15" s="21">
        <f>IF(H25=0, "-", H15/H25)</f>
        <v>4.2816365366317791E-3</v>
      </c>
      <c r="J15" s="20" t="str">
        <f t="shared" si="0"/>
        <v>-</v>
      </c>
      <c r="K15" s="21">
        <f t="shared" si="1"/>
        <v>-0.66666666666666663</v>
      </c>
    </row>
    <row r="16" spans="1:11" x14ac:dyDescent="0.25">
      <c r="A16" s="7" t="s">
        <v>66</v>
      </c>
      <c r="B16" s="65">
        <v>3</v>
      </c>
      <c r="C16" s="39">
        <f>IF(B25=0, "-", B16/B25)</f>
        <v>1.3574660633484163E-2</v>
      </c>
      <c r="D16" s="65">
        <v>27</v>
      </c>
      <c r="E16" s="21">
        <f>IF(D25=0, "-", D16/D25)</f>
        <v>0.10227272727272728</v>
      </c>
      <c r="F16" s="81">
        <v>92</v>
      </c>
      <c r="G16" s="39">
        <f>IF(F25=0, "-", F16/F25)</f>
        <v>5.3801169590643273E-2</v>
      </c>
      <c r="H16" s="65">
        <v>275</v>
      </c>
      <c r="I16" s="21">
        <f>IF(H25=0, "-", H16/H25)</f>
        <v>0.13082778306374881</v>
      </c>
      <c r="J16" s="20">
        <f t="shared" si="0"/>
        <v>-0.88888888888888884</v>
      </c>
      <c r="K16" s="21">
        <f t="shared" si="1"/>
        <v>-0.66545454545454541</v>
      </c>
    </row>
    <row r="17" spans="1:11" x14ac:dyDescent="0.25">
      <c r="A17" s="7" t="s">
        <v>67</v>
      </c>
      <c r="B17" s="65">
        <v>8</v>
      </c>
      <c r="C17" s="39">
        <f>IF(B25=0, "-", B17/B25)</f>
        <v>3.6199095022624438E-2</v>
      </c>
      <c r="D17" s="65">
        <v>10</v>
      </c>
      <c r="E17" s="21">
        <f>IF(D25=0, "-", D17/D25)</f>
        <v>3.787878787878788E-2</v>
      </c>
      <c r="F17" s="81">
        <v>55</v>
      </c>
      <c r="G17" s="39">
        <f>IF(F25=0, "-", F17/F25)</f>
        <v>3.2163742690058478E-2</v>
      </c>
      <c r="H17" s="65">
        <v>96</v>
      </c>
      <c r="I17" s="21">
        <f>IF(H25=0, "-", H17/H25)</f>
        <v>4.5670789724072312E-2</v>
      </c>
      <c r="J17" s="20">
        <f t="shared" si="0"/>
        <v>-0.2</v>
      </c>
      <c r="K17" s="21">
        <f t="shared" si="1"/>
        <v>-0.42708333333333331</v>
      </c>
    </row>
    <row r="18" spans="1:11" x14ac:dyDescent="0.25">
      <c r="A18" s="7" t="s">
        <v>68</v>
      </c>
      <c r="B18" s="65">
        <v>0</v>
      </c>
      <c r="C18" s="39">
        <f>IF(B25=0, "-", B18/B25)</f>
        <v>0</v>
      </c>
      <c r="D18" s="65">
        <v>0</v>
      </c>
      <c r="E18" s="21">
        <f>IF(D25=0, "-", D18/D25)</f>
        <v>0</v>
      </c>
      <c r="F18" s="81">
        <v>9</v>
      </c>
      <c r="G18" s="39">
        <f>IF(F25=0, "-", F18/F25)</f>
        <v>5.263157894736842E-3</v>
      </c>
      <c r="H18" s="65">
        <v>10</v>
      </c>
      <c r="I18" s="21">
        <f>IF(H25=0, "-", H18/H25)</f>
        <v>4.7573739295908657E-3</v>
      </c>
      <c r="J18" s="20" t="str">
        <f t="shared" si="0"/>
        <v>-</v>
      </c>
      <c r="K18" s="21">
        <f t="shared" si="1"/>
        <v>-0.1</v>
      </c>
    </row>
    <row r="19" spans="1:11" x14ac:dyDescent="0.25">
      <c r="A19" s="7" t="s">
        <v>71</v>
      </c>
      <c r="B19" s="65">
        <v>8</v>
      </c>
      <c r="C19" s="39">
        <f>IF(B25=0, "-", B19/B25)</f>
        <v>3.6199095022624438E-2</v>
      </c>
      <c r="D19" s="65">
        <v>11</v>
      </c>
      <c r="E19" s="21">
        <f>IF(D25=0, "-", D19/D25)</f>
        <v>4.1666666666666664E-2</v>
      </c>
      <c r="F19" s="81">
        <v>48</v>
      </c>
      <c r="G19" s="39">
        <f>IF(F25=0, "-", F19/F25)</f>
        <v>2.8070175438596492E-2</v>
      </c>
      <c r="H19" s="65">
        <v>53</v>
      </c>
      <c r="I19" s="21">
        <f>IF(H25=0, "-", H19/H25)</f>
        <v>2.5214081826831589E-2</v>
      </c>
      <c r="J19" s="20">
        <f t="shared" si="0"/>
        <v>-0.27272727272727271</v>
      </c>
      <c r="K19" s="21">
        <f t="shared" si="1"/>
        <v>-9.4339622641509441E-2</v>
      </c>
    </row>
    <row r="20" spans="1:11" x14ac:dyDescent="0.25">
      <c r="A20" s="7" t="s">
        <v>72</v>
      </c>
      <c r="B20" s="65">
        <v>2</v>
      </c>
      <c r="C20" s="39">
        <f>IF(B25=0, "-", B20/B25)</f>
        <v>9.0497737556561094E-3</v>
      </c>
      <c r="D20" s="65">
        <v>2</v>
      </c>
      <c r="E20" s="21">
        <f>IF(D25=0, "-", D20/D25)</f>
        <v>7.575757575757576E-3</v>
      </c>
      <c r="F20" s="81">
        <v>17</v>
      </c>
      <c r="G20" s="39">
        <f>IF(F25=0, "-", F20/F25)</f>
        <v>9.9415204678362581E-3</v>
      </c>
      <c r="H20" s="65">
        <v>25</v>
      </c>
      <c r="I20" s="21">
        <f>IF(H25=0, "-", H20/H25)</f>
        <v>1.1893434823977164E-2</v>
      </c>
      <c r="J20" s="20">
        <f t="shared" si="0"/>
        <v>0</v>
      </c>
      <c r="K20" s="21">
        <f t="shared" si="1"/>
        <v>-0.32</v>
      </c>
    </row>
    <row r="21" spans="1:11" x14ac:dyDescent="0.25">
      <c r="A21" s="7" t="s">
        <v>74</v>
      </c>
      <c r="B21" s="65">
        <v>3</v>
      </c>
      <c r="C21" s="39">
        <f>IF(B25=0, "-", B21/B25)</f>
        <v>1.3574660633484163E-2</v>
      </c>
      <c r="D21" s="65">
        <v>3</v>
      </c>
      <c r="E21" s="21">
        <f>IF(D25=0, "-", D21/D25)</f>
        <v>1.1363636363636364E-2</v>
      </c>
      <c r="F21" s="81">
        <v>21</v>
      </c>
      <c r="G21" s="39">
        <f>IF(F25=0, "-", F21/F25)</f>
        <v>1.2280701754385965E-2</v>
      </c>
      <c r="H21" s="65">
        <v>10</v>
      </c>
      <c r="I21" s="21">
        <f>IF(H25=0, "-", H21/H25)</f>
        <v>4.7573739295908657E-3</v>
      </c>
      <c r="J21" s="20">
        <f t="shared" si="0"/>
        <v>0</v>
      </c>
      <c r="K21" s="21">
        <f t="shared" si="1"/>
        <v>1.1000000000000001</v>
      </c>
    </row>
    <row r="22" spans="1:11" x14ac:dyDescent="0.25">
      <c r="A22" s="7" t="s">
        <v>78</v>
      </c>
      <c r="B22" s="65">
        <v>49</v>
      </c>
      <c r="C22" s="39">
        <f>IF(B25=0, "-", B22/B25)</f>
        <v>0.22171945701357465</v>
      </c>
      <c r="D22" s="65">
        <v>59</v>
      </c>
      <c r="E22" s="21">
        <f>IF(D25=0, "-", D22/D25)</f>
        <v>0.22348484848484848</v>
      </c>
      <c r="F22" s="81">
        <v>387</v>
      </c>
      <c r="G22" s="39">
        <f>IF(F25=0, "-", F22/F25)</f>
        <v>0.22631578947368422</v>
      </c>
      <c r="H22" s="65">
        <v>667</v>
      </c>
      <c r="I22" s="21">
        <f>IF(H25=0, "-", H22/H25)</f>
        <v>0.31731684110371078</v>
      </c>
      <c r="J22" s="20">
        <f t="shared" si="0"/>
        <v>-0.16949152542372881</v>
      </c>
      <c r="K22" s="21">
        <f t="shared" si="1"/>
        <v>-0.41979010494752622</v>
      </c>
    </row>
    <row r="23" spans="1:11" x14ac:dyDescent="0.25">
      <c r="A23" s="7" t="s">
        <v>79</v>
      </c>
      <c r="B23" s="65">
        <v>26</v>
      </c>
      <c r="C23" s="39">
        <f>IF(B25=0, "-", B23/B25)</f>
        <v>0.11764705882352941</v>
      </c>
      <c r="D23" s="65">
        <v>19</v>
      </c>
      <c r="E23" s="21">
        <f>IF(D25=0, "-", D23/D25)</f>
        <v>7.1969696969696975E-2</v>
      </c>
      <c r="F23" s="81">
        <v>89</v>
      </c>
      <c r="G23" s="39">
        <f>IF(F25=0, "-", F23/F25)</f>
        <v>5.2046783625730994E-2</v>
      </c>
      <c r="H23" s="65">
        <v>109</v>
      </c>
      <c r="I23" s="21">
        <f>IF(H25=0, "-", H23/H25)</f>
        <v>5.1855375832540435E-2</v>
      </c>
      <c r="J23" s="20">
        <f t="shared" si="0"/>
        <v>0.36842105263157893</v>
      </c>
      <c r="K23" s="21">
        <f t="shared" si="1"/>
        <v>-0.1834862385321101</v>
      </c>
    </row>
    <row r="24" spans="1:11" x14ac:dyDescent="0.25">
      <c r="A24" s="2"/>
      <c r="B24" s="68"/>
      <c r="C24" s="33"/>
      <c r="D24" s="68"/>
      <c r="E24" s="6"/>
      <c r="F24" s="82"/>
      <c r="G24" s="33"/>
      <c r="H24" s="68"/>
      <c r="I24" s="6"/>
      <c r="J24" s="5"/>
      <c r="K24" s="6"/>
    </row>
    <row r="25" spans="1:11" s="43" customFormat="1" ht="13" x14ac:dyDescent="0.3">
      <c r="A25" s="162" t="s">
        <v>534</v>
      </c>
      <c r="B25" s="71">
        <f>SUM(B7:B24)</f>
        <v>221</v>
      </c>
      <c r="C25" s="40">
        <v>1</v>
      </c>
      <c r="D25" s="71">
        <f>SUM(D7:D24)</f>
        <v>264</v>
      </c>
      <c r="E25" s="41">
        <v>1</v>
      </c>
      <c r="F25" s="77">
        <f>SUM(F7:F24)</f>
        <v>1710</v>
      </c>
      <c r="G25" s="42">
        <v>1</v>
      </c>
      <c r="H25" s="71">
        <f>SUM(H7:H24)</f>
        <v>2102</v>
      </c>
      <c r="I25" s="41">
        <v>1</v>
      </c>
      <c r="J25" s="37">
        <f>IF(D25=0, "-", (B25-D25)/D25)</f>
        <v>-0.16287878787878787</v>
      </c>
      <c r="K25" s="38">
        <f>IF(H25=0, "-", (F25-H25)/H25)</f>
        <v>-0.18648905803996194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1"/>
  <sheetViews>
    <sheetView tabSelected="1" zoomScaleNormal="100" workbookViewId="0">
      <selection activeCell="M1" sqref="M1"/>
    </sheetView>
  </sheetViews>
  <sheetFormatPr defaultRowHeight="12.5" x14ac:dyDescent="0.25"/>
  <cols>
    <col min="1" max="1" width="26"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115</v>
      </c>
      <c r="B6" s="61" t="s">
        <v>12</v>
      </c>
      <c r="C6" s="62" t="s">
        <v>13</v>
      </c>
      <c r="D6" s="61" t="s">
        <v>12</v>
      </c>
      <c r="E6" s="63" t="s">
        <v>13</v>
      </c>
      <c r="F6" s="62" t="s">
        <v>12</v>
      </c>
      <c r="G6" s="62" t="s">
        <v>13</v>
      </c>
      <c r="H6" s="61" t="s">
        <v>12</v>
      </c>
      <c r="I6" s="63" t="s">
        <v>13</v>
      </c>
      <c r="J6" s="61"/>
      <c r="K6" s="63"/>
    </row>
    <row r="7" spans="1:11" x14ac:dyDescent="0.25">
      <c r="A7" s="7" t="s">
        <v>482</v>
      </c>
      <c r="B7" s="65">
        <v>1</v>
      </c>
      <c r="C7" s="34">
        <f>IF(B19=0, "-", B7/B19)</f>
        <v>5.8823529411764705E-2</v>
      </c>
      <c r="D7" s="65">
        <v>0</v>
      </c>
      <c r="E7" s="9">
        <f>IF(D19=0, "-", D7/D19)</f>
        <v>0</v>
      </c>
      <c r="F7" s="81">
        <v>7</v>
      </c>
      <c r="G7" s="34">
        <f>IF(F19=0, "-", F7/F19)</f>
        <v>5.1470588235294115E-2</v>
      </c>
      <c r="H7" s="65">
        <v>4</v>
      </c>
      <c r="I7" s="9">
        <f>IF(H19=0, "-", H7/H19)</f>
        <v>2.9629629629629631E-2</v>
      </c>
      <c r="J7" s="8" t="str">
        <f t="shared" ref="J7:J17" si="0">IF(D7=0, "-", IF((B7-D7)/D7&lt;10, (B7-D7)/D7, "&gt;999%"))</f>
        <v>-</v>
      </c>
      <c r="K7" s="9">
        <f t="shared" ref="K7:K17" si="1">IF(H7=0, "-", IF((F7-H7)/H7&lt;10, (F7-H7)/H7, "&gt;999%"))</f>
        <v>0.75</v>
      </c>
    </row>
    <row r="8" spans="1:11" x14ac:dyDescent="0.25">
      <c r="A8" s="7" t="s">
        <v>483</v>
      </c>
      <c r="B8" s="65">
        <v>3</v>
      </c>
      <c r="C8" s="34">
        <f>IF(B19=0, "-", B8/B19)</f>
        <v>0.17647058823529413</v>
      </c>
      <c r="D8" s="65">
        <v>0</v>
      </c>
      <c r="E8" s="9">
        <f>IF(D19=0, "-", D8/D19)</f>
        <v>0</v>
      </c>
      <c r="F8" s="81">
        <v>7</v>
      </c>
      <c r="G8" s="34">
        <f>IF(F19=0, "-", F8/F19)</f>
        <v>5.1470588235294115E-2</v>
      </c>
      <c r="H8" s="65">
        <v>3</v>
      </c>
      <c r="I8" s="9">
        <f>IF(H19=0, "-", H8/H19)</f>
        <v>2.2222222222222223E-2</v>
      </c>
      <c r="J8" s="8" t="str">
        <f t="shared" si="0"/>
        <v>-</v>
      </c>
      <c r="K8" s="9">
        <f t="shared" si="1"/>
        <v>1.3333333333333333</v>
      </c>
    </row>
    <row r="9" spans="1:11" x14ac:dyDescent="0.25">
      <c r="A9" s="7" t="s">
        <v>484</v>
      </c>
      <c r="B9" s="65">
        <v>0</v>
      </c>
      <c r="C9" s="34">
        <f>IF(B19=0, "-", B9/B19)</f>
        <v>0</v>
      </c>
      <c r="D9" s="65">
        <v>0</v>
      </c>
      <c r="E9" s="9">
        <f>IF(D19=0, "-", D9/D19)</f>
        <v>0</v>
      </c>
      <c r="F9" s="81">
        <v>10</v>
      </c>
      <c r="G9" s="34">
        <f>IF(F19=0, "-", F9/F19)</f>
        <v>7.3529411764705885E-2</v>
      </c>
      <c r="H9" s="65">
        <v>11</v>
      </c>
      <c r="I9" s="9">
        <f>IF(H19=0, "-", H9/H19)</f>
        <v>8.1481481481481488E-2</v>
      </c>
      <c r="J9" s="8" t="str">
        <f t="shared" si="0"/>
        <v>-</v>
      </c>
      <c r="K9" s="9">
        <f t="shared" si="1"/>
        <v>-9.0909090909090912E-2</v>
      </c>
    </row>
    <row r="10" spans="1:11" x14ac:dyDescent="0.25">
      <c r="A10" s="7" t="s">
        <v>485</v>
      </c>
      <c r="B10" s="65">
        <v>0</v>
      </c>
      <c r="C10" s="34">
        <f>IF(B19=0, "-", B10/B19)</f>
        <v>0</v>
      </c>
      <c r="D10" s="65">
        <v>0</v>
      </c>
      <c r="E10" s="9">
        <f>IF(D19=0, "-", D10/D19)</f>
        <v>0</v>
      </c>
      <c r="F10" s="81">
        <v>4</v>
      </c>
      <c r="G10" s="34">
        <f>IF(F19=0, "-", F10/F19)</f>
        <v>2.9411764705882353E-2</v>
      </c>
      <c r="H10" s="65">
        <v>6</v>
      </c>
      <c r="I10" s="9">
        <f>IF(H19=0, "-", H10/H19)</f>
        <v>4.4444444444444446E-2</v>
      </c>
      <c r="J10" s="8" t="str">
        <f t="shared" si="0"/>
        <v>-</v>
      </c>
      <c r="K10" s="9">
        <f t="shared" si="1"/>
        <v>-0.33333333333333331</v>
      </c>
    </row>
    <row r="11" spans="1:11" x14ac:dyDescent="0.25">
      <c r="A11" s="7" t="s">
        <v>486</v>
      </c>
      <c r="B11" s="65">
        <v>0</v>
      </c>
      <c r="C11" s="34">
        <f>IF(B19=0, "-", B11/B19)</f>
        <v>0</v>
      </c>
      <c r="D11" s="65">
        <v>0</v>
      </c>
      <c r="E11" s="9">
        <f>IF(D19=0, "-", D11/D19)</f>
        <v>0</v>
      </c>
      <c r="F11" s="81">
        <v>1</v>
      </c>
      <c r="G11" s="34">
        <f>IF(F19=0, "-", F11/F19)</f>
        <v>7.3529411764705881E-3</v>
      </c>
      <c r="H11" s="65">
        <v>0</v>
      </c>
      <c r="I11" s="9">
        <f>IF(H19=0, "-", H11/H19)</f>
        <v>0</v>
      </c>
      <c r="J11" s="8" t="str">
        <f t="shared" si="0"/>
        <v>-</v>
      </c>
      <c r="K11" s="9" t="str">
        <f t="shared" si="1"/>
        <v>-</v>
      </c>
    </row>
    <row r="12" spans="1:11" x14ac:dyDescent="0.25">
      <c r="A12" s="7" t="s">
        <v>487</v>
      </c>
      <c r="B12" s="65">
        <v>7</v>
      </c>
      <c r="C12" s="34">
        <f>IF(B19=0, "-", B12/B19)</f>
        <v>0.41176470588235292</v>
      </c>
      <c r="D12" s="65">
        <v>14</v>
      </c>
      <c r="E12" s="9">
        <f>IF(D19=0, "-", D12/D19)</f>
        <v>0.82352941176470584</v>
      </c>
      <c r="F12" s="81">
        <v>50</v>
      </c>
      <c r="G12" s="34">
        <f>IF(F19=0, "-", F12/F19)</f>
        <v>0.36764705882352944</v>
      </c>
      <c r="H12" s="65">
        <v>74</v>
      </c>
      <c r="I12" s="9">
        <f>IF(H19=0, "-", H12/H19)</f>
        <v>0.54814814814814816</v>
      </c>
      <c r="J12" s="8">
        <f t="shared" si="0"/>
        <v>-0.5</v>
      </c>
      <c r="K12" s="9">
        <f t="shared" si="1"/>
        <v>-0.32432432432432434</v>
      </c>
    </row>
    <row r="13" spans="1:11" x14ac:dyDescent="0.25">
      <c r="A13" s="7" t="s">
        <v>488</v>
      </c>
      <c r="B13" s="65">
        <v>2</v>
      </c>
      <c r="C13" s="34">
        <f>IF(B19=0, "-", B13/B19)</f>
        <v>0.11764705882352941</v>
      </c>
      <c r="D13" s="65">
        <v>1</v>
      </c>
      <c r="E13" s="9">
        <f>IF(D19=0, "-", D13/D19)</f>
        <v>5.8823529411764705E-2</v>
      </c>
      <c r="F13" s="81">
        <v>22</v>
      </c>
      <c r="G13" s="34">
        <f>IF(F19=0, "-", F13/F19)</f>
        <v>0.16176470588235295</v>
      </c>
      <c r="H13" s="65">
        <v>18</v>
      </c>
      <c r="I13" s="9">
        <f>IF(H19=0, "-", H13/H19)</f>
        <v>0.13333333333333333</v>
      </c>
      <c r="J13" s="8">
        <f t="shared" si="0"/>
        <v>1</v>
      </c>
      <c r="K13" s="9">
        <f t="shared" si="1"/>
        <v>0.22222222222222221</v>
      </c>
    </row>
    <row r="14" spans="1:11" x14ac:dyDescent="0.25">
      <c r="A14" s="7" t="s">
        <v>489</v>
      </c>
      <c r="B14" s="65">
        <v>0</v>
      </c>
      <c r="C14" s="34">
        <f>IF(B19=0, "-", B14/B19)</f>
        <v>0</v>
      </c>
      <c r="D14" s="65">
        <v>2</v>
      </c>
      <c r="E14" s="9">
        <f>IF(D19=0, "-", D14/D19)</f>
        <v>0.11764705882352941</v>
      </c>
      <c r="F14" s="81">
        <v>7</v>
      </c>
      <c r="G14" s="34">
        <f>IF(F19=0, "-", F14/F19)</f>
        <v>5.1470588235294115E-2</v>
      </c>
      <c r="H14" s="65">
        <v>6</v>
      </c>
      <c r="I14" s="9">
        <f>IF(H19=0, "-", H14/H19)</f>
        <v>4.4444444444444446E-2</v>
      </c>
      <c r="J14" s="8">
        <f t="shared" si="0"/>
        <v>-1</v>
      </c>
      <c r="K14" s="9">
        <f t="shared" si="1"/>
        <v>0.16666666666666666</v>
      </c>
    </row>
    <row r="15" spans="1:11" x14ac:dyDescent="0.25">
      <c r="A15" s="7" t="s">
        <v>490</v>
      </c>
      <c r="B15" s="65">
        <v>0</v>
      </c>
      <c r="C15" s="34">
        <f>IF(B19=0, "-", B15/B19)</f>
        <v>0</v>
      </c>
      <c r="D15" s="65">
        <v>0</v>
      </c>
      <c r="E15" s="9">
        <f>IF(D19=0, "-", D15/D19)</f>
        <v>0</v>
      </c>
      <c r="F15" s="81">
        <v>1</v>
      </c>
      <c r="G15" s="34">
        <f>IF(F19=0, "-", F15/F19)</f>
        <v>7.3529411764705881E-3</v>
      </c>
      <c r="H15" s="65">
        <v>0</v>
      </c>
      <c r="I15" s="9">
        <f>IF(H19=0, "-", H15/H19)</f>
        <v>0</v>
      </c>
      <c r="J15" s="8" t="str">
        <f t="shared" si="0"/>
        <v>-</v>
      </c>
      <c r="K15" s="9" t="str">
        <f t="shared" si="1"/>
        <v>-</v>
      </c>
    </row>
    <row r="16" spans="1:11" x14ac:dyDescent="0.25">
      <c r="A16" s="7" t="s">
        <v>491</v>
      </c>
      <c r="B16" s="65">
        <v>3</v>
      </c>
      <c r="C16" s="34">
        <f>IF(B19=0, "-", B16/B19)</f>
        <v>0.17647058823529413</v>
      </c>
      <c r="D16" s="65">
        <v>0</v>
      </c>
      <c r="E16" s="9">
        <f>IF(D19=0, "-", D16/D19)</f>
        <v>0</v>
      </c>
      <c r="F16" s="81">
        <v>6</v>
      </c>
      <c r="G16" s="34">
        <f>IF(F19=0, "-", F16/F19)</f>
        <v>4.4117647058823532E-2</v>
      </c>
      <c r="H16" s="65">
        <v>4</v>
      </c>
      <c r="I16" s="9">
        <f>IF(H19=0, "-", H16/H19)</f>
        <v>2.9629629629629631E-2</v>
      </c>
      <c r="J16" s="8" t="str">
        <f t="shared" si="0"/>
        <v>-</v>
      </c>
      <c r="K16" s="9">
        <f t="shared" si="1"/>
        <v>0.5</v>
      </c>
    </row>
    <row r="17" spans="1:11" x14ac:dyDescent="0.25">
      <c r="A17" s="7" t="s">
        <v>492</v>
      </c>
      <c r="B17" s="65">
        <v>1</v>
      </c>
      <c r="C17" s="34">
        <f>IF(B19=0, "-", B17/B19)</f>
        <v>5.8823529411764705E-2</v>
      </c>
      <c r="D17" s="65">
        <v>0</v>
      </c>
      <c r="E17" s="9">
        <f>IF(D19=0, "-", D17/D19)</f>
        <v>0</v>
      </c>
      <c r="F17" s="81">
        <v>21</v>
      </c>
      <c r="G17" s="34">
        <f>IF(F19=0, "-", F17/F19)</f>
        <v>0.15441176470588236</v>
      </c>
      <c r="H17" s="65">
        <v>9</v>
      </c>
      <c r="I17" s="9">
        <f>IF(H19=0, "-", H17/H19)</f>
        <v>6.6666666666666666E-2</v>
      </c>
      <c r="J17" s="8" t="str">
        <f t="shared" si="0"/>
        <v>-</v>
      </c>
      <c r="K17" s="9">
        <f t="shared" si="1"/>
        <v>1.3333333333333333</v>
      </c>
    </row>
    <row r="18" spans="1:11" x14ac:dyDescent="0.25">
      <c r="A18" s="2"/>
      <c r="B18" s="68"/>
      <c r="C18" s="33"/>
      <c r="D18" s="68"/>
      <c r="E18" s="6"/>
      <c r="F18" s="82"/>
      <c r="G18" s="33"/>
      <c r="H18" s="68"/>
      <c r="I18" s="6"/>
      <c r="J18" s="5"/>
      <c r="K18" s="6"/>
    </row>
    <row r="19" spans="1:11" s="43" customFormat="1" ht="13" x14ac:dyDescent="0.3">
      <c r="A19" s="162" t="s">
        <v>542</v>
      </c>
      <c r="B19" s="71">
        <f>SUM(B7:B18)</f>
        <v>17</v>
      </c>
      <c r="C19" s="40">
        <f>B19/1806</f>
        <v>9.4130675526024367E-3</v>
      </c>
      <c r="D19" s="71">
        <f>SUM(D7:D18)</f>
        <v>17</v>
      </c>
      <c r="E19" s="41">
        <f>D19/1498</f>
        <v>1.1348464619492658E-2</v>
      </c>
      <c r="F19" s="77">
        <f>SUM(F7:F18)</f>
        <v>136</v>
      </c>
      <c r="G19" s="42">
        <f>F19/14011</f>
        <v>9.7066590536007431E-3</v>
      </c>
      <c r="H19" s="71">
        <f>SUM(H7:H18)</f>
        <v>135</v>
      </c>
      <c r="I19" s="41">
        <f>H19/12228</f>
        <v>1.1040235525024533E-2</v>
      </c>
      <c r="J19" s="37">
        <f>IF(D19=0, "-", IF((B19-D19)/D19&lt;10, (B19-D19)/D19, "&gt;999%"))</f>
        <v>0</v>
      </c>
      <c r="K19" s="38">
        <f>IF(H19=0, "-", IF((F19-H19)/H19&lt;10, (F19-H19)/H19, "&gt;999%"))</f>
        <v>7.4074074074074077E-3</v>
      </c>
    </row>
    <row r="20" spans="1:11" x14ac:dyDescent="0.25">
      <c r="B20" s="83"/>
      <c r="D20" s="83"/>
      <c r="F20" s="83"/>
      <c r="H20" s="83"/>
    </row>
    <row r="21" spans="1:11" ht="13" x14ac:dyDescent="0.3">
      <c r="A21" s="27" t="s">
        <v>541</v>
      </c>
      <c r="B21" s="71">
        <v>17</v>
      </c>
      <c r="C21" s="40">
        <f>B21/1806</f>
        <v>9.4130675526024367E-3</v>
      </c>
      <c r="D21" s="71">
        <v>17</v>
      </c>
      <c r="E21" s="41">
        <f>D21/1498</f>
        <v>1.1348464619492658E-2</v>
      </c>
      <c r="F21" s="77">
        <v>136</v>
      </c>
      <c r="G21" s="42">
        <f>F21/14011</f>
        <v>9.7066590536007431E-3</v>
      </c>
      <c r="H21" s="71">
        <v>135</v>
      </c>
      <c r="I21" s="41">
        <f>H21/12228</f>
        <v>1.1040235525024533E-2</v>
      </c>
      <c r="J21" s="37">
        <f>IF(D21=0, "-", IF((B21-D21)/D21&lt;10, (B21-D21)/D21, "&gt;999%"))</f>
        <v>0</v>
      </c>
      <c r="K21" s="38">
        <f>IF(H21=0, "-", IF((F21-H21)/H21&lt;10, (F21-H21)/H21, "&gt;999%"))</f>
        <v>7.4074074074074077E-3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9"/>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546</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42</v>
      </c>
      <c r="B7" s="65">
        <v>1</v>
      </c>
      <c r="C7" s="39">
        <f>IF(B19=0, "-", B7/B19)</f>
        <v>5.8823529411764705E-2</v>
      </c>
      <c r="D7" s="65">
        <v>0</v>
      </c>
      <c r="E7" s="21">
        <f>IF(D19=0, "-", D7/D19)</f>
        <v>0</v>
      </c>
      <c r="F7" s="81">
        <v>7</v>
      </c>
      <c r="G7" s="39">
        <f>IF(F19=0, "-", F7/F19)</f>
        <v>5.1470588235294115E-2</v>
      </c>
      <c r="H7" s="65">
        <v>4</v>
      </c>
      <c r="I7" s="21">
        <f>IF(H19=0, "-", H7/H19)</f>
        <v>2.9629629629629631E-2</v>
      </c>
      <c r="J7" s="20" t="str">
        <f t="shared" ref="J7:J17" si="0">IF(D7=0, "-", IF((B7-D7)/D7&lt;10, (B7-D7)/D7, "&gt;999%"))</f>
        <v>-</v>
      </c>
      <c r="K7" s="21">
        <f t="shared" ref="K7:K17" si="1">IF(H7=0, "-", IF((F7-H7)/H7&lt;10, (F7-H7)/H7, "&gt;999%"))</f>
        <v>0.75</v>
      </c>
    </row>
    <row r="8" spans="1:11" x14ac:dyDescent="0.25">
      <c r="A8" s="7" t="s">
        <v>43</v>
      </c>
      <c r="B8" s="65">
        <v>3</v>
      </c>
      <c r="C8" s="39">
        <f>IF(B19=0, "-", B8/B19)</f>
        <v>0.17647058823529413</v>
      </c>
      <c r="D8" s="65">
        <v>0</v>
      </c>
      <c r="E8" s="21">
        <f>IF(D19=0, "-", D8/D19)</f>
        <v>0</v>
      </c>
      <c r="F8" s="81">
        <v>7</v>
      </c>
      <c r="G8" s="39">
        <f>IF(F19=0, "-", F8/F19)</f>
        <v>5.1470588235294115E-2</v>
      </c>
      <c r="H8" s="65">
        <v>3</v>
      </c>
      <c r="I8" s="21">
        <f>IF(H19=0, "-", H8/H19)</f>
        <v>2.2222222222222223E-2</v>
      </c>
      <c r="J8" s="20" t="str">
        <f t="shared" si="0"/>
        <v>-</v>
      </c>
      <c r="K8" s="21">
        <f t="shared" si="1"/>
        <v>1.3333333333333333</v>
      </c>
    </row>
    <row r="9" spans="1:11" x14ac:dyDescent="0.25">
      <c r="A9" s="7" t="s">
        <v>44</v>
      </c>
      <c r="B9" s="65">
        <v>0</v>
      </c>
      <c r="C9" s="39">
        <f>IF(B19=0, "-", B9/B19)</f>
        <v>0</v>
      </c>
      <c r="D9" s="65">
        <v>0</v>
      </c>
      <c r="E9" s="21">
        <f>IF(D19=0, "-", D9/D19)</f>
        <v>0</v>
      </c>
      <c r="F9" s="81">
        <v>10</v>
      </c>
      <c r="G9" s="39">
        <f>IF(F19=0, "-", F9/F19)</f>
        <v>7.3529411764705885E-2</v>
      </c>
      <c r="H9" s="65">
        <v>11</v>
      </c>
      <c r="I9" s="21">
        <f>IF(H19=0, "-", H9/H19)</f>
        <v>8.1481481481481488E-2</v>
      </c>
      <c r="J9" s="20" t="str">
        <f t="shared" si="0"/>
        <v>-</v>
      </c>
      <c r="K9" s="21">
        <f t="shared" si="1"/>
        <v>-9.0909090909090912E-2</v>
      </c>
    </row>
    <row r="10" spans="1:11" x14ac:dyDescent="0.25">
      <c r="A10" s="7" t="s">
        <v>47</v>
      </c>
      <c r="B10" s="65">
        <v>0</v>
      </c>
      <c r="C10" s="39">
        <f>IF(B19=0, "-", B10/B19)</f>
        <v>0</v>
      </c>
      <c r="D10" s="65">
        <v>0</v>
      </c>
      <c r="E10" s="21">
        <f>IF(D19=0, "-", D10/D19)</f>
        <v>0</v>
      </c>
      <c r="F10" s="81">
        <v>4</v>
      </c>
      <c r="G10" s="39">
        <f>IF(F19=0, "-", F10/F19)</f>
        <v>2.9411764705882353E-2</v>
      </c>
      <c r="H10" s="65">
        <v>6</v>
      </c>
      <c r="I10" s="21">
        <f>IF(H19=0, "-", H10/H19)</f>
        <v>4.4444444444444446E-2</v>
      </c>
      <c r="J10" s="20" t="str">
        <f t="shared" si="0"/>
        <v>-</v>
      </c>
      <c r="K10" s="21">
        <f t="shared" si="1"/>
        <v>-0.33333333333333331</v>
      </c>
    </row>
    <row r="11" spans="1:11" x14ac:dyDescent="0.25">
      <c r="A11" s="7" t="s">
        <v>50</v>
      </c>
      <c r="B11" s="65">
        <v>0</v>
      </c>
      <c r="C11" s="39">
        <f>IF(B19=0, "-", B11/B19)</f>
        <v>0</v>
      </c>
      <c r="D11" s="65">
        <v>0</v>
      </c>
      <c r="E11" s="21">
        <f>IF(D19=0, "-", D11/D19)</f>
        <v>0</v>
      </c>
      <c r="F11" s="81">
        <v>1</v>
      </c>
      <c r="G11" s="39">
        <f>IF(F19=0, "-", F11/F19)</f>
        <v>7.3529411764705881E-3</v>
      </c>
      <c r="H11" s="65">
        <v>0</v>
      </c>
      <c r="I11" s="21">
        <f>IF(H19=0, "-", H11/H19)</f>
        <v>0</v>
      </c>
      <c r="J11" s="20" t="str">
        <f t="shared" si="0"/>
        <v>-</v>
      </c>
      <c r="K11" s="21" t="str">
        <f t="shared" si="1"/>
        <v>-</v>
      </c>
    </row>
    <row r="12" spans="1:11" x14ac:dyDescent="0.25">
      <c r="A12" s="7" t="s">
        <v>51</v>
      </c>
      <c r="B12" s="65">
        <v>7</v>
      </c>
      <c r="C12" s="39">
        <f>IF(B19=0, "-", B12/B19)</f>
        <v>0.41176470588235292</v>
      </c>
      <c r="D12" s="65">
        <v>14</v>
      </c>
      <c r="E12" s="21">
        <f>IF(D19=0, "-", D12/D19)</f>
        <v>0.82352941176470584</v>
      </c>
      <c r="F12" s="81">
        <v>50</v>
      </c>
      <c r="G12" s="39">
        <f>IF(F19=0, "-", F12/F19)</f>
        <v>0.36764705882352944</v>
      </c>
      <c r="H12" s="65">
        <v>74</v>
      </c>
      <c r="I12" s="21">
        <f>IF(H19=0, "-", H12/H19)</f>
        <v>0.54814814814814816</v>
      </c>
      <c r="J12" s="20">
        <f t="shared" si="0"/>
        <v>-0.5</v>
      </c>
      <c r="K12" s="21">
        <f t="shared" si="1"/>
        <v>-0.32432432432432434</v>
      </c>
    </row>
    <row r="13" spans="1:11" x14ac:dyDescent="0.25">
      <c r="A13" s="7" t="s">
        <v>57</v>
      </c>
      <c r="B13" s="65">
        <v>2</v>
      </c>
      <c r="C13" s="39">
        <f>IF(B19=0, "-", B13/B19)</f>
        <v>0.11764705882352941</v>
      </c>
      <c r="D13" s="65">
        <v>1</v>
      </c>
      <c r="E13" s="21">
        <f>IF(D19=0, "-", D13/D19)</f>
        <v>5.8823529411764705E-2</v>
      </c>
      <c r="F13" s="81">
        <v>22</v>
      </c>
      <c r="G13" s="39">
        <f>IF(F19=0, "-", F13/F19)</f>
        <v>0.16176470588235295</v>
      </c>
      <c r="H13" s="65">
        <v>18</v>
      </c>
      <c r="I13" s="21">
        <f>IF(H19=0, "-", H13/H19)</f>
        <v>0.13333333333333333</v>
      </c>
      <c r="J13" s="20">
        <f t="shared" si="0"/>
        <v>1</v>
      </c>
      <c r="K13" s="21">
        <f t="shared" si="1"/>
        <v>0.22222222222222221</v>
      </c>
    </row>
    <row r="14" spans="1:11" x14ac:dyDescent="0.25">
      <c r="A14" s="7" t="s">
        <v>63</v>
      </c>
      <c r="B14" s="65">
        <v>0</v>
      </c>
      <c r="C14" s="39">
        <f>IF(B19=0, "-", B14/B19)</f>
        <v>0</v>
      </c>
      <c r="D14" s="65">
        <v>2</v>
      </c>
      <c r="E14" s="21">
        <f>IF(D19=0, "-", D14/D19)</f>
        <v>0.11764705882352941</v>
      </c>
      <c r="F14" s="81">
        <v>7</v>
      </c>
      <c r="G14" s="39">
        <f>IF(F19=0, "-", F14/F19)</f>
        <v>5.1470588235294115E-2</v>
      </c>
      <c r="H14" s="65">
        <v>6</v>
      </c>
      <c r="I14" s="21">
        <f>IF(H19=0, "-", H14/H19)</f>
        <v>4.4444444444444446E-2</v>
      </c>
      <c r="J14" s="20">
        <f t="shared" si="0"/>
        <v>-1</v>
      </c>
      <c r="K14" s="21">
        <f t="shared" si="1"/>
        <v>0.16666666666666666</v>
      </c>
    </row>
    <row r="15" spans="1:11" x14ac:dyDescent="0.25">
      <c r="A15" s="7" t="s">
        <v>68</v>
      </c>
      <c r="B15" s="65">
        <v>0</v>
      </c>
      <c r="C15" s="39">
        <f>IF(B19=0, "-", B15/B19)</f>
        <v>0</v>
      </c>
      <c r="D15" s="65">
        <v>0</v>
      </c>
      <c r="E15" s="21">
        <f>IF(D19=0, "-", D15/D19)</f>
        <v>0</v>
      </c>
      <c r="F15" s="81">
        <v>1</v>
      </c>
      <c r="G15" s="39">
        <f>IF(F19=0, "-", F15/F19)</f>
        <v>7.3529411764705881E-3</v>
      </c>
      <c r="H15" s="65">
        <v>0</v>
      </c>
      <c r="I15" s="21">
        <f>IF(H19=0, "-", H15/H19)</f>
        <v>0</v>
      </c>
      <c r="J15" s="20" t="str">
        <f t="shared" si="0"/>
        <v>-</v>
      </c>
      <c r="K15" s="21" t="str">
        <f t="shared" si="1"/>
        <v>-</v>
      </c>
    </row>
    <row r="16" spans="1:11" x14ac:dyDescent="0.25">
      <c r="A16" s="7" t="s">
        <v>72</v>
      </c>
      <c r="B16" s="65">
        <v>3</v>
      </c>
      <c r="C16" s="39">
        <f>IF(B19=0, "-", B16/B19)</f>
        <v>0.17647058823529413</v>
      </c>
      <c r="D16" s="65">
        <v>0</v>
      </c>
      <c r="E16" s="21">
        <f>IF(D19=0, "-", D16/D19)</f>
        <v>0</v>
      </c>
      <c r="F16" s="81">
        <v>6</v>
      </c>
      <c r="G16" s="39">
        <f>IF(F19=0, "-", F16/F19)</f>
        <v>4.4117647058823532E-2</v>
      </c>
      <c r="H16" s="65">
        <v>4</v>
      </c>
      <c r="I16" s="21">
        <f>IF(H19=0, "-", H16/H19)</f>
        <v>2.9629629629629631E-2</v>
      </c>
      <c r="J16" s="20" t="str">
        <f t="shared" si="0"/>
        <v>-</v>
      </c>
      <c r="K16" s="21">
        <f t="shared" si="1"/>
        <v>0.5</v>
      </c>
    </row>
    <row r="17" spans="1:11" x14ac:dyDescent="0.25">
      <c r="A17" s="7" t="s">
        <v>79</v>
      </c>
      <c r="B17" s="65">
        <v>1</v>
      </c>
      <c r="C17" s="39">
        <f>IF(B19=0, "-", B17/B19)</f>
        <v>5.8823529411764705E-2</v>
      </c>
      <c r="D17" s="65">
        <v>0</v>
      </c>
      <c r="E17" s="21">
        <f>IF(D19=0, "-", D17/D19)</f>
        <v>0</v>
      </c>
      <c r="F17" s="81">
        <v>21</v>
      </c>
      <c r="G17" s="39">
        <f>IF(F19=0, "-", F17/F19)</f>
        <v>0.15441176470588236</v>
      </c>
      <c r="H17" s="65">
        <v>9</v>
      </c>
      <c r="I17" s="21">
        <f>IF(H19=0, "-", H17/H19)</f>
        <v>6.6666666666666666E-2</v>
      </c>
      <c r="J17" s="20" t="str">
        <f t="shared" si="0"/>
        <v>-</v>
      </c>
      <c r="K17" s="21">
        <f t="shared" si="1"/>
        <v>1.3333333333333333</v>
      </c>
    </row>
    <row r="18" spans="1:11" x14ac:dyDescent="0.25">
      <c r="A18" s="2"/>
      <c r="B18" s="68"/>
      <c r="C18" s="33"/>
      <c r="D18" s="68"/>
      <c r="E18" s="6"/>
      <c r="F18" s="82"/>
      <c r="G18" s="33"/>
      <c r="H18" s="68"/>
      <c r="I18" s="6"/>
      <c r="J18" s="5"/>
      <c r="K18" s="6"/>
    </row>
    <row r="19" spans="1:11" s="43" customFormat="1" ht="13" x14ac:dyDescent="0.3">
      <c r="A19" s="162" t="s">
        <v>541</v>
      </c>
      <c r="B19" s="71">
        <f>SUM(B7:B18)</f>
        <v>17</v>
      </c>
      <c r="C19" s="40">
        <v>1</v>
      </c>
      <c r="D19" s="71">
        <f>SUM(D7:D18)</f>
        <v>17</v>
      </c>
      <c r="E19" s="41">
        <v>1</v>
      </c>
      <c r="F19" s="77">
        <f>SUM(F7:F18)</f>
        <v>136</v>
      </c>
      <c r="G19" s="42">
        <v>1</v>
      </c>
      <c r="H19" s="71">
        <f>SUM(H7:H18)</f>
        <v>135</v>
      </c>
      <c r="I19" s="41">
        <v>1</v>
      </c>
      <c r="J19" s="37">
        <f>IF(D19=0, "-", (B19-D19)/D19)</f>
        <v>0</v>
      </c>
      <c r="K19" s="38">
        <f>IF(H19=0, "-", (F19-H19)/H19)</f>
        <v>7.4074074074074077E-3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75"/>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222</v>
      </c>
      <c r="B8" s="143">
        <v>1</v>
      </c>
      <c r="C8" s="144">
        <v>1</v>
      </c>
      <c r="D8" s="143">
        <v>8</v>
      </c>
      <c r="E8" s="144">
        <v>7</v>
      </c>
      <c r="F8" s="145"/>
      <c r="G8" s="143">
        <f>B8-C8</f>
        <v>0</v>
      </c>
      <c r="H8" s="144">
        <f>D8-E8</f>
        <v>1</v>
      </c>
      <c r="I8" s="151">
        <f>IF(C8=0, "-", IF(G8/C8&lt;10, G8/C8, "&gt;999%"))</f>
        <v>0</v>
      </c>
      <c r="J8" s="152">
        <f>IF(E8=0, "-", IF(H8/E8&lt;10, H8/E8, "&gt;999%"))</f>
        <v>0.14285714285714285</v>
      </c>
    </row>
    <row r="9" spans="1:10" x14ac:dyDescent="0.25">
      <c r="A9" s="158" t="s">
        <v>365</v>
      </c>
      <c r="B9" s="65">
        <v>0</v>
      </c>
      <c r="C9" s="66">
        <v>1</v>
      </c>
      <c r="D9" s="65">
        <v>5</v>
      </c>
      <c r="E9" s="66">
        <v>11</v>
      </c>
      <c r="F9" s="67"/>
      <c r="G9" s="65">
        <f>B9-C9</f>
        <v>-1</v>
      </c>
      <c r="H9" s="66">
        <f>D9-E9</f>
        <v>-6</v>
      </c>
      <c r="I9" s="20">
        <f>IF(C9=0, "-", IF(G9/C9&lt;10, G9/C9, "&gt;999%"))</f>
        <v>-1</v>
      </c>
      <c r="J9" s="21">
        <f>IF(E9=0, "-", IF(H9/E9&lt;10, H9/E9, "&gt;999%"))</f>
        <v>-0.54545454545454541</v>
      </c>
    </row>
    <row r="10" spans="1:10" x14ac:dyDescent="0.25">
      <c r="A10" s="158" t="s">
        <v>328</v>
      </c>
      <c r="B10" s="65">
        <v>0</v>
      </c>
      <c r="C10" s="66">
        <v>0</v>
      </c>
      <c r="D10" s="65">
        <v>10</v>
      </c>
      <c r="E10" s="66">
        <v>0</v>
      </c>
      <c r="F10" s="67"/>
      <c r="G10" s="65">
        <f>B10-C10</f>
        <v>0</v>
      </c>
      <c r="H10" s="66">
        <f>D10-E10</f>
        <v>10</v>
      </c>
      <c r="I10" s="20" t="str">
        <f>IF(C10=0, "-", IF(G10/C10&lt;10, G10/C10, "&gt;999%"))</f>
        <v>-</v>
      </c>
      <c r="J10" s="21" t="str">
        <f>IF(E10=0, "-", IF(H10/E10&lt;10, H10/E10, "&gt;999%"))</f>
        <v>-</v>
      </c>
    </row>
    <row r="11" spans="1:10" s="160" customFormat="1" ht="13" x14ac:dyDescent="0.3">
      <c r="A11" s="178" t="s">
        <v>547</v>
      </c>
      <c r="B11" s="71">
        <v>1</v>
      </c>
      <c r="C11" s="72">
        <v>2</v>
      </c>
      <c r="D11" s="71">
        <v>23</v>
      </c>
      <c r="E11" s="72">
        <v>18</v>
      </c>
      <c r="F11" s="73"/>
      <c r="G11" s="71">
        <f>B11-C11</f>
        <v>-1</v>
      </c>
      <c r="H11" s="72">
        <f>D11-E11</f>
        <v>5</v>
      </c>
      <c r="I11" s="37">
        <f>IF(C11=0, "-", IF(G11/C11&lt;10, G11/C11, "&gt;999%"))</f>
        <v>-0.5</v>
      </c>
      <c r="J11" s="38">
        <f>IF(E11=0, "-", IF(H11/E11&lt;10, H11/E11, "&gt;999%"))</f>
        <v>0.27777777777777779</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187</v>
      </c>
      <c r="B14" s="65">
        <v>1</v>
      </c>
      <c r="C14" s="66">
        <v>2</v>
      </c>
      <c r="D14" s="65">
        <v>6</v>
      </c>
      <c r="E14" s="66">
        <v>7</v>
      </c>
      <c r="F14" s="67"/>
      <c r="G14" s="65">
        <f t="shared" ref="G14:G30" si="0">B14-C14</f>
        <v>-1</v>
      </c>
      <c r="H14" s="66">
        <f t="shared" ref="H14:H30" si="1">D14-E14</f>
        <v>-1</v>
      </c>
      <c r="I14" s="20">
        <f t="shared" ref="I14:I30" si="2">IF(C14=0, "-", IF(G14/C14&lt;10, G14/C14, "&gt;999%"))</f>
        <v>-0.5</v>
      </c>
      <c r="J14" s="21">
        <f t="shared" ref="J14:J30" si="3">IF(E14=0, "-", IF(H14/E14&lt;10, H14/E14, "&gt;999%"))</f>
        <v>-0.14285714285714285</v>
      </c>
    </row>
    <row r="15" spans="1:10" x14ac:dyDescent="0.25">
      <c r="A15" s="158" t="s">
        <v>200</v>
      </c>
      <c r="B15" s="65">
        <v>6</v>
      </c>
      <c r="C15" s="66">
        <v>10</v>
      </c>
      <c r="D15" s="65">
        <v>50</v>
      </c>
      <c r="E15" s="66">
        <v>34</v>
      </c>
      <c r="F15" s="67"/>
      <c r="G15" s="65">
        <f t="shared" si="0"/>
        <v>-4</v>
      </c>
      <c r="H15" s="66">
        <f t="shared" si="1"/>
        <v>16</v>
      </c>
      <c r="I15" s="20">
        <f t="shared" si="2"/>
        <v>-0.4</v>
      </c>
      <c r="J15" s="21">
        <f t="shared" si="3"/>
        <v>0.47058823529411764</v>
      </c>
    </row>
    <row r="16" spans="1:10" x14ac:dyDescent="0.25">
      <c r="A16" s="158" t="s">
        <v>223</v>
      </c>
      <c r="B16" s="65">
        <v>2</v>
      </c>
      <c r="C16" s="66">
        <v>1</v>
      </c>
      <c r="D16" s="65">
        <v>12</v>
      </c>
      <c r="E16" s="66">
        <v>10</v>
      </c>
      <c r="F16" s="67"/>
      <c r="G16" s="65">
        <f t="shared" si="0"/>
        <v>1</v>
      </c>
      <c r="H16" s="66">
        <f t="shared" si="1"/>
        <v>2</v>
      </c>
      <c r="I16" s="20">
        <f t="shared" si="2"/>
        <v>1</v>
      </c>
      <c r="J16" s="21">
        <f t="shared" si="3"/>
        <v>0.2</v>
      </c>
    </row>
    <row r="17" spans="1:10" x14ac:dyDescent="0.25">
      <c r="A17" s="158" t="s">
        <v>280</v>
      </c>
      <c r="B17" s="65">
        <v>0</v>
      </c>
      <c r="C17" s="66">
        <v>0</v>
      </c>
      <c r="D17" s="65">
        <v>3</v>
      </c>
      <c r="E17" s="66">
        <v>3</v>
      </c>
      <c r="F17" s="67"/>
      <c r="G17" s="65">
        <f t="shared" si="0"/>
        <v>0</v>
      </c>
      <c r="H17" s="66">
        <f t="shared" si="1"/>
        <v>0</v>
      </c>
      <c r="I17" s="20" t="str">
        <f t="shared" si="2"/>
        <v>-</v>
      </c>
      <c r="J17" s="21">
        <f t="shared" si="3"/>
        <v>0</v>
      </c>
    </row>
    <row r="18" spans="1:10" x14ac:dyDescent="0.25">
      <c r="A18" s="158" t="s">
        <v>224</v>
      </c>
      <c r="B18" s="65">
        <v>2</v>
      </c>
      <c r="C18" s="66">
        <v>0</v>
      </c>
      <c r="D18" s="65">
        <v>12</v>
      </c>
      <c r="E18" s="66">
        <v>5</v>
      </c>
      <c r="F18" s="67"/>
      <c r="G18" s="65">
        <f t="shared" si="0"/>
        <v>2</v>
      </c>
      <c r="H18" s="66">
        <f t="shared" si="1"/>
        <v>7</v>
      </c>
      <c r="I18" s="20" t="str">
        <f t="shared" si="2"/>
        <v>-</v>
      </c>
      <c r="J18" s="21">
        <f t="shared" si="3"/>
        <v>1.4</v>
      </c>
    </row>
    <row r="19" spans="1:10" x14ac:dyDescent="0.25">
      <c r="A19" s="158" t="s">
        <v>243</v>
      </c>
      <c r="B19" s="65">
        <v>0</v>
      </c>
      <c r="C19" s="66">
        <v>0</v>
      </c>
      <c r="D19" s="65">
        <v>3</v>
      </c>
      <c r="E19" s="66">
        <v>1</v>
      </c>
      <c r="F19" s="67"/>
      <c r="G19" s="65">
        <f t="shared" si="0"/>
        <v>0</v>
      </c>
      <c r="H19" s="66">
        <f t="shared" si="1"/>
        <v>2</v>
      </c>
      <c r="I19" s="20" t="str">
        <f t="shared" si="2"/>
        <v>-</v>
      </c>
      <c r="J19" s="21">
        <f t="shared" si="3"/>
        <v>2</v>
      </c>
    </row>
    <row r="20" spans="1:10" x14ac:dyDescent="0.25">
      <c r="A20" s="158" t="s">
        <v>244</v>
      </c>
      <c r="B20" s="65">
        <v>0</v>
      </c>
      <c r="C20" s="66">
        <v>0</v>
      </c>
      <c r="D20" s="65">
        <v>1</v>
      </c>
      <c r="E20" s="66">
        <v>0</v>
      </c>
      <c r="F20" s="67"/>
      <c r="G20" s="65">
        <f t="shared" si="0"/>
        <v>0</v>
      </c>
      <c r="H20" s="66">
        <f t="shared" si="1"/>
        <v>1</v>
      </c>
      <c r="I20" s="20" t="str">
        <f t="shared" si="2"/>
        <v>-</v>
      </c>
      <c r="J20" s="21" t="str">
        <f t="shared" si="3"/>
        <v>-</v>
      </c>
    </row>
    <row r="21" spans="1:10" x14ac:dyDescent="0.25">
      <c r="A21" s="158" t="s">
        <v>252</v>
      </c>
      <c r="B21" s="65">
        <v>0</v>
      </c>
      <c r="C21" s="66">
        <v>0</v>
      </c>
      <c r="D21" s="65">
        <v>0</v>
      </c>
      <c r="E21" s="66">
        <v>1</v>
      </c>
      <c r="F21" s="67"/>
      <c r="G21" s="65">
        <f t="shared" si="0"/>
        <v>0</v>
      </c>
      <c r="H21" s="66">
        <f t="shared" si="1"/>
        <v>-1</v>
      </c>
      <c r="I21" s="20" t="str">
        <f t="shared" si="2"/>
        <v>-</v>
      </c>
      <c r="J21" s="21">
        <f t="shared" si="3"/>
        <v>-1</v>
      </c>
    </row>
    <row r="22" spans="1:10" x14ac:dyDescent="0.25">
      <c r="A22" s="158" t="s">
        <v>406</v>
      </c>
      <c r="B22" s="65">
        <v>0</v>
      </c>
      <c r="C22" s="66">
        <v>0</v>
      </c>
      <c r="D22" s="65">
        <v>2</v>
      </c>
      <c r="E22" s="66">
        <v>1</v>
      </c>
      <c r="F22" s="67"/>
      <c r="G22" s="65">
        <f t="shared" si="0"/>
        <v>0</v>
      </c>
      <c r="H22" s="66">
        <f t="shared" si="1"/>
        <v>1</v>
      </c>
      <c r="I22" s="20" t="str">
        <f t="shared" si="2"/>
        <v>-</v>
      </c>
      <c r="J22" s="21">
        <f t="shared" si="3"/>
        <v>1</v>
      </c>
    </row>
    <row r="23" spans="1:10" x14ac:dyDescent="0.25">
      <c r="A23" s="158" t="s">
        <v>245</v>
      </c>
      <c r="B23" s="65">
        <v>1</v>
      </c>
      <c r="C23" s="66">
        <v>0</v>
      </c>
      <c r="D23" s="65">
        <v>8</v>
      </c>
      <c r="E23" s="66">
        <v>0</v>
      </c>
      <c r="F23" s="67"/>
      <c r="G23" s="65">
        <f t="shared" si="0"/>
        <v>1</v>
      </c>
      <c r="H23" s="66">
        <f t="shared" si="1"/>
        <v>8</v>
      </c>
      <c r="I23" s="20" t="str">
        <f t="shared" si="2"/>
        <v>-</v>
      </c>
      <c r="J23" s="21" t="str">
        <f t="shared" si="3"/>
        <v>-</v>
      </c>
    </row>
    <row r="24" spans="1:10" x14ac:dyDescent="0.25">
      <c r="A24" s="158" t="s">
        <v>329</v>
      </c>
      <c r="B24" s="65">
        <v>3</v>
      </c>
      <c r="C24" s="66">
        <v>2</v>
      </c>
      <c r="D24" s="65">
        <v>22</v>
      </c>
      <c r="E24" s="66">
        <v>13</v>
      </c>
      <c r="F24" s="67"/>
      <c r="G24" s="65">
        <f t="shared" si="0"/>
        <v>1</v>
      </c>
      <c r="H24" s="66">
        <f t="shared" si="1"/>
        <v>9</v>
      </c>
      <c r="I24" s="20">
        <f t="shared" si="2"/>
        <v>0.5</v>
      </c>
      <c r="J24" s="21">
        <f t="shared" si="3"/>
        <v>0.69230769230769229</v>
      </c>
    </row>
    <row r="25" spans="1:10" x14ac:dyDescent="0.25">
      <c r="A25" s="158" t="s">
        <v>330</v>
      </c>
      <c r="B25" s="65">
        <v>7</v>
      </c>
      <c r="C25" s="66">
        <v>12</v>
      </c>
      <c r="D25" s="65">
        <v>61</v>
      </c>
      <c r="E25" s="66">
        <v>56</v>
      </c>
      <c r="F25" s="67"/>
      <c r="G25" s="65">
        <f t="shared" si="0"/>
        <v>-5</v>
      </c>
      <c r="H25" s="66">
        <f t="shared" si="1"/>
        <v>5</v>
      </c>
      <c r="I25" s="20">
        <f t="shared" si="2"/>
        <v>-0.41666666666666669</v>
      </c>
      <c r="J25" s="21">
        <f t="shared" si="3"/>
        <v>8.9285714285714288E-2</v>
      </c>
    </row>
    <row r="26" spans="1:10" x14ac:dyDescent="0.25">
      <c r="A26" s="158" t="s">
        <v>366</v>
      </c>
      <c r="B26" s="65">
        <v>4</v>
      </c>
      <c r="C26" s="66">
        <v>2</v>
      </c>
      <c r="D26" s="65">
        <v>51</v>
      </c>
      <c r="E26" s="66">
        <v>44</v>
      </c>
      <c r="F26" s="67"/>
      <c r="G26" s="65">
        <f t="shared" si="0"/>
        <v>2</v>
      </c>
      <c r="H26" s="66">
        <f t="shared" si="1"/>
        <v>7</v>
      </c>
      <c r="I26" s="20">
        <f t="shared" si="2"/>
        <v>1</v>
      </c>
      <c r="J26" s="21">
        <f t="shared" si="3"/>
        <v>0.15909090909090909</v>
      </c>
    </row>
    <row r="27" spans="1:10" x14ac:dyDescent="0.25">
      <c r="A27" s="158" t="s">
        <v>407</v>
      </c>
      <c r="B27" s="65">
        <v>2</v>
      </c>
      <c r="C27" s="66">
        <v>0</v>
      </c>
      <c r="D27" s="65">
        <v>17</v>
      </c>
      <c r="E27" s="66">
        <v>7</v>
      </c>
      <c r="F27" s="67"/>
      <c r="G27" s="65">
        <f t="shared" si="0"/>
        <v>2</v>
      </c>
      <c r="H27" s="66">
        <f t="shared" si="1"/>
        <v>10</v>
      </c>
      <c r="I27" s="20" t="str">
        <f t="shared" si="2"/>
        <v>-</v>
      </c>
      <c r="J27" s="21">
        <f t="shared" si="3"/>
        <v>1.4285714285714286</v>
      </c>
    </row>
    <row r="28" spans="1:10" x14ac:dyDescent="0.25">
      <c r="A28" s="158" t="s">
        <v>408</v>
      </c>
      <c r="B28" s="65">
        <v>1</v>
      </c>
      <c r="C28" s="66">
        <v>1</v>
      </c>
      <c r="D28" s="65">
        <v>6</v>
      </c>
      <c r="E28" s="66">
        <v>4</v>
      </c>
      <c r="F28" s="67"/>
      <c r="G28" s="65">
        <f t="shared" si="0"/>
        <v>0</v>
      </c>
      <c r="H28" s="66">
        <f t="shared" si="1"/>
        <v>2</v>
      </c>
      <c r="I28" s="20">
        <f t="shared" si="2"/>
        <v>0</v>
      </c>
      <c r="J28" s="21">
        <f t="shared" si="3"/>
        <v>0.5</v>
      </c>
    </row>
    <row r="29" spans="1:10" x14ac:dyDescent="0.25">
      <c r="A29" s="158" t="s">
        <v>281</v>
      </c>
      <c r="B29" s="65">
        <v>0</v>
      </c>
      <c r="C29" s="66">
        <v>2</v>
      </c>
      <c r="D29" s="65">
        <v>2</v>
      </c>
      <c r="E29" s="66">
        <v>3</v>
      </c>
      <c r="F29" s="67"/>
      <c r="G29" s="65">
        <f t="shared" si="0"/>
        <v>-2</v>
      </c>
      <c r="H29" s="66">
        <f t="shared" si="1"/>
        <v>-1</v>
      </c>
      <c r="I29" s="20">
        <f t="shared" si="2"/>
        <v>-1</v>
      </c>
      <c r="J29" s="21">
        <f t="shared" si="3"/>
        <v>-0.33333333333333331</v>
      </c>
    </row>
    <row r="30" spans="1:10" s="160" customFormat="1" ht="13" x14ac:dyDescent="0.3">
      <c r="A30" s="178" t="s">
        <v>548</v>
      </c>
      <c r="B30" s="71">
        <v>29</v>
      </c>
      <c r="C30" s="72">
        <v>32</v>
      </c>
      <c r="D30" s="71">
        <v>256</v>
      </c>
      <c r="E30" s="72">
        <v>189</v>
      </c>
      <c r="F30" s="73"/>
      <c r="G30" s="71">
        <f t="shared" si="0"/>
        <v>-3</v>
      </c>
      <c r="H30" s="72">
        <f t="shared" si="1"/>
        <v>67</v>
      </c>
      <c r="I30" s="37">
        <f t="shared" si="2"/>
        <v>-9.375E-2</v>
      </c>
      <c r="J30" s="38">
        <f t="shared" si="3"/>
        <v>0.35449735449735448</v>
      </c>
    </row>
    <row r="31" spans="1:10" x14ac:dyDescent="0.25">
      <c r="A31" s="177"/>
      <c r="B31" s="143"/>
      <c r="C31" s="144"/>
      <c r="D31" s="143"/>
      <c r="E31" s="144"/>
      <c r="F31" s="145"/>
      <c r="G31" s="143"/>
      <c r="H31" s="144"/>
      <c r="I31" s="151"/>
      <c r="J31" s="152"/>
    </row>
    <row r="32" spans="1:10" s="139" customFormat="1" ht="13" x14ac:dyDescent="0.3">
      <c r="A32" s="159" t="s">
        <v>33</v>
      </c>
      <c r="B32" s="65"/>
      <c r="C32" s="66"/>
      <c r="D32" s="65"/>
      <c r="E32" s="66"/>
      <c r="F32" s="67"/>
      <c r="G32" s="65"/>
      <c r="H32" s="66"/>
      <c r="I32" s="20"/>
      <c r="J32" s="21"/>
    </row>
    <row r="33" spans="1:10" x14ac:dyDescent="0.25">
      <c r="A33" s="158" t="s">
        <v>433</v>
      </c>
      <c r="B33" s="65">
        <v>0</v>
      </c>
      <c r="C33" s="66">
        <v>0</v>
      </c>
      <c r="D33" s="65">
        <v>0</v>
      </c>
      <c r="E33" s="66">
        <v>1</v>
      </c>
      <c r="F33" s="67"/>
      <c r="G33" s="65">
        <f>B33-C33</f>
        <v>0</v>
      </c>
      <c r="H33" s="66">
        <f>D33-E33</f>
        <v>-1</v>
      </c>
      <c r="I33" s="20" t="str">
        <f>IF(C33=0, "-", IF(G33/C33&lt;10, G33/C33, "&gt;999%"))</f>
        <v>-</v>
      </c>
      <c r="J33" s="21">
        <f>IF(E33=0, "-", IF(H33/E33&lt;10, H33/E33, "&gt;999%"))</f>
        <v>-1</v>
      </c>
    </row>
    <row r="34" spans="1:10" s="160" customFormat="1" ht="13" x14ac:dyDescent="0.3">
      <c r="A34" s="178" t="s">
        <v>549</v>
      </c>
      <c r="B34" s="71">
        <v>0</v>
      </c>
      <c r="C34" s="72">
        <v>0</v>
      </c>
      <c r="D34" s="71">
        <v>0</v>
      </c>
      <c r="E34" s="72">
        <v>1</v>
      </c>
      <c r="F34" s="73"/>
      <c r="G34" s="71">
        <f>B34-C34</f>
        <v>0</v>
      </c>
      <c r="H34" s="72">
        <f>D34-E34</f>
        <v>-1</v>
      </c>
      <c r="I34" s="37" t="str">
        <f>IF(C34=0, "-", IF(G34/C34&lt;10, G34/C34, "&gt;999%"))</f>
        <v>-</v>
      </c>
      <c r="J34" s="38">
        <f>IF(E34=0, "-", IF(H34/E34&lt;10, H34/E34, "&gt;999%"))</f>
        <v>-1</v>
      </c>
    </row>
    <row r="35" spans="1:10" x14ac:dyDescent="0.25">
      <c r="A35" s="177"/>
      <c r="B35" s="143"/>
      <c r="C35" s="144"/>
      <c r="D35" s="143"/>
      <c r="E35" s="144"/>
      <c r="F35" s="145"/>
      <c r="G35" s="143"/>
      <c r="H35" s="144"/>
      <c r="I35" s="151"/>
      <c r="J35" s="152"/>
    </row>
    <row r="36" spans="1:10" s="139" customFormat="1" ht="13" x14ac:dyDescent="0.3">
      <c r="A36" s="159" t="s">
        <v>34</v>
      </c>
      <c r="B36" s="65"/>
      <c r="C36" s="66"/>
      <c r="D36" s="65"/>
      <c r="E36" s="66"/>
      <c r="F36" s="67"/>
      <c r="G36" s="65"/>
      <c r="H36" s="66"/>
      <c r="I36" s="20"/>
      <c r="J36" s="21"/>
    </row>
    <row r="37" spans="1:10" x14ac:dyDescent="0.25">
      <c r="A37" s="158" t="s">
        <v>201</v>
      </c>
      <c r="B37" s="65">
        <v>2</v>
      </c>
      <c r="C37" s="66">
        <v>2</v>
      </c>
      <c r="D37" s="65">
        <v>27</v>
      </c>
      <c r="E37" s="66">
        <v>25</v>
      </c>
      <c r="F37" s="67"/>
      <c r="G37" s="65">
        <f t="shared" ref="G37:G58" si="4">B37-C37</f>
        <v>0</v>
      </c>
      <c r="H37" s="66">
        <f t="shared" ref="H37:H58" si="5">D37-E37</f>
        <v>2</v>
      </c>
      <c r="I37" s="20">
        <f t="shared" ref="I37:I58" si="6">IF(C37=0, "-", IF(G37/C37&lt;10, G37/C37, "&gt;999%"))</f>
        <v>0</v>
      </c>
      <c r="J37" s="21">
        <f t="shared" ref="J37:J58" si="7">IF(E37=0, "-", IF(H37/E37&lt;10, H37/E37, "&gt;999%"))</f>
        <v>0.08</v>
      </c>
    </row>
    <row r="38" spans="1:10" x14ac:dyDescent="0.25">
      <c r="A38" s="158" t="s">
        <v>273</v>
      </c>
      <c r="B38" s="65">
        <v>0</v>
      </c>
      <c r="C38" s="66">
        <v>1</v>
      </c>
      <c r="D38" s="65">
        <v>10</v>
      </c>
      <c r="E38" s="66">
        <v>8</v>
      </c>
      <c r="F38" s="67"/>
      <c r="G38" s="65">
        <f t="shared" si="4"/>
        <v>-1</v>
      </c>
      <c r="H38" s="66">
        <f t="shared" si="5"/>
        <v>2</v>
      </c>
      <c r="I38" s="20">
        <f t="shared" si="6"/>
        <v>-1</v>
      </c>
      <c r="J38" s="21">
        <f t="shared" si="7"/>
        <v>0.25</v>
      </c>
    </row>
    <row r="39" spans="1:10" x14ac:dyDescent="0.25">
      <c r="A39" s="158" t="s">
        <v>202</v>
      </c>
      <c r="B39" s="65">
        <v>1</v>
      </c>
      <c r="C39" s="66">
        <v>3</v>
      </c>
      <c r="D39" s="65">
        <v>22</v>
      </c>
      <c r="E39" s="66">
        <v>17</v>
      </c>
      <c r="F39" s="67"/>
      <c r="G39" s="65">
        <f t="shared" si="4"/>
        <v>-2</v>
      </c>
      <c r="H39" s="66">
        <f t="shared" si="5"/>
        <v>5</v>
      </c>
      <c r="I39" s="20">
        <f t="shared" si="6"/>
        <v>-0.66666666666666663</v>
      </c>
      <c r="J39" s="21">
        <f t="shared" si="7"/>
        <v>0.29411764705882354</v>
      </c>
    </row>
    <row r="40" spans="1:10" x14ac:dyDescent="0.25">
      <c r="A40" s="158" t="s">
        <v>225</v>
      </c>
      <c r="B40" s="65">
        <v>5</v>
      </c>
      <c r="C40" s="66">
        <v>7</v>
      </c>
      <c r="D40" s="65">
        <v>42</v>
      </c>
      <c r="E40" s="66">
        <v>39</v>
      </c>
      <c r="F40" s="67"/>
      <c r="G40" s="65">
        <f t="shared" si="4"/>
        <v>-2</v>
      </c>
      <c r="H40" s="66">
        <f t="shared" si="5"/>
        <v>3</v>
      </c>
      <c r="I40" s="20">
        <f t="shared" si="6"/>
        <v>-0.2857142857142857</v>
      </c>
      <c r="J40" s="21">
        <f t="shared" si="7"/>
        <v>7.6923076923076927E-2</v>
      </c>
    </row>
    <row r="41" spans="1:10" x14ac:dyDescent="0.25">
      <c r="A41" s="158" t="s">
        <v>282</v>
      </c>
      <c r="B41" s="65">
        <v>0</v>
      </c>
      <c r="C41" s="66">
        <v>0</v>
      </c>
      <c r="D41" s="65">
        <v>4</v>
      </c>
      <c r="E41" s="66">
        <v>13</v>
      </c>
      <c r="F41" s="67"/>
      <c r="G41" s="65">
        <f t="shared" si="4"/>
        <v>0</v>
      </c>
      <c r="H41" s="66">
        <f t="shared" si="5"/>
        <v>-9</v>
      </c>
      <c r="I41" s="20" t="str">
        <f t="shared" si="6"/>
        <v>-</v>
      </c>
      <c r="J41" s="21">
        <f t="shared" si="7"/>
        <v>-0.69230769230769229</v>
      </c>
    </row>
    <row r="42" spans="1:10" x14ac:dyDescent="0.25">
      <c r="A42" s="158" t="s">
        <v>226</v>
      </c>
      <c r="B42" s="65">
        <v>0</v>
      </c>
      <c r="C42" s="66">
        <v>2</v>
      </c>
      <c r="D42" s="65">
        <v>6</v>
      </c>
      <c r="E42" s="66">
        <v>16</v>
      </c>
      <c r="F42" s="67"/>
      <c r="G42" s="65">
        <f t="shared" si="4"/>
        <v>-2</v>
      </c>
      <c r="H42" s="66">
        <f t="shared" si="5"/>
        <v>-10</v>
      </c>
      <c r="I42" s="20">
        <f t="shared" si="6"/>
        <v>-1</v>
      </c>
      <c r="J42" s="21">
        <f t="shared" si="7"/>
        <v>-0.625</v>
      </c>
    </row>
    <row r="43" spans="1:10" x14ac:dyDescent="0.25">
      <c r="A43" s="158" t="s">
        <v>246</v>
      </c>
      <c r="B43" s="65">
        <v>0</v>
      </c>
      <c r="C43" s="66">
        <v>0</v>
      </c>
      <c r="D43" s="65">
        <v>1</v>
      </c>
      <c r="E43" s="66">
        <v>3</v>
      </c>
      <c r="F43" s="67"/>
      <c r="G43" s="65">
        <f t="shared" si="4"/>
        <v>0</v>
      </c>
      <c r="H43" s="66">
        <f t="shared" si="5"/>
        <v>-2</v>
      </c>
      <c r="I43" s="20" t="str">
        <f t="shared" si="6"/>
        <v>-</v>
      </c>
      <c r="J43" s="21">
        <f t="shared" si="7"/>
        <v>-0.66666666666666663</v>
      </c>
    </row>
    <row r="44" spans="1:10" x14ac:dyDescent="0.25">
      <c r="A44" s="158" t="s">
        <v>253</v>
      </c>
      <c r="B44" s="65">
        <v>0</v>
      </c>
      <c r="C44" s="66">
        <v>0</v>
      </c>
      <c r="D44" s="65">
        <v>2</v>
      </c>
      <c r="E44" s="66">
        <v>1</v>
      </c>
      <c r="F44" s="67"/>
      <c r="G44" s="65">
        <f t="shared" si="4"/>
        <v>0</v>
      </c>
      <c r="H44" s="66">
        <f t="shared" si="5"/>
        <v>1</v>
      </c>
      <c r="I44" s="20" t="str">
        <f t="shared" si="6"/>
        <v>-</v>
      </c>
      <c r="J44" s="21">
        <f t="shared" si="7"/>
        <v>1</v>
      </c>
    </row>
    <row r="45" spans="1:10" x14ac:dyDescent="0.25">
      <c r="A45" s="158" t="s">
        <v>292</v>
      </c>
      <c r="B45" s="65">
        <v>0</v>
      </c>
      <c r="C45" s="66">
        <v>0</v>
      </c>
      <c r="D45" s="65">
        <v>0</v>
      </c>
      <c r="E45" s="66">
        <v>1</v>
      </c>
      <c r="F45" s="67"/>
      <c r="G45" s="65">
        <f t="shared" si="4"/>
        <v>0</v>
      </c>
      <c r="H45" s="66">
        <f t="shared" si="5"/>
        <v>-1</v>
      </c>
      <c r="I45" s="20" t="str">
        <f t="shared" si="6"/>
        <v>-</v>
      </c>
      <c r="J45" s="21">
        <f t="shared" si="7"/>
        <v>-1</v>
      </c>
    </row>
    <row r="46" spans="1:10" x14ac:dyDescent="0.25">
      <c r="A46" s="158" t="s">
        <v>227</v>
      </c>
      <c r="B46" s="65">
        <v>0</v>
      </c>
      <c r="C46" s="66">
        <v>2</v>
      </c>
      <c r="D46" s="65">
        <v>4</v>
      </c>
      <c r="E46" s="66">
        <v>10</v>
      </c>
      <c r="F46" s="67"/>
      <c r="G46" s="65">
        <f t="shared" si="4"/>
        <v>-2</v>
      </c>
      <c r="H46" s="66">
        <f t="shared" si="5"/>
        <v>-6</v>
      </c>
      <c r="I46" s="20">
        <f t="shared" si="6"/>
        <v>-1</v>
      </c>
      <c r="J46" s="21">
        <f t="shared" si="7"/>
        <v>-0.6</v>
      </c>
    </row>
    <row r="47" spans="1:10" x14ac:dyDescent="0.25">
      <c r="A47" s="158" t="s">
        <v>254</v>
      </c>
      <c r="B47" s="65">
        <v>0</v>
      </c>
      <c r="C47" s="66">
        <v>0</v>
      </c>
      <c r="D47" s="65">
        <v>1</v>
      </c>
      <c r="E47" s="66">
        <v>0</v>
      </c>
      <c r="F47" s="67"/>
      <c r="G47" s="65">
        <f t="shared" si="4"/>
        <v>0</v>
      </c>
      <c r="H47" s="66">
        <f t="shared" si="5"/>
        <v>1</v>
      </c>
      <c r="I47" s="20" t="str">
        <f t="shared" si="6"/>
        <v>-</v>
      </c>
      <c r="J47" s="21" t="str">
        <f t="shared" si="7"/>
        <v>-</v>
      </c>
    </row>
    <row r="48" spans="1:10" x14ac:dyDescent="0.25">
      <c r="A48" s="158" t="s">
        <v>409</v>
      </c>
      <c r="B48" s="65">
        <v>1</v>
      </c>
      <c r="C48" s="66">
        <v>0</v>
      </c>
      <c r="D48" s="65">
        <v>12</v>
      </c>
      <c r="E48" s="66">
        <v>8</v>
      </c>
      <c r="F48" s="67"/>
      <c r="G48" s="65">
        <f t="shared" si="4"/>
        <v>1</v>
      </c>
      <c r="H48" s="66">
        <f t="shared" si="5"/>
        <v>4</v>
      </c>
      <c r="I48" s="20" t="str">
        <f t="shared" si="6"/>
        <v>-</v>
      </c>
      <c r="J48" s="21">
        <f t="shared" si="7"/>
        <v>0.5</v>
      </c>
    </row>
    <row r="49" spans="1:10" x14ac:dyDescent="0.25">
      <c r="A49" s="158" t="s">
        <v>331</v>
      </c>
      <c r="B49" s="65">
        <v>12</v>
      </c>
      <c r="C49" s="66">
        <v>0</v>
      </c>
      <c r="D49" s="65">
        <v>58</v>
      </c>
      <c r="E49" s="66">
        <v>32</v>
      </c>
      <c r="F49" s="67"/>
      <c r="G49" s="65">
        <f t="shared" si="4"/>
        <v>12</v>
      </c>
      <c r="H49" s="66">
        <f t="shared" si="5"/>
        <v>26</v>
      </c>
      <c r="I49" s="20" t="str">
        <f t="shared" si="6"/>
        <v>-</v>
      </c>
      <c r="J49" s="21">
        <f t="shared" si="7"/>
        <v>0.8125</v>
      </c>
    </row>
    <row r="50" spans="1:10" x14ac:dyDescent="0.25">
      <c r="A50" s="158" t="s">
        <v>332</v>
      </c>
      <c r="B50" s="65">
        <v>0</v>
      </c>
      <c r="C50" s="66">
        <v>3</v>
      </c>
      <c r="D50" s="65">
        <v>4</v>
      </c>
      <c r="E50" s="66">
        <v>11</v>
      </c>
      <c r="F50" s="67"/>
      <c r="G50" s="65">
        <f t="shared" si="4"/>
        <v>-3</v>
      </c>
      <c r="H50" s="66">
        <f t="shared" si="5"/>
        <v>-7</v>
      </c>
      <c r="I50" s="20">
        <f t="shared" si="6"/>
        <v>-1</v>
      </c>
      <c r="J50" s="21">
        <f t="shared" si="7"/>
        <v>-0.63636363636363635</v>
      </c>
    </row>
    <row r="51" spans="1:10" x14ac:dyDescent="0.25">
      <c r="A51" s="158" t="s">
        <v>367</v>
      </c>
      <c r="B51" s="65">
        <v>7</v>
      </c>
      <c r="C51" s="66">
        <v>10</v>
      </c>
      <c r="D51" s="65">
        <v>60</v>
      </c>
      <c r="E51" s="66">
        <v>70</v>
      </c>
      <c r="F51" s="67"/>
      <c r="G51" s="65">
        <f t="shared" si="4"/>
        <v>-3</v>
      </c>
      <c r="H51" s="66">
        <f t="shared" si="5"/>
        <v>-10</v>
      </c>
      <c r="I51" s="20">
        <f t="shared" si="6"/>
        <v>-0.3</v>
      </c>
      <c r="J51" s="21">
        <f t="shared" si="7"/>
        <v>-0.14285714285714285</v>
      </c>
    </row>
    <row r="52" spans="1:10" x14ac:dyDescent="0.25">
      <c r="A52" s="158" t="s">
        <v>368</v>
      </c>
      <c r="B52" s="65">
        <v>1</v>
      </c>
      <c r="C52" s="66">
        <v>0</v>
      </c>
      <c r="D52" s="65">
        <v>10</v>
      </c>
      <c r="E52" s="66">
        <v>6</v>
      </c>
      <c r="F52" s="67"/>
      <c r="G52" s="65">
        <f t="shared" si="4"/>
        <v>1</v>
      </c>
      <c r="H52" s="66">
        <f t="shared" si="5"/>
        <v>4</v>
      </c>
      <c r="I52" s="20" t="str">
        <f t="shared" si="6"/>
        <v>-</v>
      </c>
      <c r="J52" s="21">
        <f t="shared" si="7"/>
        <v>0.66666666666666663</v>
      </c>
    </row>
    <row r="53" spans="1:10" x14ac:dyDescent="0.25">
      <c r="A53" s="158" t="s">
        <v>410</v>
      </c>
      <c r="B53" s="65">
        <v>5</v>
      </c>
      <c r="C53" s="66">
        <v>3</v>
      </c>
      <c r="D53" s="65">
        <v>46</v>
      </c>
      <c r="E53" s="66">
        <v>42</v>
      </c>
      <c r="F53" s="67"/>
      <c r="G53" s="65">
        <f t="shared" si="4"/>
        <v>2</v>
      </c>
      <c r="H53" s="66">
        <f t="shared" si="5"/>
        <v>4</v>
      </c>
      <c r="I53" s="20">
        <f t="shared" si="6"/>
        <v>0.66666666666666663</v>
      </c>
      <c r="J53" s="21">
        <f t="shared" si="7"/>
        <v>9.5238095238095233E-2</v>
      </c>
    </row>
    <row r="54" spans="1:10" x14ac:dyDescent="0.25">
      <c r="A54" s="158" t="s">
        <v>411</v>
      </c>
      <c r="B54" s="65">
        <v>1</v>
      </c>
      <c r="C54" s="66">
        <v>1</v>
      </c>
      <c r="D54" s="65">
        <v>4</v>
      </c>
      <c r="E54" s="66">
        <v>5</v>
      </c>
      <c r="F54" s="67"/>
      <c r="G54" s="65">
        <f t="shared" si="4"/>
        <v>0</v>
      </c>
      <c r="H54" s="66">
        <f t="shared" si="5"/>
        <v>-1</v>
      </c>
      <c r="I54" s="20">
        <f t="shared" si="6"/>
        <v>0</v>
      </c>
      <c r="J54" s="21">
        <f t="shared" si="7"/>
        <v>-0.2</v>
      </c>
    </row>
    <row r="55" spans="1:10" x14ac:dyDescent="0.25">
      <c r="A55" s="158" t="s">
        <v>434</v>
      </c>
      <c r="B55" s="65">
        <v>3</v>
      </c>
      <c r="C55" s="66">
        <v>2</v>
      </c>
      <c r="D55" s="65">
        <v>9</v>
      </c>
      <c r="E55" s="66">
        <v>15</v>
      </c>
      <c r="F55" s="67"/>
      <c r="G55" s="65">
        <f t="shared" si="4"/>
        <v>1</v>
      </c>
      <c r="H55" s="66">
        <f t="shared" si="5"/>
        <v>-6</v>
      </c>
      <c r="I55" s="20">
        <f t="shared" si="6"/>
        <v>0.5</v>
      </c>
      <c r="J55" s="21">
        <f t="shared" si="7"/>
        <v>-0.4</v>
      </c>
    </row>
    <row r="56" spans="1:10" x14ac:dyDescent="0.25">
      <c r="A56" s="158" t="s">
        <v>435</v>
      </c>
      <c r="B56" s="65">
        <v>0</v>
      </c>
      <c r="C56" s="66">
        <v>0</v>
      </c>
      <c r="D56" s="65">
        <v>2</v>
      </c>
      <c r="E56" s="66">
        <v>0</v>
      </c>
      <c r="F56" s="67"/>
      <c r="G56" s="65">
        <f t="shared" si="4"/>
        <v>0</v>
      </c>
      <c r="H56" s="66">
        <f t="shared" si="5"/>
        <v>2</v>
      </c>
      <c r="I56" s="20" t="str">
        <f t="shared" si="6"/>
        <v>-</v>
      </c>
      <c r="J56" s="21" t="str">
        <f t="shared" si="7"/>
        <v>-</v>
      </c>
    </row>
    <row r="57" spans="1:10" x14ac:dyDescent="0.25">
      <c r="A57" s="158" t="s">
        <v>283</v>
      </c>
      <c r="B57" s="65">
        <v>0</v>
      </c>
      <c r="C57" s="66">
        <v>0</v>
      </c>
      <c r="D57" s="65">
        <v>1</v>
      </c>
      <c r="E57" s="66">
        <v>0</v>
      </c>
      <c r="F57" s="67"/>
      <c r="G57" s="65">
        <f t="shared" si="4"/>
        <v>0</v>
      </c>
      <c r="H57" s="66">
        <f t="shared" si="5"/>
        <v>1</v>
      </c>
      <c r="I57" s="20" t="str">
        <f t="shared" si="6"/>
        <v>-</v>
      </c>
      <c r="J57" s="21" t="str">
        <f t="shared" si="7"/>
        <v>-</v>
      </c>
    </row>
    <row r="58" spans="1:10" s="160" customFormat="1" ht="13" x14ac:dyDescent="0.3">
      <c r="A58" s="178" t="s">
        <v>550</v>
      </c>
      <c r="B58" s="71">
        <v>38</v>
      </c>
      <c r="C58" s="72">
        <v>36</v>
      </c>
      <c r="D58" s="71">
        <v>325</v>
      </c>
      <c r="E58" s="72">
        <v>322</v>
      </c>
      <c r="F58" s="73"/>
      <c r="G58" s="71">
        <f t="shared" si="4"/>
        <v>2</v>
      </c>
      <c r="H58" s="72">
        <f t="shared" si="5"/>
        <v>3</v>
      </c>
      <c r="I58" s="37">
        <f t="shared" si="6"/>
        <v>5.5555555555555552E-2</v>
      </c>
      <c r="J58" s="38">
        <f t="shared" si="7"/>
        <v>9.316770186335404E-3</v>
      </c>
    </row>
    <row r="59" spans="1:10" x14ac:dyDescent="0.25">
      <c r="A59" s="177"/>
      <c r="B59" s="143"/>
      <c r="C59" s="144"/>
      <c r="D59" s="143"/>
      <c r="E59" s="144"/>
      <c r="F59" s="145"/>
      <c r="G59" s="143"/>
      <c r="H59" s="144"/>
      <c r="I59" s="151"/>
      <c r="J59" s="152"/>
    </row>
    <row r="60" spans="1:10" s="139" customFormat="1" ht="13" x14ac:dyDescent="0.3">
      <c r="A60" s="159" t="s">
        <v>35</v>
      </c>
      <c r="B60" s="65"/>
      <c r="C60" s="66"/>
      <c r="D60" s="65"/>
      <c r="E60" s="66"/>
      <c r="F60" s="67"/>
      <c r="G60" s="65"/>
      <c r="H60" s="66"/>
      <c r="I60" s="20"/>
      <c r="J60" s="21"/>
    </row>
    <row r="61" spans="1:10" x14ac:dyDescent="0.25">
      <c r="A61" s="158" t="s">
        <v>342</v>
      </c>
      <c r="B61" s="65">
        <v>26</v>
      </c>
      <c r="C61" s="66">
        <v>0</v>
      </c>
      <c r="D61" s="65">
        <v>231</v>
      </c>
      <c r="E61" s="66">
        <v>0</v>
      </c>
      <c r="F61" s="67"/>
      <c r="G61" s="65">
        <f>B61-C61</f>
        <v>26</v>
      </c>
      <c r="H61" s="66">
        <f>D61-E61</f>
        <v>231</v>
      </c>
      <c r="I61" s="20" t="str">
        <f>IF(C61=0, "-", IF(G61/C61&lt;10, G61/C61, "&gt;999%"))</f>
        <v>-</v>
      </c>
      <c r="J61" s="21" t="str">
        <f>IF(E61=0, "-", IF(H61/E61&lt;10, H61/E61, "&gt;999%"))</f>
        <v>-</v>
      </c>
    </row>
    <row r="62" spans="1:10" s="160" customFormat="1" ht="13" x14ac:dyDescent="0.3">
      <c r="A62" s="178" t="s">
        <v>551</v>
      </c>
      <c r="B62" s="71">
        <v>26</v>
      </c>
      <c r="C62" s="72">
        <v>0</v>
      </c>
      <c r="D62" s="71">
        <v>231</v>
      </c>
      <c r="E62" s="72">
        <v>0</v>
      </c>
      <c r="F62" s="73"/>
      <c r="G62" s="71">
        <f>B62-C62</f>
        <v>26</v>
      </c>
      <c r="H62" s="72">
        <f>D62-E62</f>
        <v>231</v>
      </c>
      <c r="I62" s="37" t="str">
        <f>IF(C62=0, "-", IF(G62/C62&lt;10, G62/C62, "&gt;999%"))</f>
        <v>-</v>
      </c>
      <c r="J62" s="38" t="str">
        <f>IF(E62=0, "-", IF(H62/E62&lt;10, H62/E62, "&gt;999%"))</f>
        <v>-</v>
      </c>
    </row>
    <row r="63" spans="1:10" x14ac:dyDescent="0.25">
      <c r="A63" s="177"/>
      <c r="B63" s="143"/>
      <c r="C63" s="144"/>
      <c r="D63" s="143"/>
      <c r="E63" s="144"/>
      <c r="F63" s="145"/>
      <c r="G63" s="143"/>
      <c r="H63" s="144"/>
      <c r="I63" s="151"/>
      <c r="J63" s="152"/>
    </row>
    <row r="64" spans="1:10" s="139" customFormat="1" ht="13" x14ac:dyDescent="0.3">
      <c r="A64" s="159" t="s">
        <v>36</v>
      </c>
      <c r="B64" s="65"/>
      <c r="C64" s="66"/>
      <c r="D64" s="65"/>
      <c r="E64" s="66"/>
      <c r="F64" s="67"/>
      <c r="G64" s="65"/>
      <c r="H64" s="66"/>
      <c r="I64" s="20"/>
      <c r="J64" s="21"/>
    </row>
    <row r="65" spans="1:10" x14ac:dyDescent="0.25">
      <c r="A65" s="158" t="s">
        <v>305</v>
      </c>
      <c r="B65" s="65">
        <v>2</v>
      </c>
      <c r="C65" s="66">
        <v>0</v>
      </c>
      <c r="D65" s="65">
        <v>38</v>
      </c>
      <c r="E65" s="66">
        <v>0</v>
      </c>
      <c r="F65" s="67"/>
      <c r="G65" s="65">
        <f>B65-C65</f>
        <v>2</v>
      </c>
      <c r="H65" s="66">
        <f>D65-E65</f>
        <v>38</v>
      </c>
      <c r="I65" s="20" t="str">
        <f>IF(C65=0, "-", IF(G65/C65&lt;10, G65/C65, "&gt;999%"))</f>
        <v>-</v>
      </c>
      <c r="J65" s="21" t="str">
        <f>IF(E65=0, "-", IF(H65/E65&lt;10, H65/E65, "&gt;999%"))</f>
        <v>-</v>
      </c>
    </row>
    <row r="66" spans="1:10" s="160" customFormat="1" ht="13" x14ac:dyDescent="0.3">
      <c r="A66" s="178" t="s">
        <v>552</v>
      </c>
      <c r="B66" s="71">
        <v>2</v>
      </c>
      <c r="C66" s="72">
        <v>0</v>
      </c>
      <c r="D66" s="71">
        <v>38</v>
      </c>
      <c r="E66" s="72">
        <v>0</v>
      </c>
      <c r="F66" s="73"/>
      <c r="G66" s="71">
        <f>B66-C66</f>
        <v>2</v>
      </c>
      <c r="H66" s="72">
        <f>D66-E66</f>
        <v>38</v>
      </c>
      <c r="I66" s="37" t="str">
        <f>IF(C66=0, "-", IF(G66/C66&lt;10, G66/C66, "&gt;999%"))</f>
        <v>-</v>
      </c>
      <c r="J66" s="38" t="str">
        <f>IF(E66=0, "-", IF(H66/E66&lt;10, H66/E66, "&gt;999%"))</f>
        <v>-</v>
      </c>
    </row>
    <row r="67" spans="1:10" x14ac:dyDescent="0.25">
      <c r="A67" s="177"/>
      <c r="B67" s="143"/>
      <c r="C67" s="144"/>
      <c r="D67" s="143"/>
      <c r="E67" s="144"/>
      <c r="F67" s="145"/>
      <c r="G67" s="143"/>
      <c r="H67" s="144"/>
      <c r="I67" s="151"/>
      <c r="J67" s="152"/>
    </row>
    <row r="68" spans="1:10" s="139" customFormat="1" ht="13" x14ac:dyDescent="0.3">
      <c r="A68" s="159" t="s">
        <v>37</v>
      </c>
      <c r="B68" s="65"/>
      <c r="C68" s="66"/>
      <c r="D68" s="65"/>
      <c r="E68" s="66"/>
      <c r="F68" s="67"/>
      <c r="G68" s="65"/>
      <c r="H68" s="66"/>
      <c r="I68" s="20"/>
      <c r="J68" s="21"/>
    </row>
    <row r="69" spans="1:10" x14ac:dyDescent="0.25">
      <c r="A69" s="158" t="s">
        <v>284</v>
      </c>
      <c r="B69" s="65">
        <v>1</v>
      </c>
      <c r="C69" s="66">
        <v>1</v>
      </c>
      <c r="D69" s="65">
        <v>6</v>
      </c>
      <c r="E69" s="66">
        <v>3</v>
      </c>
      <c r="F69" s="67"/>
      <c r="G69" s="65">
        <f>B69-C69</f>
        <v>0</v>
      </c>
      <c r="H69" s="66">
        <f>D69-E69</f>
        <v>3</v>
      </c>
      <c r="I69" s="20">
        <f>IF(C69=0, "-", IF(G69/C69&lt;10, G69/C69, "&gt;999%"))</f>
        <v>0</v>
      </c>
      <c r="J69" s="21">
        <f>IF(E69=0, "-", IF(H69/E69&lt;10, H69/E69, "&gt;999%"))</f>
        <v>1</v>
      </c>
    </row>
    <row r="70" spans="1:10" x14ac:dyDescent="0.25">
      <c r="A70" s="158" t="s">
        <v>478</v>
      </c>
      <c r="B70" s="65">
        <v>6</v>
      </c>
      <c r="C70" s="66">
        <v>8</v>
      </c>
      <c r="D70" s="65">
        <v>23</v>
      </c>
      <c r="E70" s="66">
        <v>17</v>
      </c>
      <c r="F70" s="67"/>
      <c r="G70" s="65">
        <f>B70-C70</f>
        <v>-2</v>
      </c>
      <c r="H70" s="66">
        <f>D70-E70</f>
        <v>6</v>
      </c>
      <c r="I70" s="20">
        <f>IF(C70=0, "-", IF(G70/C70&lt;10, G70/C70, "&gt;999%"))</f>
        <v>-0.25</v>
      </c>
      <c r="J70" s="21">
        <f>IF(E70=0, "-", IF(H70/E70&lt;10, H70/E70, "&gt;999%"))</f>
        <v>0.35294117647058826</v>
      </c>
    </row>
    <row r="71" spans="1:10" x14ac:dyDescent="0.25">
      <c r="A71" s="158" t="s">
        <v>479</v>
      </c>
      <c r="B71" s="65">
        <v>1</v>
      </c>
      <c r="C71" s="66">
        <v>0</v>
      </c>
      <c r="D71" s="65">
        <v>5</v>
      </c>
      <c r="E71" s="66">
        <v>2</v>
      </c>
      <c r="F71" s="67"/>
      <c r="G71" s="65">
        <f>B71-C71</f>
        <v>1</v>
      </c>
      <c r="H71" s="66">
        <f>D71-E71</f>
        <v>3</v>
      </c>
      <c r="I71" s="20" t="str">
        <f>IF(C71=0, "-", IF(G71/C71&lt;10, G71/C71, "&gt;999%"))</f>
        <v>-</v>
      </c>
      <c r="J71" s="21">
        <f>IF(E71=0, "-", IF(H71/E71&lt;10, H71/E71, "&gt;999%"))</f>
        <v>1.5</v>
      </c>
    </row>
    <row r="72" spans="1:10" s="160" customFormat="1" ht="13" x14ac:dyDescent="0.3">
      <c r="A72" s="178" t="s">
        <v>553</v>
      </c>
      <c r="B72" s="71">
        <v>8</v>
      </c>
      <c r="C72" s="72">
        <v>9</v>
      </c>
      <c r="D72" s="71">
        <v>34</v>
      </c>
      <c r="E72" s="72">
        <v>22</v>
      </c>
      <c r="F72" s="73"/>
      <c r="G72" s="71">
        <f>B72-C72</f>
        <v>-1</v>
      </c>
      <c r="H72" s="72">
        <f>D72-E72</f>
        <v>12</v>
      </c>
      <c r="I72" s="37">
        <f>IF(C72=0, "-", IF(G72/C72&lt;10, G72/C72, "&gt;999%"))</f>
        <v>-0.1111111111111111</v>
      </c>
      <c r="J72" s="38">
        <f>IF(E72=0, "-", IF(H72/E72&lt;10, H72/E72, "&gt;999%"))</f>
        <v>0.54545454545454541</v>
      </c>
    </row>
    <row r="73" spans="1:10" x14ac:dyDescent="0.25">
      <c r="A73" s="177"/>
      <c r="B73" s="143"/>
      <c r="C73" s="144"/>
      <c r="D73" s="143"/>
      <c r="E73" s="144"/>
      <c r="F73" s="145"/>
      <c r="G73" s="143"/>
      <c r="H73" s="144"/>
      <c r="I73" s="151"/>
      <c r="J73" s="152"/>
    </row>
    <row r="74" spans="1:10" s="139" customFormat="1" ht="13" x14ac:dyDescent="0.3">
      <c r="A74" s="159" t="s">
        <v>38</v>
      </c>
      <c r="B74" s="65"/>
      <c r="C74" s="66"/>
      <c r="D74" s="65"/>
      <c r="E74" s="66"/>
      <c r="F74" s="67"/>
      <c r="G74" s="65"/>
      <c r="H74" s="66"/>
      <c r="I74" s="20"/>
      <c r="J74" s="21"/>
    </row>
    <row r="75" spans="1:10" x14ac:dyDescent="0.25">
      <c r="A75" s="158" t="s">
        <v>188</v>
      </c>
      <c r="B75" s="65">
        <v>0</v>
      </c>
      <c r="C75" s="66">
        <v>0</v>
      </c>
      <c r="D75" s="65">
        <v>2</v>
      </c>
      <c r="E75" s="66">
        <v>3</v>
      </c>
      <c r="F75" s="67"/>
      <c r="G75" s="65">
        <f>B75-C75</f>
        <v>0</v>
      </c>
      <c r="H75" s="66">
        <f>D75-E75</f>
        <v>-1</v>
      </c>
      <c r="I75" s="20" t="str">
        <f>IF(C75=0, "-", IF(G75/C75&lt;10, G75/C75, "&gt;999%"))</f>
        <v>-</v>
      </c>
      <c r="J75" s="21">
        <f>IF(E75=0, "-", IF(H75/E75&lt;10, H75/E75, "&gt;999%"))</f>
        <v>-0.33333333333333331</v>
      </c>
    </row>
    <row r="76" spans="1:10" x14ac:dyDescent="0.25">
      <c r="A76" s="158" t="s">
        <v>306</v>
      </c>
      <c r="B76" s="65">
        <v>0</v>
      </c>
      <c r="C76" s="66">
        <v>0</v>
      </c>
      <c r="D76" s="65">
        <v>0</v>
      </c>
      <c r="E76" s="66">
        <v>8</v>
      </c>
      <c r="F76" s="67"/>
      <c r="G76" s="65">
        <f>B76-C76</f>
        <v>0</v>
      </c>
      <c r="H76" s="66">
        <f>D76-E76</f>
        <v>-8</v>
      </c>
      <c r="I76" s="20" t="str">
        <f>IF(C76=0, "-", IF(G76/C76&lt;10, G76/C76, "&gt;999%"))</f>
        <v>-</v>
      </c>
      <c r="J76" s="21">
        <f>IF(E76=0, "-", IF(H76/E76&lt;10, H76/E76, "&gt;999%"))</f>
        <v>-1</v>
      </c>
    </row>
    <row r="77" spans="1:10" x14ac:dyDescent="0.25">
      <c r="A77" s="158" t="s">
        <v>343</v>
      </c>
      <c r="B77" s="65">
        <v>0</v>
      </c>
      <c r="C77" s="66">
        <v>0</v>
      </c>
      <c r="D77" s="65">
        <v>1</v>
      </c>
      <c r="E77" s="66">
        <v>2</v>
      </c>
      <c r="F77" s="67"/>
      <c r="G77" s="65">
        <f>B77-C77</f>
        <v>0</v>
      </c>
      <c r="H77" s="66">
        <f>D77-E77</f>
        <v>-1</v>
      </c>
      <c r="I77" s="20" t="str">
        <f>IF(C77=0, "-", IF(G77/C77&lt;10, G77/C77, "&gt;999%"))</f>
        <v>-</v>
      </c>
      <c r="J77" s="21">
        <f>IF(E77=0, "-", IF(H77/E77&lt;10, H77/E77, "&gt;999%"))</f>
        <v>-0.5</v>
      </c>
    </row>
    <row r="78" spans="1:10" x14ac:dyDescent="0.25">
      <c r="A78" s="158" t="s">
        <v>240</v>
      </c>
      <c r="B78" s="65">
        <v>0</v>
      </c>
      <c r="C78" s="66">
        <v>0</v>
      </c>
      <c r="D78" s="65">
        <v>1</v>
      </c>
      <c r="E78" s="66">
        <v>0</v>
      </c>
      <c r="F78" s="67"/>
      <c r="G78" s="65">
        <f>B78-C78</f>
        <v>0</v>
      </c>
      <c r="H78" s="66">
        <f>D78-E78</f>
        <v>1</v>
      </c>
      <c r="I78" s="20" t="str">
        <f>IF(C78=0, "-", IF(G78/C78&lt;10, G78/C78, "&gt;999%"))</f>
        <v>-</v>
      </c>
      <c r="J78" s="21" t="str">
        <f>IF(E78=0, "-", IF(H78/E78&lt;10, H78/E78, "&gt;999%"))</f>
        <v>-</v>
      </c>
    </row>
    <row r="79" spans="1:10" s="160" customFormat="1" ht="13" x14ac:dyDescent="0.3">
      <c r="A79" s="178" t="s">
        <v>554</v>
      </c>
      <c r="B79" s="71">
        <v>0</v>
      </c>
      <c r="C79" s="72">
        <v>0</v>
      </c>
      <c r="D79" s="71">
        <v>4</v>
      </c>
      <c r="E79" s="72">
        <v>13</v>
      </c>
      <c r="F79" s="73"/>
      <c r="G79" s="71">
        <f>B79-C79</f>
        <v>0</v>
      </c>
      <c r="H79" s="72">
        <f>D79-E79</f>
        <v>-9</v>
      </c>
      <c r="I79" s="37" t="str">
        <f>IF(C79=0, "-", IF(G79/C79&lt;10, G79/C79, "&gt;999%"))</f>
        <v>-</v>
      </c>
      <c r="J79" s="38">
        <f>IF(E79=0, "-", IF(H79/E79&lt;10, H79/E79, "&gt;999%"))</f>
        <v>-0.69230769230769229</v>
      </c>
    </row>
    <row r="80" spans="1:10" x14ac:dyDescent="0.25">
      <c r="A80" s="177"/>
      <c r="B80" s="143"/>
      <c r="C80" s="144"/>
      <c r="D80" s="143"/>
      <c r="E80" s="144"/>
      <c r="F80" s="145"/>
      <c r="G80" s="143"/>
      <c r="H80" s="144"/>
      <c r="I80" s="151"/>
      <c r="J80" s="152"/>
    </row>
    <row r="81" spans="1:10" s="139" customFormat="1" ht="13" x14ac:dyDescent="0.3">
      <c r="A81" s="159" t="s">
        <v>39</v>
      </c>
      <c r="B81" s="65"/>
      <c r="C81" s="66"/>
      <c r="D81" s="65"/>
      <c r="E81" s="66"/>
      <c r="F81" s="67"/>
      <c r="G81" s="65"/>
      <c r="H81" s="66"/>
      <c r="I81" s="20"/>
      <c r="J81" s="21"/>
    </row>
    <row r="82" spans="1:10" x14ac:dyDescent="0.25">
      <c r="A82" s="158" t="s">
        <v>369</v>
      </c>
      <c r="B82" s="65">
        <v>0</v>
      </c>
      <c r="C82" s="66">
        <v>1</v>
      </c>
      <c r="D82" s="65">
        <v>4</v>
      </c>
      <c r="E82" s="66">
        <v>2</v>
      </c>
      <c r="F82" s="67"/>
      <c r="G82" s="65">
        <f>B82-C82</f>
        <v>-1</v>
      </c>
      <c r="H82" s="66">
        <f>D82-E82</f>
        <v>2</v>
      </c>
      <c r="I82" s="20">
        <f>IF(C82=0, "-", IF(G82/C82&lt;10, G82/C82, "&gt;999%"))</f>
        <v>-1</v>
      </c>
      <c r="J82" s="21">
        <f>IF(E82=0, "-", IF(H82/E82&lt;10, H82/E82, "&gt;999%"))</f>
        <v>1</v>
      </c>
    </row>
    <row r="83" spans="1:10" x14ac:dyDescent="0.25">
      <c r="A83" s="158" t="s">
        <v>203</v>
      </c>
      <c r="B83" s="65">
        <v>32</v>
      </c>
      <c r="C83" s="66">
        <v>0</v>
      </c>
      <c r="D83" s="65">
        <v>70</v>
      </c>
      <c r="E83" s="66">
        <v>0</v>
      </c>
      <c r="F83" s="67"/>
      <c r="G83" s="65">
        <f>B83-C83</f>
        <v>32</v>
      </c>
      <c r="H83" s="66">
        <f>D83-E83</f>
        <v>70</v>
      </c>
      <c r="I83" s="20" t="str">
        <f>IF(C83=0, "-", IF(G83/C83&lt;10, G83/C83, "&gt;999%"))</f>
        <v>-</v>
      </c>
      <c r="J83" s="21" t="str">
        <f>IF(E83=0, "-", IF(H83/E83&lt;10, H83/E83, "&gt;999%"))</f>
        <v>-</v>
      </c>
    </row>
    <row r="84" spans="1:10" x14ac:dyDescent="0.25">
      <c r="A84" s="158" t="s">
        <v>344</v>
      </c>
      <c r="B84" s="65">
        <v>11</v>
      </c>
      <c r="C84" s="66">
        <v>5</v>
      </c>
      <c r="D84" s="65">
        <v>105</v>
      </c>
      <c r="E84" s="66">
        <v>10</v>
      </c>
      <c r="F84" s="67"/>
      <c r="G84" s="65">
        <f>B84-C84</f>
        <v>6</v>
      </c>
      <c r="H84" s="66">
        <f>D84-E84</f>
        <v>95</v>
      </c>
      <c r="I84" s="20">
        <f>IF(C84=0, "-", IF(G84/C84&lt;10, G84/C84, "&gt;999%"))</f>
        <v>1.2</v>
      </c>
      <c r="J84" s="21">
        <f>IF(E84=0, "-", IF(H84/E84&lt;10, H84/E84, "&gt;999%"))</f>
        <v>9.5</v>
      </c>
    </row>
    <row r="85" spans="1:10" x14ac:dyDescent="0.25">
      <c r="A85" s="158" t="s">
        <v>204</v>
      </c>
      <c r="B85" s="65">
        <v>2</v>
      </c>
      <c r="C85" s="66">
        <v>1</v>
      </c>
      <c r="D85" s="65">
        <v>25</v>
      </c>
      <c r="E85" s="66">
        <v>3</v>
      </c>
      <c r="F85" s="67"/>
      <c r="G85" s="65">
        <f>B85-C85</f>
        <v>1</v>
      </c>
      <c r="H85" s="66">
        <f>D85-E85</f>
        <v>22</v>
      </c>
      <c r="I85" s="20">
        <f>IF(C85=0, "-", IF(G85/C85&lt;10, G85/C85, "&gt;999%"))</f>
        <v>1</v>
      </c>
      <c r="J85" s="21">
        <f>IF(E85=0, "-", IF(H85/E85&lt;10, H85/E85, "&gt;999%"))</f>
        <v>7.333333333333333</v>
      </c>
    </row>
    <row r="86" spans="1:10" s="160" customFormat="1" ht="13" x14ac:dyDescent="0.3">
      <c r="A86" s="178" t="s">
        <v>555</v>
      </c>
      <c r="B86" s="71">
        <v>45</v>
      </c>
      <c r="C86" s="72">
        <v>7</v>
      </c>
      <c r="D86" s="71">
        <v>204</v>
      </c>
      <c r="E86" s="72">
        <v>15</v>
      </c>
      <c r="F86" s="73"/>
      <c r="G86" s="71">
        <f>B86-C86</f>
        <v>38</v>
      </c>
      <c r="H86" s="72">
        <f>D86-E86</f>
        <v>189</v>
      </c>
      <c r="I86" s="37">
        <f>IF(C86=0, "-", IF(G86/C86&lt;10, G86/C86, "&gt;999%"))</f>
        <v>5.4285714285714288</v>
      </c>
      <c r="J86" s="38" t="str">
        <f>IF(E86=0, "-", IF(H86/E86&lt;10, H86/E86, "&gt;999%"))</f>
        <v>&gt;999%</v>
      </c>
    </row>
    <row r="87" spans="1:10" x14ac:dyDescent="0.25">
      <c r="A87" s="177"/>
      <c r="B87" s="143"/>
      <c r="C87" s="144"/>
      <c r="D87" s="143"/>
      <c r="E87" s="144"/>
      <c r="F87" s="145"/>
      <c r="G87" s="143"/>
      <c r="H87" s="144"/>
      <c r="I87" s="151"/>
      <c r="J87" s="152"/>
    </row>
    <row r="88" spans="1:10" s="139" customFormat="1" ht="13" x14ac:dyDescent="0.3">
      <c r="A88" s="159" t="s">
        <v>40</v>
      </c>
      <c r="B88" s="65"/>
      <c r="C88" s="66"/>
      <c r="D88" s="65"/>
      <c r="E88" s="66"/>
      <c r="F88" s="67"/>
      <c r="G88" s="65"/>
      <c r="H88" s="66"/>
      <c r="I88" s="20"/>
      <c r="J88" s="21"/>
    </row>
    <row r="89" spans="1:10" x14ac:dyDescent="0.25">
      <c r="A89" s="158" t="s">
        <v>293</v>
      </c>
      <c r="B89" s="65">
        <v>1</v>
      </c>
      <c r="C89" s="66">
        <v>0</v>
      </c>
      <c r="D89" s="65">
        <v>1</v>
      </c>
      <c r="E89" s="66">
        <v>0</v>
      </c>
      <c r="F89" s="67"/>
      <c r="G89" s="65">
        <f>B89-C89</f>
        <v>1</v>
      </c>
      <c r="H89" s="66">
        <f>D89-E89</f>
        <v>1</v>
      </c>
      <c r="I89" s="20" t="str">
        <f>IF(C89=0, "-", IF(G89/C89&lt;10, G89/C89, "&gt;999%"))</f>
        <v>-</v>
      </c>
      <c r="J89" s="21" t="str">
        <f>IF(E89=0, "-", IF(H89/E89&lt;10, H89/E89, "&gt;999%"))</f>
        <v>-</v>
      </c>
    </row>
    <row r="90" spans="1:10" s="160" customFormat="1" ht="13" x14ac:dyDescent="0.3">
      <c r="A90" s="178" t="s">
        <v>556</v>
      </c>
      <c r="B90" s="71">
        <v>1</v>
      </c>
      <c r="C90" s="72">
        <v>0</v>
      </c>
      <c r="D90" s="71">
        <v>1</v>
      </c>
      <c r="E90" s="72">
        <v>0</v>
      </c>
      <c r="F90" s="73"/>
      <c r="G90" s="71">
        <f>B90-C90</f>
        <v>1</v>
      </c>
      <c r="H90" s="72">
        <f>D90-E90</f>
        <v>1</v>
      </c>
      <c r="I90" s="37" t="str">
        <f>IF(C90=0, "-", IF(G90/C90&lt;10, G90/C90, "&gt;999%"))</f>
        <v>-</v>
      </c>
      <c r="J90" s="38" t="str">
        <f>IF(E90=0, "-", IF(H90/E90&lt;10, H90/E90, "&gt;999%"))</f>
        <v>-</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175</v>
      </c>
      <c r="B93" s="65">
        <v>5</v>
      </c>
      <c r="C93" s="66">
        <v>1</v>
      </c>
      <c r="D93" s="65">
        <v>21</v>
      </c>
      <c r="E93" s="66">
        <v>14</v>
      </c>
      <c r="F93" s="67"/>
      <c r="G93" s="65">
        <f>B93-C93</f>
        <v>4</v>
      </c>
      <c r="H93" s="66">
        <f>D93-E93</f>
        <v>7</v>
      </c>
      <c r="I93" s="20">
        <f>IF(C93=0, "-", IF(G93/C93&lt;10, G93/C93, "&gt;999%"))</f>
        <v>4</v>
      </c>
      <c r="J93" s="21">
        <f>IF(E93=0, "-", IF(H93/E93&lt;10, H93/E93, "&gt;999%"))</f>
        <v>0.5</v>
      </c>
    </row>
    <row r="94" spans="1:10" s="160" customFormat="1" ht="13" x14ac:dyDescent="0.3">
      <c r="A94" s="178" t="s">
        <v>557</v>
      </c>
      <c r="B94" s="71">
        <v>5</v>
      </c>
      <c r="C94" s="72">
        <v>1</v>
      </c>
      <c r="D94" s="71">
        <v>21</v>
      </c>
      <c r="E94" s="72">
        <v>14</v>
      </c>
      <c r="F94" s="73"/>
      <c r="G94" s="71">
        <f>B94-C94</f>
        <v>4</v>
      </c>
      <c r="H94" s="72">
        <f>D94-E94</f>
        <v>7</v>
      </c>
      <c r="I94" s="37">
        <f>IF(C94=0, "-", IF(G94/C94&lt;10, G94/C94, "&gt;999%"))</f>
        <v>4</v>
      </c>
      <c r="J94" s="38">
        <f>IF(E94=0, "-", IF(H94/E94&lt;10, H94/E94, "&gt;999%"))</f>
        <v>0.5</v>
      </c>
    </row>
    <row r="95" spans="1:10" x14ac:dyDescent="0.25">
      <c r="A95" s="177"/>
      <c r="B95" s="143"/>
      <c r="C95" s="144"/>
      <c r="D95" s="143"/>
      <c r="E95" s="144"/>
      <c r="F95" s="145"/>
      <c r="G95" s="143"/>
      <c r="H95" s="144"/>
      <c r="I95" s="151"/>
      <c r="J95" s="152"/>
    </row>
    <row r="96" spans="1:10" s="139" customFormat="1" ht="13" x14ac:dyDescent="0.3">
      <c r="A96" s="159" t="s">
        <v>42</v>
      </c>
      <c r="B96" s="65"/>
      <c r="C96" s="66"/>
      <c r="D96" s="65"/>
      <c r="E96" s="66"/>
      <c r="F96" s="67"/>
      <c r="G96" s="65"/>
      <c r="H96" s="66"/>
      <c r="I96" s="20"/>
      <c r="J96" s="21"/>
    </row>
    <row r="97" spans="1:10" x14ac:dyDescent="0.25">
      <c r="A97" s="158" t="s">
        <v>482</v>
      </c>
      <c r="B97" s="65">
        <v>1</v>
      </c>
      <c r="C97" s="66">
        <v>0</v>
      </c>
      <c r="D97" s="65">
        <v>7</v>
      </c>
      <c r="E97" s="66">
        <v>4</v>
      </c>
      <c r="F97" s="67"/>
      <c r="G97" s="65">
        <f>B97-C97</f>
        <v>1</v>
      </c>
      <c r="H97" s="66">
        <f>D97-E97</f>
        <v>3</v>
      </c>
      <c r="I97" s="20" t="str">
        <f>IF(C97=0, "-", IF(G97/C97&lt;10, G97/C97, "&gt;999%"))</f>
        <v>-</v>
      </c>
      <c r="J97" s="21">
        <f>IF(E97=0, "-", IF(H97/E97&lt;10, H97/E97, "&gt;999%"))</f>
        <v>0.75</v>
      </c>
    </row>
    <row r="98" spans="1:10" s="160" customFormat="1" ht="13" x14ac:dyDescent="0.3">
      <c r="A98" s="178" t="s">
        <v>558</v>
      </c>
      <c r="B98" s="71">
        <v>1</v>
      </c>
      <c r="C98" s="72">
        <v>0</v>
      </c>
      <c r="D98" s="71">
        <v>7</v>
      </c>
      <c r="E98" s="72">
        <v>4</v>
      </c>
      <c r="F98" s="73"/>
      <c r="G98" s="71">
        <f>B98-C98</f>
        <v>1</v>
      </c>
      <c r="H98" s="72">
        <f>D98-E98</f>
        <v>3</v>
      </c>
      <c r="I98" s="37" t="str">
        <f>IF(C98=0, "-", IF(G98/C98&lt;10, G98/C98, "&gt;999%"))</f>
        <v>-</v>
      </c>
      <c r="J98" s="38">
        <f>IF(E98=0, "-", IF(H98/E98&lt;10, H98/E98, "&gt;999%"))</f>
        <v>0.75</v>
      </c>
    </row>
    <row r="99" spans="1:10" x14ac:dyDescent="0.25">
      <c r="A99" s="177"/>
      <c r="B99" s="143"/>
      <c r="C99" s="144"/>
      <c r="D99" s="143"/>
      <c r="E99" s="144"/>
      <c r="F99" s="145"/>
      <c r="G99" s="143"/>
      <c r="H99" s="144"/>
      <c r="I99" s="151"/>
      <c r="J99" s="152"/>
    </row>
    <row r="100" spans="1:10" s="139" customFormat="1" ht="13" x14ac:dyDescent="0.3">
      <c r="A100" s="159" t="s">
        <v>43</v>
      </c>
      <c r="B100" s="65"/>
      <c r="C100" s="66"/>
      <c r="D100" s="65"/>
      <c r="E100" s="66"/>
      <c r="F100" s="67"/>
      <c r="G100" s="65"/>
      <c r="H100" s="66"/>
      <c r="I100" s="20"/>
      <c r="J100" s="21"/>
    </row>
    <row r="101" spans="1:10" x14ac:dyDescent="0.25">
      <c r="A101" s="158" t="s">
        <v>345</v>
      </c>
      <c r="B101" s="65">
        <v>1</v>
      </c>
      <c r="C101" s="66">
        <v>1</v>
      </c>
      <c r="D101" s="65">
        <v>36</v>
      </c>
      <c r="E101" s="66">
        <v>16</v>
      </c>
      <c r="F101" s="67"/>
      <c r="G101" s="65">
        <f t="shared" ref="G101:G111" si="8">B101-C101</f>
        <v>0</v>
      </c>
      <c r="H101" s="66">
        <f t="shared" ref="H101:H111" si="9">D101-E101</f>
        <v>20</v>
      </c>
      <c r="I101" s="20">
        <f t="shared" ref="I101:I111" si="10">IF(C101=0, "-", IF(G101/C101&lt;10, G101/C101, "&gt;999%"))</f>
        <v>0</v>
      </c>
      <c r="J101" s="21">
        <f t="shared" ref="J101:J111" si="11">IF(E101=0, "-", IF(H101/E101&lt;10, H101/E101, "&gt;999%"))</f>
        <v>1.25</v>
      </c>
    </row>
    <row r="102" spans="1:10" x14ac:dyDescent="0.25">
      <c r="A102" s="158" t="s">
        <v>386</v>
      </c>
      <c r="B102" s="65">
        <v>17</v>
      </c>
      <c r="C102" s="66">
        <v>7</v>
      </c>
      <c r="D102" s="65">
        <v>112</v>
      </c>
      <c r="E102" s="66">
        <v>82</v>
      </c>
      <c r="F102" s="67"/>
      <c r="G102" s="65">
        <f t="shared" si="8"/>
        <v>10</v>
      </c>
      <c r="H102" s="66">
        <f t="shared" si="9"/>
        <v>30</v>
      </c>
      <c r="I102" s="20">
        <f t="shared" si="10"/>
        <v>1.4285714285714286</v>
      </c>
      <c r="J102" s="21">
        <f t="shared" si="11"/>
        <v>0.36585365853658536</v>
      </c>
    </row>
    <row r="103" spans="1:10" x14ac:dyDescent="0.25">
      <c r="A103" s="158" t="s">
        <v>178</v>
      </c>
      <c r="B103" s="65">
        <v>0</v>
      </c>
      <c r="C103" s="66">
        <v>0</v>
      </c>
      <c r="D103" s="65">
        <v>2</v>
      </c>
      <c r="E103" s="66">
        <v>3</v>
      </c>
      <c r="F103" s="67"/>
      <c r="G103" s="65">
        <f t="shared" si="8"/>
        <v>0</v>
      </c>
      <c r="H103" s="66">
        <f t="shared" si="9"/>
        <v>-1</v>
      </c>
      <c r="I103" s="20" t="str">
        <f t="shared" si="10"/>
        <v>-</v>
      </c>
      <c r="J103" s="21">
        <f t="shared" si="11"/>
        <v>-0.33333333333333331</v>
      </c>
    </row>
    <row r="104" spans="1:10" x14ac:dyDescent="0.25">
      <c r="A104" s="158" t="s">
        <v>205</v>
      </c>
      <c r="B104" s="65">
        <v>0</v>
      </c>
      <c r="C104" s="66">
        <v>0</v>
      </c>
      <c r="D104" s="65">
        <v>0</v>
      </c>
      <c r="E104" s="66">
        <v>3</v>
      </c>
      <c r="F104" s="67"/>
      <c r="G104" s="65">
        <f t="shared" si="8"/>
        <v>0</v>
      </c>
      <c r="H104" s="66">
        <f t="shared" si="9"/>
        <v>-3</v>
      </c>
      <c r="I104" s="20" t="str">
        <f t="shared" si="10"/>
        <v>-</v>
      </c>
      <c r="J104" s="21">
        <f t="shared" si="11"/>
        <v>-1</v>
      </c>
    </row>
    <row r="105" spans="1:10" x14ac:dyDescent="0.25">
      <c r="A105" s="158" t="s">
        <v>274</v>
      </c>
      <c r="B105" s="65">
        <v>0</v>
      </c>
      <c r="C105" s="66">
        <v>4</v>
      </c>
      <c r="D105" s="65">
        <v>14</v>
      </c>
      <c r="E105" s="66">
        <v>16</v>
      </c>
      <c r="F105" s="67"/>
      <c r="G105" s="65">
        <f t="shared" si="8"/>
        <v>-4</v>
      </c>
      <c r="H105" s="66">
        <f t="shared" si="9"/>
        <v>-2</v>
      </c>
      <c r="I105" s="20">
        <f t="shared" si="10"/>
        <v>-1</v>
      </c>
      <c r="J105" s="21">
        <f t="shared" si="11"/>
        <v>-0.125</v>
      </c>
    </row>
    <row r="106" spans="1:10" x14ac:dyDescent="0.25">
      <c r="A106" s="158" t="s">
        <v>295</v>
      </c>
      <c r="B106" s="65">
        <v>1</v>
      </c>
      <c r="C106" s="66">
        <v>1</v>
      </c>
      <c r="D106" s="65">
        <v>14</v>
      </c>
      <c r="E106" s="66">
        <v>14</v>
      </c>
      <c r="F106" s="67"/>
      <c r="G106" s="65">
        <f t="shared" si="8"/>
        <v>0</v>
      </c>
      <c r="H106" s="66">
        <f t="shared" si="9"/>
        <v>0</v>
      </c>
      <c r="I106" s="20">
        <f t="shared" si="10"/>
        <v>0</v>
      </c>
      <c r="J106" s="21">
        <f t="shared" si="11"/>
        <v>0</v>
      </c>
    </row>
    <row r="107" spans="1:10" x14ac:dyDescent="0.25">
      <c r="A107" s="158" t="s">
        <v>458</v>
      </c>
      <c r="B107" s="65">
        <v>5</v>
      </c>
      <c r="C107" s="66">
        <v>7</v>
      </c>
      <c r="D107" s="65">
        <v>54</v>
      </c>
      <c r="E107" s="66">
        <v>27</v>
      </c>
      <c r="F107" s="67"/>
      <c r="G107" s="65">
        <f t="shared" si="8"/>
        <v>-2</v>
      </c>
      <c r="H107" s="66">
        <f t="shared" si="9"/>
        <v>27</v>
      </c>
      <c r="I107" s="20">
        <f t="shared" si="10"/>
        <v>-0.2857142857142857</v>
      </c>
      <c r="J107" s="21">
        <f t="shared" si="11"/>
        <v>1</v>
      </c>
    </row>
    <row r="108" spans="1:10" x14ac:dyDescent="0.25">
      <c r="A108" s="158" t="s">
        <v>466</v>
      </c>
      <c r="B108" s="65">
        <v>62</v>
      </c>
      <c r="C108" s="66">
        <v>44</v>
      </c>
      <c r="D108" s="65">
        <v>432</v>
      </c>
      <c r="E108" s="66">
        <v>305</v>
      </c>
      <c r="F108" s="67"/>
      <c r="G108" s="65">
        <f t="shared" si="8"/>
        <v>18</v>
      </c>
      <c r="H108" s="66">
        <f t="shared" si="9"/>
        <v>127</v>
      </c>
      <c r="I108" s="20">
        <f t="shared" si="10"/>
        <v>0.40909090909090912</v>
      </c>
      <c r="J108" s="21">
        <f t="shared" si="11"/>
        <v>0.4163934426229508</v>
      </c>
    </row>
    <row r="109" spans="1:10" x14ac:dyDescent="0.25">
      <c r="A109" s="158" t="s">
        <v>448</v>
      </c>
      <c r="B109" s="65">
        <v>0</v>
      </c>
      <c r="C109" s="66">
        <v>4</v>
      </c>
      <c r="D109" s="65">
        <v>25</v>
      </c>
      <c r="E109" s="66">
        <v>16</v>
      </c>
      <c r="F109" s="67"/>
      <c r="G109" s="65">
        <f t="shared" si="8"/>
        <v>-4</v>
      </c>
      <c r="H109" s="66">
        <f t="shared" si="9"/>
        <v>9</v>
      </c>
      <c r="I109" s="20">
        <f t="shared" si="10"/>
        <v>-1</v>
      </c>
      <c r="J109" s="21">
        <f t="shared" si="11"/>
        <v>0.5625</v>
      </c>
    </row>
    <row r="110" spans="1:10" x14ac:dyDescent="0.25">
      <c r="A110" s="158" t="s">
        <v>483</v>
      </c>
      <c r="B110" s="65">
        <v>3</v>
      </c>
      <c r="C110" s="66">
        <v>0</v>
      </c>
      <c r="D110" s="65">
        <v>7</v>
      </c>
      <c r="E110" s="66">
        <v>3</v>
      </c>
      <c r="F110" s="67"/>
      <c r="G110" s="65">
        <f t="shared" si="8"/>
        <v>3</v>
      </c>
      <c r="H110" s="66">
        <f t="shared" si="9"/>
        <v>4</v>
      </c>
      <c r="I110" s="20" t="str">
        <f t="shared" si="10"/>
        <v>-</v>
      </c>
      <c r="J110" s="21">
        <f t="shared" si="11"/>
        <v>1.3333333333333333</v>
      </c>
    </row>
    <row r="111" spans="1:10" s="160" customFormat="1" ht="13" x14ac:dyDescent="0.3">
      <c r="A111" s="178" t="s">
        <v>559</v>
      </c>
      <c r="B111" s="71">
        <v>89</v>
      </c>
      <c r="C111" s="72">
        <v>68</v>
      </c>
      <c r="D111" s="71">
        <v>696</v>
      </c>
      <c r="E111" s="72">
        <v>485</v>
      </c>
      <c r="F111" s="73"/>
      <c r="G111" s="71">
        <f t="shared" si="8"/>
        <v>21</v>
      </c>
      <c r="H111" s="72">
        <f t="shared" si="9"/>
        <v>211</v>
      </c>
      <c r="I111" s="37">
        <f t="shared" si="10"/>
        <v>0.30882352941176472</v>
      </c>
      <c r="J111" s="38">
        <f t="shared" si="11"/>
        <v>0.43505154639175259</v>
      </c>
    </row>
    <row r="112" spans="1:10" x14ac:dyDescent="0.25">
      <c r="A112" s="177"/>
      <c r="B112" s="143"/>
      <c r="C112" s="144"/>
      <c r="D112" s="143"/>
      <c r="E112" s="144"/>
      <c r="F112" s="145"/>
      <c r="G112" s="143"/>
      <c r="H112" s="144"/>
      <c r="I112" s="151"/>
      <c r="J112" s="152"/>
    </row>
    <row r="113" spans="1:10" s="139" customFormat="1" ht="13" x14ac:dyDescent="0.3">
      <c r="A113" s="159" t="s">
        <v>44</v>
      </c>
      <c r="B113" s="65"/>
      <c r="C113" s="66"/>
      <c r="D113" s="65"/>
      <c r="E113" s="66"/>
      <c r="F113" s="67"/>
      <c r="G113" s="65"/>
      <c r="H113" s="66"/>
      <c r="I113" s="20"/>
      <c r="J113" s="21"/>
    </row>
    <row r="114" spans="1:10" x14ac:dyDescent="0.25">
      <c r="A114" s="158" t="s">
        <v>484</v>
      </c>
      <c r="B114" s="65">
        <v>0</v>
      </c>
      <c r="C114" s="66">
        <v>0</v>
      </c>
      <c r="D114" s="65">
        <v>10</v>
      </c>
      <c r="E114" s="66">
        <v>11</v>
      </c>
      <c r="F114" s="67"/>
      <c r="G114" s="65">
        <f>B114-C114</f>
        <v>0</v>
      </c>
      <c r="H114" s="66">
        <f>D114-E114</f>
        <v>-1</v>
      </c>
      <c r="I114" s="20" t="str">
        <f>IF(C114=0, "-", IF(G114/C114&lt;10, G114/C114, "&gt;999%"))</f>
        <v>-</v>
      </c>
      <c r="J114" s="21">
        <f>IF(E114=0, "-", IF(H114/E114&lt;10, H114/E114, "&gt;999%"))</f>
        <v>-9.0909090909090912E-2</v>
      </c>
    </row>
    <row r="115" spans="1:10" s="160" customFormat="1" ht="13" x14ac:dyDescent="0.3">
      <c r="A115" s="178" t="s">
        <v>560</v>
      </c>
      <c r="B115" s="71">
        <v>0</v>
      </c>
      <c r="C115" s="72">
        <v>0</v>
      </c>
      <c r="D115" s="71">
        <v>10</v>
      </c>
      <c r="E115" s="72">
        <v>11</v>
      </c>
      <c r="F115" s="73"/>
      <c r="G115" s="71">
        <f>B115-C115</f>
        <v>0</v>
      </c>
      <c r="H115" s="72">
        <f>D115-E115</f>
        <v>-1</v>
      </c>
      <c r="I115" s="37" t="str">
        <f>IF(C115=0, "-", IF(G115/C115&lt;10, G115/C115, "&gt;999%"))</f>
        <v>-</v>
      </c>
      <c r="J115" s="38">
        <f>IF(E115=0, "-", IF(H115/E115&lt;10, H115/E115, "&gt;999%"))</f>
        <v>-9.0909090909090912E-2</v>
      </c>
    </row>
    <row r="116" spans="1:10" x14ac:dyDescent="0.25">
      <c r="A116" s="177"/>
      <c r="B116" s="143"/>
      <c r="C116" s="144"/>
      <c r="D116" s="143"/>
      <c r="E116" s="144"/>
      <c r="F116" s="145"/>
      <c r="G116" s="143"/>
      <c r="H116" s="144"/>
      <c r="I116" s="151"/>
      <c r="J116" s="152"/>
    </row>
    <row r="117" spans="1:10" s="139" customFormat="1" ht="13" x14ac:dyDescent="0.3">
      <c r="A117" s="159" t="s">
        <v>45</v>
      </c>
      <c r="B117" s="65"/>
      <c r="C117" s="66"/>
      <c r="D117" s="65"/>
      <c r="E117" s="66"/>
      <c r="F117" s="67"/>
      <c r="G117" s="65"/>
      <c r="H117" s="66"/>
      <c r="I117" s="20"/>
      <c r="J117" s="21"/>
    </row>
    <row r="118" spans="1:10" x14ac:dyDescent="0.25">
      <c r="A118" s="158" t="s">
        <v>228</v>
      </c>
      <c r="B118" s="65">
        <v>0</v>
      </c>
      <c r="C118" s="66">
        <v>0</v>
      </c>
      <c r="D118" s="65">
        <v>0</v>
      </c>
      <c r="E118" s="66">
        <v>1</v>
      </c>
      <c r="F118" s="67"/>
      <c r="G118" s="65">
        <f t="shared" ref="G118:G123" si="12">B118-C118</f>
        <v>0</v>
      </c>
      <c r="H118" s="66">
        <f t="shared" ref="H118:H123" si="13">D118-E118</f>
        <v>-1</v>
      </c>
      <c r="I118" s="20" t="str">
        <f t="shared" ref="I118:I123" si="14">IF(C118=0, "-", IF(G118/C118&lt;10, G118/C118, "&gt;999%"))</f>
        <v>-</v>
      </c>
      <c r="J118" s="21">
        <f t="shared" ref="J118:J123" si="15">IF(E118=0, "-", IF(H118/E118&lt;10, H118/E118, "&gt;999%"))</f>
        <v>-1</v>
      </c>
    </row>
    <row r="119" spans="1:10" x14ac:dyDescent="0.25">
      <c r="A119" s="158" t="s">
        <v>247</v>
      </c>
      <c r="B119" s="65">
        <v>0</v>
      </c>
      <c r="C119" s="66">
        <v>0</v>
      </c>
      <c r="D119" s="65">
        <v>1</v>
      </c>
      <c r="E119" s="66">
        <v>1</v>
      </c>
      <c r="F119" s="67"/>
      <c r="G119" s="65">
        <f t="shared" si="12"/>
        <v>0</v>
      </c>
      <c r="H119" s="66">
        <f t="shared" si="13"/>
        <v>0</v>
      </c>
      <c r="I119" s="20" t="str">
        <f t="shared" si="14"/>
        <v>-</v>
      </c>
      <c r="J119" s="21">
        <f t="shared" si="15"/>
        <v>0</v>
      </c>
    </row>
    <row r="120" spans="1:10" x14ac:dyDescent="0.25">
      <c r="A120" s="158" t="s">
        <v>333</v>
      </c>
      <c r="B120" s="65">
        <v>0</v>
      </c>
      <c r="C120" s="66">
        <v>1</v>
      </c>
      <c r="D120" s="65">
        <v>5</v>
      </c>
      <c r="E120" s="66">
        <v>1</v>
      </c>
      <c r="F120" s="67"/>
      <c r="G120" s="65">
        <f t="shared" si="12"/>
        <v>-1</v>
      </c>
      <c r="H120" s="66">
        <f t="shared" si="13"/>
        <v>4</v>
      </c>
      <c r="I120" s="20">
        <f t="shared" si="14"/>
        <v>-1</v>
      </c>
      <c r="J120" s="21">
        <f t="shared" si="15"/>
        <v>4</v>
      </c>
    </row>
    <row r="121" spans="1:10" x14ac:dyDescent="0.25">
      <c r="A121" s="158" t="s">
        <v>370</v>
      </c>
      <c r="B121" s="65">
        <v>2</v>
      </c>
      <c r="C121" s="66">
        <v>0</v>
      </c>
      <c r="D121" s="65">
        <v>11</v>
      </c>
      <c r="E121" s="66">
        <v>2</v>
      </c>
      <c r="F121" s="67"/>
      <c r="G121" s="65">
        <f t="shared" si="12"/>
        <v>2</v>
      </c>
      <c r="H121" s="66">
        <f t="shared" si="13"/>
        <v>9</v>
      </c>
      <c r="I121" s="20" t="str">
        <f t="shared" si="14"/>
        <v>-</v>
      </c>
      <c r="J121" s="21">
        <f t="shared" si="15"/>
        <v>4.5</v>
      </c>
    </row>
    <row r="122" spans="1:10" x14ac:dyDescent="0.25">
      <c r="A122" s="158" t="s">
        <v>412</v>
      </c>
      <c r="B122" s="65">
        <v>2</v>
      </c>
      <c r="C122" s="66">
        <v>0</v>
      </c>
      <c r="D122" s="65">
        <v>7</v>
      </c>
      <c r="E122" s="66">
        <v>1</v>
      </c>
      <c r="F122" s="67"/>
      <c r="G122" s="65">
        <f t="shared" si="12"/>
        <v>2</v>
      </c>
      <c r="H122" s="66">
        <f t="shared" si="13"/>
        <v>6</v>
      </c>
      <c r="I122" s="20" t="str">
        <f t="shared" si="14"/>
        <v>-</v>
      </c>
      <c r="J122" s="21">
        <f t="shared" si="15"/>
        <v>6</v>
      </c>
    </row>
    <row r="123" spans="1:10" s="160" customFormat="1" ht="13" x14ac:dyDescent="0.3">
      <c r="A123" s="178" t="s">
        <v>561</v>
      </c>
      <c r="B123" s="71">
        <v>4</v>
      </c>
      <c r="C123" s="72">
        <v>1</v>
      </c>
      <c r="D123" s="71">
        <v>24</v>
      </c>
      <c r="E123" s="72">
        <v>6</v>
      </c>
      <c r="F123" s="73"/>
      <c r="G123" s="71">
        <f t="shared" si="12"/>
        <v>3</v>
      </c>
      <c r="H123" s="72">
        <f t="shared" si="13"/>
        <v>18</v>
      </c>
      <c r="I123" s="37">
        <f t="shared" si="14"/>
        <v>3</v>
      </c>
      <c r="J123" s="38">
        <f t="shared" si="15"/>
        <v>3</v>
      </c>
    </row>
    <row r="124" spans="1:10" x14ac:dyDescent="0.25">
      <c r="A124" s="177"/>
      <c r="B124" s="143"/>
      <c r="C124" s="144"/>
      <c r="D124" s="143"/>
      <c r="E124" s="144"/>
      <c r="F124" s="145"/>
      <c r="G124" s="143"/>
      <c r="H124" s="144"/>
      <c r="I124" s="151"/>
      <c r="J124" s="152"/>
    </row>
    <row r="125" spans="1:10" s="139" customFormat="1" ht="13" x14ac:dyDescent="0.3">
      <c r="A125" s="159" t="s">
        <v>46</v>
      </c>
      <c r="B125" s="65"/>
      <c r="C125" s="66"/>
      <c r="D125" s="65"/>
      <c r="E125" s="66"/>
      <c r="F125" s="67"/>
      <c r="G125" s="65"/>
      <c r="H125" s="66"/>
      <c r="I125" s="20"/>
      <c r="J125" s="21"/>
    </row>
    <row r="126" spans="1:10" x14ac:dyDescent="0.25">
      <c r="A126" s="158" t="s">
        <v>346</v>
      </c>
      <c r="B126" s="65">
        <v>15</v>
      </c>
      <c r="C126" s="66">
        <v>25</v>
      </c>
      <c r="D126" s="65">
        <v>100</v>
      </c>
      <c r="E126" s="66">
        <v>64</v>
      </c>
      <c r="F126" s="67"/>
      <c r="G126" s="65">
        <f t="shared" ref="G126:G133" si="16">B126-C126</f>
        <v>-10</v>
      </c>
      <c r="H126" s="66">
        <f t="shared" ref="H126:H133" si="17">D126-E126</f>
        <v>36</v>
      </c>
      <c r="I126" s="20">
        <f t="shared" ref="I126:I133" si="18">IF(C126=0, "-", IF(G126/C126&lt;10, G126/C126, "&gt;999%"))</f>
        <v>-0.4</v>
      </c>
      <c r="J126" s="21">
        <f t="shared" ref="J126:J133" si="19">IF(E126=0, "-", IF(H126/E126&lt;10, H126/E126, "&gt;999%"))</f>
        <v>0.5625</v>
      </c>
    </row>
    <row r="127" spans="1:10" x14ac:dyDescent="0.25">
      <c r="A127" s="158" t="s">
        <v>347</v>
      </c>
      <c r="B127" s="65">
        <v>4</v>
      </c>
      <c r="C127" s="66">
        <v>11</v>
      </c>
      <c r="D127" s="65">
        <v>34</v>
      </c>
      <c r="E127" s="66">
        <v>12</v>
      </c>
      <c r="F127" s="67"/>
      <c r="G127" s="65">
        <f t="shared" si="16"/>
        <v>-7</v>
      </c>
      <c r="H127" s="66">
        <f t="shared" si="17"/>
        <v>22</v>
      </c>
      <c r="I127" s="20">
        <f t="shared" si="18"/>
        <v>-0.63636363636363635</v>
      </c>
      <c r="J127" s="21">
        <f t="shared" si="19"/>
        <v>1.8333333333333333</v>
      </c>
    </row>
    <row r="128" spans="1:10" x14ac:dyDescent="0.25">
      <c r="A128" s="158" t="s">
        <v>307</v>
      </c>
      <c r="B128" s="65">
        <v>16</v>
      </c>
      <c r="C128" s="66">
        <v>24</v>
      </c>
      <c r="D128" s="65">
        <v>144</v>
      </c>
      <c r="E128" s="66">
        <v>70</v>
      </c>
      <c r="F128" s="67"/>
      <c r="G128" s="65">
        <f t="shared" si="16"/>
        <v>-8</v>
      </c>
      <c r="H128" s="66">
        <f t="shared" si="17"/>
        <v>74</v>
      </c>
      <c r="I128" s="20">
        <f t="shared" si="18"/>
        <v>-0.33333333333333331</v>
      </c>
      <c r="J128" s="21">
        <f t="shared" si="19"/>
        <v>1.0571428571428572</v>
      </c>
    </row>
    <row r="129" spans="1:10" x14ac:dyDescent="0.25">
      <c r="A129" s="158" t="s">
        <v>206</v>
      </c>
      <c r="B129" s="65">
        <v>2</v>
      </c>
      <c r="C129" s="66">
        <v>0</v>
      </c>
      <c r="D129" s="65">
        <v>12</v>
      </c>
      <c r="E129" s="66">
        <v>0</v>
      </c>
      <c r="F129" s="67"/>
      <c r="G129" s="65">
        <f t="shared" si="16"/>
        <v>2</v>
      </c>
      <c r="H129" s="66">
        <f t="shared" si="17"/>
        <v>12</v>
      </c>
      <c r="I129" s="20" t="str">
        <f t="shared" si="18"/>
        <v>-</v>
      </c>
      <c r="J129" s="21" t="str">
        <f t="shared" si="19"/>
        <v>-</v>
      </c>
    </row>
    <row r="130" spans="1:10" x14ac:dyDescent="0.25">
      <c r="A130" s="158" t="s">
        <v>387</v>
      </c>
      <c r="B130" s="65">
        <v>4</v>
      </c>
      <c r="C130" s="66">
        <v>0</v>
      </c>
      <c r="D130" s="65">
        <v>9</v>
      </c>
      <c r="E130" s="66">
        <v>0</v>
      </c>
      <c r="F130" s="67"/>
      <c r="G130" s="65">
        <f t="shared" si="16"/>
        <v>4</v>
      </c>
      <c r="H130" s="66">
        <f t="shared" si="17"/>
        <v>9</v>
      </c>
      <c r="I130" s="20" t="str">
        <f t="shared" si="18"/>
        <v>-</v>
      </c>
      <c r="J130" s="21" t="str">
        <f t="shared" si="19"/>
        <v>-</v>
      </c>
    </row>
    <row r="131" spans="1:10" x14ac:dyDescent="0.25">
      <c r="A131" s="158" t="s">
        <v>459</v>
      </c>
      <c r="B131" s="65">
        <v>0</v>
      </c>
      <c r="C131" s="66">
        <v>1</v>
      </c>
      <c r="D131" s="65">
        <v>1</v>
      </c>
      <c r="E131" s="66">
        <v>2</v>
      </c>
      <c r="F131" s="67"/>
      <c r="G131" s="65">
        <f t="shared" si="16"/>
        <v>-1</v>
      </c>
      <c r="H131" s="66">
        <f t="shared" si="17"/>
        <v>-1</v>
      </c>
      <c r="I131" s="20">
        <f t="shared" si="18"/>
        <v>-1</v>
      </c>
      <c r="J131" s="21">
        <f t="shared" si="19"/>
        <v>-0.5</v>
      </c>
    </row>
    <row r="132" spans="1:10" x14ac:dyDescent="0.25">
      <c r="A132" s="158" t="s">
        <v>467</v>
      </c>
      <c r="B132" s="65">
        <v>10</v>
      </c>
      <c r="C132" s="66">
        <v>28</v>
      </c>
      <c r="D132" s="65">
        <v>65</v>
      </c>
      <c r="E132" s="66">
        <v>67</v>
      </c>
      <c r="F132" s="67"/>
      <c r="G132" s="65">
        <f t="shared" si="16"/>
        <v>-18</v>
      </c>
      <c r="H132" s="66">
        <f t="shared" si="17"/>
        <v>-2</v>
      </c>
      <c r="I132" s="20">
        <f t="shared" si="18"/>
        <v>-0.6428571428571429</v>
      </c>
      <c r="J132" s="21">
        <f t="shared" si="19"/>
        <v>-2.9850746268656716E-2</v>
      </c>
    </row>
    <row r="133" spans="1:10" s="160" customFormat="1" ht="13" x14ac:dyDescent="0.3">
      <c r="A133" s="178" t="s">
        <v>562</v>
      </c>
      <c r="B133" s="71">
        <v>51</v>
      </c>
      <c r="C133" s="72">
        <v>89</v>
      </c>
      <c r="D133" s="71">
        <v>365</v>
      </c>
      <c r="E133" s="72">
        <v>215</v>
      </c>
      <c r="F133" s="73"/>
      <c r="G133" s="71">
        <f t="shared" si="16"/>
        <v>-38</v>
      </c>
      <c r="H133" s="72">
        <f t="shared" si="17"/>
        <v>150</v>
      </c>
      <c r="I133" s="37">
        <f t="shared" si="18"/>
        <v>-0.42696629213483145</v>
      </c>
      <c r="J133" s="38">
        <f t="shared" si="19"/>
        <v>0.69767441860465118</v>
      </c>
    </row>
    <row r="134" spans="1:10" x14ac:dyDescent="0.25">
      <c r="A134" s="177"/>
      <c r="B134" s="143"/>
      <c r="C134" s="144"/>
      <c r="D134" s="143"/>
      <c r="E134" s="144"/>
      <c r="F134" s="145"/>
      <c r="G134" s="143"/>
      <c r="H134" s="144"/>
      <c r="I134" s="151"/>
      <c r="J134" s="152"/>
    </row>
    <row r="135" spans="1:10" s="139" customFormat="1" ht="13" x14ac:dyDescent="0.3">
      <c r="A135" s="159" t="s">
        <v>47</v>
      </c>
      <c r="B135" s="65"/>
      <c r="C135" s="66"/>
      <c r="D135" s="65"/>
      <c r="E135" s="66"/>
      <c r="F135" s="67"/>
      <c r="G135" s="65"/>
      <c r="H135" s="66"/>
      <c r="I135" s="20"/>
      <c r="J135" s="21"/>
    </row>
    <row r="136" spans="1:10" x14ac:dyDescent="0.25">
      <c r="A136" s="158" t="s">
        <v>485</v>
      </c>
      <c r="B136" s="65">
        <v>0</v>
      </c>
      <c r="C136" s="66">
        <v>0</v>
      </c>
      <c r="D136" s="65">
        <v>4</v>
      </c>
      <c r="E136" s="66">
        <v>6</v>
      </c>
      <c r="F136" s="67"/>
      <c r="G136" s="65">
        <f>B136-C136</f>
        <v>0</v>
      </c>
      <c r="H136" s="66">
        <f>D136-E136</f>
        <v>-2</v>
      </c>
      <c r="I136" s="20" t="str">
        <f>IF(C136=0, "-", IF(G136/C136&lt;10, G136/C136, "&gt;999%"))</f>
        <v>-</v>
      </c>
      <c r="J136" s="21">
        <f>IF(E136=0, "-", IF(H136/E136&lt;10, H136/E136, "&gt;999%"))</f>
        <v>-0.33333333333333331</v>
      </c>
    </row>
    <row r="137" spans="1:10" s="160" customFormat="1" ht="13" x14ac:dyDescent="0.3">
      <c r="A137" s="178" t="s">
        <v>563</v>
      </c>
      <c r="B137" s="71">
        <v>0</v>
      </c>
      <c r="C137" s="72">
        <v>0</v>
      </c>
      <c r="D137" s="71">
        <v>4</v>
      </c>
      <c r="E137" s="72">
        <v>6</v>
      </c>
      <c r="F137" s="73"/>
      <c r="G137" s="71">
        <f>B137-C137</f>
        <v>0</v>
      </c>
      <c r="H137" s="72">
        <f>D137-E137</f>
        <v>-2</v>
      </c>
      <c r="I137" s="37" t="str">
        <f>IF(C137=0, "-", IF(G137/C137&lt;10, G137/C137, "&gt;999%"))</f>
        <v>-</v>
      </c>
      <c r="J137" s="38">
        <f>IF(E137=0, "-", IF(H137/E137&lt;10, H137/E137, "&gt;999%"))</f>
        <v>-0.33333333333333331</v>
      </c>
    </row>
    <row r="138" spans="1:10" x14ac:dyDescent="0.25">
      <c r="A138" s="177"/>
      <c r="B138" s="143"/>
      <c r="C138" s="144"/>
      <c r="D138" s="143"/>
      <c r="E138" s="144"/>
      <c r="F138" s="145"/>
      <c r="G138" s="143"/>
      <c r="H138" s="144"/>
      <c r="I138" s="151"/>
      <c r="J138" s="152"/>
    </row>
    <row r="139" spans="1:10" s="139" customFormat="1" ht="13" x14ac:dyDescent="0.3">
      <c r="A139" s="159" t="s">
        <v>48</v>
      </c>
      <c r="B139" s="65"/>
      <c r="C139" s="66"/>
      <c r="D139" s="65"/>
      <c r="E139" s="66"/>
      <c r="F139" s="67"/>
      <c r="G139" s="65"/>
      <c r="H139" s="66"/>
      <c r="I139" s="20"/>
      <c r="J139" s="21"/>
    </row>
    <row r="140" spans="1:10" x14ac:dyDescent="0.25">
      <c r="A140" s="158" t="s">
        <v>216</v>
      </c>
      <c r="B140" s="65">
        <v>0</v>
      </c>
      <c r="C140" s="66">
        <v>0</v>
      </c>
      <c r="D140" s="65">
        <v>2</v>
      </c>
      <c r="E140" s="66">
        <v>1</v>
      </c>
      <c r="F140" s="67"/>
      <c r="G140" s="65">
        <f t="shared" ref="G140:G146" si="20">B140-C140</f>
        <v>0</v>
      </c>
      <c r="H140" s="66">
        <f t="shared" ref="H140:H146" si="21">D140-E140</f>
        <v>1</v>
      </c>
      <c r="I140" s="20" t="str">
        <f t="shared" ref="I140:I146" si="22">IF(C140=0, "-", IF(G140/C140&lt;10, G140/C140, "&gt;999%"))</f>
        <v>-</v>
      </c>
      <c r="J140" s="21">
        <f t="shared" ref="J140:J146" si="23">IF(E140=0, "-", IF(H140/E140&lt;10, H140/E140, "&gt;999%"))</f>
        <v>1</v>
      </c>
    </row>
    <row r="141" spans="1:10" x14ac:dyDescent="0.25">
      <c r="A141" s="158" t="s">
        <v>207</v>
      </c>
      <c r="B141" s="65">
        <v>5</v>
      </c>
      <c r="C141" s="66">
        <v>1</v>
      </c>
      <c r="D141" s="65">
        <v>24</v>
      </c>
      <c r="E141" s="66">
        <v>4</v>
      </c>
      <c r="F141" s="67"/>
      <c r="G141" s="65">
        <f t="shared" si="20"/>
        <v>4</v>
      </c>
      <c r="H141" s="66">
        <f t="shared" si="21"/>
        <v>20</v>
      </c>
      <c r="I141" s="20">
        <f t="shared" si="22"/>
        <v>4</v>
      </c>
      <c r="J141" s="21">
        <f t="shared" si="23"/>
        <v>5</v>
      </c>
    </row>
    <row r="142" spans="1:10" x14ac:dyDescent="0.25">
      <c r="A142" s="158" t="s">
        <v>348</v>
      </c>
      <c r="B142" s="65">
        <v>3</v>
      </c>
      <c r="C142" s="66">
        <v>10</v>
      </c>
      <c r="D142" s="65">
        <v>104</v>
      </c>
      <c r="E142" s="66">
        <v>78</v>
      </c>
      <c r="F142" s="67"/>
      <c r="G142" s="65">
        <f t="shared" si="20"/>
        <v>-7</v>
      </c>
      <c r="H142" s="66">
        <f t="shared" si="21"/>
        <v>26</v>
      </c>
      <c r="I142" s="20">
        <f t="shared" si="22"/>
        <v>-0.7</v>
      </c>
      <c r="J142" s="21">
        <f t="shared" si="23"/>
        <v>0.33333333333333331</v>
      </c>
    </row>
    <row r="143" spans="1:10" x14ac:dyDescent="0.25">
      <c r="A143" s="158" t="s">
        <v>308</v>
      </c>
      <c r="B143" s="65">
        <v>5</v>
      </c>
      <c r="C143" s="66">
        <v>4</v>
      </c>
      <c r="D143" s="65">
        <v>43</v>
      </c>
      <c r="E143" s="66">
        <v>41</v>
      </c>
      <c r="F143" s="67"/>
      <c r="G143" s="65">
        <f t="shared" si="20"/>
        <v>1</v>
      </c>
      <c r="H143" s="66">
        <f t="shared" si="21"/>
        <v>2</v>
      </c>
      <c r="I143" s="20">
        <f t="shared" si="22"/>
        <v>0.25</v>
      </c>
      <c r="J143" s="21">
        <f t="shared" si="23"/>
        <v>4.878048780487805E-2</v>
      </c>
    </row>
    <row r="144" spans="1:10" x14ac:dyDescent="0.25">
      <c r="A144" s="158" t="s">
        <v>258</v>
      </c>
      <c r="B144" s="65">
        <v>0</v>
      </c>
      <c r="C144" s="66">
        <v>0</v>
      </c>
      <c r="D144" s="65">
        <v>0</v>
      </c>
      <c r="E144" s="66">
        <v>9</v>
      </c>
      <c r="F144" s="67"/>
      <c r="G144" s="65">
        <f t="shared" si="20"/>
        <v>0</v>
      </c>
      <c r="H144" s="66">
        <f t="shared" si="21"/>
        <v>-9</v>
      </c>
      <c r="I144" s="20" t="str">
        <f t="shared" si="22"/>
        <v>-</v>
      </c>
      <c r="J144" s="21">
        <f t="shared" si="23"/>
        <v>-1</v>
      </c>
    </row>
    <row r="145" spans="1:10" x14ac:dyDescent="0.25">
      <c r="A145" s="158" t="s">
        <v>349</v>
      </c>
      <c r="B145" s="65">
        <v>8</v>
      </c>
      <c r="C145" s="66">
        <v>0</v>
      </c>
      <c r="D145" s="65">
        <v>9</v>
      </c>
      <c r="E145" s="66">
        <v>0</v>
      </c>
      <c r="F145" s="67"/>
      <c r="G145" s="65">
        <f t="shared" si="20"/>
        <v>8</v>
      </c>
      <c r="H145" s="66">
        <f t="shared" si="21"/>
        <v>9</v>
      </c>
      <c r="I145" s="20" t="str">
        <f t="shared" si="22"/>
        <v>-</v>
      </c>
      <c r="J145" s="21" t="str">
        <f t="shared" si="23"/>
        <v>-</v>
      </c>
    </row>
    <row r="146" spans="1:10" s="160" customFormat="1" ht="13" x14ac:dyDescent="0.3">
      <c r="A146" s="178" t="s">
        <v>564</v>
      </c>
      <c r="B146" s="71">
        <v>21</v>
      </c>
      <c r="C146" s="72">
        <v>15</v>
      </c>
      <c r="D146" s="71">
        <v>182</v>
      </c>
      <c r="E146" s="72">
        <v>133</v>
      </c>
      <c r="F146" s="73"/>
      <c r="G146" s="71">
        <f t="shared" si="20"/>
        <v>6</v>
      </c>
      <c r="H146" s="72">
        <f t="shared" si="21"/>
        <v>49</v>
      </c>
      <c r="I146" s="37">
        <f t="shared" si="22"/>
        <v>0.4</v>
      </c>
      <c r="J146" s="38">
        <f t="shared" si="23"/>
        <v>0.36842105263157893</v>
      </c>
    </row>
    <row r="147" spans="1:10" x14ac:dyDescent="0.25">
      <c r="A147" s="177"/>
      <c r="B147" s="143"/>
      <c r="C147" s="144"/>
      <c r="D147" s="143"/>
      <c r="E147" s="144"/>
      <c r="F147" s="145"/>
      <c r="G147" s="143"/>
      <c r="H147" s="144"/>
      <c r="I147" s="151"/>
      <c r="J147" s="152"/>
    </row>
    <row r="148" spans="1:10" s="139" customFormat="1" ht="13" x14ac:dyDescent="0.3">
      <c r="A148" s="159" t="s">
        <v>49</v>
      </c>
      <c r="B148" s="65"/>
      <c r="C148" s="66"/>
      <c r="D148" s="65"/>
      <c r="E148" s="66"/>
      <c r="F148" s="67"/>
      <c r="G148" s="65"/>
      <c r="H148" s="66"/>
      <c r="I148" s="20"/>
      <c r="J148" s="21"/>
    </row>
    <row r="149" spans="1:10" x14ac:dyDescent="0.25">
      <c r="A149" s="158" t="s">
        <v>179</v>
      </c>
      <c r="B149" s="65">
        <v>0</v>
      </c>
      <c r="C149" s="66">
        <v>3</v>
      </c>
      <c r="D149" s="65">
        <v>4</v>
      </c>
      <c r="E149" s="66">
        <v>12</v>
      </c>
      <c r="F149" s="67"/>
      <c r="G149" s="65">
        <f t="shared" ref="G149:G162" si="24">B149-C149</f>
        <v>-3</v>
      </c>
      <c r="H149" s="66">
        <f t="shared" ref="H149:H162" si="25">D149-E149</f>
        <v>-8</v>
      </c>
      <c r="I149" s="20">
        <f t="shared" ref="I149:I162" si="26">IF(C149=0, "-", IF(G149/C149&lt;10, G149/C149, "&gt;999%"))</f>
        <v>-1</v>
      </c>
      <c r="J149" s="21">
        <f t="shared" ref="J149:J162" si="27">IF(E149=0, "-", IF(H149/E149&lt;10, H149/E149, "&gt;999%"))</f>
        <v>-0.66666666666666663</v>
      </c>
    </row>
    <row r="150" spans="1:10" x14ac:dyDescent="0.25">
      <c r="A150" s="158" t="s">
        <v>191</v>
      </c>
      <c r="B150" s="65">
        <v>24</v>
      </c>
      <c r="C150" s="66">
        <v>29</v>
      </c>
      <c r="D150" s="65">
        <v>251</v>
      </c>
      <c r="E150" s="66">
        <v>274</v>
      </c>
      <c r="F150" s="67"/>
      <c r="G150" s="65">
        <f t="shared" si="24"/>
        <v>-5</v>
      </c>
      <c r="H150" s="66">
        <f t="shared" si="25"/>
        <v>-23</v>
      </c>
      <c r="I150" s="20">
        <f t="shared" si="26"/>
        <v>-0.17241379310344829</v>
      </c>
      <c r="J150" s="21">
        <f t="shared" si="27"/>
        <v>-8.3941605839416053E-2</v>
      </c>
    </row>
    <row r="151" spans="1:10" x14ac:dyDescent="0.25">
      <c r="A151" s="158" t="s">
        <v>192</v>
      </c>
      <c r="B151" s="65">
        <v>0</v>
      </c>
      <c r="C151" s="66">
        <v>11</v>
      </c>
      <c r="D151" s="65">
        <v>0</v>
      </c>
      <c r="E151" s="66">
        <v>63</v>
      </c>
      <c r="F151" s="67"/>
      <c r="G151" s="65">
        <f t="shared" si="24"/>
        <v>-11</v>
      </c>
      <c r="H151" s="66">
        <f t="shared" si="25"/>
        <v>-63</v>
      </c>
      <c r="I151" s="20">
        <f t="shared" si="26"/>
        <v>-1</v>
      </c>
      <c r="J151" s="21">
        <f t="shared" si="27"/>
        <v>-1</v>
      </c>
    </row>
    <row r="152" spans="1:10" x14ac:dyDescent="0.25">
      <c r="A152" s="158" t="s">
        <v>371</v>
      </c>
      <c r="B152" s="65">
        <v>5</v>
      </c>
      <c r="C152" s="66">
        <v>10</v>
      </c>
      <c r="D152" s="65">
        <v>30</v>
      </c>
      <c r="E152" s="66">
        <v>40</v>
      </c>
      <c r="F152" s="67"/>
      <c r="G152" s="65">
        <f t="shared" si="24"/>
        <v>-5</v>
      </c>
      <c r="H152" s="66">
        <f t="shared" si="25"/>
        <v>-10</v>
      </c>
      <c r="I152" s="20">
        <f t="shared" si="26"/>
        <v>-0.5</v>
      </c>
      <c r="J152" s="21">
        <f t="shared" si="27"/>
        <v>-0.25</v>
      </c>
    </row>
    <row r="153" spans="1:10" x14ac:dyDescent="0.25">
      <c r="A153" s="158" t="s">
        <v>229</v>
      </c>
      <c r="B153" s="65">
        <v>1</v>
      </c>
      <c r="C153" s="66">
        <v>0</v>
      </c>
      <c r="D153" s="65">
        <v>25</v>
      </c>
      <c r="E153" s="66">
        <v>0</v>
      </c>
      <c r="F153" s="67"/>
      <c r="G153" s="65">
        <f t="shared" si="24"/>
        <v>1</v>
      </c>
      <c r="H153" s="66">
        <f t="shared" si="25"/>
        <v>25</v>
      </c>
      <c r="I153" s="20" t="str">
        <f t="shared" si="26"/>
        <v>-</v>
      </c>
      <c r="J153" s="21" t="str">
        <f t="shared" si="27"/>
        <v>-</v>
      </c>
    </row>
    <row r="154" spans="1:10" x14ac:dyDescent="0.25">
      <c r="A154" s="158" t="s">
        <v>309</v>
      </c>
      <c r="B154" s="65">
        <v>16</v>
      </c>
      <c r="C154" s="66">
        <v>21</v>
      </c>
      <c r="D154" s="65">
        <v>143</v>
      </c>
      <c r="E154" s="66">
        <v>174</v>
      </c>
      <c r="F154" s="67"/>
      <c r="G154" s="65">
        <f t="shared" si="24"/>
        <v>-5</v>
      </c>
      <c r="H154" s="66">
        <f t="shared" si="25"/>
        <v>-31</v>
      </c>
      <c r="I154" s="20">
        <f t="shared" si="26"/>
        <v>-0.23809523809523808</v>
      </c>
      <c r="J154" s="21">
        <f t="shared" si="27"/>
        <v>-0.17816091954022989</v>
      </c>
    </row>
    <row r="155" spans="1:10" x14ac:dyDescent="0.25">
      <c r="A155" s="158" t="s">
        <v>388</v>
      </c>
      <c r="B155" s="65">
        <v>3</v>
      </c>
      <c r="C155" s="66">
        <v>5</v>
      </c>
      <c r="D155" s="65">
        <v>34</v>
      </c>
      <c r="E155" s="66">
        <v>69</v>
      </c>
      <c r="F155" s="67"/>
      <c r="G155" s="65">
        <f t="shared" si="24"/>
        <v>-2</v>
      </c>
      <c r="H155" s="66">
        <f t="shared" si="25"/>
        <v>-35</v>
      </c>
      <c r="I155" s="20">
        <f t="shared" si="26"/>
        <v>-0.4</v>
      </c>
      <c r="J155" s="21">
        <f t="shared" si="27"/>
        <v>-0.50724637681159424</v>
      </c>
    </row>
    <row r="156" spans="1:10" x14ac:dyDescent="0.25">
      <c r="A156" s="158" t="s">
        <v>389</v>
      </c>
      <c r="B156" s="65">
        <v>4</v>
      </c>
      <c r="C156" s="66">
        <v>9</v>
      </c>
      <c r="D156" s="65">
        <v>58</v>
      </c>
      <c r="E156" s="66">
        <v>76</v>
      </c>
      <c r="F156" s="67"/>
      <c r="G156" s="65">
        <f t="shared" si="24"/>
        <v>-5</v>
      </c>
      <c r="H156" s="66">
        <f t="shared" si="25"/>
        <v>-18</v>
      </c>
      <c r="I156" s="20">
        <f t="shared" si="26"/>
        <v>-0.55555555555555558</v>
      </c>
      <c r="J156" s="21">
        <f t="shared" si="27"/>
        <v>-0.23684210526315788</v>
      </c>
    </row>
    <row r="157" spans="1:10" x14ac:dyDescent="0.25">
      <c r="A157" s="158" t="s">
        <v>217</v>
      </c>
      <c r="B157" s="65">
        <v>0</v>
      </c>
      <c r="C157" s="66">
        <v>1</v>
      </c>
      <c r="D157" s="65">
        <v>4</v>
      </c>
      <c r="E157" s="66">
        <v>11</v>
      </c>
      <c r="F157" s="67"/>
      <c r="G157" s="65">
        <f t="shared" si="24"/>
        <v>-1</v>
      </c>
      <c r="H157" s="66">
        <f t="shared" si="25"/>
        <v>-7</v>
      </c>
      <c r="I157" s="20">
        <f t="shared" si="26"/>
        <v>-1</v>
      </c>
      <c r="J157" s="21">
        <f t="shared" si="27"/>
        <v>-0.63636363636363635</v>
      </c>
    </row>
    <row r="158" spans="1:10" x14ac:dyDescent="0.25">
      <c r="A158" s="158" t="s">
        <v>259</v>
      </c>
      <c r="B158" s="65">
        <v>1</v>
      </c>
      <c r="C158" s="66">
        <v>3</v>
      </c>
      <c r="D158" s="65">
        <v>8</v>
      </c>
      <c r="E158" s="66">
        <v>17</v>
      </c>
      <c r="F158" s="67"/>
      <c r="G158" s="65">
        <f t="shared" si="24"/>
        <v>-2</v>
      </c>
      <c r="H158" s="66">
        <f t="shared" si="25"/>
        <v>-9</v>
      </c>
      <c r="I158" s="20">
        <f t="shared" si="26"/>
        <v>-0.66666666666666663</v>
      </c>
      <c r="J158" s="21">
        <f t="shared" si="27"/>
        <v>-0.52941176470588236</v>
      </c>
    </row>
    <row r="159" spans="1:10" x14ac:dyDescent="0.25">
      <c r="A159" s="158" t="s">
        <v>449</v>
      </c>
      <c r="B159" s="65">
        <v>4</v>
      </c>
      <c r="C159" s="66">
        <v>4</v>
      </c>
      <c r="D159" s="65">
        <v>25</v>
      </c>
      <c r="E159" s="66">
        <v>52</v>
      </c>
      <c r="F159" s="67"/>
      <c r="G159" s="65">
        <f t="shared" si="24"/>
        <v>0</v>
      </c>
      <c r="H159" s="66">
        <f t="shared" si="25"/>
        <v>-27</v>
      </c>
      <c r="I159" s="20">
        <f t="shared" si="26"/>
        <v>0</v>
      </c>
      <c r="J159" s="21">
        <f t="shared" si="27"/>
        <v>-0.51923076923076927</v>
      </c>
    </row>
    <row r="160" spans="1:10" x14ac:dyDescent="0.25">
      <c r="A160" s="158" t="s">
        <v>350</v>
      </c>
      <c r="B160" s="65">
        <v>11</v>
      </c>
      <c r="C160" s="66">
        <v>19</v>
      </c>
      <c r="D160" s="65">
        <v>184</v>
      </c>
      <c r="E160" s="66">
        <v>187</v>
      </c>
      <c r="F160" s="67"/>
      <c r="G160" s="65">
        <f t="shared" si="24"/>
        <v>-8</v>
      </c>
      <c r="H160" s="66">
        <f t="shared" si="25"/>
        <v>-3</v>
      </c>
      <c r="I160" s="20">
        <f t="shared" si="26"/>
        <v>-0.42105263157894735</v>
      </c>
      <c r="J160" s="21">
        <f t="shared" si="27"/>
        <v>-1.6042780748663103E-2</v>
      </c>
    </row>
    <row r="161" spans="1:10" x14ac:dyDescent="0.25">
      <c r="A161" s="158" t="s">
        <v>296</v>
      </c>
      <c r="B161" s="65">
        <v>10</v>
      </c>
      <c r="C161" s="66">
        <v>5</v>
      </c>
      <c r="D161" s="65">
        <v>55</v>
      </c>
      <c r="E161" s="66">
        <v>64</v>
      </c>
      <c r="F161" s="67"/>
      <c r="G161" s="65">
        <f t="shared" si="24"/>
        <v>5</v>
      </c>
      <c r="H161" s="66">
        <f t="shared" si="25"/>
        <v>-9</v>
      </c>
      <c r="I161" s="20">
        <f t="shared" si="26"/>
        <v>1</v>
      </c>
      <c r="J161" s="21">
        <f t="shared" si="27"/>
        <v>-0.140625</v>
      </c>
    </row>
    <row r="162" spans="1:10" s="160" customFormat="1" ht="13" x14ac:dyDescent="0.3">
      <c r="A162" s="178" t="s">
        <v>565</v>
      </c>
      <c r="B162" s="71">
        <v>79</v>
      </c>
      <c r="C162" s="72">
        <v>120</v>
      </c>
      <c r="D162" s="71">
        <v>821</v>
      </c>
      <c r="E162" s="72">
        <v>1039</v>
      </c>
      <c r="F162" s="73"/>
      <c r="G162" s="71">
        <f t="shared" si="24"/>
        <v>-41</v>
      </c>
      <c r="H162" s="72">
        <f t="shared" si="25"/>
        <v>-218</v>
      </c>
      <c r="I162" s="37">
        <f t="shared" si="26"/>
        <v>-0.34166666666666667</v>
      </c>
      <c r="J162" s="38">
        <f t="shared" si="27"/>
        <v>-0.20981713185755535</v>
      </c>
    </row>
    <row r="163" spans="1:10" x14ac:dyDescent="0.25">
      <c r="A163" s="177"/>
      <c r="B163" s="143"/>
      <c r="C163" s="144"/>
      <c r="D163" s="143"/>
      <c r="E163" s="144"/>
      <c r="F163" s="145"/>
      <c r="G163" s="143"/>
      <c r="H163" s="144"/>
      <c r="I163" s="151"/>
      <c r="J163" s="152"/>
    </row>
    <row r="164" spans="1:10" s="139" customFormat="1" ht="13" x14ac:dyDescent="0.3">
      <c r="A164" s="159" t="s">
        <v>50</v>
      </c>
      <c r="B164" s="65"/>
      <c r="C164" s="66"/>
      <c r="D164" s="65"/>
      <c r="E164" s="66"/>
      <c r="F164" s="67"/>
      <c r="G164" s="65"/>
      <c r="H164" s="66"/>
      <c r="I164" s="20"/>
      <c r="J164" s="21"/>
    </row>
    <row r="165" spans="1:10" x14ac:dyDescent="0.25">
      <c r="A165" s="158" t="s">
        <v>486</v>
      </c>
      <c r="B165" s="65">
        <v>0</v>
      </c>
      <c r="C165" s="66">
        <v>0</v>
      </c>
      <c r="D165" s="65">
        <v>1</v>
      </c>
      <c r="E165" s="66">
        <v>0</v>
      </c>
      <c r="F165" s="67"/>
      <c r="G165" s="65">
        <f>B165-C165</f>
        <v>0</v>
      </c>
      <c r="H165" s="66">
        <f>D165-E165</f>
        <v>1</v>
      </c>
      <c r="I165" s="20" t="str">
        <f>IF(C165=0, "-", IF(G165/C165&lt;10, G165/C165, "&gt;999%"))</f>
        <v>-</v>
      </c>
      <c r="J165" s="21" t="str">
        <f>IF(E165=0, "-", IF(H165/E165&lt;10, H165/E165, "&gt;999%"))</f>
        <v>-</v>
      </c>
    </row>
    <row r="166" spans="1:10" s="160" customFormat="1" ht="13" x14ac:dyDescent="0.3">
      <c r="A166" s="178" t="s">
        <v>566</v>
      </c>
      <c r="B166" s="71">
        <v>0</v>
      </c>
      <c r="C166" s="72">
        <v>0</v>
      </c>
      <c r="D166" s="71">
        <v>1</v>
      </c>
      <c r="E166" s="72">
        <v>0</v>
      </c>
      <c r="F166" s="73"/>
      <c r="G166" s="71">
        <f>B166-C166</f>
        <v>0</v>
      </c>
      <c r="H166" s="72">
        <f>D166-E166</f>
        <v>1</v>
      </c>
      <c r="I166" s="37" t="str">
        <f>IF(C166=0, "-", IF(G166/C166&lt;10, G166/C166, "&gt;999%"))</f>
        <v>-</v>
      </c>
      <c r="J166" s="38" t="str">
        <f>IF(E166=0, "-", IF(H166/E166&lt;10, H166/E166, "&gt;999%"))</f>
        <v>-</v>
      </c>
    </row>
    <row r="167" spans="1:10" x14ac:dyDescent="0.25">
      <c r="A167" s="177"/>
      <c r="B167" s="143"/>
      <c r="C167" s="144"/>
      <c r="D167" s="143"/>
      <c r="E167" s="144"/>
      <c r="F167" s="145"/>
      <c r="G167" s="143"/>
      <c r="H167" s="144"/>
      <c r="I167" s="151"/>
      <c r="J167" s="152"/>
    </row>
    <row r="168" spans="1:10" s="139" customFormat="1" ht="13" x14ac:dyDescent="0.3">
      <c r="A168" s="159" t="s">
        <v>51</v>
      </c>
      <c r="B168" s="65"/>
      <c r="C168" s="66"/>
      <c r="D168" s="65"/>
      <c r="E168" s="66"/>
      <c r="F168" s="67"/>
      <c r="G168" s="65"/>
      <c r="H168" s="66"/>
      <c r="I168" s="20"/>
      <c r="J168" s="21"/>
    </row>
    <row r="169" spans="1:10" x14ac:dyDescent="0.25">
      <c r="A169" s="158" t="s">
        <v>487</v>
      </c>
      <c r="B169" s="65">
        <v>7</v>
      </c>
      <c r="C169" s="66">
        <v>14</v>
      </c>
      <c r="D169" s="65">
        <v>50</v>
      </c>
      <c r="E169" s="66">
        <v>74</v>
      </c>
      <c r="F169" s="67"/>
      <c r="G169" s="65">
        <f>B169-C169</f>
        <v>-7</v>
      </c>
      <c r="H169" s="66">
        <f>D169-E169</f>
        <v>-24</v>
      </c>
      <c r="I169" s="20">
        <f>IF(C169=0, "-", IF(G169/C169&lt;10, G169/C169, "&gt;999%"))</f>
        <v>-0.5</v>
      </c>
      <c r="J169" s="21">
        <f>IF(E169=0, "-", IF(H169/E169&lt;10, H169/E169, "&gt;999%"))</f>
        <v>-0.32432432432432434</v>
      </c>
    </row>
    <row r="170" spans="1:10" s="160" customFormat="1" ht="13" x14ac:dyDescent="0.3">
      <c r="A170" s="178" t="s">
        <v>567</v>
      </c>
      <c r="B170" s="71">
        <v>7</v>
      </c>
      <c r="C170" s="72">
        <v>14</v>
      </c>
      <c r="D170" s="71">
        <v>50</v>
      </c>
      <c r="E170" s="72">
        <v>74</v>
      </c>
      <c r="F170" s="73"/>
      <c r="G170" s="71">
        <f>B170-C170</f>
        <v>-7</v>
      </c>
      <c r="H170" s="72">
        <f>D170-E170</f>
        <v>-24</v>
      </c>
      <c r="I170" s="37">
        <f>IF(C170=0, "-", IF(G170/C170&lt;10, G170/C170, "&gt;999%"))</f>
        <v>-0.5</v>
      </c>
      <c r="J170" s="38">
        <f>IF(E170=0, "-", IF(H170/E170&lt;10, H170/E170, "&gt;999%"))</f>
        <v>-0.32432432432432434</v>
      </c>
    </row>
    <row r="171" spans="1:10" x14ac:dyDescent="0.25">
      <c r="A171" s="177"/>
      <c r="B171" s="143"/>
      <c r="C171" s="144"/>
      <c r="D171" s="143"/>
      <c r="E171" s="144"/>
      <c r="F171" s="145"/>
      <c r="G171" s="143"/>
      <c r="H171" s="144"/>
      <c r="I171" s="151"/>
      <c r="J171" s="152"/>
    </row>
    <row r="172" spans="1:10" s="139" customFormat="1" ht="13" x14ac:dyDescent="0.3">
      <c r="A172" s="159" t="s">
        <v>52</v>
      </c>
      <c r="B172" s="65"/>
      <c r="C172" s="66"/>
      <c r="D172" s="65"/>
      <c r="E172" s="66"/>
      <c r="F172" s="67"/>
      <c r="G172" s="65"/>
      <c r="H172" s="66"/>
      <c r="I172" s="20"/>
      <c r="J172" s="21"/>
    </row>
    <row r="173" spans="1:10" x14ac:dyDescent="0.25">
      <c r="A173" s="158" t="s">
        <v>460</v>
      </c>
      <c r="B173" s="65">
        <v>3</v>
      </c>
      <c r="C173" s="66">
        <v>0</v>
      </c>
      <c r="D173" s="65">
        <v>27</v>
      </c>
      <c r="E173" s="66">
        <v>26</v>
      </c>
      <c r="F173" s="67"/>
      <c r="G173" s="65">
        <f>B173-C173</f>
        <v>3</v>
      </c>
      <c r="H173" s="66">
        <f>D173-E173</f>
        <v>1</v>
      </c>
      <c r="I173" s="20" t="str">
        <f>IF(C173=0, "-", IF(G173/C173&lt;10, G173/C173, "&gt;999%"))</f>
        <v>-</v>
      </c>
      <c r="J173" s="21">
        <f>IF(E173=0, "-", IF(H173/E173&lt;10, H173/E173, "&gt;999%"))</f>
        <v>3.8461538461538464E-2</v>
      </c>
    </row>
    <row r="174" spans="1:10" x14ac:dyDescent="0.25">
      <c r="A174" s="158" t="s">
        <v>468</v>
      </c>
      <c r="B174" s="65">
        <v>18</v>
      </c>
      <c r="C174" s="66">
        <v>23</v>
      </c>
      <c r="D174" s="65">
        <v>152</v>
      </c>
      <c r="E174" s="66">
        <v>199</v>
      </c>
      <c r="F174" s="67"/>
      <c r="G174" s="65">
        <f>B174-C174</f>
        <v>-5</v>
      </c>
      <c r="H174" s="66">
        <f>D174-E174</f>
        <v>-47</v>
      </c>
      <c r="I174" s="20">
        <f>IF(C174=0, "-", IF(G174/C174&lt;10, G174/C174, "&gt;999%"))</f>
        <v>-0.21739130434782608</v>
      </c>
      <c r="J174" s="21">
        <f>IF(E174=0, "-", IF(H174/E174&lt;10, H174/E174, "&gt;999%"))</f>
        <v>-0.23618090452261306</v>
      </c>
    </row>
    <row r="175" spans="1:10" x14ac:dyDescent="0.25">
      <c r="A175" s="158" t="s">
        <v>390</v>
      </c>
      <c r="B175" s="65">
        <v>3</v>
      </c>
      <c r="C175" s="66">
        <v>8</v>
      </c>
      <c r="D175" s="65">
        <v>76</v>
      </c>
      <c r="E175" s="66">
        <v>101</v>
      </c>
      <c r="F175" s="67"/>
      <c r="G175" s="65">
        <f>B175-C175</f>
        <v>-5</v>
      </c>
      <c r="H175" s="66">
        <f>D175-E175</f>
        <v>-25</v>
      </c>
      <c r="I175" s="20">
        <f>IF(C175=0, "-", IF(G175/C175&lt;10, G175/C175, "&gt;999%"))</f>
        <v>-0.625</v>
      </c>
      <c r="J175" s="21">
        <f>IF(E175=0, "-", IF(H175/E175&lt;10, H175/E175, "&gt;999%"))</f>
        <v>-0.24752475247524752</v>
      </c>
    </row>
    <row r="176" spans="1:10" s="160" customFormat="1" ht="13" x14ac:dyDescent="0.3">
      <c r="A176" s="178" t="s">
        <v>568</v>
      </c>
      <c r="B176" s="71">
        <v>24</v>
      </c>
      <c r="C176" s="72">
        <v>31</v>
      </c>
      <c r="D176" s="71">
        <v>255</v>
      </c>
      <c r="E176" s="72">
        <v>326</v>
      </c>
      <c r="F176" s="73"/>
      <c r="G176" s="71">
        <f>B176-C176</f>
        <v>-7</v>
      </c>
      <c r="H176" s="72">
        <f>D176-E176</f>
        <v>-71</v>
      </c>
      <c r="I176" s="37">
        <f>IF(C176=0, "-", IF(G176/C176&lt;10, G176/C176, "&gt;999%"))</f>
        <v>-0.22580645161290322</v>
      </c>
      <c r="J176" s="38">
        <f>IF(E176=0, "-", IF(H176/E176&lt;10, H176/E176, "&gt;999%"))</f>
        <v>-0.21779141104294478</v>
      </c>
    </row>
    <row r="177" spans="1:10" x14ac:dyDescent="0.25">
      <c r="A177" s="177"/>
      <c r="B177" s="143"/>
      <c r="C177" s="144"/>
      <c r="D177" s="143"/>
      <c r="E177" s="144"/>
      <c r="F177" s="145"/>
      <c r="G177" s="143"/>
      <c r="H177" s="144"/>
      <c r="I177" s="151"/>
      <c r="J177" s="152"/>
    </row>
    <row r="178" spans="1:10" s="139" customFormat="1" ht="13" x14ac:dyDescent="0.3">
      <c r="A178" s="159" t="s">
        <v>53</v>
      </c>
      <c r="B178" s="65"/>
      <c r="C178" s="66"/>
      <c r="D178" s="65"/>
      <c r="E178" s="66"/>
      <c r="F178" s="67"/>
      <c r="G178" s="65"/>
      <c r="H178" s="66"/>
      <c r="I178" s="20"/>
      <c r="J178" s="21"/>
    </row>
    <row r="179" spans="1:10" x14ac:dyDescent="0.25">
      <c r="A179" s="158" t="s">
        <v>334</v>
      </c>
      <c r="B179" s="65">
        <v>0</v>
      </c>
      <c r="C179" s="66">
        <v>0</v>
      </c>
      <c r="D179" s="65">
        <v>0</v>
      </c>
      <c r="E179" s="66">
        <v>8</v>
      </c>
      <c r="F179" s="67"/>
      <c r="G179" s="65">
        <f>B179-C179</f>
        <v>0</v>
      </c>
      <c r="H179" s="66">
        <f>D179-E179</f>
        <v>-8</v>
      </c>
      <c r="I179" s="20" t="str">
        <f>IF(C179=0, "-", IF(G179/C179&lt;10, G179/C179, "&gt;999%"))</f>
        <v>-</v>
      </c>
      <c r="J179" s="21">
        <f>IF(E179=0, "-", IF(H179/E179&lt;10, H179/E179, "&gt;999%"))</f>
        <v>-1</v>
      </c>
    </row>
    <row r="180" spans="1:10" x14ac:dyDescent="0.25">
      <c r="A180" s="158" t="s">
        <v>413</v>
      </c>
      <c r="B180" s="65">
        <v>2</v>
      </c>
      <c r="C180" s="66">
        <v>3</v>
      </c>
      <c r="D180" s="65">
        <v>10</v>
      </c>
      <c r="E180" s="66">
        <v>11</v>
      </c>
      <c r="F180" s="67"/>
      <c r="G180" s="65">
        <f>B180-C180</f>
        <v>-1</v>
      </c>
      <c r="H180" s="66">
        <f>D180-E180</f>
        <v>-1</v>
      </c>
      <c r="I180" s="20">
        <f>IF(C180=0, "-", IF(G180/C180&lt;10, G180/C180, "&gt;999%"))</f>
        <v>-0.33333333333333331</v>
      </c>
      <c r="J180" s="21">
        <f>IF(E180=0, "-", IF(H180/E180&lt;10, H180/E180, "&gt;999%"))</f>
        <v>-9.0909090909090912E-2</v>
      </c>
    </row>
    <row r="181" spans="1:10" x14ac:dyDescent="0.25">
      <c r="A181" s="158" t="s">
        <v>414</v>
      </c>
      <c r="B181" s="65">
        <v>0</v>
      </c>
      <c r="C181" s="66">
        <v>0</v>
      </c>
      <c r="D181" s="65">
        <v>1</v>
      </c>
      <c r="E181" s="66">
        <v>0</v>
      </c>
      <c r="F181" s="67"/>
      <c r="G181" s="65">
        <f>B181-C181</f>
        <v>0</v>
      </c>
      <c r="H181" s="66">
        <f>D181-E181</f>
        <v>1</v>
      </c>
      <c r="I181" s="20" t="str">
        <f>IF(C181=0, "-", IF(G181/C181&lt;10, G181/C181, "&gt;999%"))</f>
        <v>-</v>
      </c>
      <c r="J181" s="21" t="str">
        <f>IF(E181=0, "-", IF(H181/E181&lt;10, H181/E181, "&gt;999%"))</f>
        <v>-</v>
      </c>
    </row>
    <row r="182" spans="1:10" x14ac:dyDescent="0.25">
      <c r="A182" s="158" t="s">
        <v>230</v>
      </c>
      <c r="B182" s="65">
        <v>0</v>
      </c>
      <c r="C182" s="66">
        <v>0</v>
      </c>
      <c r="D182" s="65">
        <v>4</v>
      </c>
      <c r="E182" s="66">
        <v>1</v>
      </c>
      <c r="F182" s="67"/>
      <c r="G182" s="65">
        <f>B182-C182</f>
        <v>0</v>
      </c>
      <c r="H182" s="66">
        <f>D182-E182</f>
        <v>3</v>
      </c>
      <c r="I182" s="20" t="str">
        <f>IF(C182=0, "-", IF(G182/C182&lt;10, G182/C182, "&gt;999%"))</f>
        <v>-</v>
      </c>
      <c r="J182" s="21">
        <f>IF(E182=0, "-", IF(H182/E182&lt;10, H182/E182, "&gt;999%"))</f>
        <v>3</v>
      </c>
    </row>
    <row r="183" spans="1:10" s="160" customFormat="1" ht="13" x14ac:dyDescent="0.3">
      <c r="A183" s="178" t="s">
        <v>569</v>
      </c>
      <c r="B183" s="71">
        <v>2</v>
      </c>
      <c r="C183" s="72">
        <v>3</v>
      </c>
      <c r="D183" s="71">
        <v>15</v>
      </c>
      <c r="E183" s="72">
        <v>20</v>
      </c>
      <c r="F183" s="73"/>
      <c r="G183" s="71">
        <f>B183-C183</f>
        <v>-1</v>
      </c>
      <c r="H183" s="72">
        <f>D183-E183</f>
        <v>-5</v>
      </c>
      <c r="I183" s="37">
        <f>IF(C183=0, "-", IF(G183/C183&lt;10, G183/C183, "&gt;999%"))</f>
        <v>-0.33333333333333331</v>
      </c>
      <c r="J183" s="38">
        <f>IF(E183=0, "-", IF(H183/E183&lt;10, H183/E183, "&gt;999%"))</f>
        <v>-0.25</v>
      </c>
    </row>
    <row r="184" spans="1:10" x14ac:dyDescent="0.25">
      <c r="A184" s="177"/>
      <c r="B184" s="143"/>
      <c r="C184" s="144"/>
      <c r="D184" s="143"/>
      <c r="E184" s="144"/>
      <c r="F184" s="145"/>
      <c r="G184" s="143"/>
      <c r="H184" s="144"/>
      <c r="I184" s="151"/>
      <c r="J184" s="152"/>
    </row>
    <row r="185" spans="1:10" s="139" customFormat="1" ht="13" x14ac:dyDescent="0.3">
      <c r="A185" s="159" t="s">
        <v>54</v>
      </c>
      <c r="B185" s="65"/>
      <c r="C185" s="66"/>
      <c r="D185" s="65"/>
      <c r="E185" s="66"/>
      <c r="F185" s="67"/>
      <c r="G185" s="65"/>
      <c r="H185" s="66"/>
      <c r="I185" s="20"/>
      <c r="J185" s="21"/>
    </row>
    <row r="186" spans="1:10" x14ac:dyDescent="0.25">
      <c r="A186" s="158" t="s">
        <v>351</v>
      </c>
      <c r="B186" s="65">
        <v>0</v>
      </c>
      <c r="C186" s="66">
        <v>1</v>
      </c>
      <c r="D186" s="65">
        <v>0</v>
      </c>
      <c r="E186" s="66">
        <v>9</v>
      </c>
      <c r="F186" s="67"/>
      <c r="G186" s="65">
        <f t="shared" ref="G186:G191" si="28">B186-C186</f>
        <v>-1</v>
      </c>
      <c r="H186" s="66">
        <f t="shared" ref="H186:H191" si="29">D186-E186</f>
        <v>-9</v>
      </c>
      <c r="I186" s="20">
        <f t="shared" ref="I186:I191" si="30">IF(C186=0, "-", IF(G186/C186&lt;10, G186/C186, "&gt;999%"))</f>
        <v>-1</v>
      </c>
      <c r="J186" s="21">
        <f t="shared" ref="J186:J191" si="31">IF(E186=0, "-", IF(H186/E186&lt;10, H186/E186, "&gt;999%"))</f>
        <v>-1</v>
      </c>
    </row>
    <row r="187" spans="1:10" x14ac:dyDescent="0.25">
      <c r="A187" s="158" t="s">
        <v>310</v>
      </c>
      <c r="B187" s="65">
        <v>3</v>
      </c>
      <c r="C187" s="66">
        <v>2</v>
      </c>
      <c r="D187" s="65">
        <v>16</v>
      </c>
      <c r="E187" s="66">
        <v>20</v>
      </c>
      <c r="F187" s="67"/>
      <c r="G187" s="65">
        <f t="shared" si="28"/>
        <v>1</v>
      </c>
      <c r="H187" s="66">
        <f t="shared" si="29"/>
        <v>-4</v>
      </c>
      <c r="I187" s="20">
        <f t="shared" si="30"/>
        <v>0.5</v>
      </c>
      <c r="J187" s="21">
        <f t="shared" si="31"/>
        <v>-0.2</v>
      </c>
    </row>
    <row r="188" spans="1:10" x14ac:dyDescent="0.25">
      <c r="A188" s="158" t="s">
        <v>469</v>
      </c>
      <c r="B188" s="65">
        <v>1</v>
      </c>
      <c r="C188" s="66">
        <v>2</v>
      </c>
      <c r="D188" s="65">
        <v>13</v>
      </c>
      <c r="E188" s="66">
        <v>15</v>
      </c>
      <c r="F188" s="67"/>
      <c r="G188" s="65">
        <f t="shared" si="28"/>
        <v>-1</v>
      </c>
      <c r="H188" s="66">
        <f t="shared" si="29"/>
        <v>-2</v>
      </c>
      <c r="I188" s="20">
        <f t="shared" si="30"/>
        <v>-0.5</v>
      </c>
      <c r="J188" s="21">
        <f t="shared" si="31"/>
        <v>-0.13333333333333333</v>
      </c>
    </row>
    <row r="189" spans="1:10" x14ac:dyDescent="0.25">
      <c r="A189" s="158" t="s">
        <v>415</v>
      </c>
      <c r="B189" s="65">
        <v>2</v>
      </c>
      <c r="C189" s="66">
        <v>0</v>
      </c>
      <c r="D189" s="65">
        <v>18</v>
      </c>
      <c r="E189" s="66">
        <v>27</v>
      </c>
      <c r="F189" s="67"/>
      <c r="G189" s="65">
        <f t="shared" si="28"/>
        <v>2</v>
      </c>
      <c r="H189" s="66">
        <f t="shared" si="29"/>
        <v>-9</v>
      </c>
      <c r="I189" s="20" t="str">
        <f t="shared" si="30"/>
        <v>-</v>
      </c>
      <c r="J189" s="21">
        <f t="shared" si="31"/>
        <v>-0.33333333333333331</v>
      </c>
    </row>
    <row r="190" spans="1:10" x14ac:dyDescent="0.25">
      <c r="A190" s="158" t="s">
        <v>391</v>
      </c>
      <c r="B190" s="65">
        <v>2</v>
      </c>
      <c r="C190" s="66">
        <v>4</v>
      </c>
      <c r="D190" s="65">
        <v>20</v>
      </c>
      <c r="E190" s="66">
        <v>20</v>
      </c>
      <c r="F190" s="67"/>
      <c r="G190" s="65">
        <f t="shared" si="28"/>
        <v>-2</v>
      </c>
      <c r="H190" s="66">
        <f t="shared" si="29"/>
        <v>0</v>
      </c>
      <c r="I190" s="20">
        <f t="shared" si="30"/>
        <v>-0.5</v>
      </c>
      <c r="J190" s="21">
        <f t="shared" si="31"/>
        <v>0</v>
      </c>
    </row>
    <row r="191" spans="1:10" s="160" customFormat="1" ht="13" x14ac:dyDescent="0.3">
      <c r="A191" s="178" t="s">
        <v>570</v>
      </c>
      <c r="B191" s="71">
        <v>8</v>
      </c>
      <c r="C191" s="72">
        <v>9</v>
      </c>
      <c r="D191" s="71">
        <v>67</v>
      </c>
      <c r="E191" s="72">
        <v>91</v>
      </c>
      <c r="F191" s="73"/>
      <c r="G191" s="71">
        <f t="shared" si="28"/>
        <v>-1</v>
      </c>
      <c r="H191" s="72">
        <f t="shared" si="29"/>
        <v>-24</v>
      </c>
      <c r="I191" s="37">
        <f t="shared" si="30"/>
        <v>-0.1111111111111111</v>
      </c>
      <c r="J191" s="38">
        <f t="shared" si="31"/>
        <v>-0.26373626373626374</v>
      </c>
    </row>
    <row r="192" spans="1:10" x14ac:dyDescent="0.25">
      <c r="A192" s="177"/>
      <c r="B192" s="143"/>
      <c r="C192" s="144"/>
      <c r="D192" s="143"/>
      <c r="E192" s="144"/>
      <c r="F192" s="145"/>
      <c r="G192" s="143"/>
      <c r="H192" s="144"/>
      <c r="I192" s="151"/>
      <c r="J192" s="152"/>
    </row>
    <row r="193" spans="1:10" s="139" customFormat="1" ht="13" x14ac:dyDescent="0.3">
      <c r="A193" s="159" t="s">
        <v>55</v>
      </c>
      <c r="B193" s="65"/>
      <c r="C193" s="66"/>
      <c r="D193" s="65"/>
      <c r="E193" s="66"/>
      <c r="F193" s="67"/>
      <c r="G193" s="65"/>
      <c r="H193" s="66"/>
      <c r="I193" s="20"/>
      <c r="J193" s="21"/>
    </row>
    <row r="194" spans="1:10" x14ac:dyDescent="0.25">
      <c r="A194" s="158" t="s">
        <v>260</v>
      </c>
      <c r="B194" s="65">
        <v>19</v>
      </c>
      <c r="C194" s="66">
        <v>10</v>
      </c>
      <c r="D194" s="65">
        <v>158</v>
      </c>
      <c r="E194" s="66">
        <v>77</v>
      </c>
      <c r="F194" s="67"/>
      <c r="G194" s="65">
        <f t="shared" ref="G194:G205" si="32">B194-C194</f>
        <v>9</v>
      </c>
      <c r="H194" s="66">
        <f t="shared" ref="H194:H205" si="33">D194-E194</f>
        <v>81</v>
      </c>
      <c r="I194" s="20">
        <f t="shared" ref="I194:I205" si="34">IF(C194=0, "-", IF(G194/C194&lt;10, G194/C194, "&gt;999%"))</f>
        <v>0.9</v>
      </c>
      <c r="J194" s="21">
        <f t="shared" ref="J194:J205" si="35">IF(E194=0, "-", IF(H194/E194&lt;10, H194/E194, "&gt;999%"))</f>
        <v>1.051948051948052</v>
      </c>
    </row>
    <row r="195" spans="1:10" x14ac:dyDescent="0.25">
      <c r="A195" s="158" t="s">
        <v>193</v>
      </c>
      <c r="B195" s="65">
        <v>7</v>
      </c>
      <c r="C195" s="66">
        <v>20</v>
      </c>
      <c r="D195" s="65">
        <v>83</v>
      </c>
      <c r="E195" s="66">
        <v>192</v>
      </c>
      <c r="F195" s="67"/>
      <c r="G195" s="65">
        <f t="shared" si="32"/>
        <v>-13</v>
      </c>
      <c r="H195" s="66">
        <f t="shared" si="33"/>
        <v>-109</v>
      </c>
      <c r="I195" s="20">
        <f t="shared" si="34"/>
        <v>-0.65</v>
      </c>
      <c r="J195" s="21">
        <f t="shared" si="35"/>
        <v>-0.56770833333333337</v>
      </c>
    </row>
    <row r="196" spans="1:10" x14ac:dyDescent="0.25">
      <c r="A196" s="158" t="s">
        <v>416</v>
      </c>
      <c r="B196" s="65">
        <v>6</v>
      </c>
      <c r="C196" s="66">
        <v>2</v>
      </c>
      <c r="D196" s="65">
        <v>28</v>
      </c>
      <c r="E196" s="66">
        <v>10</v>
      </c>
      <c r="F196" s="67"/>
      <c r="G196" s="65">
        <f t="shared" si="32"/>
        <v>4</v>
      </c>
      <c r="H196" s="66">
        <f t="shared" si="33"/>
        <v>18</v>
      </c>
      <c r="I196" s="20">
        <f t="shared" si="34"/>
        <v>2</v>
      </c>
      <c r="J196" s="21">
        <f t="shared" si="35"/>
        <v>1.8</v>
      </c>
    </row>
    <row r="197" spans="1:10" x14ac:dyDescent="0.25">
      <c r="A197" s="158" t="s">
        <v>335</v>
      </c>
      <c r="B197" s="65">
        <v>9</v>
      </c>
      <c r="C197" s="66">
        <v>1</v>
      </c>
      <c r="D197" s="65">
        <v>49</v>
      </c>
      <c r="E197" s="66">
        <v>14</v>
      </c>
      <c r="F197" s="67"/>
      <c r="G197" s="65">
        <f t="shared" si="32"/>
        <v>8</v>
      </c>
      <c r="H197" s="66">
        <f t="shared" si="33"/>
        <v>35</v>
      </c>
      <c r="I197" s="20">
        <f t="shared" si="34"/>
        <v>8</v>
      </c>
      <c r="J197" s="21">
        <f t="shared" si="35"/>
        <v>2.5</v>
      </c>
    </row>
    <row r="198" spans="1:10" x14ac:dyDescent="0.25">
      <c r="A198" s="158" t="s">
        <v>176</v>
      </c>
      <c r="B198" s="65">
        <v>21</v>
      </c>
      <c r="C198" s="66">
        <v>11</v>
      </c>
      <c r="D198" s="65">
        <v>119</v>
      </c>
      <c r="E198" s="66">
        <v>72</v>
      </c>
      <c r="F198" s="67"/>
      <c r="G198" s="65">
        <f t="shared" si="32"/>
        <v>10</v>
      </c>
      <c r="H198" s="66">
        <f t="shared" si="33"/>
        <v>47</v>
      </c>
      <c r="I198" s="20">
        <f t="shared" si="34"/>
        <v>0.90909090909090906</v>
      </c>
      <c r="J198" s="21">
        <f t="shared" si="35"/>
        <v>0.65277777777777779</v>
      </c>
    </row>
    <row r="199" spans="1:10" x14ac:dyDescent="0.25">
      <c r="A199" s="158" t="s">
        <v>180</v>
      </c>
      <c r="B199" s="65">
        <v>0</v>
      </c>
      <c r="C199" s="66">
        <v>7</v>
      </c>
      <c r="D199" s="65">
        <v>67</v>
      </c>
      <c r="E199" s="66">
        <v>70</v>
      </c>
      <c r="F199" s="67"/>
      <c r="G199" s="65">
        <f t="shared" si="32"/>
        <v>-7</v>
      </c>
      <c r="H199" s="66">
        <f t="shared" si="33"/>
        <v>-3</v>
      </c>
      <c r="I199" s="20">
        <f t="shared" si="34"/>
        <v>-1</v>
      </c>
      <c r="J199" s="21">
        <f t="shared" si="35"/>
        <v>-4.2857142857142858E-2</v>
      </c>
    </row>
    <row r="200" spans="1:10" x14ac:dyDescent="0.25">
      <c r="A200" s="158" t="s">
        <v>311</v>
      </c>
      <c r="B200" s="65">
        <v>16</v>
      </c>
      <c r="C200" s="66">
        <v>18</v>
      </c>
      <c r="D200" s="65">
        <v>160</v>
      </c>
      <c r="E200" s="66">
        <v>131</v>
      </c>
      <c r="F200" s="67"/>
      <c r="G200" s="65">
        <f t="shared" si="32"/>
        <v>-2</v>
      </c>
      <c r="H200" s="66">
        <f t="shared" si="33"/>
        <v>29</v>
      </c>
      <c r="I200" s="20">
        <f t="shared" si="34"/>
        <v>-0.1111111111111111</v>
      </c>
      <c r="J200" s="21">
        <f t="shared" si="35"/>
        <v>0.22137404580152673</v>
      </c>
    </row>
    <row r="201" spans="1:10" x14ac:dyDescent="0.25">
      <c r="A201" s="158" t="s">
        <v>392</v>
      </c>
      <c r="B201" s="65">
        <v>17</v>
      </c>
      <c r="C201" s="66">
        <v>11</v>
      </c>
      <c r="D201" s="65">
        <v>132</v>
      </c>
      <c r="E201" s="66">
        <v>85</v>
      </c>
      <c r="F201" s="67"/>
      <c r="G201" s="65">
        <f t="shared" si="32"/>
        <v>6</v>
      </c>
      <c r="H201" s="66">
        <f t="shared" si="33"/>
        <v>47</v>
      </c>
      <c r="I201" s="20">
        <f t="shared" si="34"/>
        <v>0.54545454545454541</v>
      </c>
      <c r="J201" s="21">
        <f t="shared" si="35"/>
        <v>0.55294117647058827</v>
      </c>
    </row>
    <row r="202" spans="1:10" x14ac:dyDescent="0.25">
      <c r="A202" s="158" t="s">
        <v>352</v>
      </c>
      <c r="B202" s="65">
        <v>21</v>
      </c>
      <c r="C202" s="66">
        <v>16</v>
      </c>
      <c r="D202" s="65">
        <v>139</v>
      </c>
      <c r="E202" s="66">
        <v>177</v>
      </c>
      <c r="F202" s="67"/>
      <c r="G202" s="65">
        <f t="shared" si="32"/>
        <v>5</v>
      </c>
      <c r="H202" s="66">
        <f t="shared" si="33"/>
        <v>-38</v>
      </c>
      <c r="I202" s="20">
        <f t="shared" si="34"/>
        <v>0.3125</v>
      </c>
      <c r="J202" s="21">
        <f t="shared" si="35"/>
        <v>-0.21468926553672316</v>
      </c>
    </row>
    <row r="203" spans="1:10" x14ac:dyDescent="0.25">
      <c r="A203" s="158" t="s">
        <v>241</v>
      </c>
      <c r="B203" s="65">
        <v>0</v>
      </c>
      <c r="C203" s="66">
        <v>2</v>
      </c>
      <c r="D203" s="65">
        <v>26</v>
      </c>
      <c r="E203" s="66">
        <v>45</v>
      </c>
      <c r="F203" s="67"/>
      <c r="G203" s="65">
        <f t="shared" si="32"/>
        <v>-2</v>
      </c>
      <c r="H203" s="66">
        <f t="shared" si="33"/>
        <v>-19</v>
      </c>
      <c r="I203" s="20">
        <f t="shared" si="34"/>
        <v>-1</v>
      </c>
      <c r="J203" s="21">
        <f t="shared" si="35"/>
        <v>-0.42222222222222222</v>
      </c>
    </row>
    <row r="204" spans="1:10" x14ac:dyDescent="0.25">
      <c r="A204" s="158" t="s">
        <v>297</v>
      </c>
      <c r="B204" s="65">
        <v>8</v>
      </c>
      <c r="C204" s="66">
        <v>12</v>
      </c>
      <c r="D204" s="65">
        <v>74</v>
      </c>
      <c r="E204" s="66">
        <v>114</v>
      </c>
      <c r="F204" s="67"/>
      <c r="G204" s="65">
        <f t="shared" si="32"/>
        <v>-4</v>
      </c>
      <c r="H204" s="66">
        <f t="shared" si="33"/>
        <v>-40</v>
      </c>
      <c r="I204" s="20">
        <f t="shared" si="34"/>
        <v>-0.33333333333333331</v>
      </c>
      <c r="J204" s="21">
        <f t="shared" si="35"/>
        <v>-0.35087719298245612</v>
      </c>
    </row>
    <row r="205" spans="1:10" s="160" customFormat="1" ht="13" x14ac:dyDescent="0.3">
      <c r="A205" s="178" t="s">
        <v>571</v>
      </c>
      <c r="B205" s="71">
        <v>124</v>
      </c>
      <c r="C205" s="72">
        <v>110</v>
      </c>
      <c r="D205" s="71">
        <v>1035</v>
      </c>
      <c r="E205" s="72">
        <v>987</v>
      </c>
      <c r="F205" s="73"/>
      <c r="G205" s="71">
        <f t="shared" si="32"/>
        <v>14</v>
      </c>
      <c r="H205" s="72">
        <f t="shared" si="33"/>
        <v>48</v>
      </c>
      <c r="I205" s="37">
        <f t="shared" si="34"/>
        <v>0.12727272727272726</v>
      </c>
      <c r="J205" s="38">
        <f t="shared" si="35"/>
        <v>4.8632218844984802E-2</v>
      </c>
    </row>
    <row r="206" spans="1:10" x14ac:dyDescent="0.25">
      <c r="A206" s="177"/>
      <c r="B206" s="143"/>
      <c r="C206" s="144"/>
      <c r="D206" s="143"/>
      <c r="E206" s="144"/>
      <c r="F206" s="145"/>
      <c r="G206" s="143"/>
      <c r="H206" s="144"/>
      <c r="I206" s="151"/>
      <c r="J206" s="152"/>
    </row>
    <row r="207" spans="1:10" s="139" customFormat="1" ht="13" x14ac:dyDescent="0.3">
      <c r="A207" s="159" t="s">
        <v>56</v>
      </c>
      <c r="B207" s="65"/>
      <c r="C207" s="66"/>
      <c r="D207" s="65"/>
      <c r="E207" s="66"/>
      <c r="F207" s="67"/>
      <c r="G207" s="65"/>
      <c r="H207" s="66"/>
      <c r="I207" s="20"/>
      <c r="J207" s="21"/>
    </row>
    <row r="208" spans="1:10" x14ac:dyDescent="0.25">
      <c r="A208" s="158" t="s">
        <v>417</v>
      </c>
      <c r="B208" s="65">
        <v>5</v>
      </c>
      <c r="C208" s="66">
        <v>0</v>
      </c>
      <c r="D208" s="65">
        <v>48</v>
      </c>
      <c r="E208" s="66">
        <v>25</v>
      </c>
      <c r="F208" s="67"/>
      <c r="G208" s="65">
        <f t="shared" ref="G208:G215" si="36">B208-C208</f>
        <v>5</v>
      </c>
      <c r="H208" s="66">
        <f t="shared" ref="H208:H215" si="37">D208-E208</f>
        <v>23</v>
      </c>
      <c r="I208" s="20" t="str">
        <f t="shared" ref="I208:I215" si="38">IF(C208=0, "-", IF(G208/C208&lt;10, G208/C208, "&gt;999%"))</f>
        <v>-</v>
      </c>
      <c r="J208" s="21">
        <f t="shared" ref="J208:J215" si="39">IF(E208=0, "-", IF(H208/E208&lt;10, H208/E208, "&gt;999%"))</f>
        <v>0.92</v>
      </c>
    </row>
    <row r="209" spans="1:10" x14ac:dyDescent="0.25">
      <c r="A209" s="158" t="s">
        <v>430</v>
      </c>
      <c r="B209" s="65">
        <v>1</v>
      </c>
      <c r="C209" s="66">
        <v>0</v>
      </c>
      <c r="D209" s="65">
        <v>2</v>
      </c>
      <c r="E209" s="66">
        <v>0</v>
      </c>
      <c r="F209" s="67"/>
      <c r="G209" s="65">
        <f t="shared" si="36"/>
        <v>1</v>
      </c>
      <c r="H209" s="66">
        <f t="shared" si="37"/>
        <v>2</v>
      </c>
      <c r="I209" s="20" t="str">
        <f t="shared" si="38"/>
        <v>-</v>
      </c>
      <c r="J209" s="21" t="str">
        <f t="shared" si="39"/>
        <v>-</v>
      </c>
    </row>
    <row r="210" spans="1:10" x14ac:dyDescent="0.25">
      <c r="A210" s="158" t="s">
        <v>372</v>
      </c>
      <c r="B210" s="65">
        <v>0</v>
      </c>
      <c r="C210" s="66">
        <v>1</v>
      </c>
      <c r="D210" s="65">
        <v>2</v>
      </c>
      <c r="E210" s="66">
        <v>14</v>
      </c>
      <c r="F210" s="67"/>
      <c r="G210" s="65">
        <f t="shared" si="36"/>
        <v>-1</v>
      </c>
      <c r="H210" s="66">
        <f t="shared" si="37"/>
        <v>-12</v>
      </c>
      <c r="I210" s="20">
        <f t="shared" si="38"/>
        <v>-1</v>
      </c>
      <c r="J210" s="21">
        <f t="shared" si="39"/>
        <v>-0.8571428571428571</v>
      </c>
    </row>
    <row r="211" spans="1:10" x14ac:dyDescent="0.25">
      <c r="A211" s="158" t="s">
        <v>436</v>
      </c>
      <c r="B211" s="65">
        <v>2</v>
      </c>
      <c r="C211" s="66">
        <v>1</v>
      </c>
      <c r="D211" s="65">
        <v>6</v>
      </c>
      <c r="E211" s="66">
        <v>1</v>
      </c>
      <c r="F211" s="67"/>
      <c r="G211" s="65">
        <f t="shared" si="36"/>
        <v>1</v>
      </c>
      <c r="H211" s="66">
        <f t="shared" si="37"/>
        <v>5</v>
      </c>
      <c r="I211" s="20">
        <f t="shared" si="38"/>
        <v>1</v>
      </c>
      <c r="J211" s="21">
        <f t="shared" si="39"/>
        <v>5</v>
      </c>
    </row>
    <row r="212" spans="1:10" x14ac:dyDescent="0.25">
      <c r="A212" s="158" t="s">
        <v>373</v>
      </c>
      <c r="B212" s="65">
        <v>0</v>
      </c>
      <c r="C212" s="66">
        <v>2</v>
      </c>
      <c r="D212" s="65">
        <v>5</v>
      </c>
      <c r="E212" s="66">
        <v>18</v>
      </c>
      <c r="F212" s="67"/>
      <c r="G212" s="65">
        <f t="shared" si="36"/>
        <v>-2</v>
      </c>
      <c r="H212" s="66">
        <f t="shared" si="37"/>
        <v>-13</v>
      </c>
      <c r="I212" s="20">
        <f t="shared" si="38"/>
        <v>-1</v>
      </c>
      <c r="J212" s="21">
        <f t="shared" si="39"/>
        <v>-0.72222222222222221</v>
      </c>
    </row>
    <row r="213" spans="1:10" x14ac:dyDescent="0.25">
      <c r="A213" s="158" t="s">
        <v>418</v>
      </c>
      <c r="B213" s="65">
        <v>4</v>
      </c>
      <c r="C213" s="66">
        <v>0</v>
      </c>
      <c r="D213" s="65">
        <v>27</v>
      </c>
      <c r="E213" s="66">
        <v>22</v>
      </c>
      <c r="F213" s="67"/>
      <c r="G213" s="65">
        <f t="shared" si="36"/>
        <v>4</v>
      </c>
      <c r="H213" s="66">
        <f t="shared" si="37"/>
        <v>5</v>
      </c>
      <c r="I213" s="20" t="str">
        <f t="shared" si="38"/>
        <v>-</v>
      </c>
      <c r="J213" s="21">
        <f t="shared" si="39"/>
        <v>0.22727272727272727</v>
      </c>
    </row>
    <row r="214" spans="1:10" x14ac:dyDescent="0.25">
      <c r="A214" s="158" t="s">
        <v>419</v>
      </c>
      <c r="B214" s="65">
        <v>0</v>
      </c>
      <c r="C214" s="66">
        <v>0</v>
      </c>
      <c r="D214" s="65">
        <v>8</v>
      </c>
      <c r="E214" s="66">
        <v>5</v>
      </c>
      <c r="F214" s="67"/>
      <c r="G214" s="65">
        <f t="shared" si="36"/>
        <v>0</v>
      </c>
      <c r="H214" s="66">
        <f t="shared" si="37"/>
        <v>3</v>
      </c>
      <c r="I214" s="20" t="str">
        <f t="shared" si="38"/>
        <v>-</v>
      </c>
      <c r="J214" s="21">
        <f t="shared" si="39"/>
        <v>0.6</v>
      </c>
    </row>
    <row r="215" spans="1:10" s="160" customFormat="1" ht="13" x14ac:dyDescent="0.3">
      <c r="A215" s="178" t="s">
        <v>572</v>
      </c>
      <c r="B215" s="71">
        <v>12</v>
      </c>
      <c r="C215" s="72">
        <v>4</v>
      </c>
      <c r="D215" s="71">
        <v>98</v>
      </c>
      <c r="E215" s="72">
        <v>85</v>
      </c>
      <c r="F215" s="73"/>
      <c r="G215" s="71">
        <f t="shared" si="36"/>
        <v>8</v>
      </c>
      <c r="H215" s="72">
        <f t="shared" si="37"/>
        <v>13</v>
      </c>
      <c r="I215" s="37">
        <f t="shared" si="38"/>
        <v>2</v>
      </c>
      <c r="J215" s="38">
        <f t="shared" si="39"/>
        <v>0.15294117647058825</v>
      </c>
    </row>
    <row r="216" spans="1:10" x14ac:dyDescent="0.25">
      <c r="A216" s="177"/>
      <c r="B216" s="143"/>
      <c r="C216" s="144"/>
      <c r="D216" s="143"/>
      <c r="E216" s="144"/>
      <c r="F216" s="145"/>
      <c r="G216" s="143"/>
      <c r="H216" s="144"/>
      <c r="I216" s="151"/>
      <c r="J216" s="152"/>
    </row>
    <row r="217" spans="1:10" s="139" customFormat="1" ht="13" x14ac:dyDescent="0.3">
      <c r="A217" s="159" t="s">
        <v>57</v>
      </c>
      <c r="B217" s="65"/>
      <c r="C217" s="66"/>
      <c r="D217" s="65"/>
      <c r="E217" s="66"/>
      <c r="F217" s="67"/>
      <c r="G217" s="65"/>
      <c r="H217" s="66"/>
      <c r="I217" s="20"/>
      <c r="J217" s="21"/>
    </row>
    <row r="218" spans="1:10" x14ac:dyDescent="0.25">
      <c r="A218" s="158" t="s">
        <v>393</v>
      </c>
      <c r="B218" s="65">
        <v>1</v>
      </c>
      <c r="C218" s="66">
        <v>0</v>
      </c>
      <c r="D218" s="65">
        <v>18</v>
      </c>
      <c r="E218" s="66">
        <v>25</v>
      </c>
      <c r="F218" s="67"/>
      <c r="G218" s="65">
        <f t="shared" ref="G218:G227" si="40">B218-C218</f>
        <v>1</v>
      </c>
      <c r="H218" s="66">
        <f t="shared" ref="H218:H227" si="41">D218-E218</f>
        <v>-7</v>
      </c>
      <c r="I218" s="20" t="str">
        <f t="shared" ref="I218:I227" si="42">IF(C218=0, "-", IF(G218/C218&lt;10, G218/C218, "&gt;999%"))</f>
        <v>-</v>
      </c>
      <c r="J218" s="21">
        <f t="shared" ref="J218:J227" si="43">IF(E218=0, "-", IF(H218/E218&lt;10, H218/E218, "&gt;999%"))</f>
        <v>-0.28000000000000003</v>
      </c>
    </row>
    <row r="219" spans="1:10" x14ac:dyDescent="0.25">
      <c r="A219" s="158" t="s">
        <v>488</v>
      </c>
      <c r="B219" s="65">
        <v>2</v>
      </c>
      <c r="C219" s="66">
        <v>1</v>
      </c>
      <c r="D219" s="65">
        <v>22</v>
      </c>
      <c r="E219" s="66">
        <v>18</v>
      </c>
      <c r="F219" s="67"/>
      <c r="G219" s="65">
        <f t="shared" si="40"/>
        <v>1</v>
      </c>
      <c r="H219" s="66">
        <f t="shared" si="41"/>
        <v>4</v>
      </c>
      <c r="I219" s="20">
        <f t="shared" si="42"/>
        <v>1</v>
      </c>
      <c r="J219" s="21">
        <f t="shared" si="43"/>
        <v>0.22222222222222221</v>
      </c>
    </row>
    <row r="220" spans="1:10" x14ac:dyDescent="0.25">
      <c r="A220" s="158" t="s">
        <v>441</v>
      </c>
      <c r="B220" s="65">
        <v>0</v>
      </c>
      <c r="C220" s="66">
        <v>0</v>
      </c>
      <c r="D220" s="65">
        <v>3</v>
      </c>
      <c r="E220" s="66">
        <v>3</v>
      </c>
      <c r="F220" s="67"/>
      <c r="G220" s="65">
        <f t="shared" si="40"/>
        <v>0</v>
      </c>
      <c r="H220" s="66">
        <f t="shared" si="41"/>
        <v>0</v>
      </c>
      <c r="I220" s="20" t="str">
        <f t="shared" si="42"/>
        <v>-</v>
      </c>
      <c r="J220" s="21">
        <f t="shared" si="43"/>
        <v>0</v>
      </c>
    </row>
    <row r="221" spans="1:10" x14ac:dyDescent="0.25">
      <c r="A221" s="158" t="s">
        <v>261</v>
      </c>
      <c r="B221" s="65">
        <v>0</v>
      </c>
      <c r="C221" s="66">
        <v>0</v>
      </c>
      <c r="D221" s="65">
        <v>0</v>
      </c>
      <c r="E221" s="66">
        <v>2</v>
      </c>
      <c r="F221" s="67"/>
      <c r="G221" s="65">
        <f t="shared" si="40"/>
        <v>0</v>
      </c>
      <c r="H221" s="66">
        <f t="shared" si="41"/>
        <v>-2</v>
      </c>
      <c r="I221" s="20" t="str">
        <f t="shared" si="42"/>
        <v>-</v>
      </c>
      <c r="J221" s="21">
        <f t="shared" si="43"/>
        <v>-1</v>
      </c>
    </row>
    <row r="222" spans="1:10" x14ac:dyDescent="0.25">
      <c r="A222" s="158" t="s">
        <v>450</v>
      </c>
      <c r="B222" s="65">
        <v>0</v>
      </c>
      <c r="C222" s="66">
        <v>2</v>
      </c>
      <c r="D222" s="65">
        <v>23</v>
      </c>
      <c r="E222" s="66">
        <v>16</v>
      </c>
      <c r="F222" s="67"/>
      <c r="G222" s="65">
        <f t="shared" si="40"/>
        <v>-2</v>
      </c>
      <c r="H222" s="66">
        <f t="shared" si="41"/>
        <v>7</v>
      </c>
      <c r="I222" s="20">
        <f t="shared" si="42"/>
        <v>-1</v>
      </c>
      <c r="J222" s="21">
        <f t="shared" si="43"/>
        <v>0.4375</v>
      </c>
    </row>
    <row r="223" spans="1:10" x14ac:dyDescent="0.25">
      <c r="A223" s="158" t="s">
        <v>262</v>
      </c>
      <c r="B223" s="65">
        <v>1</v>
      </c>
      <c r="C223" s="66">
        <v>0</v>
      </c>
      <c r="D223" s="65">
        <v>5</v>
      </c>
      <c r="E223" s="66">
        <v>0</v>
      </c>
      <c r="F223" s="67"/>
      <c r="G223" s="65">
        <f t="shared" si="40"/>
        <v>1</v>
      </c>
      <c r="H223" s="66">
        <f t="shared" si="41"/>
        <v>5</v>
      </c>
      <c r="I223" s="20" t="str">
        <f t="shared" si="42"/>
        <v>-</v>
      </c>
      <c r="J223" s="21" t="str">
        <f t="shared" si="43"/>
        <v>-</v>
      </c>
    </row>
    <row r="224" spans="1:10" x14ac:dyDescent="0.25">
      <c r="A224" s="158" t="s">
        <v>461</v>
      </c>
      <c r="B224" s="65">
        <v>0</v>
      </c>
      <c r="C224" s="66">
        <v>0</v>
      </c>
      <c r="D224" s="65">
        <v>2</v>
      </c>
      <c r="E224" s="66">
        <v>0</v>
      </c>
      <c r="F224" s="67"/>
      <c r="G224" s="65">
        <f t="shared" si="40"/>
        <v>0</v>
      </c>
      <c r="H224" s="66">
        <f t="shared" si="41"/>
        <v>2</v>
      </c>
      <c r="I224" s="20" t="str">
        <f t="shared" si="42"/>
        <v>-</v>
      </c>
      <c r="J224" s="21" t="str">
        <f t="shared" si="43"/>
        <v>-</v>
      </c>
    </row>
    <row r="225" spans="1:10" x14ac:dyDescent="0.25">
      <c r="A225" s="158" t="s">
        <v>470</v>
      </c>
      <c r="B225" s="65">
        <v>7</v>
      </c>
      <c r="C225" s="66">
        <v>4</v>
      </c>
      <c r="D225" s="65">
        <v>64</v>
      </c>
      <c r="E225" s="66">
        <v>20</v>
      </c>
      <c r="F225" s="67"/>
      <c r="G225" s="65">
        <f t="shared" si="40"/>
        <v>3</v>
      </c>
      <c r="H225" s="66">
        <f t="shared" si="41"/>
        <v>44</v>
      </c>
      <c r="I225" s="20">
        <f t="shared" si="42"/>
        <v>0.75</v>
      </c>
      <c r="J225" s="21">
        <f t="shared" si="43"/>
        <v>2.2000000000000002</v>
      </c>
    </row>
    <row r="226" spans="1:10" x14ac:dyDescent="0.25">
      <c r="A226" s="158" t="s">
        <v>451</v>
      </c>
      <c r="B226" s="65">
        <v>0</v>
      </c>
      <c r="C226" s="66">
        <v>2</v>
      </c>
      <c r="D226" s="65">
        <v>1</v>
      </c>
      <c r="E226" s="66">
        <v>7</v>
      </c>
      <c r="F226" s="67"/>
      <c r="G226" s="65">
        <f t="shared" si="40"/>
        <v>-2</v>
      </c>
      <c r="H226" s="66">
        <f t="shared" si="41"/>
        <v>-6</v>
      </c>
      <c r="I226" s="20">
        <f t="shared" si="42"/>
        <v>-1</v>
      </c>
      <c r="J226" s="21">
        <f t="shared" si="43"/>
        <v>-0.8571428571428571</v>
      </c>
    </row>
    <row r="227" spans="1:10" s="160" customFormat="1" ht="13" x14ac:dyDescent="0.3">
      <c r="A227" s="178" t="s">
        <v>573</v>
      </c>
      <c r="B227" s="71">
        <v>11</v>
      </c>
      <c r="C227" s="72">
        <v>9</v>
      </c>
      <c r="D227" s="71">
        <v>138</v>
      </c>
      <c r="E227" s="72">
        <v>91</v>
      </c>
      <c r="F227" s="73"/>
      <c r="G227" s="71">
        <f t="shared" si="40"/>
        <v>2</v>
      </c>
      <c r="H227" s="72">
        <f t="shared" si="41"/>
        <v>47</v>
      </c>
      <c r="I227" s="37">
        <f t="shared" si="42"/>
        <v>0.22222222222222221</v>
      </c>
      <c r="J227" s="38">
        <f t="shared" si="43"/>
        <v>0.51648351648351654</v>
      </c>
    </row>
    <row r="228" spans="1:10" x14ac:dyDescent="0.25">
      <c r="A228" s="177"/>
      <c r="B228" s="143"/>
      <c r="C228" s="144"/>
      <c r="D228" s="143"/>
      <c r="E228" s="144"/>
      <c r="F228" s="145"/>
      <c r="G228" s="143"/>
      <c r="H228" s="144"/>
      <c r="I228" s="151"/>
      <c r="J228" s="152"/>
    </row>
    <row r="229" spans="1:10" s="139" customFormat="1" ht="13" x14ac:dyDescent="0.3">
      <c r="A229" s="159" t="s">
        <v>58</v>
      </c>
      <c r="B229" s="65"/>
      <c r="C229" s="66"/>
      <c r="D229" s="65"/>
      <c r="E229" s="66"/>
      <c r="F229" s="67"/>
      <c r="G229" s="65"/>
      <c r="H229" s="66"/>
      <c r="I229" s="20"/>
      <c r="J229" s="21"/>
    </row>
    <row r="230" spans="1:10" x14ac:dyDescent="0.25">
      <c r="A230" s="158" t="s">
        <v>231</v>
      </c>
      <c r="B230" s="65">
        <v>0</v>
      </c>
      <c r="C230" s="66">
        <v>1</v>
      </c>
      <c r="D230" s="65">
        <v>23</v>
      </c>
      <c r="E230" s="66">
        <v>16</v>
      </c>
      <c r="F230" s="67"/>
      <c r="G230" s="65">
        <f t="shared" ref="G230:G238" si="44">B230-C230</f>
        <v>-1</v>
      </c>
      <c r="H230" s="66">
        <f t="shared" ref="H230:H238" si="45">D230-E230</f>
        <v>7</v>
      </c>
      <c r="I230" s="20">
        <f t="shared" ref="I230:I238" si="46">IF(C230=0, "-", IF(G230/C230&lt;10, G230/C230, "&gt;999%"))</f>
        <v>-1</v>
      </c>
      <c r="J230" s="21">
        <f t="shared" ref="J230:J238" si="47">IF(E230=0, "-", IF(H230/E230&lt;10, H230/E230, "&gt;999%"))</f>
        <v>0.4375</v>
      </c>
    </row>
    <row r="231" spans="1:10" x14ac:dyDescent="0.25">
      <c r="A231" s="158" t="s">
        <v>285</v>
      </c>
      <c r="B231" s="65">
        <v>1</v>
      </c>
      <c r="C231" s="66">
        <v>0</v>
      </c>
      <c r="D231" s="65">
        <v>1</v>
      </c>
      <c r="E231" s="66">
        <v>1</v>
      </c>
      <c r="F231" s="67"/>
      <c r="G231" s="65">
        <f t="shared" si="44"/>
        <v>1</v>
      </c>
      <c r="H231" s="66">
        <f t="shared" si="45"/>
        <v>0</v>
      </c>
      <c r="I231" s="20" t="str">
        <f t="shared" si="46"/>
        <v>-</v>
      </c>
      <c r="J231" s="21">
        <f t="shared" si="47"/>
        <v>0</v>
      </c>
    </row>
    <row r="232" spans="1:10" x14ac:dyDescent="0.25">
      <c r="A232" s="158" t="s">
        <v>255</v>
      </c>
      <c r="B232" s="65">
        <v>0</v>
      </c>
      <c r="C232" s="66">
        <v>0</v>
      </c>
      <c r="D232" s="65">
        <v>0</v>
      </c>
      <c r="E232" s="66">
        <v>1</v>
      </c>
      <c r="F232" s="67"/>
      <c r="G232" s="65">
        <f t="shared" si="44"/>
        <v>0</v>
      </c>
      <c r="H232" s="66">
        <f t="shared" si="45"/>
        <v>-1</v>
      </c>
      <c r="I232" s="20" t="str">
        <f t="shared" si="46"/>
        <v>-</v>
      </c>
      <c r="J232" s="21">
        <f t="shared" si="47"/>
        <v>-1</v>
      </c>
    </row>
    <row r="233" spans="1:10" x14ac:dyDescent="0.25">
      <c r="A233" s="158" t="s">
        <v>437</v>
      </c>
      <c r="B233" s="65">
        <v>0</v>
      </c>
      <c r="C233" s="66">
        <v>0</v>
      </c>
      <c r="D233" s="65">
        <v>5</v>
      </c>
      <c r="E233" s="66">
        <v>3</v>
      </c>
      <c r="F233" s="67"/>
      <c r="G233" s="65">
        <f t="shared" si="44"/>
        <v>0</v>
      </c>
      <c r="H233" s="66">
        <f t="shared" si="45"/>
        <v>2</v>
      </c>
      <c r="I233" s="20" t="str">
        <f t="shared" si="46"/>
        <v>-</v>
      </c>
      <c r="J233" s="21">
        <f t="shared" si="47"/>
        <v>0.66666666666666663</v>
      </c>
    </row>
    <row r="234" spans="1:10" x14ac:dyDescent="0.25">
      <c r="A234" s="158" t="s">
        <v>374</v>
      </c>
      <c r="B234" s="65">
        <v>14</v>
      </c>
      <c r="C234" s="66">
        <v>3</v>
      </c>
      <c r="D234" s="65">
        <v>74</v>
      </c>
      <c r="E234" s="66">
        <v>51</v>
      </c>
      <c r="F234" s="67"/>
      <c r="G234" s="65">
        <f t="shared" si="44"/>
        <v>11</v>
      </c>
      <c r="H234" s="66">
        <f t="shared" si="45"/>
        <v>23</v>
      </c>
      <c r="I234" s="20">
        <f t="shared" si="46"/>
        <v>3.6666666666666665</v>
      </c>
      <c r="J234" s="21">
        <f t="shared" si="47"/>
        <v>0.45098039215686275</v>
      </c>
    </row>
    <row r="235" spans="1:10" x14ac:dyDescent="0.25">
      <c r="A235" s="158" t="s">
        <v>420</v>
      </c>
      <c r="B235" s="65">
        <v>3</v>
      </c>
      <c r="C235" s="66">
        <v>2</v>
      </c>
      <c r="D235" s="65">
        <v>23</v>
      </c>
      <c r="E235" s="66">
        <v>22</v>
      </c>
      <c r="F235" s="67"/>
      <c r="G235" s="65">
        <f t="shared" si="44"/>
        <v>1</v>
      </c>
      <c r="H235" s="66">
        <f t="shared" si="45"/>
        <v>1</v>
      </c>
      <c r="I235" s="20">
        <f t="shared" si="46"/>
        <v>0.5</v>
      </c>
      <c r="J235" s="21">
        <f t="shared" si="47"/>
        <v>4.5454545454545456E-2</v>
      </c>
    </row>
    <row r="236" spans="1:10" x14ac:dyDescent="0.25">
      <c r="A236" s="158" t="s">
        <v>375</v>
      </c>
      <c r="B236" s="65">
        <v>1</v>
      </c>
      <c r="C236" s="66">
        <v>0</v>
      </c>
      <c r="D236" s="65">
        <v>5</v>
      </c>
      <c r="E236" s="66">
        <v>0</v>
      </c>
      <c r="F236" s="67"/>
      <c r="G236" s="65">
        <f t="shared" si="44"/>
        <v>1</v>
      </c>
      <c r="H236" s="66">
        <f t="shared" si="45"/>
        <v>5</v>
      </c>
      <c r="I236" s="20" t="str">
        <f t="shared" si="46"/>
        <v>-</v>
      </c>
      <c r="J236" s="21" t="str">
        <f t="shared" si="47"/>
        <v>-</v>
      </c>
    </row>
    <row r="237" spans="1:10" x14ac:dyDescent="0.25">
      <c r="A237" s="158" t="s">
        <v>336</v>
      </c>
      <c r="B237" s="65">
        <v>6</v>
      </c>
      <c r="C237" s="66">
        <v>2</v>
      </c>
      <c r="D237" s="65">
        <v>36</v>
      </c>
      <c r="E237" s="66">
        <v>23</v>
      </c>
      <c r="F237" s="67"/>
      <c r="G237" s="65">
        <f t="shared" si="44"/>
        <v>4</v>
      </c>
      <c r="H237" s="66">
        <f t="shared" si="45"/>
        <v>13</v>
      </c>
      <c r="I237" s="20">
        <f t="shared" si="46"/>
        <v>2</v>
      </c>
      <c r="J237" s="21">
        <f t="shared" si="47"/>
        <v>0.56521739130434778</v>
      </c>
    </row>
    <row r="238" spans="1:10" s="160" customFormat="1" ht="13" x14ac:dyDescent="0.3">
      <c r="A238" s="178" t="s">
        <v>574</v>
      </c>
      <c r="B238" s="71">
        <v>25</v>
      </c>
      <c r="C238" s="72">
        <v>8</v>
      </c>
      <c r="D238" s="71">
        <v>167</v>
      </c>
      <c r="E238" s="72">
        <v>117</v>
      </c>
      <c r="F238" s="73"/>
      <c r="G238" s="71">
        <f t="shared" si="44"/>
        <v>17</v>
      </c>
      <c r="H238" s="72">
        <f t="shared" si="45"/>
        <v>50</v>
      </c>
      <c r="I238" s="37">
        <f t="shared" si="46"/>
        <v>2.125</v>
      </c>
      <c r="J238" s="38">
        <f t="shared" si="47"/>
        <v>0.42735042735042733</v>
      </c>
    </row>
    <row r="239" spans="1:10" x14ac:dyDescent="0.25">
      <c r="A239" s="177"/>
      <c r="B239" s="143"/>
      <c r="C239" s="144"/>
      <c r="D239" s="143"/>
      <c r="E239" s="144"/>
      <c r="F239" s="145"/>
      <c r="G239" s="143"/>
      <c r="H239" s="144"/>
      <c r="I239" s="151"/>
      <c r="J239" s="152"/>
    </row>
    <row r="240" spans="1:10" s="139" customFormat="1" ht="13" x14ac:dyDescent="0.3">
      <c r="A240" s="159" t="s">
        <v>59</v>
      </c>
      <c r="B240" s="65"/>
      <c r="C240" s="66"/>
      <c r="D240" s="65"/>
      <c r="E240" s="66"/>
      <c r="F240" s="67"/>
      <c r="G240" s="65"/>
      <c r="H240" s="66"/>
      <c r="I240" s="20"/>
      <c r="J240" s="21"/>
    </row>
    <row r="241" spans="1:10" x14ac:dyDescent="0.25">
      <c r="A241" s="158" t="s">
        <v>286</v>
      </c>
      <c r="B241" s="65">
        <v>0</v>
      </c>
      <c r="C241" s="66">
        <v>0</v>
      </c>
      <c r="D241" s="65">
        <v>0</v>
      </c>
      <c r="E241" s="66">
        <v>1</v>
      </c>
      <c r="F241" s="67"/>
      <c r="G241" s="65">
        <f>B241-C241</f>
        <v>0</v>
      </c>
      <c r="H241" s="66">
        <f>D241-E241</f>
        <v>-1</v>
      </c>
      <c r="I241" s="20" t="str">
        <f>IF(C241=0, "-", IF(G241/C241&lt;10, G241/C241, "&gt;999%"))</f>
        <v>-</v>
      </c>
      <c r="J241" s="21">
        <f>IF(E241=0, "-", IF(H241/E241&lt;10, H241/E241, "&gt;999%"))</f>
        <v>-1</v>
      </c>
    </row>
    <row r="242" spans="1:10" x14ac:dyDescent="0.25">
      <c r="A242" s="158" t="s">
        <v>287</v>
      </c>
      <c r="B242" s="65">
        <v>0</v>
      </c>
      <c r="C242" s="66">
        <v>0</v>
      </c>
      <c r="D242" s="65">
        <v>1</v>
      </c>
      <c r="E242" s="66">
        <v>0</v>
      </c>
      <c r="F242" s="67"/>
      <c r="G242" s="65">
        <f>B242-C242</f>
        <v>0</v>
      </c>
      <c r="H242" s="66">
        <f>D242-E242</f>
        <v>1</v>
      </c>
      <c r="I242" s="20" t="str">
        <f>IF(C242=0, "-", IF(G242/C242&lt;10, G242/C242, "&gt;999%"))</f>
        <v>-</v>
      </c>
      <c r="J242" s="21" t="str">
        <f>IF(E242=0, "-", IF(H242/E242&lt;10, H242/E242, "&gt;999%"))</f>
        <v>-</v>
      </c>
    </row>
    <row r="243" spans="1:10" s="160" customFormat="1" ht="13" x14ac:dyDescent="0.3">
      <c r="A243" s="178" t="s">
        <v>575</v>
      </c>
      <c r="B243" s="71">
        <v>0</v>
      </c>
      <c r="C243" s="72">
        <v>0</v>
      </c>
      <c r="D243" s="71">
        <v>1</v>
      </c>
      <c r="E243" s="72">
        <v>1</v>
      </c>
      <c r="F243" s="73"/>
      <c r="G243" s="71">
        <f>B243-C243</f>
        <v>0</v>
      </c>
      <c r="H243" s="72">
        <f>D243-E243</f>
        <v>0</v>
      </c>
      <c r="I243" s="37" t="str">
        <f>IF(C243=0, "-", IF(G243/C243&lt;10, G243/C243, "&gt;999%"))</f>
        <v>-</v>
      </c>
      <c r="J243" s="38">
        <f>IF(E243=0, "-", IF(H243/E243&lt;10, H243/E243, "&gt;999%"))</f>
        <v>0</v>
      </c>
    </row>
    <row r="244" spans="1:10" x14ac:dyDescent="0.25">
      <c r="A244" s="177"/>
      <c r="B244" s="143"/>
      <c r="C244" s="144"/>
      <c r="D244" s="143"/>
      <c r="E244" s="144"/>
      <c r="F244" s="145"/>
      <c r="G244" s="143"/>
      <c r="H244" s="144"/>
      <c r="I244" s="151"/>
      <c r="J244" s="152"/>
    </row>
    <row r="245" spans="1:10" s="139" customFormat="1" ht="13" x14ac:dyDescent="0.3">
      <c r="A245" s="159" t="s">
        <v>60</v>
      </c>
      <c r="B245" s="65"/>
      <c r="C245" s="66"/>
      <c r="D245" s="65"/>
      <c r="E245" s="66"/>
      <c r="F245" s="67"/>
      <c r="G245" s="65"/>
      <c r="H245" s="66"/>
      <c r="I245" s="20"/>
      <c r="J245" s="21"/>
    </row>
    <row r="246" spans="1:10" x14ac:dyDescent="0.25">
      <c r="A246" s="158" t="s">
        <v>248</v>
      </c>
      <c r="B246" s="65">
        <v>0</v>
      </c>
      <c r="C246" s="66">
        <v>0</v>
      </c>
      <c r="D246" s="65">
        <v>1</v>
      </c>
      <c r="E246" s="66">
        <v>1</v>
      </c>
      <c r="F246" s="67"/>
      <c r="G246" s="65">
        <f>B246-C246</f>
        <v>0</v>
      </c>
      <c r="H246" s="66">
        <f>D246-E246</f>
        <v>0</v>
      </c>
      <c r="I246" s="20" t="str">
        <f>IF(C246=0, "-", IF(G246/C246&lt;10, G246/C246, "&gt;999%"))</f>
        <v>-</v>
      </c>
      <c r="J246" s="21">
        <f>IF(E246=0, "-", IF(H246/E246&lt;10, H246/E246, "&gt;999%"))</f>
        <v>0</v>
      </c>
    </row>
    <row r="247" spans="1:10" x14ac:dyDescent="0.25">
      <c r="A247" s="158" t="s">
        <v>376</v>
      </c>
      <c r="B247" s="65">
        <v>1</v>
      </c>
      <c r="C247" s="66">
        <v>0</v>
      </c>
      <c r="D247" s="65">
        <v>8</v>
      </c>
      <c r="E247" s="66">
        <v>0</v>
      </c>
      <c r="F247" s="67"/>
      <c r="G247" s="65">
        <f>B247-C247</f>
        <v>1</v>
      </c>
      <c r="H247" s="66">
        <f>D247-E247</f>
        <v>8</v>
      </c>
      <c r="I247" s="20" t="str">
        <f>IF(C247=0, "-", IF(G247/C247&lt;10, G247/C247, "&gt;999%"))</f>
        <v>-</v>
      </c>
      <c r="J247" s="21" t="str">
        <f>IF(E247=0, "-", IF(H247/E247&lt;10, H247/E247, "&gt;999%"))</f>
        <v>-</v>
      </c>
    </row>
    <row r="248" spans="1:10" x14ac:dyDescent="0.25">
      <c r="A248" s="158" t="s">
        <v>421</v>
      </c>
      <c r="B248" s="65">
        <v>0</v>
      </c>
      <c r="C248" s="66">
        <v>0</v>
      </c>
      <c r="D248" s="65">
        <v>0</v>
      </c>
      <c r="E248" s="66">
        <v>4</v>
      </c>
      <c r="F248" s="67"/>
      <c r="G248" s="65">
        <f>B248-C248</f>
        <v>0</v>
      </c>
      <c r="H248" s="66">
        <f>D248-E248</f>
        <v>-4</v>
      </c>
      <c r="I248" s="20" t="str">
        <f>IF(C248=0, "-", IF(G248/C248&lt;10, G248/C248, "&gt;999%"))</f>
        <v>-</v>
      </c>
      <c r="J248" s="21">
        <f>IF(E248=0, "-", IF(H248/E248&lt;10, H248/E248, "&gt;999%"))</f>
        <v>-1</v>
      </c>
    </row>
    <row r="249" spans="1:10" s="160" customFormat="1" ht="13" x14ac:dyDescent="0.3">
      <c r="A249" s="178" t="s">
        <v>576</v>
      </c>
      <c r="B249" s="71">
        <v>1</v>
      </c>
      <c r="C249" s="72">
        <v>0</v>
      </c>
      <c r="D249" s="71">
        <v>9</v>
      </c>
      <c r="E249" s="72">
        <v>5</v>
      </c>
      <c r="F249" s="73"/>
      <c r="G249" s="71">
        <f>B249-C249</f>
        <v>1</v>
      </c>
      <c r="H249" s="72">
        <f>D249-E249</f>
        <v>4</v>
      </c>
      <c r="I249" s="37" t="str">
        <f>IF(C249=0, "-", IF(G249/C249&lt;10, G249/C249, "&gt;999%"))</f>
        <v>-</v>
      </c>
      <c r="J249" s="38">
        <f>IF(E249=0, "-", IF(H249/E249&lt;10, H249/E249, "&gt;999%"))</f>
        <v>0.8</v>
      </c>
    </row>
    <row r="250" spans="1:10" x14ac:dyDescent="0.25">
      <c r="A250" s="177"/>
      <c r="B250" s="143"/>
      <c r="C250" s="144"/>
      <c r="D250" s="143"/>
      <c r="E250" s="144"/>
      <c r="F250" s="145"/>
      <c r="G250" s="143"/>
      <c r="H250" s="144"/>
      <c r="I250" s="151"/>
      <c r="J250" s="152"/>
    </row>
    <row r="251" spans="1:10" s="139" customFormat="1" ht="13" x14ac:dyDescent="0.3">
      <c r="A251" s="159" t="s">
        <v>61</v>
      </c>
      <c r="B251" s="65"/>
      <c r="C251" s="66"/>
      <c r="D251" s="65"/>
      <c r="E251" s="66"/>
      <c r="F251" s="67"/>
      <c r="G251" s="65"/>
      <c r="H251" s="66"/>
      <c r="I251" s="20"/>
      <c r="J251" s="21"/>
    </row>
    <row r="252" spans="1:10" x14ac:dyDescent="0.25">
      <c r="A252" s="158" t="s">
        <v>462</v>
      </c>
      <c r="B252" s="65">
        <v>0</v>
      </c>
      <c r="C252" s="66">
        <v>0</v>
      </c>
      <c r="D252" s="65">
        <v>5</v>
      </c>
      <c r="E252" s="66">
        <v>13</v>
      </c>
      <c r="F252" s="67"/>
      <c r="G252" s="65">
        <f t="shared" ref="G252:G266" si="48">B252-C252</f>
        <v>0</v>
      </c>
      <c r="H252" s="66">
        <f t="shared" ref="H252:H266" si="49">D252-E252</f>
        <v>-8</v>
      </c>
      <c r="I252" s="20" t="str">
        <f t="shared" ref="I252:I266" si="50">IF(C252=0, "-", IF(G252/C252&lt;10, G252/C252, "&gt;999%"))</f>
        <v>-</v>
      </c>
      <c r="J252" s="21">
        <f t="shared" ref="J252:J266" si="51">IF(E252=0, "-", IF(H252/E252&lt;10, H252/E252, "&gt;999%"))</f>
        <v>-0.61538461538461542</v>
      </c>
    </row>
    <row r="253" spans="1:10" x14ac:dyDescent="0.25">
      <c r="A253" s="158" t="s">
        <v>471</v>
      </c>
      <c r="B253" s="65">
        <v>4</v>
      </c>
      <c r="C253" s="66">
        <v>4</v>
      </c>
      <c r="D253" s="65">
        <v>69</v>
      </c>
      <c r="E253" s="66">
        <v>61</v>
      </c>
      <c r="F253" s="67"/>
      <c r="G253" s="65">
        <f t="shared" si="48"/>
        <v>0</v>
      </c>
      <c r="H253" s="66">
        <f t="shared" si="49"/>
        <v>8</v>
      </c>
      <c r="I253" s="20">
        <f t="shared" si="50"/>
        <v>0</v>
      </c>
      <c r="J253" s="21">
        <f t="shared" si="51"/>
        <v>0.13114754098360656</v>
      </c>
    </row>
    <row r="254" spans="1:10" x14ac:dyDescent="0.25">
      <c r="A254" s="158" t="s">
        <v>298</v>
      </c>
      <c r="B254" s="65">
        <v>12</v>
      </c>
      <c r="C254" s="66">
        <v>16</v>
      </c>
      <c r="D254" s="65">
        <v>180</v>
      </c>
      <c r="E254" s="66">
        <v>123</v>
      </c>
      <c r="F254" s="67"/>
      <c r="G254" s="65">
        <f t="shared" si="48"/>
        <v>-4</v>
      </c>
      <c r="H254" s="66">
        <f t="shared" si="49"/>
        <v>57</v>
      </c>
      <c r="I254" s="20">
        <f t="shared" si="50"/>
        <v>-0.25</v>
      </c>
      <c r="J254" s="21">
        <f t="shared" si="51"/>
        <v>0.46341463414634149</v>
      </c>
    </row>
    <row r="255" spans="1:10" x14ac:dyDescent="0.25">
      <c r="A255" s="158" t="s">
        <v>312</v>
      </c>
      <c r="B255" s="65">
        <v>35</v>
      </c>
      <c r="C255" s="66">
        <v>22</v>
      </c>
      <c r="D255" s="65">
        <v>204</v>
      </c>
      <c r="E255" s="66">
        <v>312</v>
      </c>
      <c r="F255" s="67"/>
      <c r="G255" s="65">
        <f t="shared" si="48"/>
        <v>13</v>
      </c>
      <c r="H255" s="66">
        <f t="shared" si="49"/>
        <v>-108</v>
      </c>
      <c r="I255" s="20">
        <f t="shared" si="50"/>
        <v>0.59090909090909094</v>
      </c>
      <c r="J255" s="21">
        <f t="shared" si="51"/>
        <v>-0.34615384615384615</v>
      </c>
    </row>
    <row r="256" spans="1:10" x14ac:dyDescent="0.25">
      <c r="A256" s="158" t="s">
        <v>353</v>
      </c>
      <c r="B256" s="65">
        <v>54</v>
      </c>
      <c r="C256" s="66">
        <v>44</v>
      </c>
      <c r="D256" s="65">
        <v>263</v>
      </c>
      <c r="E256" s="66">
        <v>358</v>
      </c>
      <c r="F256" s="67"/>
      <c r="G256" s="65">
        <f t="shared" si="48"/>
        <v>10</v>
      </c>
      <c r="H256" s="66">
        <f t="shared" si="49"/>
        <v>-95</v>
      </c>
      <c r="I256" s="20">
        <f t="shared" si="50"/>
        <v>0.22727272727272727</v>
      </c>
      <c r="J256" s="21">
        <f t="shared" si="51"/>
        <v>-0.26536312849162014</v>
      </c>
    </row>
    <row r="257" spans="1:10" x14ac:dyDescent="0.25">
      <c r="A257" s="158" t="s">
        <v>377</v>
      </c>
      <c r="B257" s="65">
        <v>8</v>
      </c>
      <c r="C257" s="66">
        <v>0</v>
      </c>
      <c r="D257" s="65">
        <v>48</v>
      </c>
      <c r="E257" s="66">
        <v>0</v>
      </c>
      <c r="F257" s="67"/>
      <c r="G257" s="65">
        <f t="shared" si="48"/>
        <v>8</v>
      </c>
      <c r="H257" s="66">
        <f t="shared" si="49"/>
        <v>48</v>
      </c>
      <c r="I257" s="20" t="str">
        <f t="shared" si="50"/>
        <v>-</v>
      </c>
      <c r="J257" s="21" t="str">
        <f t="shared" si="51"/>
        <v>-</v>
      </c>
    </row>
    <row r="258" spans="1:10" x14ac:dyDescent="0.25">
      <c r="A258" s="158" t="s">
        <v>394</v>
      </c>
      <c r="B258" s="65">
        <v>6</v>
      </c>
      <c r="C258" s="66">
        <v>6</v>
      </c>
      <c r="D258" s="65">
        <v>43</v>
      </c>
      <c r="E258" s="66">
        <v>56</v>
      </c>
      <c r="F258" s="67"/>
      <c r="G258" s="65">
        <f t="shared" si="48"/>
        <v>0</v>
      </c>
      <c r="H258" s="66">
        <f t="shared" si="49"/>
        <v>-13</v>
      </c>
      <c r="I258" s="20">
        <f t="shared" si="50"/>
        <v>0</v>
      </c>
      <c r="J258" s="21">
        <f t="shared" si="51"/>
        <v>-0.23214285714285715</v>
      </c>
    </row>
    <row r="259" spans="1:10" x14ac:dyDescent="0.25">
      <c r="A259" s="158" t="s">
        <v>395</v>
      </c>
      <c r="B259" s="65">
        <v>5</v>
      </c>
      <c r="C259" s="66">
        <v>8</v>
      </c>
      <c r="D259" s="65">
        <v>65</v>
      </c>
      <c r="E259" s="66">
        <v>103</v>
      </c>
      <c r="F259" s="67"/>
      <c r="G259" s="65">
        <f t="shared" si="48"/>
        <v>-3</v>
      </c>
      <c r="H259" s="66">
        <f t="shared" si="49"/>
        <v>-38</v>
      </c>
      <c r="I259" s="20">
        <f t="shared" si="50"/>
        <v>-0.375</v>
      </c>
      <c r="J259" s="21">
        <f t="shared" si="51"/>
        <v>-0.36893203883495146</v>
      </c>
    </row>
    <row r="260" spans="1:10" x14ac:dyDescent="0.25">
      <c r="A260" s="158" t="s">
        <v>422</v>
      </c>
      <c r="B260" s="65">
        <v>2</v>
      </c>
      <c r="C260" s="66">
        <v>0</v>
      </c>
      <c r="D260" s="65">
        <v>4</v>
      </c>
      <c r="E260" s="66">
        <v>0</v>
      </c>
      <c r="F260" s="67"/>
      <c r="G260" s="65">
        <f t="shared" si="48"/>
        <v>2</v>
      </c>
      <c r="H260" s="66">
        <f t="shared" si="49"/>
        <v>4</v>
      </c>
      <c r="I260" s="20" t="str">
        <f t="shared" si="50"/>
        <v>-</v>
      </c>
      <c r="J260" s="21" t="str">
        <f t="shared" si="51"/>
        <v>-</v>
      </c>
    </row>
    <row r="261" spans="1:10" x14ac:dyDescent="0.25">
      <c r="A261" s="158" t="s">
        <v>313</v>
      </c>
      <c r="B261" s="65">
        <v>0</v>
      </c>
      <c r="C261" s="66">
        <v>1</v>
      </c>
      <c r="D261" s="65">
        <v>9</v>
      </c>
      <c r="E261" s="66">
        <v>22</v>
      </c>
      <c r="F261" s="67"/>
      <c r="G261" s="65">
        <f t="shared" si="48"/>
        <v>-1</v>
      </c>
      <c r="H261" s="66">
        <f t="shared" si="49"/>
        <v>-13</v>
      </c>
      <c r="I261" s="20">
        <f t="shared" si="50"/>
        <v>-1</v>
      </c>
      <c r="J261" s="21">
        <f t="shared" si="51"/>
        <v>-0.59090909090909094</v>
      </c>
    </row>
    <row r="262" spans="1:10" x14ac:dyDescent="0.25">
      <c r="A262" s="158" t="s">
        <v>275</v>
      </c>
      <c r="B262" s="65">
        <v>5</v>
      </c>
      <c r="C262" s="66">
        <v>2</v>
      </c>
      <c r="D262" s="65">
        <v>19</v>
      </c>
      <c r="E262" s="66">
        <v>8</v>
      </c>
      <c r="F262" s="67"/>
      <c r="G262" s="65">
        <f t="shared" si="48"/>
        <v>3</v>
      </c>
      <c r="H262" s="66">
        <f t="shared" si="49"/>
        <v>11</v>
      </c>
      <c r="I262" s="20">
        <f t="shared" si="50"/>
        <v>1.5</v>
      </c>
      <c r="J262" s="21">
        <f t="shared" si="51"/>
        <v>1.375</v>
      </c>
    </row>
    <row r="263" spans="1:10" x14ac:dyDescent="0.25">
      <c r="A263" s="158" t="s">
        <v>181</v>
      </c>
      <c r="B263" s="65">
        <v>6</v>
      </c>
      <c r="C263" s="66">
        <v>14</v>
      </c>
      <c r="D263" s="65">
        <v>98</v>
      </c>
      <c r="E263" s="66">
        <v>96</v>
      </c>
      <c r="F263" s="67"/>
      <c r="G263" s="65">
        <f t="shared" si="48"/>
        <v>-8</v>
      </c>
      <c r="H263" s="66">
        <f t="shared" si="49"/>
        <v>2</v>
      </c>
      <c r="I263" s="20">
        <f t="shared" si="50"/>
        <v>-0.5714285714285714</v>
      </c>
      <c r="J263" s="21">
        <f t="shared" si="51"/>
        <v>2.0833333333333332E-2</v>
      </c>
    </row>
    <row r="264" spans="1:10" x14ac:dyDescent="0.25">
      <c r="A264" s="158" t="s">
        <v>194</v>
      </c>
      <c r="B264" s="65">
        <v>13</v>
      </c>
      <c r="C264" s="66">
        <v>12</v>
      </c>
      <c r="D264" s="65">
        <v>165</v>
      </c>
      <c r="E264" s="66">
        <v>191</v>
      </c>
      <c r="F264" s="67"/>
      <c r="G264" s="65">
        <f t="shared" si="48"/>
        <v>1</v>
      </c>
      <c r="H264" s="66">
        <f t="shared" si="49"/>
        <v>-26</v>
      </c>
      <c r="I264" s="20">
        <f t="shared" si="50"/>
        <v>8.3333333333333329E-2</v>
      </c>
      <c r="J264" s="21">
        <f t="shared" si="51"/>
        <v>-0.13612565445026178</v>
      </c>
    </row>
    <row r="265" spans="1:10" x14ac:dyDescent="0.25">
      <c r="A265" s="158" t="s">
        <v>218</v>
      </c>
      <c r="B265" s="65">
        <v>4</v>
      </c>
      <c r="C265" s="66">
        <v>0</v>
      </c>
      <c r="D265" s="65">
        <v>23</v>
      </c>
      <c r="E265" s="66">
        <v>20</v>
      </c>
      <c r="F265" s="67"/>
      <c r="G265" s="65">
        <f t="shared" si="48"/>
        <v>4</v>
      </c>
      <c r="H265" s="66">
        <f t="shared" si="49"/>
        <v>3</v>
      </c>
      <c r="I265" s="20" t="str">
        <f t="shared" si="50"/>
        <v>-</v>
      </c>
      <c r="J265" s="21">
        <f t="shared" si="51"/>
        <v>0.15</v>
      </c>
    </row>
    <row r="266" spans="1:10" s="160" customFormat="1" ht="13" x14ac:dyDescent="0.3">
      <c r="A266" s="178" t="s">
        <v>577</v>
      </c>
      <c r="B266" s="71">
        <v>154</v>
      </c>
      <c r="C266" s="72">
        <v>129</v>
      </c>
      <c r="D266" s="71">
        <v>1195</v>
      </c>
      <c r="E266" s="72">
        <v>1363</v>
      </c>
      <c r="F266" s="73"/>
      <c r="G266" s="71">
        <f t="shared" si="48"/>
        <v>25</v>
      </c>
      <c r="H266" s="72">
        <f t="shared" si="49"/>
        <v>-168</v>
      </c>
      <c r="I266" s="37">
        <f t="shared" si="50"/>
        <v>0.19379844961240311</v>
      </c>
      <c r="J266" s="38">
        <f t="shared" si="51"/>
        <v>-0.12325752017608217</v>
      </c>
    </row>
    <row r="267" spans="1:10" x14ac:dyDescent="0.25">
      <c r="A267" s="177"/>
      <c r="B267" s="143"/>
      <c r="C267" s="144"/>
      <c r="D267" s="143"/>
      <c r="E267" s="144"/>
      <c r="F267" s="145"/>
      <c r="G267" s="143"/>
      <c r="H267" s="144"/>
      <c r="I267" s="151"/>
      <c r="J267" s="152"/>
    </row>
    <row r="268" spans="1:10" s="139" customFormat="1" ht="13" x14ac:dyDescent="0.3">
      <c r="A268" s="159" t="s">
        <v>62</v>
      </c>
      <c r="B268" s="65"/>
      <c r="C268" s="66"/>
      <c r="D268" s="65"/>
      <c r="E268" s="66"/>
      <c r="F268" s="67"/>
      <c r="G268" s="65"/>
      <c r="H268" s="66"/>
      <c r="I268" s="20"/>
      <c r="J268" s="21"/>
    </row>
    <row r="269" spans="1:10" x14ac:dyDescent="0.25">
      <c r="A269" s="158" t="s">
        <v>208</v>
      </c>
      <c r="B269" s="65">
        <v>0</v>
      </c>
      <c r="C269" s="66">
        <v>5</v>
      </c>
      <c r="D269" s="65">
        <v>20</v>
      </c>
      <c r="E269" s="66">
        <v>35</v>
      </c>
      <c r="F269" s="67"/>
      <c r="G269" s="65">
        <f t="shared" ref="G269:G289" si="52">B269-C269</f>
        <v>-5</v>
      </c>
      <c r="H269" s="66">
        <f t="shared" ref="H269:H289" si="53">D269-E269</f>
        <v>-15</v>
      </c>
      <c r="I269" s="20">
        <f t="shared" ref="I269:I289" si="54">IF(C269=0, "-", IF(G269/C269&lt;10, G269/C269, "&gt;999%"))</f>
        <v>-1</v>
      </c>
      <c r="J269" s="21">
        <f t="shared" ref="J269:J289" si="55">IF(E269=0, "-", IF(H269/E269&lt;10, H269/E269, "&gt;999%"))</f>
        <v>-0.42857142857142855</v>
      </c>
    </row>
    <row r="270" spans="1:10" x14ac:dyDescent="0.25">
      <c r="A270" s="158" t="s">
        <v>232</v>
      </c>
      <c r="B270" s="65">
        <v>0</v>
      </c>
      <c r="C270" s="66">
        <v>5</v>
      </c>
      <c r="D270" s="65">
        <v>31</v>
      </c>
      <c r="E270" s="66">
        <v>32</v>
      </c>
      <c r="F270" s="67"/>
      <c r="G270" s="65">
        <f t="shared" si="52"/>
        <v>-5</v>
      </c>
      <c r="H270" s="66">
        <f t="shared" si="53"/>
        <v>-1</v>
      </c>
      <c r="I270" s="20">
        <f t="shared" si="54"/>
        <v>-1</v>
      </c>
      <c r="J270" s="21">
        <f t="shared" si="55"/>
        <v>-3.125E-2</v>
      </c>
    </row>
    <row r="271" spans="1:10" x14ac:dyDescent="0.25">
      <c r="A271" s="158" t="s">
        <v>288</v>
      </c>
      <c r="B271" s="65">
        <v>0</v>
      </c>
      <c r="C271" s="66">
        <v>0</v>
      </c>
      <c r="D271" s="65">
        <v>4</v>
      </c>
      <c r="E271" s="66">
        <v>1</v>
      </c>
      <c r="F271" s="67"/>
      <c r="G271" s="65">
        <f t="shared" si="52"/>
        <v>0</v>
      </c>
      <c r="H271" s="66">
        <f t="shared" si="53"/>
        <v>3</v>
      </c>
      <c r="I271" s="20" t="str">
        <f t="shared" si="54"/>
        <v>-</v>
      </c>
      <c r="J271" s="21">
        <f t="shared" si="55"/>
        <v>3</v>
      </c>
    </row>
    <row r="272" spans="1:10" x14ac:dyDescent="0.25">
      <c r="A272" s="158" t="s">
        <v>233</v>
      </c>
      <c r="B272" s="65">
        <v>1</v>
      </c>
      <c r="C272" s="66">
        <v>0</v>
      </c>
      <c r="D272" s="65">
        <v>9</v>
      </c>
      <c r="E272" s="66">
        <v>7</v>
      </c>
      <c r="F272" s="67"/>
      <c r="G272" s="65">
        <f t="shared" si="52"/>
        <v>1</v>
      </c>
      <c r="H272" s="66">
        <f t="shared" si="53"/>
        <v>2</v>
      </c>
      <c r="I272" s="20" t="str">
        <f t="shared" si="54"/>
        <v>-</v>
      </c>
      <c r="J272" s="21">
        <f t="shared" si="55"/>
        <v>0.2857142857142857</v>
      </c>
    </row>
    <row r="273" spans="1:10" x14ac:dyDescent="0.25">
      <c r="A273" s="158" t="s">
        <v>249</v>
      </c>
      <c r="B273" s="65">
        <v>1</v>
      </c>
      <c r="C273" s="66">
        <v>0</v>
      </c>
      <c r="D273" s="65">
        <v>7</v>
      </c>
      <c r="E273" s="66">
        <v>6</v>
      </c>
      <c r="F273" s="67"/>
      <c r="G273" s="65">
        <f t="shared" si="52"/>
        <v>1</v>
      </c>
      <c r="H273" s="66">
        <f t="shared" si="53"/>
        <v>1</v>
      </c>
      <c r="I273" s="20" t="str">
        <f t="shared" si="54"/>
        <v>-</v>
      </c>
      <c r="J273" s="21">
        <f t="shared" si="55"/>
        <v>0.16666666666666666</v>
      </c>
    </row>
    <row r="274" spans="1:10" x14ac:dyDescent="0.25">
      <c r="A274" s="158" t="s">
        <v>337</v>
      </c>
      <c r="B274" s="65">
        <v>3</v>
      </c>
      <c r="C274" s="66">
        <v>1</v>
      </c>
      <c r="D274" s="65">
        <v>18</v>
      </c>
      <c r="E274" s="66">
        <v>12</v>
      </c>
      <c r="F274" s="67"/>
      <c r="G274" s="65">
        <f t="shared" si="52"/>
        <v>2</v>
      </c>
      <c r="H274" s="66">
        <f t="shared" si="53"/>
        <v>6</v>
      </c>
      <c r="I274" s="20">
        <f t="shared" si="54"/>
        <v>2</v>
      </c>
      <c r="J274" s="21">
        <f t="shared" si="55"/>
        <v>0.5</v>
      </c>
    </row>
    <row r="275" spans="1:10" x14ac:dyDescent="0.25">
      <c r="A275" s="158" t="s">
        <v>378</v>
      </c>
      <c r="B275" s="65">
        <v>2</v>
      </c>
      <c r="C275" s="66">
        <v>0</v>
      </c>
      <c r="D275" s="65">
        <v>22</v>
      </c>
      <c r="E275" s="66">
        <v>1</v>
      </c>
      <c r="F275" s="67"/>
      <c r="G275" s="65">
        <f t="shared" si="52"/>
        <v>2</v>
      </c>
      <c r="H275" s="66">
        <f t="shared" si="53"/>
        <v>21</v>
      </c>
      <c r="I275" s="20" t="str">
        <f t="shared" si="54"/>
        <v>-</v>
      </c>
      <c r="J275" s="21" t="str">
        <f t="shared" si="55"/>
        <v>&gt;999%</v>
      </c>
    </row>
    <row r="276" spans="1:10" x14ac:dyDescent="0.25">
      <c r="A276" s="158" t="s">
        <v>379</v>
      </c>
      <c r="B276" s="65">
        <v>0</v>
      </c>
      <c r="C276" s="66">
        <v>0</v>
      </c>
      <c r="D276" s="65">
        <v>4</v>
      </c>
      <c r="E276" s="66">
        <v>4</v>
      </c>
      <c r="F276" s="67"/>
      <c r="G276" s="65">
        <f t="shared" si="52"/>
        <v>0</v>
      </c>
      <c r="H276" s="66">
        <f t="shared" si="53"/>
        <v>0</v>
      </c>
      <c r="I276" s="20" t="str">
        <f t="shared" si="54"/>
        <v>-</v>
      </c>
      <c r="J276" s="21">
        <f t="shared" si="55"/>
        <v>0</v>
      </c>
    </row>
    <row r="277" spans="1:10" x14ac:dyDescent="0.25">
      <c r="A277" s="158" t="s">
        <v>250</v>
      </c>
      <c r="B277" s="65">
        <v>4</v>
      </c>
      <c r="C277" s="66">
        <v>0</v>
      </c>
      <c r="D277" s="65">
        <v>10</v>
      </c>
      <c r="E277" s="66">
        <v>0</v>
      </c>
      <c r="F277" s="67"/>
      <c r="G277" s="65">
        <f t="shared" si="52"/>
        <v>4</v>
      </c>
      <c r="H277" s="66">
        <f t="shared" si="53"/>
        <v>10</v>
      </c>
      <c r="I277" s="20" t="str">
        <f t="shared" si="54"/>
        <v>-</v>
      </c>
      <c r="J277" s="21" t="str">
        <f t="shared" si="55"/>
        <v>-</v>
      </c>
    </row>
    <row r="278" spans="1:10" x14ac:dyDescent="0.25">
      <c r="A278" s="158" t="s">
        <v>423</v>
      </c>
      <c r="B278" s="65">
        <v>1</v>
      </c>
      <c r="C278" s="66">
        <v>0</v>
      </c>
      <c r="D278" s="65">
        <v>1</v>
      </c>
      <c r="E278" s="66">
        <v>0</v>
      </c>
      <c r="F278" s="67"/>
      <c r="G278" s="65">
        <f t="shared" si="52"/>
        <v>1</v>
      </c>
      <c r="H278" s="66">
        <f t="shared" si="53"/>
        <v>1</v>
      </c>
      <c r="I278" s="20" t="str">
        <f t="shared" si="54"/>
        <v>-</v>
      </c>
      <c r="J278" s="21" t="str">
        <f t="shared" si="55"/>
        <v>-</v>
      </c>
    </row>
    <row r="279" spans="1:10" x14ac:dyDescent="0.25">
      <c r="A279" s="158" t="s">
        <v>256</v>
      </c>
      <c r="B279" s="65">
        <v>0</v>
      </c>
      <c r="C279" s="66">
        <v>0</v>
      </c>
      <c r="D279" s="65">
        <v>0</v>
      </c>
      <c r="E279" s="66">
        <v>1</v>
      </c>
      <c r="F279" s="67"/>
      <c r="G279" s="65">
        <f t="shared" si="52"/>
        <v>0</v>
      </c>
      <c r="H279" s="66">
        <f t="shared" si="53"/>
        <v>-1</v>
      </c>
      <c r="I279" s="20" t="str">
        <f t="shared" si="54"/>
        <v>-</v>
      </c>
      <c r="J279" s="21">
        <f t="shared" si="55"/>
        <v>-1</v>
      </c>
    </row>
    <row r="280" spans="1:10" x14ac:dyDescent="0.25">
      <c r="A280" s="158" t="s">
        <v>438</v>
      </c>
      <c r="B280" s="65">
        <v>1</v>
      </c>
      <c r="C280" s="66">
        <v>0</v>
      </c>
      <c r="D280" s="65">
        <v>1</v>
      </c>
      <c r="E280" s="66">
        <v>0</v>
      </c>
      <c r="F280" s="67"/>
      <c r="G280" s="65">
        <f t="shared" si="52"/>
        <v>1</v>
      </c>
      <c r="H280" s="66">
        <f t="shared" si="53"/>
        <v>1</v>
      </c>
      <c r="I280" s="20" t="str">
        <f t="shared" si="54"/>
        <v>-</v>
      </c>
      <c r="J280" s="21" t="str">
        <f t="shared" si="55"/>
        <v>-</v>
      </c>
    </row>
    <row r="281" spans="1:10" x14ac:dyDescent="0.25">
      <c r="A281" s="158" t="s">
        <v>439</v>
      </c>
      <c r="B281" s="65">
        <v>1</v>
      </c>
      <c r="C281" s="66">
        <v>0</v>
      </c>
      <c r="D281" s="65">
        <v>2</v>
      </c>
      <c r="E281" s="66">
        <v>3</v>
      </c>
      <c r="F281" s="67"/>
      <c r="G281" s="65">
        <f t="shared" si="52"/>
        <v>1</v>
      </c>
      <c r="H281" s="66">
        <f t="shared" si="53"/>
        <v>-1</v>
      </c>
      <c r="I281" s="20" t="str">
        <f t="shared" si="54"/>
        <v>-</v>
      </c>
      <c r="J281" s="21">
        <f t="shared" si="55"/>
        <v>-0.33333333333333331</v>
      </c>
    </row>
    <row r="282" spans="1:10" x14ac:dyDescent="0.25">
      <c r="A282" s="158" t="s">
        <v>338</v>
      </c>
      <c r="B282" s="65">
        <v>2</v>
      </c>
      <c r="C282" s="66">
        <v>1</v>
      </c>
      <c r="D282" s="65">
        <v>8</v>
      </c>
      <c r="E282" s="66">
        <v>26</v>
      </c>
      <c r="F282" s="67"/>
      <c r="G282" s="65">
        <f t="shared" si="52"/>
        <v>1</v>
      </c>
      <c r="H282" s="66">
        <f t="shared" si="53"/>
        <v>-18</v>
      </c>
      <c r="I282" s="20">
        <f t="shared" si="54"/>
        <v>1</v>
      </c>
      <c r="J282" s="21">
        <f t="shared" si="55"/>
        <v>-0.69230769230769229</v>
      </c>
    </row>
    <row r="283" spans="1:10" x14ac:dyDescent="0.25">
      <c r="A283" s="158" t="s">
        <v>380</v>
      </c>
      <c r="B283" s="65">
        <v>1</v>
      </c>
      <c r="C283" s="66">
        <v>3</v>
      </c>
      <c r="D283" s="65">
        <v>17</v>
      </c>
      <c r="E283" s="66">
        <v>19</v>
      </c>
      <c r="F283" s="67"/>
      <c r="G283" s="65">
        <f t="shared" si="52"/>
        <v>-2</v>
      </c>
      <c r="H283" s="66">
        <f t="shared" si="53"/>
        <v>-2</v>
      </c>
      <c r="I283" s="20">
        <f t="shared" si="54"/>
        <v>-0.66666666666666663</v>
      </c>
      <c r="J283" s="21">
        <f t="shared" si="55"/>
        <v>-0.10526315789473684</v>
      </c>
    </row>
    <row r="284" spans="1:10" x14ac:dyDescent="0.25">
      <c r="A284" s="158" t="s">
        <v>381</v>
      </c>
      <c r="B284" s="65">
        <v>0</v>
      </c>
      <c r="C284" s="66">
        <v>0</v>
      </c>
      <c r="D284" s="65">
        <v>11</v>
      </c>
      <c r="E284" s="66">
        <v>15</v>
      </c>
      <c r="F284" s="67"/>
      <c r="G284" s="65">
        <f t="shared" si="52"/>
        <v>0</v>
      </c>
      <c r="H284" s="66">
        <f t="shared" si="53"/>
        <v>-4</v>
      </c>
      <c r="I284" s="20" t="str">
        <f t="shared" si="54"/>
        <v>-</v>
      </c>
      <c r="J284" s="21">
        <f t="shared" si="55"/>
        <v>-0.26666666666666666</v>
      </c>
    </row>
    <row r="285" spans="1:10" x14ac:dyDescent="0.25">
      <c r="A285" s="158" t="s">
        <v>382</v>
      </c>
      <c r="B285" s="65">
        <v>4</v>
      </c>
      <c r="C285" s="66">
        <v>3</v>
      </c>
      <c r="D285" s="65">
        <v>22</v>
      </c>
      <c r="E285" s="66">
        <v>53</v>
      </c>
      <c r="F285" s="67"/>
      <c r="G285" s="65">
        <f t="shared" si="52"/>
        <v>1</v>
      </c>
      <c r="H285" s="66">
        <f t="shared" si="53"/>
        <v>-31</v>
      </c>
      <c r="I285" s="20">
        <f t="shared" si="54"/>
        <v>0.33333333333333331</v>
      </c>
      <c r="J285" s="21">
        <f t="shared" si="55"/>
        <v>-0.58490566037735847</v>
      </c>
    </row>
    <row r="286" spans="1:10" x14ac:dyDescent="0.25">
      <c r="A286" s="158" t="s">
        <v>424</v>
      </c>
      <c r="B286" s="65">
        <v>0</v>
      </c>
      <c r="C286" s="66">
        <v>0</v>
      </c>
      <c r="D286" s="65">
        <v>2</v>
      </c>
      <c r="E286" s="66">
        <v>4</v>
      </c>
      <c r="F286" s="67"/>
      <c r="G286" s="65">
        <f t="shared" si="52"/>
        <v>0</v>
      </c>
      <c r="H286" s="66">
        <f t="shared" si="53"/>
        <v>-2</v>
      </c>
      <c r="I286" s="20" t="str">
        <f t="shared" si="54"/>
        <v>-</v>
      </c>
      <c r="J286" s="21">
        <f t="shared" si="55"/>
        <v>-0.5</v>
      </c>
    </row>
    <row r="287" spans="1:10" x14ac:dyDescent="0.25">
      <c r="A287" s="158" t="s">
        <v>425</v>
      </c>
      <c r="B287" s="65">
        <v>2</v>
      </c>
      <c r="C287" s="66">
        <v>6</v>
      </c>
      <c r="D287" s="65">
        <v>24</v>
      </c>
      <c r="E287" s="66">
        <v>29</v>
      </c>
      <c r="F287" s="67"/>
      <c r="G287" s="65">
        <f t="shared" si="52"/>
        <v>-4</v>
      </c>
      <c r="H287" s="66">
        <f t="shared" si="53"/>
        <v>-5</v>
      </c>
      <c r="I287" s="20">
        <f t="shared" si="54"/>
        <v>-0.66666666666666663</v>
      </c>
      <c r="J287" s="21">
        <f t="shared" si="55"/>
        <v>-0.17241379310344829</v>
      </c>
    </row>
    <row r="288" spans="1:10" x14ac:dyDescent="0.25">
      <c r="A288" s="158" t="s">
        <v>440</v>
      </c>
      <c r="B288" s="65">
        <v>0</v>
      </c>
      <c r="C288" s="66">
        <v>2</v>
      </c>
      <c r="D288" s="65">
        <v>10</v>
      </c>
      <c r="E288" s="66">
        <v>5</v>
      </c>
      <c r="F288" s="67"/>
      <c r="G288" s="65">
        <f t="shared" si="52"/>
        <v>-2</v>
      </c>
      <c r="H288" s="66">
        <f t="shared" si="53"/>
        <v>5</v>
      </c>
      <c r="I288" s="20">
        <f t="shared" si="54"/>
        <v>-1</v>
      </c>
      <c r="J288" s="21">
        <f t="shared" si="55"/>
        <v>1</v>
      </c>
    </row>
    <row r="289" spans="1:10" s="160" customFormat="1" ht="13" x14ac:dyDescent="0.3">
      <c r="A289" s="178" t="s">
        <v>578</v>
      </c>
      <c r="B289" s="71">
        <v>23</v>
      </c>
      <c r="C289" s="72">
        <v>26</v>
      </c>
      <c r="D289" s="71">
        <v>223</v>
      </c>
      <c r="E289" s="72">
        <v>253</v>
      </c>
      <c r="F289" s="73"/>
      <c r="G289" s="71">
        <f t="shared" si="52"/>
        <v>-3</v>
      </c>
      <c r="H289" s="72">
        <f t="shared" si="53"/>
        <v>-30</v>
      </c>
      <c r="I289" s="37">
        <f t="shared" si="54"/>
        <v>-0.11538461538461539</v>
      </c>
      <c r="J289" s="38">
        <f t="shared" si="55"/>
        <v>-0.11857707509881422</v>
      </c>
    </row>
    <row r="290" spans="1:10" x14ac:dyDescent="0.25">
      <c r="A290" s="177"/>
      <c r="B290" s="143"/>
      <c r="C290" s="144"/>
      <c r="D290" s="143"/>
      <c r="E290" s="144"/>
      <c r="F290" s="145"/>
      <c r="G290" s="143"/>
      <c r="H290" s="144"/>
      <c r="I290" s="151"/>
      <c r="J290" s="152"/>
    </row>
    <row r="291" spans="1:10" s="139" customFormat="1" ht="13" x14ac:dyDescent="0.3">
      <c r="A291" s="159" t="s">
        <v>63</v>
      </c>
      <c r="B291" s="65"/>
      <c r="C291" s="66"/>
      <c r="D291" s="65"/>
      <c r="E291" s="66"/>
      <c r="F291" s="67"/>
      <c r="G291" s="65"/>
      <c r="H291" s="66"/>
      <c r="I291" s="20"/>
      <c r="J291" s="21"/>
    </row>
    <row r="292" spans="1:10" x14ac:dyDescent="0.25">
      <c r="A292" s="158" t="s">
        <v>266</v>
      </c>
      <c r="B292" s="65">
        <v>0</v>
      </c>
      <c r="C292" s="66">
        <v>0</v>
      </c>
      <c r="D292" s="65">
        <v>1</v>
      </c>
      <c r="E292" s="66">
        <v>0</v>
      </c>
      <c r="F292" s="67"/>
      <c r="G292" s="65">
        <f t="shared" ref="G292:G300" si="56">B292-C292</f>
        <v>0</v>
      </c>
      <c r="H292" s="66">
        <f t="shared" ref="H292:H300" si="57">D292-E292</f>
        <v>1</v>
      </c>
      <c r="I292" s="20" t="str">
        <f t="shared" ref="I292:I300" si="58">IF(C292=0, "-", IF(G292/C292&lt;10, G292/C292, "&gt;999%"))</f>
        <v>-</v>
      </c>
      <c r="J292" s="21" t="str">
        <f t="shared" ref="J292:J300" si="59">IF(E292=0, "-", IF(H292/E292&lt;10, H292/E292, "&gt;999%"))</f>
        <v>-</v>
      </c>
    </row>
    <row r="293" spans="1:10" x14ac:dyDescent="0.25">
      <c r="A293" s="158" t="s">
        <v>267</v>
      </c>
      <c r="B293" s="65">
        <v>0</v>
      </c>
      <c r="C293" s="66">
        <v>0</v>
      </c>
      <c r="D293" s="65">
        <v>0</v>
      </c>
      <c r="E293" s="66">
        <v>2</v>
      </c>
      <c r="F293" s="67"/>
      <c r="G293" s="65">
        <f t="shared" si="56"/>
        <v>0</v>
      </c>
      <c r="H293" s="66">
        <f t="shared" si="57"/>
        <v>-2</v>
      </c>
      <c r="I293" s="20" t="str">
        <f t="shared" si="58"/>
        <v>-</v>
      </c>
      <c r="J293" s="21">
        <f t="shared" si="59"/>
        <v>-1</v>
      </c>
    </row>
    <row r="294" spans="1:10" x14ac:dyDescent="0.25">
      <c r="A294" s="158" t="s">
        <v>489</v>
      </c>
      <c r="B294" s="65">
        <v>0</v>
      </c>
      <c r="C294" s="66">
        <v>2</v>
      </c>
      <c r="D294" s="65">
        <v>7</v>
      </c>
      <c r="E294" s="66">
        <v>6</v>
      </c>
      <c r="F294" s="67"/>
      <c r="G294" s="65">
        <f t="shared" si="56"/>
        <v>-2</v>
      </c>
      <c r="H294" s="66">
        <f t="shared" si="57"/>
        <v>1</v>
      </c>
      <c r="I294" s="20">
        <f t="shared" si="58"/>
        <v>-1</v>
      </c>
      <c r="J294" s="21">
        <f t="shared" si="59"/>
        <v>0.16666666666666666</v>
      </c>
    </row>
    <row r="295" spans="1:10" x14ac:dyDescent="0.25">
      <c r="A295" s="158" t="s">
        <v>442</v>
      </c>
      <c r="B295" s="65">
        <v>0</v>
      </c>
      <c r="C295" s="66">
        <v>0</v>
      </c>
      <c r="D295" s="65">
        <v>0</v>
      </c>
      <c r="E295" s="66">
        <v>1</v>
      </c>
      <c r="F295" s="67"/>
      <c r="G295" s="65">
        <f t="shared" si="56"/>
        <v>0</v>
      </c>
      <c r="H295" s="66">
        <f t="shared" si="57"/>
        <v>-1</v>
      </c>
      <c r="I295" s="20" t="str">
        <f t="shared" si="58"/>
        <v>-</v>
      </c>
      <c r="J295" s="21">
        <f t="shared" si="59"/>
        <v>-1</v>
      </c>
    </row>
    <row r="296" spans="1:10" x14ac:dyDescent="0.25">
      <c r="A296" s="158" t="s">
        <v>268</v>
      </c>
      <c r="B296" s="65">
        <v>0</v>
      </c>
      <c r="C296" s="66">
        <v>0</v>
      </c>
      <c r="D296" s="65">
        <v>0</v>
      </c>
      <c r="E296" s="66">
        <v>2</v>
      </c>
      <c r="F296" s="67"/>
      <c r="G296" s="65">
        <f t="shared" si="56"/>
        <v>0</v>
      </c>
      <c r="H296" s="66">
        <f t="shared" si="57"/>
        <v>-2</v>
      </c>
      <c r="I296" s="20" t="str">
        <f t="shared" si="58"/>
        <v>-</v>
      </c>
      <c r="J296" s="21">
        <f t="shared" si="59"/>
        <v>-1</v>
      </c>
    </row>
    <row r="297" spans="1:10" x14ac:dyDescent="0.25">
      <c r="A297" s="158" t="s">
        <v>269</v>
      </c>
      <c r="B297" s="65">
        <v>1</v>
      </c>
      <c r="C297" s="66">
        <v>0</v>
      </c>
      <c r="D297" s="65">
        <v>3</v>
      </c>
      <c r="E297" s="66">
        <v>3</v>
      </c>
      <c r="F297" s="67"/>
      <c r="G297" s="65">
        <f t="shared" si="56"/>
        <v>1</v>
      </c>
      <c r="H297" s="66">
        <f t="shared" si="57"/>
        <v>0</v>
      </c>
      <c r="I297" s="20" t="str">
        <f t="shared" si="58"/>
        <v>-</v>
      </c>
      <c r="J297" s="21">
        <f t="shared" si="59"/>
        <v>0</v>
      </c>
    </row>
    <row r="298" spans="1:10" x14ac:dyDescent="0.25">
      <c r="A298" s="158" t="s">
        <v>270</v>
      </c>
      <c r="B298" s="65">
        <v>0</v>
      </c>
      <c r="C298" s="66">
        <v>0</v>
      </c>
      <c r="D298" s="65">
        <v>1</v>
      </c>
      <c r="E298" s="66">
        <v>0</v>
      </c>
      <c r="F298" s="67"/>
      <c r="G298" s="65">
        <f t="shared" si="56"/>
        <v>0</v>
      </c>
      <c r="H298" s="66">
        <f t="shared" si="57"/>
        <v>1</v>
      </c>
      <c r="I298" s="20" t="str">
        <f t="shared" si="58"/>
        <v>-</v>
      </c>
      <c r="J298" s="21" t="str">
        <f t="shared" si="59"/>
        <v>-</v>
      </c>
    </row>
    <row r="299" spans="1:10" x14ac:dyDescent="0.25">
      <c r="A299" s="158" t="s">
        <v>452</v>
      </c>
      <c r="B299" s="65">
        <v>1</v>
      </c>
      <c r="C299" s="66">
        <v>0</v>
      </c>
      <c r="D299" s="65">
        <v>3</v>
      </c>
      <c r="E299" s="66">
        <v>8</v>
      </c>
      <c r="F299" s="67"/>
      <c r="G299" s="65">
        <f t="shared" si="56"/>
        <v>1</v>
      </c>
      <c r="H299" s="66">
        <f t="shared" si="57"/>
        <v>-5</v>
      </c>
      <c r="I299" s="20" t="str">
        <f t="shared" si="58"/>
        <v>-</v>
      </c>
      <c r="J299" s="21">
        <f t="shared" si="59"/>
        <v>-0.625</v>
      </c>
    </row>
    <row r="300" spans="1:10" s="160" customFormat="1" ht="13" x14ac:dyDescent="0.3">
      <c r="A300" s="178" t="s">
        <v>579</v>
      </c>
      <c r="B300" s="71">
        <v>2</v>
      </c>
      <c r="C300" s="72">
        <v>2</v>
      </c>
      <c r="D300" s="71">
        <v>15</v>
      </c>
      <c r="E300" s="72">
        <v>22</v>
      </c>
      <c r="F300" s="73"/>
      <c r="G300" s="71">
        <f t="shared" si="56"/>
        <v>0</v>
      </c>
      <c r="H300" s="72">
        <f t="shared" si="57"/>
        <v>-7</v>
      </c>
      <c r="I300" s="37">
        <f t="shared" si="58"/>
        <v>0</v>
      </c>
      <c r="J300" s="38">
        <f t="shared" si="59"/>
        <v>-0.31818181818181818</v>
      </c>
    </row>
    <row r="301" spans="1:10" x14ac:dyDescent="0.25">
      <c r="A301" s="177"/>
      <c r="B301" s="143"/>
      <c r="C301" s="144"/>
      <c r="D301" s="143"/>
      <c r="E301" s="144"/>
      <c r="F301" s="145"/>
      <c r="G301" s="143"/>
      <c r="H301" s="144"/>
      <c r="I301" s="151"/>
      <c r="J301" s="152"/>
    </row>
    <row r="302" spans="1:10" s="139" customFormat="1" ht="13" x14ac:dyDescent="0.3">
      <c r="A302" s="159" t="s">
        <v>64</v>
      </c>
      <c r="B302" s="65"/>
      <c r="C302" s="66"/>
      <c r="D302" s="65"/>
      <c r="E302" s="66"/>
      <c r="F302" s="67"/>
      <c r="G302" s="65"/>
      <c r="H302" s="66"/>
      <c r="I302" s="20"/>
      <c r="J302" s="21"/>
    </row>
    <row r="303" spans="1:10" x14ac:dyDescent="0.25">
      <c r="A303" s="158" t="s">
        <v>354</v>
      </c>
      <c r="B303" s="65">
        <v>6</v>
      </c>
      <c r="C303" s="66">
        <v>18</v>
      </c>
      <c r="D303" s="65">
        <v>74</v>
      </c>
      <c r="E303" s="66">
        <v>93</v>
      </c>
      <c r="F303" s="67"/>
      <c r="G303" s="65">
        <f t="shared" ref="G303:G308" si="60">B303-C303</f>
        <v>-12</v>
      </c>
      <c r="H303" s="66">
        <f t="shared" ref="H303:H308" si="61">D303-E303</f>
        <v>-19</v>
      </c>
      <c r="I303" s="20">
        <f t="shared" ref="I303:I308" si="62">IF(C303=0, "-", IF(G303/C303&lt;10, G303/C303, "&gt;999%"))</f>
        <v>-0.66666666666666663</v>
      </c>
      <c r="J303" s="21">
        <f t="shared" ref="J303:J308" si="63">IF(E303=0, "-", IF(H303/E303&lt;10, H303/E303, "&gt;999%"))</f>
        <v>-0.20430107526881722</v>
      </c>
    </row>
    <row r="304" spans="1:10" x14ac:dyDescent="0.25">
      <c r="A304" s="158" t="s">
        <v>182</v>
      </c>
      <c r="B304" s="65">
        <v>10</v>
      </c>
      <c r="C304" s="66">
        <v>4</v>
      </c>
      <c r="D304" s="65">
        <v>205</v>
      </c>
      <c r="E304" s="66">
        <v>146</v>
      </c>
      <c r="F304" s="67"/>
      <c r="G304" s="65">
        <f t="shared" si="60"/>
        <v>6</v>
      </c>
      <c r="H304" s="66">
        <f t="shared" si="61"/>
        <v>59</v>
      </c>
      <c r="I304" s="20">
        <f t="shared" si="62"/>
        <v>1.5</v>
      </c>
      <c r="J304" s="21">
        <f t="shared" si="63"/>
        <v>0.4041095890410959</v>
      </c>
    </row>
    <row r="305" spans="1:10" x14ac:dyDescent="0.25">
      <c r="A305" s="158" t="s">
        <v>209</v>
      </c>
      <c r="B305" s="65">
        <v>16</v>
      </c>
      <c r="C305" s="66">
        <v>0</v>
      </c>
      <c r="D305" s="65">
        <v>30</v>
      </c>
      <c r="E305" s="66">
        <v>0</v>
      </c>
      <c r="F305" s="67"/>
      <c r="G305" s="65">
        <f t="shared" si="60"/>
        <v>16</v>
      </c>
      <c r="H305" s="66">
        <f t="shared" si="61"/>
        <v>30</v>
      </c>
      <c r="I305" s="20" t="str">
        <f t="shared" si="62"/>
        <v>-</v>
      </c>
      <c r="J305" s="21" t="str">
        <f t="shared" si="63"/>
        <v>-</v>
      </c>
    </row>
    <row r="306" spans="1:10" x14ac:dyDescent="0.25">
      <c r="A306" s="158" t="s">
        <v>195</v>
      </c>
      <c r="B306" s="65">
        <v>2</v>
      </c>
      <c r="C306" s="66">
        <v>0</v>
      </c>
      <c r="D306" s="65">
        <v>11</v>
      </c>
      <c r="E306" s="66">
        <v>0</v>
      </c>
      <c r="F306" s="67"/>
      <c r="G306" s="65">
        <f t="shared" si="60"/>
        <v>2</v>
      </c>
      <c r="H306" s="66">
        <f t="shared" si="61"/>
        <v>11</v>
      </c>
      <c r="I306" s="20" t="str">
        <f t="shared" si="62"/>
        <v>-</v>
      </c>
      <c r="J306" s="21" t="str">
        <f t="shared" si="63"/>
        <v>-</v>
      </c>
    </row>
    <row r="307" spans="1:10" x14ac:dyDescent="0.25">
      <c r="A307" s="158" t="s">
        <v>314</v>
      </c>
      <c r="B307" s="65">
        <v>18</v>
      </c>
      <c r="C307" s="66">
        <v>5</v>
      </c>
      <c r="D307" s="65">
        <v>308</v>
      </c>
      <c r="E307" s="66">
        <v>125</v>
      </c>
      <c r="F307" s="67"/>
      <c r="G307" s="65">
        <f t="shared" si="60"/>
        <v>13</v>
      </c>
      <c r="H307" s="66">
        <f t="shared" si="61"/>
        <v>183</v>
      </c>
      <c r="I307" s="20">
        <f t="shared" si="62"/>
        <v>2.6</v>
      </c>
      <c r="J307" s="21">
        <f t="shared" si="63"/>
        <v>1.464</v>
      </c>
    </row>
    <row r="308" spans="1:10" s="160" customFormat="1" ht="13" x14ac:dyDescent="0.3">
      <c r="A308" s="178" t="s">
        <v>580</v>
      </c>
      <c r="B308" s="71">
        <v>52</v>
      </c>
      <c r="C308" s="72">
        <v>27</v>
      </c>
      <c r="D308" s="71">
        <v>628</v>
      </c>
      <c r="E308" s="72">
        <v>364</v>
      </c>
      <c r="F308" s="73"/>
      <c r="G308" s="71">
        <f t="shared" si="60"/>
        <v>25</v>
      </c>
      <c r="H308" s="72">
        <f t="shared" si="61"/>
        <v>264</v>
      </c>
      <c r="I308" s="37">
        <f t="shared" si="62"/>
        <v>0.92592592592592593</v>
      </c>
      <c r="J308" s="38">
        <f t="shared" si="63"/>
        <v>0.72527472527472525</v>
      </c>
    </row>
    <row r="309" spans="1:10" x14ac:dyDescent="0.25">
      <c r="A309" s="177"/>
      <c r="B309" s="143"/>
      <c r="C309" s="144"/>
      <c r="D309" s="143"/>
      <c r="E309" s="144"/>
      <c r="F309" s="145"/>
      <c r="G309" s="143"/>
      <c r="H309" s="144"/>
      <c r="I309" s="151"/>
      <c r="J309" s="152"/>
    </row>
    <row r="310" spans="1:10" s="139" customFormat="1" ht="13" x14ac:dyDescent="0.3">
      <c r="A310" s="159" t="s">
        <v>65</v>
      </c>
      <c r="B310" s="65"/>
      <c r="C310" s="66"/>
      <c r="D310" s="65"/>
      <c r="E310" s="66"/>
      <c r="F310" s="67"/>
      <c r="G310" s="65"/>
      <c r="H310" s="66"/>
      <c r="I310" s="20"/>
      <c r="J310" s="21"/>
    </row>
    <row r="311" spans="1:10" x14ac:dyDescent="0.25">
      <c r="A311" s="158" t="s">
        <v>276</v>
      </c>
      <c r="B311" s="65">
        <v>0</v>
      </c>
      <c r="C311" s="66">
        <v>0</v>
      </c>
      <c r="D311" s="65">
        <v>2</v>
      </c>
      <c r="E311" s="66">
        <v>2</v>
      </c>
      <c r="F311" s="67"/>
      <c r="G311" s="65">
        <f>B311-C311</f>
        <v>0</v>
      </c>
      <c r="H311" s="66">
        <f>D311-E311</f>
        <v>0</v>
      </c>
      <c r="I311" s="20" t="str">
        <f>IF(C311=0, "-", IF(G311/C311&lt;10, G311/C311, "&gt;999%"))</f>
        <v>-</v>
      </c>
      <c r="J311" s="21">
        <f>IF(E311=0, "-", IF(H311/E311&lt;10, H311/E311, "&gt;999%"))</f>
        <v>0</v>
      </c>
    </row>
    <row r="312" spans="1:10" x14ac:dyDescent="0.25">
      <c r="A312" s="158" t="s">
        <v>210</v>
      </c>
      <c r="B312" s="65">
        <v>1</v>
      </c>
      <c r="C312" s="66">
        <v>0</v>
      </c>
      <c r="D312" s="65">
        <v>2</v>
      </c>
      <c r="E312" s="66">
        <v>5</v>
      </c>
      <c r="F312" s="67"/>
      <c r="G312" s="65">
        <f>B312-C312</f>
        <v>1</v>
      </c>
      <c r="H312" s="66">
        <f>D312-E312</f>
        <v>-3</v>
      </c>
      <c r="I312" s="20" t="str">
        <f>IF(C312=0, "-", IF(G312/C312&lt;10, G312/C312, "&gt;999%"))</f>
        <v>-</v>
      </c>
      <c r="J312" s="21">
        <f>IF(E312=0, "-", IF(H312/E312&lt;10, H312/E312, "&gt;999%"))</f>
        <v>-0.6</v>
      </c>
    </row>
    <row r="313" spans="1:10" x14ac:dyDescent="0.25">
      <c r="A313" s="158" t="s">
        <v>339</v>
      </c>
      <c r="B313" s="65">
        <v>3</v>
      </c>
      <c r="C313" s="66">
        <v>1</v>
      </c>
      <c r="D313" s="65">
        <v>21</v>
      </c>
      <c r="E313" s="66">
        <v>12</v>
      </c>
      <c r="F313" s="67"/>
      <c r="G313" s="65">
        <f>B313-C313</f>
        <v>2</v>
      </c>
      <c r="H313" s="66">
        <f>D313-E313</f>
        <v>9</v>
      </c>
      <c r="I313" s="20">
        <f>IF(C313=0, "-", IF(G313/C313&lt;10, G313/C313, "&gt;999%"))</f>
        <v>2</v>
      </c>
      <c r="J313" s="21">
        <f>IF(E313=0, "-", IF(H313/E313&lt;10, H313/E313, "&gt;999%"))</f>
        <v>0.75</v>
      </c>
    </row>
    <row r="314" spans="1:10" x14ac:dyDescent="0.25">
      <c r="A314" s="158" t="s">
        <v>189</v>
      </c>
      <c r="B314" s="65">
        <v>4</v>
      </c>
      <c r="C314" s="66">
        <v>5</v>
      </c>
      <c r="D314" s="65">
        <v>31</v>
      </c>
      <c r="E314" s="66">
        <v>37</v>
      </c>
      <c r="F314" s="67"/>
      <c r="G314" s="65">
        <f>B314-C314</f>
        <v>-1</v>
      </c>
      <c r="H314" s="66">
        <f>D314-E314</f>
        <v>-6</v>
      </c>
      <c r="I314" s="20">
        <f>IF(C314=0, "-", IF(G314/C314&lt;10, G314/C314, "&gt;999%"))</f>
        <v>-0.2</v>
      </c>
      <c r="J314" s="21">
        <f>IF(E314=0, "-", IF(H314/E314&lt;10, H314/E314, "&gt;999%"))</f>
        <v>-0.16216216216216217</v>
      </c>
    </row>
    <row r="315" spans="1:10" s="160" customFormat="1" ht="13" x14ac:dyDescent="0.3">
      <c r="A315" s="178" t="s">
        <v>581</v>
      </c>
      <c r="B315" s="71">
        <v>8</v>
      </c>
      <c r="C315" s="72">
        <v>6</v>
      </c>
      <c r="D315" s="71">
        <v>56</v>
      </c>
      <c r="E315" s="72">
        <v>56</v>
      </c>
      <c r="F315" s="73"/>
      <c r="G315" s="71">
        <f>B315-C315</f>
        <v>2</v>
      </c>
      <c r="H315" s="72">
        <f>D315-E315</f>
        <v>0</v>
      </c>
      <c r="I315" s="37">
        <f>IF(C315=0, "-", IF(G315/C315&lt;10, G315/C315, "&gt;999%"))</f>
        <v>0.33333333333333331</v>
      </c>
      <c r="J315" s="38">
        <f>IF(E315=0, "-", IF(H315/E315&lt;10, H315/E315, "&gt;999%"))</f>
        <v>0</v>
      </c>
    </row>
    <row r="316" spans="1:10" x14ac:dyDescent="0.25">
      <c r="A316" s="177"/>
      <c r="B316" s="143"/>
      <c r="C316" s="144"/>
      <c r="D316" s="143"/>
      <c r="E316" s="144"/>
      <c r="F316" s="145"/>
      <c r="G316" s="143"/>
      <c r="H316" s="144"/>
      <c r="I316" s="151"/>
      <c r="J316" s="152"/>
    </row>
    <row r="317" spans="1:10" s="139" customFormat="1" ht="13" x14ac:dyDescent="0.3">
      <c r="A317" s="159" t="s">
        <v>66</v>
      </c>
      <c r="B317" s="65"/>
      <c r="C317" s="66"/>
      <c r="D317" s="65"/>
      <c r="E317" s="66"/>
      <c r="F317" s="67"/>
      <c r="G317" s="65"/>
      <c r="H317" s="66"/>
      <c r="I317" s="20"/>
      <c r="J317" s="21"/>
    </row>
    <row r="318" spans="1:10" x14ac:dyDescent="0.25">
      <c r="A318" s="158" t="s">
        <v>315</v>
      </c>
      <c r="B318" s="65">
        <v>13</v>
      </c>
      <c r="C318" s="66">
        <v>15</v>
      </c>
      <c r="D318" s="65">
        <v>64</v>
      </c>
      <c r="E318" s="66">
        <v>120</v>
      </c>
      <c r="F318" s="67"/>
      <c r="G318" s="65">
        <f t="shared" ref="G318:G326" si="64">B318-C318</f>
        <v>-2</v>
      </c>
      <c r="H318" s="66">
        <f t="shared" ref="H318:H326" si="65">D318-E318</f>
        <v>-56</v>
      </c>
      <c r="I318" s="20">
        <f t="shared" ref="I318:I326" si="66">IF(C318=0, "-", IF(G318/C318&lt;10, G318/C318, "&gt;999%"))</f>
        <v>-0.13333333333333333</v>
      </c>
      <c r="J318" s="21">
        <f t="shared" ref="J318:J326" si="67">IF(E318=0, "-", IF(H318/E318&lt;10, H318/E318, "&gt;999%"))</f>
        <v>-0.46666666666666667</v>
      </c>
    </row>
    <row r="319" spans="1:10" x14ac:dyDescent="0.25">
      <c r="A319" s="158" t="s">
        <v>316</v>
      </c>
      <c r="B319" s="65">
        <v>18</v>
      </c>
      <c r="C319" s="66">
        <v>4</v>
      </c>
      <c r="D319" s="65">
        <v>108</v>
      </c>
      <c r="E319" s="66">
        <v>88</v>
      </c>
      <c r="F319" s="67"/>
      <c r="G319" s="65">
        <f t="shared" si="64"/>
        <v>14</v>
      </c>
      <c r="H319" s="66">
        <f t="shared" si="65"/>
        <v>20</v>
      </c>
      <c r="I319" s="20">
        <f t="shared" si="66"/>
        <v>3.5</v>
      </c>
      <c r="J319" s="21">
        <f t="shared" si="67"/>
        <v>0.22727272727272727</v>
      </c>
    </row>
    <row r="320" spans="1:10" x14ac:dyDescent="0.25">
      <c r="A320" s="158" t="s">
        <v>453</v>
      </c>
      <c r="B320" s="65">
        <v>0</v>
      </c>
      <c r="C320" s="66">
        <v>0</v>
      </c>
      <c r="D320" s="65">
        <v>0</v>
      </c>
      <c r="E320" s="66">
        <v>4</v>
      </c>
      <c r="F320" s="67"/>
      <c r="G320" s="65">
        <f t="shared" si="64"/>
        <v>0</v>
      </c>
      <c r="H320" s="66">
        <f t="shared" si="65"/>
        <v>-4</v>
      </c>
      <c r="I320" s="20" t="str">
        <f t="shared" si="66"/>
        <v>-</v>
      </c>
      <c r="J320" s="21">
        <f t="shared" si="67"/>
        <v>-1</v>
      </c>
    </row>
    <row r="321" spans="1:10" x14ac:dyDescent="0.25">
      <c r="A321" s="158" t="s">
        <v>177</v>
      </c>
      <c r="B321" s="65">
        <v>0</v>
      </c>
      <c r="C321" s="66">
        <v>0</v>
      </c>
      <c r="D321" s="65">
        <v>0</v>
      </c>
      <c r="E321" s="66">
        <v>9</v>
      </c>
      <c r="F321" s="67"/>
      <c r="G321" s="65">
        <f t="shared" si="64"/>
        <v>0</v>
      </c>
      <c r="H321" s="66">
        <f t="shared" si="65"/>
        <v>-9</v>
      </c>
      <c r="I321" s="20" t="str">
        <f t="shared" si="66"/>
        <v>-</v>
      </c>
      <c r="J321" s="21">
        <f t="shared" si="67"/>
        <v>-1</v>
      </c>
    </row>
    <row r="322" spans="1:10" x14ac:dyDescent="0.25">
      <c r="A322" s="158" t="s">
        <v>355</v>
      </c>
      <c r="B322" s="65">
        <v>37</v>
      </c>
      <c r="C322" s="66">
        <v>12</v>
      </c>
      <c r="D322" s="65">
        <v>219</v>
      </c>
      <c r="E322" s="66">
        <v>164</v>
      </c>
      <c r="F322" s="67"/>
      <c r="G322" s="65">
        <f t="shared" si="64"/>
        <v>25</v>
      </c>
      <c r="H322" s="66">
        <f t="shared" si="65"/>
        <v>55</v>
      </c>
      <c r="I322" s="20">
        <f t="shared" si="66"/>
        <v>2.0833333333333335</v>
      </c>
      <c r="J322" s="21">
        <f t="shared" si="67"/>
        <v>0.33536585365853661</v>
      </c>
    </row>
    <row r="323" spans="1:10" x14ac:dyDescent="0.25">
      <c r="A323" s="158" t="s">
        <v>396</v>
      </c>
      <c r="B323" s="65">
        <v>3</v>
      </c>
      <c r="C323" s="66">
        <v>8</v>
      </c>
      <c r="D323" s="65">
        <v>32</v>
      </c>
      <c r="E323" s="66">
        <v>76</v>
      </c>
      <c r="F323" s="67"/>
      <c r="G323" s="65">
        <f t="shared" si="64"/>
        <v>-5</v>
      </c>
      <c r="H323" s="66">
        <f t="shared" si="65"/>
        <v>-44</v>
      </c>
      <c r="I323" s="20">
        <f t="shared" si="66"/>
        <v>-0.625</v>
      </c>
      <c r="J323" s="21">
        <f t="shared" si="67"/>
        <v>-0.57894736842105265</v>
      </c>
    </row>
    <row r="324" spans="1:10" x14ac:dyDescent="0.25">
      <c r="A324" s="158" t="s">
        <v>463</v>
      </c>
      <c r="B324" s="65">
        <v>1</v>
      </c>
      <c r="C324" s="66">
        <v>7</v>
      </c>
      <c r="D324" s="65">
        <v>7</v>
      </c>
      <c r="E324" s="66">
        <v>33</v>
      </c>
      <c r="F324" s="67"/>
      <c r="G324" s="65">
        <f t="shared" si="64"/>
        <v>-6</v>
      </c>
      <c r="H324" s="66">
        <f t="shared" si="65"/>
        <v>-26</v>
      </c>
      <c r="I324" s="20">
        <f t="shared" si="66"/>
        <v>-0.8571428571428571</v>
      </c>
      <c r="J324" s="21">
        <f t="shared" si="67"/>
        <v>-0.78787878787878785</v>
      </c>
    </row>
    <row r="325" spans="1:10" x14ac:dyDescent="0.25">
      <c r="A325" s="158" t="s">
        <v>472</v>
      </c>
      <c r="B325" s="65">
        <v>2</v>
      </c>
      <c r="C325" s="66">
        <v>20</v>
      </c>
      <c r="D325" s="65">
        <v>85</v>
      </c>
      <c r="E325" s="66">
        <v>238</v>
      </c>
      <c r="F325" s="67"/>
      <c r="G325" s="65">
        <f t="shared" si="64"/>
        <v>-18</v>
      </c>
      <c r="H325" s="66">
        <f t="shared" si="65"/>
        <v>-153</v>
      </c>
      <c r="I325" s="20">
        <f t="shared" si="66"/>
        <v>-0.9</v>
      </c>
      <c r="J325" s="21">
        <f t="shared" si="67"/>
        <v>-0.6428571428571429</v>
      </c>
    </row>
    <row r="326" spans="1:10" s="160" customFormat="1" ht="13" x14ac:dyDescent="0.3">
      <c r="A326" s="178" t="s">
        <v>582</v>
      </c>
      <c r="B326" s="71">
        <v>74</v>
      </c>
      <c r="C326" s="72">
        <v>66</v>
      </c>
      <c r="D326" s="71">
        <v>515</v>
      </c>
      <c r="E326" s="72">
        <v>732</v>
      </c>
      <c r="F326" s="73"/>
      <c r="G326" s="71">
        <f t="shared" si="64"/>
        <v>8</v>
      </c>
      <c r="H326" s="72">
        <f t="shared" si="65"/>
        <v>-217</v>
      </c>
      <c r="I326" s="37">
        <f t="shared" si="66"/>
        <v>0.12121212121212122</v>
      </c>
      <c r="J326" s="38">
        <f t="shared" si="67"/>
        <v>-0.29644808743169399</v>
      </c>
    </row>
    <row r="327" spans="1:10" x14ac:dyDescent="0.25">
      <c r="A327" s="177"/>
      <c r="B327" s="143"/>
      <c r="C327" s="144"/>
      <c r="D327" s="143"/>
      <c r="E327" s="144"/>
      <c r="F327" s="145"/>
      <c r="G327" s="143"/>
      <c r="H327" s="144"/>
      <c r="I327" s="151"/>
      <c r="J327" s="152"/>
    </row>
    <row r="328" spans="1:10" s="139" customFormat="1" ht="13" x14ac:dyDescent="0.3">
      <c r="A328" s="159" t="s">
        <v>67</v>
      </c>
      <c r="B328" s="65"/>
      <c r="C328" s="66"/>
      <c r="D328" s="65"/>
      <c r="E328" s="66"/>
      <c r="F328" s="67"/>
      <c r="G328" s="65"/>
      <c r="H328" s="66"/>
      <c r="I328" s="20"/>
      <c r="J328" s="21"/>
    </row>
    <row r="329" spans="1:10" x14ac:dyDescent="0.25">
      <c r="A329" s="158" t="s">
        <v>299</v>
      </c>
      <c r="B329" s="65">
        <v>1</v>
      </c>
      <c r="C329" s="66">
        <v>2</v>
      </c>
      <c r="D329" s="65">
        <v>14</v>
      </c>
      <c r="E329" s="66">
        <v>19</v>
      </c>
      <c r="F329" s="67"/>
      <c r="G329" s="65">
        <f t="shared" ref="G329:G338" si="68">B329-C329</f>
        <v>-1</v>
      </c>
      <c r="H329" s="66">
        <f t="shared" ref="H329:H338" si="69">D329-E329</f>
        <v>-5</v>
      </c>
      <c r="I329" s="20">
        <f t="shared" ref="I329:I338" si="70">IF(C329=0, "-", IF(G329/C329&lt;10, G329/C329, "&gt;999%"))</f>
        <v>-0.5</v>
      </c>
      <c r="J329" s="21">
        <f t="shared" ref="J329:J338" si="71">IF(E329=0, "-", IF(H329/E329&lt;10, H329/E329, "&gt;999%"))</f>
        <v>-0.26315789473684209</v>
      </c>
    </row>
    <row r="330" spans="1:10" x14ac:dyDescent="0.25">
      <c r="A330" s="158" t="s">
        <v>211</v>
      </c>
      <c r="B330" s="65">
        <v>10</v>
      </c>
      <c r="C330" s="66">
        <v>1</v>
      </c>
      <c r="D330" s="65">
        <v>62</v>
      </c>
      <c r="E330" s="66">
        <v>25</v>
      </c>
      <c r="F330" s="67"/>
      <c r="G330" s="65">
        <f t="shared" si="68"/>
        <v>9</v>
      </c>
      <c r="H330" s="66">
        <f t="shared" si="69"/>
        <v>37</v>
      </c>
      <c r="I330" s="20">
        <f t="shared" si="70"/>
        <v>9</v>
      </c>
      <c r="J330" s="21">
        <f t="shared" si="71"/>
        <v>1.48</v>
      </c>
    </row>
    <row r="331" spans="1:10" x14ac:dyDescent="0.25">
      <c r="A331" s="158" t="s">
        <v>464</v>
      </c>
      <c r="B331" s="65">
        <v>4</v>
      </c>
      <c r="C331" s="66">
        <v>0</v>
      </c>
      <c r="D331" s="65">
        <v>5</v>
      </c>
      <c r="E331" s="66">
        <v>9</v>
      </c>
      <c r="F331" s="67"/>
      <c r="G331" s="65">
        <f t="shared" si="68"/>
        <v>4</v>
      </c>
      <c r="H331" s="66">
        <f t="shared" si="69"/>
        <v>-4</v>
      </c>
      <c r="I331" s="20" t="str">
        <f t="shared" si="70"/>
        <v>-</v>
      </c>
      <c r="J331" s="21">
        <f t="shared" si="71"/>
        <v>-0.44444444444444442</v>
      </c>
    </row>
    <row r="332" spans="1:10" x14ac:dyDescent="0.25">
      <c r="A332" s="158" t="s">
        <v>473</v>
      </c>
      <c r="B332" s="65">
        <v>4</v>
      </c>
      <c r="C332" s="66">
        <v>10</v>
      </c>
      <c r="D332" s="65">
        <v>50</v>
      </c>
      <c r="E332" s="66">
        <v>87</v>
      </c>
      <c r="F332" s="67"/>
      <c r="G332" s="65">
        <f t="shared" si="68"/>
        <v>-6</v>
      </c>
      <c r="H332" s="66">
        <f t="shared" si="69"/>
        <v>-37</v>
      </c>
      <c r="I332" s="20">
        <f t="shared" si="70"/>
        <v>-0.6</v>
      </c>
      <c r="J332" s="21">
        <f t="shared" si="71"/>
        <v>-0.42528735632183906</v>
      </c>
    </row>
    <row r="333" spans="1:10" x14ac:dyDescent="0.25">
      <c r="A333" s="158" t="s">
        <v>397</v>
      </c>
      <c r="B333" s="65">
        <v>1</v>
      </c>
      <c r="C333" s="66">
        <v>0</v>
      </c>
      <c r="D333" s="65">
        <v>18</v>
      </c>
      <c r="E333" s="66">
        <v>0</v>
      </c>
      <c r="F333" s="67"/>
      <c r="G333" s="65">
        <f t="shared" si="68"/>
        <v>1</v>
      </c>
      <c r="H333" s="66">
        <f t="shared" si="69"/>
        <v>18</v>
      </c>
      <c r="I333" s="20" t="str">
        <f t="shared" si="70"/>
        <v>-</v>
      </c>
      <c r="J333" s="21" t="str">
        <f t="shared" si="71"/>
        <v>-</v>
      </c>
    </row>
    <row r="334" spans="1:10" x14ac:dyDescent="0.25">
      <c r="A334" s="158" t="s">
        <v>431</v>
      </c>
      <c r="B334" s="65">
        <v>5</v>
      </c>
      <c r="C334" s="66">
        <v>4</v>
      </c>
      <c r="D334" s="65">
        <v>36</v>
      </c>
      <c r="E334" s="66">
        <v>36</v>
      </c>
      <c r="F334" s="67"/>
      <c r="G334" s="65">
        <f t="shared" si="68"/>
        <v>1</v>
      </c>
      <c r="H334" s="66">
        <f t="shared" si="69"/>
        <v>0</v>
      </c>
      <c r="I334" s="20">
        <f t="shared" si="70"/>
        <v>0.25</v>
      </c>
      <c r="J334" s="21">
        <f t="shared" si="71"/>
        <v>0</v>
      </c>
    </row>
    <row r="335" spans="1:10" x14ac:dyDescent="0.25">
      <c r="A335" s="158" t="s">
        <v>317</v>
      </c>
      <c r="B335" s="65">
        <v>12</v>
      </c>
      <c r="C335" s="66">
        <v>0</v>
      </c>
      <c r="D335" s="65">
        <v>60</v>
      </c>
      <c r="E335" s="66">
        <v>1</v>
      </c>
      <c r="F335" s="67"/>
      <c r="G335" s="65">
        <f t="shared" si="68"/>
        <v>12</v>
      </c>
      <c r="H335" s="66">
        <f t="shared" si="69"/>
        <v>59</v>
      </c>
      <c r="I335" s="20" t="str">
        <f t="shared" si="70"/>
        <v>-</v>
      </c>
      <c r="J335" s="21" t="str">
        <f t="shared" si="71"/>
        <v>&gt;999%</v>
      </c>
    </row>
    <row r="336" spans="1:10" x14ac:dyDescent="0.25">
      <c r="A336" s="158" t="s">
        <v>356</v>
      </c>
      <c r="B336" s="65">
        <v>24</v>
      </c>
      <c r="C336" s="66">
        <v>3</v>
      </c>
      <c r="D336" s="65">
        <v>119</v>
      </c>
      <c r="E336" s="66">
        <v>75</v>
      </c>
      <c r="F336" s="67"/>
      <c r="G336" s="65">
        <f t="shared" si="68"/>
        <v>21</v>
      </c>
      <c r="H336" s="66">
        <f t="shared" si="69"/>
        <v>44</v>
      </c>
      <c r="I336" s="20">
        <f t="shared" si="70"/>
        <v>7</v>
      </c>
      <c r="J336" s="21">
        <f t="shared" si="71"/>
        <v>0.58666666666666667</v>
      </c>
    </row>
    <row r="337" spans="1:10" x14ac:dyDescent="0.25">
      <c r="A337" s="158" t="s">
        <v>277</v>
      </c>
      <c r="B337" s="65">
        <v>2</v>
      </c>
      <c r="C337" s="66">
        <v>0</v>
      </c>
      <c r="D337" s="65">
        <v>4</v>
      </c>
      <c r="E337" s="66">
        <v>0</v>
      </c>
      <c r="F337" s="67"/>
      <c r="G337" s="65">
        <f t="shared" si="68"/>
        <v>2</v>
      </c>
      <c r="H337" s="66">
        <f t="shared" si="69"/>
        <v>4</v>
      </c>
      <c r="I337" s="20" t="str">
        <f t="shared" si="70"/>
        <v>-</v>
      </c>
      <c r="J337" s="21" t="str">
        <f t="shared" si="71"/>
        <v>-</v>
      </c>
    </row>
    <row r="338" spans="1:10" s="160" customFormat="1" ht="13" x14ac:dyDescent="0.3">
      <c r="A338" s="178" t="s">
        <v>583</v>
      </c>
      <c r="B338" s="71">
        <v>63</v>
      </c>
      <c r="C338" s="72">
        <v>20</v>
      </c>
      <c r="D338" s="71">
        <v>368</v>
      </c>
      <c r="E338" s="72">
        <v>252</v>
      </c>
      <c r="F338" s="73"/>
      <c r="G338" s="71">
        <f t="shared" si="68"/>
        <v>43</v>
      </c>
      <c r="H338" s="72">
        <f t="shared" si="69"/>
        <v>116</v>
      </c>
      <c r="I338" s="37">
        <f t="shared" si="70"/>
        <v>2.15</v>
      </c>
      <c r="J338" s="38">
        <f t="shared" si="71"/>
        <v>0.46031746031746029</v>
      </c>
    </row>
    <row r="339" spans="1:10" x14ac:dyDescent="0.25">
      <c r="A339" s="177"/>
      <c r="B339" s="143"/>
      <c r="C339" s="144"/>
      <c r="D339" s="143"/>
      <c r="E339" s="144"/>
      <c r="F339" s="145"/>
      <c r="G339" s="143"/>
      <c r="H339" s="144"/>
      <c r="I339" s="151"/>
      <c r="J339" s="152"/>
    </row>
    <row r="340" spans="1:10" s="139" customFormat="1" ht="13" x14ac:dyDescent="0.3">
      <c r="A340" s="159" t="s">
        <v>68</v>
      </c>
      <c r="B340" s="65"/>
      <c r="C340" s="66"/>
      <c r="D340" s="65"/>
      <c r="E340" s="66"/>
      <c r="F340" s="67"/>
      <c r="G340" s="65"/>
      <c r="H340" s="66"/>
      <c r="I340" s="20"/>
      <c r="J340" s="21"/>
    </row>
    <row r="341" spans="1:10" x14ac:dyDescent="0.25">
      <c r="A341" s="158" t="s">
        <v>318</v>
      </c>
      <c r="B341" s="65">
        <v>0</v>
      </c>
      <c r="C341" s="66">
        <v>0</v>
      </c>
      <c r="D341" s="65">
        <v>4</v>
      </c>
      <c r="E341" s="66">
        <v>6</v>
      </c>
      <c r="F341" s="67"/>
      <c r="G341" s="65">
        <f t="shared" ref="G341:G349" si="72">B341-C341</f>
        <v>0</v>
      </c>
      <c r="H341" s="66">
        <f t="shared" ref="H341:H349" si="73">D341-E341</f>
        <v>-2</v>
      </c>
      <c r="I341" s="20" t="str">
        <f t="shared" ref="I341:I349" si="74">IF(C341=0, "-", IF(G341/C341&lt;10, G341/C341, "&gt;999%"))</f>
        <v>-</v>
      </c>
      <c r="J341" s="21">
        <f t="shared" ref="J341:J349" si="75">IF(E341=0, "-", IF(H341/E341&lt;10, H341/E341, "&gt;999%"))</f>
        <v>-0.33333333333333331</v>
      </c>
    </row>
    <row r="342" spans="1:10" x14ac:dyDescent="0.25">
      <c r="A342" s="158" t="s">
        <v>357</v>
      </c>
      <c r="B342" s="65">
        <v>2</v>
      </c>
      <c r="C342" s="66">
        <v>1</v>
      </c>
      <c r="D342" s="65">
        <v>7</v>
      </c>
      <c r="E342" s="66">
        <v>13</v>
      </c>
      <c r="F342" s="67"/>
      <c r="G342" s="65">
        <f t="shared" si="72"/>
        <v>1</v>
      </c>
      <c r="H342" s="66">
        <f t="shared" si="73"/>
        <v>-6</v>
      </c>
      <c r="I342" s="20">
        <f t="shared" si="74"/>
        <v>1</v>
      </c>
      <c r="J342" s="21">
        <f t="shared" si="75"/>
        <v>-0.46153846153846156</v>
      </c>
    </row>
    <row r="343" spans="1:10" x14ac:dyDescent="0.25">
      <c r="A343" s="158" t="s">
        <v>212</v>
      </c>
      <c r="B343" s="65">
        <v>2</v>
      </c>
      <c r="C343" s="66">
        <v>0</v>
      </c>
      <c r="D343" s="65">
        <v>10</v>
      </c>
      <c r="E343" s="66">
        <v>0</v>
      </c>
      <c r="F343" s="67"/>
      <c r="G343" s="65">
        <f t="shared" si="72"/>
        <v>2</v>
      </c>
      <c r="H343" s="66">
        <f t="shared" si="73"/>
        <v>10</v>
      </c>
      <c r="I343" s="20" t="str">
        <f t="shared" si="74"/>
        <v>-</v>
      </c>
      <c r="J343" s="21" t="str">
        <f t="shared" si="75"/>
        <v>-</v>
      </c>
    </row>
    <row r="344" spans="1:10" x14ac:dyDescent="0.25">
      <c r="A344" s="158" t="s">
        <v>358</v>
      </c>
      <c r="B344" s="65">
        <v>0</v>
      </c>
      <c r="C344" s="66">
        <v>0</v>
      </c>
      <c r="D344" s="65">
        <v>3</v>
      </c>
      <c r="E344" s="66">
        <v>2</v>
      </c>
      <c r="F344" s="67"/>
      <c r="G344" s="65">
        <f t="shared" si="72"/>
        <v>0</v>
      </c>
      <c r="H344" s="66">
        <f t="shared" si="73"/>
        <v>1</v>
      </c>
      <c r="I344" s="20" t="str">
        <f t="shared" si="74"/>
        <v>-</v>
      </c>
      <c r="J344" s="21">
        <f t="shared" si="75"/>
        <v>0.5</v>
      </c>
    </row>
    <row r="345" spans="1:10" x14ac:dyDescent="0.25">
      <c r="A345" s="158" t="s">
        <v>234</v>
      </c>
      <c r="B345" s="65">
        <v>0</v>
      </c>
      <c r="C345" s="66">
        <v>1</v>
      </c>
      <c r="D345" s="65">
        <v>3</v>
      </c>
      <c r="E345" s="66">
        <v>3</v>
      </c>
      <c r="F345" s="67"/>
      <c r="G345" s="65">
        <f t="shared" si="72"/>
        <v>-1</v>
      </c>
      <c r="H345" s="66">
        <f t="shared" si="73"/>
        <v>0</v>
      </c>
      <c r="I345" s="20">
        <f t="shared" si="74"/>
        <v>-1</v>
      </c>
      <c r="J345" s="21">
        <f t="shared" si="75"/>
        <v>0</v>
      </c>
    </row>
    <row r="346" spans="1:10" x14ac:dyDescent="0.25">
      <c r="A346" s="158" t="s">
        <v>490</v>
      </c>
      <c r="B346" s="65">
        <v>0</v>
      </c>
      <c r="C346" s="66">
        <v>0</v>
      </c>
      <c r="D346" s="65">
        <v>1</v>
      </c>
      <c r="E346" s="66">
        <v>0</v>
      </c>
      <c r="F346" s="67"/>
      <c r="G346" s="65">
        <f t="shared" si="72"/>
        <v>0</v>
      </c>
      <c r="H346" s="66">
        <f t="shared" si="73"/>
        <v>1</v>
      </c>
      <c r="I346" s="20" t="str">
        <f t="shared" si="74"/>
        <v>-</v>
      </c>
      <c r="J346" s="21" t="str">
        <f t="shared" si="75"/>
        <v>-</v>
      </c>
    </row>
    <row r="347" spans="1:10" x14ac:dyDescent="0.25">
      <c r="A347" s="158" t="s">
        <v>454</v>
      </c>
      <c r="B347" s="65">
        <v>0</v>
      </c>
      <c r="C347" s="66">
        <v>0</v>
      </c>
      <c r="D347" s="65">
        <v>4</v>
      </c>
      <c r="E347" s="66">
        <v>6</v>
      </c>
      <c r="F347" s="67"/>
      <c r="G347" s="65">
        <f t="shared" si="72"/>
        <v>0</v>
      </c>
      <c r="H347" s="66">
        <f t="shared" si="73"/>
        <v>-2</v>
      </c>
      <c r="I347" s="20" t="str">
        <f t="shared" si="74"/>
        <v>-</v>
      </c>
      <c r="J347" s="21">
        <f t="shared" si="75"/>
        <v>-0.33333333333333331</v>
      </c>
    </row>
    <row r="348" spans="1:10" x14ac:dyDescent="0.25">
      <c r="A348" s="158" t="s">
        <v>445</v>
      </c>
      <c r="B348" s="65">
        <v>0</v>
      </c>
      <c r="C348" s="66">
        <v>0</v>
      </c>
      <c r="D348" s="65">
        <v>5</v>
      </c>
      <c r="E348" s="66">
        <v>4</v>
      </c>
      <c r="F348" s="67"/>
      <c r="G348" s="65">
        <f t="shared" si="72"/>
        <v>0</v>
      </c>
      <c r="H348" s="66">
        <f t="shared" si="73"/>
        <v>1</v>
      </c>
      <c r="I348" s="20" t="str">
        <f t="shared" si="74"/>
        <v>-</v>
      </c>
      <c r="J348" s="21">
        <f t="shared" si="75"/>
        <v>0.25</v>
      </c>
    </row>
    <row r="349" spans="1:10" s="160" customFormat="1" ht="13" x14ac:dyDescent="0.3">
      <c r="A349" s="178" t="s">
        <v>584</v>
      </c>
      <c r="B349" s="71">
        <v>4</v>
      </c>
      <c r="C349" s="72">
        <v>2</v>
      </c>
      <c r="D349" s="71">
        <v>37</v>
      </c>
      <c r="E349" s="72">
        <v>34</v>
      </c>
      <c r="F349" s="73"/>
      <c r="G349" s="71">
        <f t="shared" si="72"/>
        <v>2</v>
      </c>
      <c r="H349" s="72">
        <f t="shared" si="73"/>
        <v>3</v>
      </c>
      <c r="I349" s="37">
        <f t="shared" si="74"/>
        <v>1</v>
      </c>
      <c r="J349" s="38">
        <f t="shared" si="75"/>
        <v>8.8235294117647065E-2</v>
      </c>
    </row>
    <row r="350" spans="1:10" x14ac:dyDescent="0.25">
      <c r="A350" s="177"/>
      <c r="B350" s="143"/>
      <c r="C350" s="144"/>
      <c r="D350" s="143"/>
      <c r="E350" s="144"/>
      <c r="F350" s="145"/>
      <c r="G350" s="143"/>
      <c r="H350" s="144"/>
      <c r="I350" s="151"/>
      <c r="J350" s="152"/>
    </row>
    <row r="351" spans="1:10" s="139" customFormat="1" ht="13" x14ac:dyDescent="0.3">
      <c r="A351" s="159" t="s">
        <v>69</v>
      </c>
      <c r="B351" s="65"/>
      <c r="C351" s="66"/>
      <c r="D351" s="65"/>
      <c r="E351" s="66"/>
      <c r="F351" s="67"/>
      <c r="G351" s="65"/>
      <c r="H351" s="66"/>
      <c r="I351" s="20"/>
      <c r="J351" s="21"/>
    </row>
    <row r="352" spans="1:10" x14ac:dyDescent="0.25">
      <c r="A352" s="158" t="s">
        <v>235</v>
      </c>
      <c r="B352" s="65">
        <v>10</v>
      </c>
      <c r="C352" s="66">
        <v>3</v>
      </c>
      <c r="D352" s="65">
        <v>73</v>
      </c>
      <c r="E352" s="66">
        <v>38</v>
      </c>
      <c r="F352" s="67"/>
      <c r="G352" s="65">
        <f>B352-C352</f>
        <v>7</v>
      </c>
      <c r="H352" s="66">
        <f>D352-E352</f>
        <v>35</v>
      </c>
      <c r="I352" s="20">
        <f>IF(C352=0, "-", IF(G352/C352&lt;10, G352/C352, "&gt;999%"))</f>
        <v>2.3333333333333335</v>
      </c>
      <c r="J352" s="21">
        <f>IF(E352=0, "-", IF(H352/E352&lt;10, H352/E352, "&gt;999%"))</f>
        <v>0.92105263157894735</v>
      </c>
    </row>
    <row r="353" spans="1:10" s="160" customFormat="1" ht="13" x14ac:dyDescent="0.3">
      <c r="A353" s="178" t="s">
        <v>585</v>
      </c>
      <c r="B353" s="71">
        <v>10</v>
      </c>
      <c r="C353" s="72">
        <v>3</v>
      </c>
      <c r="D353" s="71">
        <v>73</v>
      </c>
      <c r="E353" s="72">
        <v>38</v>
      </c>
      <c r="F353" s="73"/>
      <c r="G353" s="71">
        <f>B353-C353</f>
        <v>7</v>
      </c>
      <c r="H353" s="72">
        <f>D353-E353</f>
        <v>35</v>
      </c>
      <c r="I353" s="37">
        <f>IF(C353=0, "-", IF(G353/C353&lt;10, G353/C353, "&gt;999%"))</f>
        <v>2.3333333333333335</v>
      </c>
      <c r="J353" s="38">
        <f>IF(E353=0, "-", IF(H353/E353&lt;10, H353/E353, "&gt;999%"))</f>
        <v>0.92105263157894735</v>
      </c>
    </row>
    <row r="354" spans="1:10" x14ac:dyDescent="0.25">
      <c r="A354" s="177"/>
      <c r="B354" s="143"/>
      <c r="C354" s="144"/>
      <c r="D354" s="143"/>
      <c r="E354" s="144"/>
      <c r="F354" s="145"/>
      <c r="G354" s="143"/>
      <c r="H354" s="144"/>
      <c r="I354" s="151"/>
      <c r="J354" s="152"/>
    </row>
    <row r="355" spans="1:10" s="139" customFormat="1" ht="13" x14ac:dyDescent="0.3">
      <c r="A355" s="159" t="s">
        <v>70</v>
      </c>
      <c r="B355" s="65"/>
      <c r="C355" s="66"/>
      <c r="D355" s="65"/>
      <c r="E355" s="66"/>
      <c r="F355" s="67"/>
      <c r="G355" s="65"/>
      <c r="H355" s="66"/>
      <c r="I355" s="20"/>
      <c r="J355" s="21"/>
    </row>
    <row r="356" spans="1:10" x14ac:dyDescent="0.25">
      <c r="A356" s="158" t="s">
        <v>294</v>
      </c>
      <c r="B356" s="65">
        <v>0</v>
      </c>
      <c r="C356" s="66">
        <v>0</v>
      </c>
      <c r="D356" s="65">
        <v>11</v>
      </c>
      <c r="E356" s="66">
        <v>12</v>
      </c>
      <c r="F356" s="67"/>
      <c r="G356" s="65">
        <f t="shared" ref="G356:G364" si="76">B356-C356</f>
        <v>0</v>
      </c>
      <c r="H356" s="66">
        <f t="shared" ref="H356:H364" si="77">D356-E356</f>
        <v>-1</v>
      </c>
      <c r="I356" s="20" t="str">
        <f t="shared" ref="I356:I364" si="78">IF(C356=0, "-", IF(G356/C356&lt;10, G356/C356, "&gt;999%"))</f>
        <v>-</v>
      </c>
      <c r="J356" s="21">
        <f t="shared" ref="J356:J364" si="79">IF(E356=0, "-", IF(H356/E356&lt;10, H356/E356, "&gt;999%"))</f>
        <v>-8.3333333333333329E-2</v>
      </c>
    </row>
    <row r="357" spans="1:10" x14ac:dyDescent="0.25">
      <c r="A357" s="158" t="s">
        <v>289</v>
      </c>
      <c r="B357" s="65">
        <v>0</v>
      </c>
      <c r="C357" s="66">
        <v>0</v>
      </c>
      <c r="D357" s="65">
        <v>2</v>
      </c>
      <c r="E357" s="66">
        <v>1</v>
      </c>
      <c r="F357" s="67"/>
      <c r="G357" s="65">
        <f t="shared" si="76"/>
        <v>0</v>
      </c>
      <c r="H357" s="66">
        <f t="shared" si="77"/>
        <v>1</v>
      </c>
      <c r="I357" s="20" t="str">
        <f t="shared" si="78"/>
        <v>-</v>
      </c>
      <c r="J357" s="21">
        <f t="shared" si="79"/>
        <v>1</v>
      </c>
    </row>
    <row r="358" spans="1:10" x14ac:dyDescent="0.25">
      <c r="A358" s="158" t="s">
        <v>426</v>
      </c>
      <c r="B358" s="65">
        <v>1</v>
      </c>
      <c r="C358" s="66">
        <v>2</v>
      </c>
      <c r="D358" s="65">
        <v>14</v>
      </c>
      <c r="E358" s="66">
        <v>13</v>
      </c>
      <c r="F358" s="67"/>
      <c r="G358" s="65">
        <f t="shared" si="76"/>
        <v>-1</v>
      </c>
      <c r="H358" s="66">
        <f t="shared" si="77"/>
        <v>1</v>
      </c>
      <c r="I358" s="20">
        <f t="shared" si="78"/>
        <v>-0.5</v>
      </c>
      <c r="J358" s="21">
        <f t="shared" si="79"/>
        <v>7.6923076923076927E-2</v>
      </c>
    </row>
    <row r="359" spans="1:10" x14ac:dyDescent="0.25">
      <c r="A359" s="158" t="s">
        <v>427</v>
      </c>
      <c r="B359" s="65">
        <v>2</v>
      </c>
      <c r="C359" s="66">
        <v>1</v>
      </c>
      <c r="D359" s="65">
        <v>8</v>
      </c>
      <c r="E359" s="66">
        <v>13</v>
      </c>
      <c r="F359" s="67"/>
      <c r="G359" s="65">
        <f t="shared" si="76"/>
        <v>1</v>
      </c>
      <c r="H359" s="66">
        <f t="shared" si="77"/>
        <v>-5</v>
      </c>
      <c r="I359" s="20">
        <f t="shared" si="78"/>
        <v>1</v>
      </c>
      <c r="J359" s="21">
        <f t="shared" si="79"/>
        <v>-0.38461538461538464</v>
      </c>
    </row>
    <row r="360" spans="1:10" x14ac:dyDescent="0.25">
      <c r="A360" s="158" t="s">
        <v>290</v>
      </c>
      <c r="B360" s="65">
        <v>2</v>
      </c>
      <c r="C360" s="66">
        <v>0</v>
      </c>
      <c r="D360" s="65">
        <v>3</v>
      </c>
      <c r="E360" s="66">
        <v>2</v>
      </c>
      <c r="F360" s="67"/>
      <c r="G360" s="65">
        <f t="shared" si="76"/>
        <v>2</v>
      </c>
      <c r="H360" s="66">
        <f t="shared" si="77"/>
        <v>1</v>
      </c>
      <c r="I360" s="20" t="str">
        <f t="shared" si="78"/>
        <v>-</v>
      </c>
      <c r="J360" s="21">
        <f t="shared" si="79"/>
        <v>0.5</v>
      </c>
    </row>
    <row r="361" spans="1:10" x14ac:dyDescent="0.25">
      <c r="A361" s="158" t="s">
        <v>383</v>
      </c>
      <c r="B361" s="65">
        <v>7</v>
      </c>
      <c r="C361" s="66">
        <v>5</v>
      </c>
      <c r="D361" s="65">
        <v>52</v>
      </c>
      <c r="E361" s="66">
        <v>40</v>
      </c>
      <c r="F361" s="67"/>
      <c r="G361" s="65">
        <f t="shared" si="76"/>
        <v>2</v>
      </c>
      <c r="H361" s="66">
        <f t="shared" si="77"/>
        <v>12</v>
      </c>
      <c r="I361" s="20">
        <f t="shared" si="78"/>
        <v>0.4</v>
      </c>
      <c r="J361" s="21">
        <f t="shared" si="79"/>
        <v>0.3</v>
      </c>
    </row>
    <row r="362" spans="1:10" x14ac:dyDescent="0.25">
      <c r="A362" s="158" t="s">
        <v>257</v>
      </c>
      <c r="B362" s="65">
        <v>0</v>
      </c>
      <c r="C362" s="66">
        <v>0</v>
      </c>
      <c r="D362" s="65">
        <v>1</v>
      </c>
      <c r="E362" s="66">
        <v>0</v>
      </c>
      <c r="F362" s="67"/>
      <c r="G362" s="65">
        <f t="shared" si="76"/>
        <v>0</v>
      </c>
      <c r="H362" s="66">
        <f t="shared" si="77"/>
        <v>1</v>
      </c>
      <c r="I362" s="20" t="str">
        <f t="shared" si="78"/>
        <v>-</v>
      </c>
      <c r="J362" s="21" t="str">
        <f t="shared" si="79"/>
        <v>-</v>
      </c>
    </row>
    <row r="363" spans="1:10" x14ac:dyDescent="0.25">
      <c r="A363" s="158" t="s">
        <v>251</v>
      </c>
      <c r="B363" s="65">
        <v>1</v>
      </c>
      <c r="C363" s="66">
        <v>0</v>
      </c>
      <c r="D363" s="65">
        <v>11</v>
      </c>
      <c r="E363" s="66">
        <v>9</v>
      </c>
      <c r="F363" s="67"/>
      <c r="G363" s="65">
        <f t="shared" si="76"/>
        <v>1</v>
      </c>
      <c r="H363" s="66">
        <f t="shared" si="77"/>
        <v>2</v>
      </c>
      <c r="I363" s="20" t="str">
        <f t="shared" si="78"/>
        <v>-</v>
      </c>
      <c r="J363" s="21">
        <f t="shared" si="79"/>
        <v>0.22222222222222221</v>
      </c>
    </row>
    <row r="364" spans="1:10" s="160" customFormat="1" ht="13" x14ac:dyDescent="0.3">
      <c r="A364" s="178" t="s">
        <v>586</v>
      </c>
      <c r="B364" s="71">
        <v>13</v>
      </c>
      <c r="C364" s="72">
        <v>8</v>
      </c>
      <c r="D364" s="71">
        <v>102</v>
      </c>
      <c r="E364" s="72">
        <v>90</v>
      </c>
      <c r="F364" s="73"/>
      <c r="G364" s="71">
        <f t="shared" si="76"/>
        <v>5</v>
      </c>
      <c r="H364" s="72">
        <f t="shared" si="77"/>
        <v>12</v>
      </c>
      <c r="I364" s="37">
        <f t="shared" si="78"/>
        <v>0.625</v>
      </c>
      <c r="J364" s="38">
        <f t="shared" si="79"/>
        <v>0.13333333333333333</v>
      </c>
    </row>
    <row r="365" spans="1:10" x14ac:dyDescent="0.25">
      <c r="A365" s="177"/>
      <c r="B365" s="143"/>
      <c r="C365" s="144"/>
      <c r="D365" s="143"/>
      <c r="E365" s="144"/>
      <c r="F365" s="145"/>
      <c r="G365" s="143"/>
      <c r="H365" s="144"/>
      <c r="I365" s="151"/>
      <c r="J365" s="152"/>
    </row>
    <row r="366" spans="1:10" s="139" customFormat="1" ht="13" x14ac:dyDescent="0.3">
      <c r="A366" s="159" t="s">
        <v>71</v>
      </c>
      <c r="B366" s="65"/>
      <c r="C366" s="66"/>
      <c r="D366" s="65"/>
      <c r="E366" s="66"/>
      <c r="F366" s="67"/>
      <c r="G366" s="65"/>
      <c r="H366" s="66"/>
      <c r="I366" s="20"/>
      <c r="J366" s="21"/>
    </row>
    <row r="367" spans="1:10" x14ac:dyDescent="0.25">
      <c r="A367" s="158" t="s">
        <v>480</v>
      </c>
      <c r="B367" s="65">
        <v>8</v>
      </c>
      <c r="C367" s="66">
        <v>10</v>
      </c>
      <c r="D367" s="65">
        <v>43</v>
      </c>
      <c r="E367" s="66">
        <v>49</v>
      </c>
      <c r="F367" s="67"/>
      <c r="G367" s="65">
        <f>B367-C367</f>
        <v>-2</v>
      </c>
      <c r="H367" s="66">
        <f>D367-E367</f>
        <v>-6</v>
      </c>
      <c r="I367" s="20">
        <f>IF(C367=0, "-", IF(G367/C367&lt;10, G367/C367, "&gt;999%"))</f>
        <v>-0.2</v>
      </c>
      <c r="J367" s="21">
        <f>IF(E367=0, "-", IF(H367/E367&lt;10, H367/E367, "&gt;999%"))</f>
        <v>-0.12244897959183673</v>
      </c>
    </row>
    <row r="368" spans="1:10" x14ac:dyDescent="0.25">
      <c r="A368" s="158" t="s">
        <v>481</v>
      </c>
      <c r="B368" s="65">
        <v>0</v>
      </c>
      <c r="C368" s="66">
        <v>1</v>
      </c>
      <c r="D368" s="65">
        <v>5</v>
      </c>
      <c r="E368" s="66">
        <v>4</v>
      </c>
      <c r="F368" s="67"/>
      <c r="G368" s="65">
        <f>B368-C368</f>
        <v>-1</v>
      </c>
      <c r="H368" s="66">
        <f>D368-E368</f>
        <v>1</v>
      </c>
      <c r="I368" s="20">
        <f>IF(C368=0, "-", IF(G368/C368&lt;10, G368/C368, "&gt;999%"))</f>
        <v>-1</v>
      </c>
      <c r="J368" s="21">
        <f>IF(E368=0, "-", IF(H368/E368&lt;10, H368/E368, "&gt;999%"))</f>
        <v>0.25</v>
      </c>
    </row>
    <row r="369" spans="1:10" s="160" customFormat="1" ht="13" x14ac:dyDescent="0.3">
      <c r="A369" s="178" t="s">
        <v>587</v>
      </c>
      <c r="B369" s="71">
        <v>8</v>
      </c>
      <c r="C369" s="72">
        <v>11</v>
      </c>
      <c r="D369" s="71">
        <v>48</v>
      </c>
      <c r="E369" s="72">
        <v>53</v>
      </c>
      <c r="F369" s="73"/>
      <c r="G369" s="71">
        <f>B369-C369</f>
        <v>-3</v>
      </c>
      <c r="H369" s="72">
        <f>D369-E369</f>
        <v>-5</v>
      </c>
      <c r="I369" s="37">
        <f>IF(C369=0, "-", IF(G369/C369&lt;10, G369/C369, "&gt;999%"))</f>
        <v>-0.27272727272727271</v>
      </c>
      <c r="J369" s="38">
        <f>IF(E369=0, "-", IF(H369/E369&lt;10, H369/E369, "&gt;999%"))</f>
        <v>-9.4339622641509441E-2</v>
      </c>
    </row>
    <row r="370" spans="1:10" x14ac:dyDescent="0.25">
      <c r="A370" s="177"/>
      <c r="B370" s="143"/>
      <c r="C370" s="144"/>
      <c r="D370" s="143"/>
      <c r="E370" s="144"/>
      <c r="F370" s="145"/>
      <c r="G370" s="143"/>
      <c r="H370" s="144"/>
      <c r="I370" s="151"/>
      <c r="J370" s="152"/>
    </row>
    <row r="371" spans="1:10" s="139" customFormat="1" ht="13" x14ac:dyDescent="0.3">
      <c r="A371" s="159" t="s">
        <v>72</v>
      </c>
      <c r="B371" s="65"/>
      <c r="C371" s="66"/>
      <c r="D371" s="65"/>
      <c r="E371" s="66"/>
      <c r="F371" s="67"/>
      <c r="G371" s="65"/>
      <c r="H371" s="66"/>
      <c r="I371" s="20"/>
      <c r="J371" s="21"/>
    </row>
    <row r="372" spans="1:10" x14ac:dyDescent="0.25">
      <c r="A372" s="158" t="s">
        <v>319</v>
      </c>
      <c r="B372" s="65">
        <v>0</v>
      </c>
      <c r="C372" s="66">
        <v>0</v>
      </c>
      <c r="D372" s="65">
        <v>6</v>
      </c>
      <c r="E372" s="66">
        <v>6</v>
      </c>
      <c r="F372" s="67"/>
      <c r="G372" s="65">
        <f t="shared" ref="G372:G379" si="80">B372-C372</f>
        <v>0</v>
      </c>
      <c r="H372" s="66">
        <f t="shared" ref="H372:H379" si="81">D372-E372</f>
        <v>0</v>
      </c>
      <c r="I372" s="20" t="str">
        <f t="shared" ref="I372:I379" si="82">IF(C372=0, "-", IF(G372/C372&lt;10, G372/C372, "&gt;999%"))</f>
        <v>-</v>
      </c>
      <c r="J372" s="21">
        <f t="shared" ref="J372:J379" si="83">IF(E372=0, "-", IF(H372/E372&lt;10, H372/E372, "&gt;999%"))</f>
        <v>0</v>
      </c>
    </row>
    <row r="373" spans="1:10" x14ac:dyDescent="0.25">
      <c r="A373" s="158" t="s">
        <v>300</v>
      </c>
      <c r="B373" s="65">
        <v>2</v>
      </c>
      <c r="C373" s="66">
        <v>0</v>
      </c>
      <c r="D373" s="65">
        <v>4</v>
      </c>
      <c r="E373" s="66">
        <v>8</v>
      </c>
      <c r="F373" s="67"/>
      <c r="G373" s="65">
        <f t="shared" si="80"/>
        <v>2</v>
      </c>
      <c r="H373" s="66">
        <f t="shared" si="81"/>
        <v>-4</v>
      </c>
      <c r="I373" s="20" t="str">
        <f t="shared" si="82"/>
        <v>-</v>
      </c>
      <c r="J373" s="21">
        <f t="shared" si="83"/>
        <v>-0.5</v>
      </c>
    </row>
    <row r="374" spans="1:10" x14ac:dyDescent="0.25">
      <c r="A374" s="158" t="s">
        <v>446</v>
      </c>
      <c r="B374" s="65">
        <v>0</v>
      </c>
      <c r="C374" s="66">
        <v>0</v>
      </c>
      <c r="D374" s="65">
        <v>0</v>
      </c>
      <c r="E374" s="66">
        <v>4</v>
      </c>
      <c r="F374" s="67"/>
      <c r="G374" s="65">
        <f t="shared" si="80"/>
        <v>0</v>
      </c>
      <c r="H374" s="66">
        <f t="shared" si="81"/>
        <v>-4</v>
      </c>
      <c r="I374" s="20" t="str">
        <f t="shared" si="82"/>
        <v>-</v>
      </c>
      <c r="J374" s="21">
        <f t="shared" si="83"/>
        <v>-1</v>
      </c>
    </row>
    <row r="375" spans="1:10" x14ac:dyDescent="0.25">
      <c r="A375" s="158" t="s">
        <v>359</v>
      </c>
      <c r="B375" s="65">
        <v>4</v>
      </c>
      <c r="C375" s="66">
        <v>0</v>
      </c>
      <c r="D375" s="65">
        <v>10</v>
      </c>
      <c r="E375" s="66">
        <v>7</v>
      </c>
      <c r="F375" s="67"/>
      <c r="G375" s="65">
        <f t="shared" si="80"/>
        <v>4</v>
      </c>
      <c r="H375" s="66">
        <f t="shared" si="81"/>
        <v>3</v>
      </c>
      <c r="I375" s="20" t="str">
        <f t="shared" si="82"/>
        <v>-</v>
      </c>
      <c r="J375" s="21">
        <f t="shared" si="83"/>
        <v>0.42857142857142855</v>
      </c>
    </row>
    <row r="376" spans="1:10" x14ac:dyDescent="0.25">
      <c r="A376" s="158" t="s">
        <v>491</v>
      </c>
      <c r="B376" s="65">
        <v>3</v>
      </c>
      <c r="C376" s="66">
        <v>0</v>
      </c>
      <c r="D376" s="65">
        <v>6</v>
      </c>
      <c r="E376" s="66">
        <v>4</v>
      </c>
      <c r="F376" s="67"/>
      <c r="G376" s="65">
        <f t="shared" si="80"/>
        <v>3</v>
      </c>
      <c r="H376" s="66">
        <f t="shared" si="81"/>
        <v>2</v>
      </c>
      <c r="I376" s="20" t="str">
        <f t="shared" si="82"/>
        <v>-</v>
      </c>
      <c r="J376" s="21">
        <f t="shared" si="83"/>
        <v>0.5</v>
      </c>
    </row>
    <row r="377" spans="1:10" x14ac:dyDescent="0.25">
      <c r="A377" s="158" t="s">
        <v>213</v>
      </c>
      <c r="B377" s="65">
        <v>1</v>
      </c>
      <c r="C377" s="66">
        <v>1</v>
      </c>
      <c r="D377" s="65">
        <v>2</v>
      </c>
      <c r="E377" s="66">
        <v>5</v>
      </c>
      <c r="F377" s="67"/>
      <c r="G377" s="65">
        <f t="shared" si="80"/>
        <v>0</v>
      </c>
      <c r="H377" s="66">
        <f t="shared" si="81"/>
        <v>-3</v>
      </c>
      <c r="I377" s="20">
        <f t="shared" si="82"/>
        <v>0</v>
      </c>
      <c r="J377" s="21">
        <f t="shared" si="83"/>
        <v>-0.6</v>
      </c>
    </row>
    <row r="378" spans="1:10" x14ac:dyDescent="0.25">
      <c r="A378" s="158" t="s">
        <v>455</v>
      </c>
      <c r="B378" s="65">
        <v>2</v>
      </c>
      <c r="C378" s="66">
        <v>2</v>
      </c>
      <c r="D378" s="65">
        <v>17</v>
      </c>
      <c r="E378" s="66">
        <v>21</v>
      </c>
      <c r="F378" s="67"/>
      <c r="G378" s="65">
        <f t="shared" si="80"/>
        <v>0</v>
      </c>
      <c r="H378" s="66">
        <f t="shared" si="81"/>
        <v>-4</v>
      </c>
      <c r="I378" s="20">
        <f t="shared" si="82"/>
        <v>0</v>
      </c>
      <c r="J378" s="21">
        <f t="shared" si="83"/>
        <v>-0.19047619047619047</v>
      </c>
    </row>
    <row r="379" spans="1:10" s="160" customFormat="1" ht="13" x14ac:dyDescent="0.3">
      <c r="A379" s="178" t="s">
        <v>588</v>
      </c>
      <c r="B379" s="71">
        <v>12</v>
      </c>
      <c r="C379" s="72">
        <v>3</v>
      </c>
      <c r="D379" s="71">
        <v>45</v>
      </c>
      <c r="E379" s="72">
        <v>55</v>
      </c>
      <c r="F379" s="73"/>
      <c r="G379" s="71">
        <f t="shared" si="80"/>
        <v>9</v>
      </c>
      <c r="H379" s="72">
        <f t="shared" si="81"/>
        <v>-10</v>
      </c>
      <c r="I379" s="37">
        <f t="shared" si="82"/>
        <v>3</v>
      </c>
      <c r="J379" s="38">
        <f t="shared" si="83"/>
        <v>-0.18181818181818182</v>
      </c>
    </row>
    <row r="380" spans="1:10" x14ac:dyDescent="0.25">
      <c r="A380" s="177"/>
      <c r="B380" s="143"/>
      <c r="C380" s="144"/>
      <c r="D380" s="143"/>
      <c r="E380" s="144"/>
      <c r="F380" s="145"/>
      <c r="G380" s="143"/>
      <c r="H380" s="144"/>
      <c r="I380" s="151"/>
      <c r="J380" s="152"/>
    </row>
    <row r="381" spans="1:10" s="139" customFormat="1" ht="13" x14ac:dyDescent="0.3">
      <c r="A381" s="159" t="s">
        <v>73</v>
      </c>
      <c r="B381" s="65"/>
      <c r="C381" s="66"/>
      <c r="D381" s="65"/>
      <c r="E381" s="66"/>
      <c r="F381" s="67"/>
      <c r="G381" s="65"/>
      <c r="H381" s="66"/>
      <c r="I381" s="20"/>
      <c r="J381" s="21"/>
    </row>
    <row r="382" spans="1:10" x14ac:dyDescent="0.25">
      <c r="A382" s="158" t="s">
        <v>190</v>
      </c>
      <c r="B382" s="65">
        <v>1</v>
      </c>
      <c r="C382" s="66">
        <v>1</v>
      </c>
      <c r="D382" s="65">
        <v>16</v>
      </c>
      <c r="E382" s="66">
        <v>6</v>
      </c>
      <c r="F382" s="67"/>
      <c r="G382" s="65">
        <f t="shared" ref="G382:G389" si="84">B382-C382</f>
        <v>0</v>
      </c>
      <c r="H382" s="66">
        <f t="shared" ref="H382:H389" si="85">D382-E382</f>
        <v>10</v>
      </c>
      <c r="I382" s="20">
        <f t="shared" ref="I382:I389" si="86">IF(C382=0, "-", IF(G382/C382&lt;10, G382/C382, "&gt;999%"))</f>
        <v>0</v>
      </c>
      <c r="J382" s="21">
        <f t="shared" ref="J382:J389" si="87">IF(E382=0, "-", IF(H382/E382&lt;10, H382/E382, "&gt;999%"))</f>
        <v>1.6666666666666667</v>
      </c>
    </row>
    <row r="383" spans="1:10" x14ac:dyDescent="0.25">
      <c r="A383" s="158" t="s">
        <v>320</v>
      </c>
      <c r="B383" s="65">
        <v>5</v>
      </c>
      <c r="C383" s="66">
        <v>6</v>
      </c>
      <c r="D383" s="65">
        <v>59</v>
      </c>
      <c r="E383" s="66">
        <v>56</v>
      </c>
      <c r="F383" s="67"/>
      <c r="G383" s="65">
        <f t="shared" si="84"/>
        <v>-1</v>
      </c>
      <c r="H383" s="66">
        <f t="shared" si="85"/>
        <v>3</v>
      </c>
      <c r="I383" s="20">
        <f t="shared" si="86"/>
        <v>-0.16666666666666666</v>
      </c>
      <c r="J383" s="21">
        <f t="shared" si="87"/>
        <v>5.3571428571428568E-2</v>
      </c>
    </row>
    <row r="384" spans="1:10" x14ac:dyDescent="0.25">
      <c r="A384" s="158" t="s">
        <v>360</v>
      </c>
      <c r="B384" s="65">
        <v>4</v>
      </c>
      <c r="C384" s="66">
        <v>8</v>
      </c>
      <c r="D384" s="65">
        <v>41</v>
      </c>
      <c r="E384" s="66">
        <v>24</v>
      </c>
      <c r="F384" s="67"/>
      <c r="G384" s="65">
        <f t="shared" si="84"/>
        <v>-4</v>
      </c>
      <c r="H384" s="66">
        <f t="shared" si="85"/>
        <v>17</v>
      </c>
      <c r="I384" s="20">
        <f t="shared" si="86"/>
        <v>-0.5</v>
      </c>
      <c r="J384" s="21">
        <f t="shared" si="87"/>
        <v>0.70833333333333337</v>
      </c>
    </row>
    <row r="385" spans="1:10" x14ac:dyDescent="0.25">
      <c r="A385" s="158" t="s">
        <v>398</v>
      </c>
      <c r="B385" s="65">
        <v>4</v>
      </c>
      <c r="C385" s="66">
        <v>7</v>
      </c>
      <c r="D385" s="65">
        <v>36</v>
      </c>
      <c r="E385" s="66">
        <v>51</v>
      </c>
      <c r="F385" s="67"/>
      <c r="G385" s="65">
        <f t="shared" si="84"/>
        <v>-3</v>
      </c>
      <c r="H385" s="66">
        <f t="shared" si="85"/>
        <v>-15</v>
      </c>
      <c r="I385" s="20">
        <f t="shared" si="86"/>
        <v>-0.42857142857142855</v>
      </c>
      <c r="J385" s="21">
        <f t="shared" si="87"/>
        <v>-0.29411764705882354</v>
      </c>
    </row>
    <row r="386" spans="1:10" x14ac:dyDescent="0.25">
      <c r="A386" s="158" t="s">
        <v>219</v>
      </c>
      <c r="B386" s="65">
        <v>11</v>
      </c>
      <c r="C386" s="66">
        <v>0</v>
      </c>
      <c r="D386" s="65">
        <v>46</v>
      </c>
      <c r="E386" s="66">
        <v>30</v>
      </c>
      <c r="F386" s="67"/>
      <c r="G386" s="65">
        <f t="shared" si="84"/>
        <v>11</v>
      </c>
      <c r="H386" s="66">
        <f t="shared" si="85"/>
        <v>16</v>
      </c>
      <c r="I386" s="20" t="str">
        <f t="shared" si="86"/>
        <v>-</v>
      </c>
      <c r="J386" s="21">
        <f t="shared" si="87"/>
        <v>0.53333333333333333</v>
      </c>
    </row>
    <row r="387" spans="1:10" x14ac:dyDescent="0.25">
      <c r="A387" s="158" t="s">
        <v>196</v>
      </c>
      <c r="B387" s="65">
        <v>7</v>
      </c>
      <c r="C387" s="66">
        <v>3</v>
      </c>
      <c r="D387" s="65">
        <v>26</v>
      </c>
      <c r="E387" s="66">
        <v>21</v>
      </c>
      <c r="F387" s="67"/>
      <c r="G387" s="65">
        <f t="shared" si="84"/>
        <v>4</v>
      </c>
      <c r="H387" s="66">
        <f t="shared" si="85"/>
        <v>5</v>
      </c>
      <c r="I387" s="20">
        <f t="shared" si="86"/>
        <v>1.3333333333333333</v>
      </c>
      <c r="J387" s="21">
        <f t="shared" si="87"/>
        <v>0.23809523809523808</v>
      </c>
    </row>
    <row r="388" spans="1:10" x14ac:dyDescent="0.25">
      <c r="A388" s="158" t="s">
        <v>242</v>
      </c>
      <c r="B388" s="65">
        <v>2</v>
      </c>
      <c r="C388" s="66">
        <v>3</v>
      </c>
      <c r="D388" s="65">
        <v>4</v>
      </c>
      <c r="E388" s="66">
        <v>26</v>
      </c>
      <c r="F388" s="67"/>
      <c r="G388" s="65">
        <f t="shared" si="84"/>
        <v>-1</v>
      </c>
      <c r="H388" s="66">
        <f t="shared" si="85"/>
        <v>-22</v>
      </c>
      <c r="I388" s="20">
        <f t="shared" si="86"/>
        <v>-0.33333333333333331</v>
      </c>
      <c r="J388" s="21">
        <f t="shared" si="87"/>
        <v>-0.84615384615384615</v>
      </c>
    </row>
    <row r="389" spans="1:10" s="160" customFormat="1" ht="13" x14ac:dyDescent="0.3">
      <c r="A389" s="178" t="s">
        <v>589</v>
      </c>
      <c r="B389" s="71">
        <v>34</v>
      </c>
      <c r="C389" s="72">
        <v>28</v>
      </c>
      <c r="D389" s="71">
        <v>228</v>
      </c>
      <c r="E389" s="72">
        <v>214</v>
      </c>
      <c r="F389" s="73"/>
      <c r="G389" s="71">
        <f t="shared" si="84"/>
        <v>6</v>
      </c>
      <c r="H389" s="72">
        <f t="shared" si="85"/>
        <v>14</v>
      </c>
      <c r="I389" s="37">
        <f t="shared" si="86"/>
        <v>0.21428571428571427</v>
      </c>
      <c r="J389" s="38">
        <f t="shared" si="87"/>
        <v>6.5420560747663545E-2</v>
      </c>
    </row>
    <row r="390" spans="1:10" x14ac:dyDescent="0.25">
      <c r="A390" s="177"/>
      <c r="B390" s="143"/>
      <c r="C390" s="144"/>
      <c r="D390" s="143"/>
      <c r="E390" s="144"/>
      <c r="F390" s="145"/>
      <c r="G390" s="143"/>
      <c r="H390" s="144"/>
      <c r="I390" s="151"/>
      <c r="J390" s="152"/>
    </row>
    <row r="391" spans="1:10" s="139" customFormat="1" ht="13" x14ac:dyDescent="0.3">
      <c r="A391" s="159" t="s">
        <v>74</v>
      </c>
      <c r="B391" s="65"/>
      <c r="C391" s="66"/>
      <c r="D391" s="65"/>
      <c r="E391" s="66"/>
      <c r="F391" s="67"/>
      <c r="G391" s="65"/>
      <c r="H391" s="66"/>
      <c r="I391" s="20"/>
      <c r="J391" s="21"/>
    </row>
    <row r="392" spans="1:10" x14ac:dyDescent="0.25">
      <c r="A392" s="158" t="s">
        <v>361</v>
      </c>
      <c r="B392" s="65">
        <v>0</v>
      </c>
      <c r="C392" s="66">
        <v>0</v>
      </c>
      <c r="D392" s="65">
        <v>1</v>
      </c>
      <c r="E392" s="66">
        <v>0</v>
      </c>
      <c r="F392" s="67"/>
      <c r="G392" s="65">
        <f>B392-C392</f>
        <v>0</v>
      </c>
      <c r="H392" s="66">
        <f>D392-E392</f>
        <v>1</v>
      </c>
      <c r="I392" s="20" t="str">
        <f>IF(C392=0, "-", IF(G392/C392&lt;10, G392/C392, "&gt;999%"))</f>
        <v>-</v>
      </c>
      <c r="J392" s="21" t="str">
        <f>IF(E392=0, "-", IF(H392/E392&lt;10, H392/E392, "&gt;999%"))</f>
        <v>-</v>
      </c>
    </row>
    <row r="393" spans="1:10" x14ac:dyDescent="0.25">
      <c r="A393" s="158" t="s">
        <v>474</v>
      </c>
      <c r="B393" s="65">
        <v>3</v>
      </c>
      <c r="C393" s="66">
        <v>3</v>
      </c>
      <c r="D393" s="65">
        <v>21</v>
      </c>
      <c r="E393" s="66">
        <v>10</v>
      </c>
      <c r="F393" s="67"/>
      <c r="G393" s="65">
        <f>B393-C393</f>
        <v>0</v>
      </c>
      <c r="H393" s="66">
        <f>D393-E393</f>
        <v>11</v>
      </c>
      <c r="I393" s="20">
        <f>IF(C393=0, "-", IF(G393/C393&lt;10, G393/C393, "&gt;999%"))</f>
        <v>0</v>
      </c>
      <c r="J393" s="21">
        <f>IF(E393=0, "-", IF(H393/E393&lt;10, H393/E393, "&gt;999%"))</f>
        <v>1.1000000000000001</v>
      </c>
    </row>
    <row r="394" spans="1:10" x14ac:dyDescent="0.25">
      <c r="A394" s="158" t="s">
        <v>399</v>
      </c>
      <c r="B394" s="65">
        <v>0</v>
      </c>
      <c r="C394" s="66">
        <v>3</v>
      </c>
      <c r="D394" s="65">
        <v>6</v>
      </c>
      <c r="E394" s="66">
        <v>7</v>
      </c>
      <c r="F394" s="67"/>
      <c r="G394" s="65">
        <f>B394-C394</f>
        <v>-3</v>
      </c>
      <c r="H394" s="66">
        <f>D394-E394</f>
        <v>-1</v>
      </c>
      <c r="I394" s="20">
        <f>IF(C394=0, "-", IF(G394/C394&lt;10, G394/C394, "&gt;999%"))</f>
        <v>-1</v>
      </c>
      <c r="J394" s="21">
        <f>IF(E394=0, "-", IF(H394/E394&lt;10, H394/E394, "&gt;999%"))</f>
        <v>-0.14285714285714285</v>
      </c>
    </row>
    <row r="395" spans="1:10" s="160" customFormat="1" ht="13" x14ac:dyDescent="0.3">
      <c r="A395" s="178" t="s">
        <v>590</v>
      </c>
      <c r="B395" s="71">
        <v>3</v>
      </c>
      <c r="C395" s="72">
        <v>6</v>
      </c>
      <c r="D395" s="71">
        <v>28</v>
      </c>
      <c r="E395" s="72">
        <v>17</v>
      </c>
      <c r="F395" s="73"/>
      <c r="G395" s="71">
        <f>B395-C395</f>
        <v>-3</v>
      </c>
      <c r="H395" s="72">
        <f>D395-E395</f>
        <v>11</v>
      </c>
      <c r="I395" s="37">
        <f>IF(C395=0, "-", IF(G395/C395&lt;10, G395/C395, "&gt;999%"))</f>
        <v>-0.5</v>
      </c>
      <c r="J395" s="38">
        <f>IF(E395=0, "-", IF(H395/E395&lt;10, H395/E395, "&gt;999%"))</f>
        <v>0.6470588235294118</v>
      </c>
    </row>
    <row r="396" spans="1:10" x14ac:dyDescent="0.25">
      <c r="A396" s="177"/>
      <c r="B396" s="143"/>
      <c r="C396" s="144"/>
      <c r="D396" s="143"/>
      <c r="E396" s="144"/>
      <c r="F396" s="145"/>
      <c r="G396" s="143"/>
      <c r="H396" s="144"/>
      <c r="I396" s="151"/>
      <c r="J396" s="152"/>
    </row>
    <row r="397" spans="1:10" s="139" customFormat="1" ht="13" x14ac:dyDescent="0.3">
      <c r="A397" s="159" t="s">
        <v>75</v>
      </c>
      <c r="B397" s="65"/>
      <c r="C397" s="66"/>
      <c r="D397" s="65"/>
      <c r="E397" s="66"/>
      <c r="F397" s="67"/>
      <c r="G397" s="65"/>
      <c r="H397" s="66"/>
      <c r="I397" s="20"/>
      <c r="J397" s="21"/>
    </row>
    <row r="398" spans="1:10" x14ac:dyDescent="0.25">
      <c r="A398" s="158" t="s">
        <v>278</v>
      </c>
      <c r="B398" s="65">
        <v>4</v>
      </c>
      <c r="C398" s="66">
        <v>1</v>
      </c>
      <c r="D398" s="65">
        <v>32</v>
      </c>
      <c r="E398" s="66">
        <v>19</v>
      </c>
      <c r="F398" s="67"/>
      <c r="G398" s="65">
        <f t="shared" ref="G398:G405" si="88">B398-C398</f>
        <v>3</v>
      </c>
      <c r="H398" s="66">
        <f t="shared" ref="H398:H405" si="89">D398-E398</f>
        <v>13</v>
      </c>
      <c r="I398" s="20">
        <f t="shared" ref="I398:I405" si="90">IF(C398=0, "-", IF(G398/C398&lt;10, G398/C398, "&gt;999%"))</f>
        <v>3</v>
      </c>
      <c r="J398" s="21">
        <f t="shared" ref="J398:J405" si="91">IF(E398=0, "-", IF(H398/E398&lt;10, H398/E398, "&gt;999%"))</f>
        <v>0.68421052631578949</v>
      </c>
    </row>
    <row r="399" spans="1:10" x14ac:dyDescent="0.25">
      <c r="A399" s="158" t="s">
        <v>321</v>
      </c>
      <c r="B399" s="65">
        <v>29</v>
      </c>
      <c r="C399" s="66">
        <v>0</v>
      </c>
      <c r="D399" s="65">
        <v>133</v>
      </c>
      <c r="E399" s="66">
        <v>0</v>
      </c>
      <c r="F399" s="67"/>
      <c r="G399" s="65">
        <f t="shared" si="88"/>
        <v>29</v>
      </c>
      <c r="H399" s="66">
        <f t="shared" si="89"/>
        <v>133</v>
      </c>
      <c r="I399" s="20" t="str">
        <f t="shared" si="90"/>
        <v>-</v>
      </c>
      <c r="J399" s="21" t="str">
        <f t="shared" si="91"/>
        <v>-</v>
      </c>
    </row>
    <row r="400" spans="1:10" x14ac:dyDescent="0.25">
      <c r="A400" s="158" t="s">
        <v>362</v>
      </c>
      <c r="B400" s="65">
        <v>37</v>
      </c>
      <c r="C400" s="66">
        <v>10</v>
      </c>
      <c r="D400" s="65">
        <v>261</v>
      </c>
      <c r="E400" s="66">
        <v>181</v>
      </c>
      <c r="F400" s="67"/>
      <c r="G400" s="65">
        <f t="shared" si="88"/>
        <v>27</v>
      </c>
      <c r="H400" s="66">
        <f t="shared" si="89"/>
        <v>80</v>
      </c>
      <c r="I400" s="20">
        <f t="shared" si="90"/>
        <v>2.7</v>
      </c>
      <c r="J400" s="21">
        <f t="shared" si="91"/>
        <v>0.44198895027624308</v>
      </c>
    </row>
    <row r="401" spans="1:10" x14ac:dyDescent="0.25">
      <c r="A401" s="158" t="s">
        <v>197</v>
      </c>
      <c r="B401" s="65">
        <v>0</v>
      </c>
      <c r="C401" s="66">
        <v>4</v>
      </c>
      <c r="D401" s="65">
        <v>50</v>
      </c>
      <c r="E401" s="66">
        <v>43</v>
      </c>
      <c r="F401" s="67"/>
      <c r="G401" s="65">
        <f t="shared" si="88"/>
        <v>-4</v>
      </c>
      <c r="H401" s="66">
        <f t="shared" si="89"/>
        <v>7</v>
      </c>
      <c r="I401" s="20">
        <f t="shared" si="90"/>
        <v>-1</v>
      </c>
      <c r="J401" s="21">
        <f t="shared" si="91"/>
        <v>0.16279069767441862</v>
      </c>
    </row>
    <row r="402" spans="1:10" x14ac:dyDescent="0.25">
      <c r="A402" s="158" t="s">
        <v>400</v>
      </c>
      <c r="B402" s="65">
        <v>39</v>
      </c>
      <c r="C402" s="66">
        <v>18</v>
      </c>
      <c r="D402" s="65">
        <v>216</v>
      </c>
      <c r="E402" s="66">
        <v>165</v>
      </c>
      <c r="F402" s="67"/>
      <c r="G402" s="65">
        <f t="shared" si="88"/>
        <v>21</v>
      </c>
      <c r="H402" s="66">
        <f t="shared" si="89"/>
        <v>51</v>
      </c>
      <c r="I402" s="20">
        <f t="shared" si="90"/>
        <v>1.1666666666666667</v>
      </c>
      <c r="J402" s="21">
        <f t="shared" si="91"/>
        <v>0.30909090909090908</v>
      </c>
    </row>
    <row r="403" spans="1:10" x14ac:dyDescent="0.25">
      <c r="A403" s="158" t="s">
        <v>214</v>
      </c>
      <c r="B403" s="65">
        <v>3</v>
      </c>
      <c r="C403" s="66">
        <v>4</v>
      </c>
      <c r="D403" s="65">
        <v>51</v>
      </c>
      <c r="E403" s="66">
        <v>34</v>
      </c>
      <c r="F403" s="67"/>
      <c r="G403" s="65">
        <f t="shared" si="88"/>
        <v>-1</v>
      </c>
      <c r="H403" s="66">
        <f t="shared" si="89"/>
        <v>17</v>
      </c>
      <c r="I403" s="20">
        <f t="shared" si="90"/>
        <v>-0.25</v>
      </c>
      <c r="J403" s="21">
        <f t="shared" si="91"/>
        <v>0.5</v>
      </c>
    </row>
    <row r="404" spans="1:10" x14ac:dyDescent="0.25">
      <c r="A404" s="158" t="s">
        <v>322</v>
      </c>
      <c r="B404" s="65">
        <v>0</v>
      </c>
      <c r="C404" s="66">
        <v>15</v>
      </c>
      <c r="D404" s="65">
        <v>28</v>
      </c>
      <c r="E404" s="66">
        <v>119</v>
      </c>
      <c r="F404" s="67"/>
      <c r="G404" s="65">
        <f t="shared" si="88"/>
        <v>-15</v>
      </c>
      <c r="H404" s="66">
        <f t="shared" si="89"/>
        <v>-91</v>
      </c>
      <c r="I404" s="20">
        <f t="shared" si="90"/>
        <v>-1</v>
      </c>
      <c r="J404" s="21">
        <f t="shared" si="91"/>
        <v>-0.76470588235294112</v>
      </c>
    </row>
    <row r="405" spans="1:10" s="160" customFormat="1" ht="13" x14ac:dyDescent="0.3">
      <c r="A405" s="178" t="s">
        <v>591</v>
      </c>
      <c r="B405" s="71">
        <v>112</v>
      </c>
      <c r="C405" s="72">
        <v>52</v>
      </c>
      <c r="D405" s="71">
        <v>771</v>
      </c>
      <c r="E405" s="72">
        <v>561</v>
      </c>
      <c r="F405" s="73"/>
      <c r="G405" s="71">
        <f t="shared" si="88"/>
        <v>60</v>
      </c>
      <c r="H405" s="72">
        <f t="shared" si="89"/>
        <v>210</v>
      </c>
      <c r="I405" s="37">
        <f t="shared" si="90"/>
        <v>1.1538461538461537</v>
      </c>
      <c r="J405" s="38">
        <f t="shared" si="91"/>
        <v>0.37433155080213903</v>
      </c>
    </row>
    <row r="406" spans="1:10" x14ac:dyDescent="0.25">
      <c r="A406" s="177"/>
      <c r="B406" s="143"/>
      <c r="C406" s="144"/>
      <c r="D406" s="143"/>
      <c r="E406" s="144"/>
      <c r="F406" s="145"/>
      <c r="G406" s="143"/>
      <c r="H406" s="144"/>
      <c r="I406" s="151"/>
      <c r="J406" s="152"/>
    </row>
    <row r="407" spans="1:10" s="139" customFormat="1" ht="13" x14ac:dyDescent="0.3">
      <c r="A407" s="159" t="s">
        <v>76</v>
      </c>
      <c r="B407" s="65"/>
      <c r="C407" s="66"/>
      <c r="D407" s="65"/>
      <c r="E407" s="66"/>
      <c r="F407" s="67"/>
      <c r="G407" s="65"/>
      <c r="H407" s="66"/>
      <c r="I407" s="20"/>
      <c r="J407" s="21"/>
    </row>
    <row r="408" spans="1:10" x14ac:dyDescent="0.25">
      <c r="A408" s="158" t="s">
        <v>183</v>
      </c>
      <c r="B408" s="65">
        <v>0</v>
      </c>
      <c r="C408" s="66">
        <v>3</v>
      </c>
      <c r="D408" s="65">
        <v>7</v>
      </c>
      <c r="E408" s="66">
        <v>71</v>
      </c>
      <c r="F408" s="67"/>
      <c r="G408" s="65">
        <f t="shared" ref="G408:G414" si="92">B408-C408</f>
        <v>-3</v>
      </c>
      <c r="H408" s="66">
        <f t="shared" ref="H408:H414" si="93">D408-E408</f>
        <v>-64</v>
      </c>
      <c r="I408" s="20">
        <f t="shared" ref="I408:I414" si="94">IF(C408=0, "-", IF(G408/C408&lt;10, G408/C408, "&gt;999%"))</f>
        <v>-1</v>
      </c>
      <c r="J408" s="21">
        <f t="shared" ref="J408:J414" si="95">IF(E408=0, "-", IF(H408/E408&lt;10, H408/E408, "&gt;999%"))</f>
        <v>-0.90140845070422537</v>
      </c>
    </row>
    <row r="409" spans="1:10" x14ac:dyDescent="0.25">
      <c r="A409" s="158" t="s">
        <v>301</v>
      </c>
      <c r="B409" s="65">
        <v>0</v>
      </c>
      <c r="C409" s="66">
        <v>6</v>
      </c>
      <c r="D409" s="65">
        <v>36</v>
      </c>
      <c r="E409" s="66">
        <v>33</v>
      </c>
      <c r="F409" s="67"/>
      <c r="G409" s="65">
        <f t="shared" si="92"/>
        <v>-6</v>
      </c>
      <c r="H409" s="66">
        <f t="shared" si="93"/>
        <v>3</v>
      </c>
      <c r="I409" s="20">
        <f t="shared" si="94"/>
        <v>-1</v>
      </c>
      <c r="J409" s="21">
        <f t="shared" si="95"/>
        <v>9.0909090909090912E-2</v>
      </c>
    </row>
    <row r="410" spans="1:10" x14ac:dyDescent="0.25">
      <c r="A410" s="158" t="s">
        <v>302</v>
      </c>
      <c r="B410" s="65">
        <v>5</v>
      </c>
      <c r="C410" s="66">
        <v>9</v>
      </c>
      <c r="D410" s="65">
        <v>63</v>
      </c>
      <c r="E410" s="66">
        <v>70</v>
      </c>
      <c r="F410" s="67"/>
      <c r="G410" s="65">
        <f t="shared" si="92"/>
        <v>-4</v>
      </c>
      <c r="H410" s="66">
        <f t="shared" si="93"/>
        <v>-7</v>
      </c>
      <c r="I410" s="20">
        <f t="shared" si="94"/>
        <v>-0.44444444444444442</v>
      </c>
      <c r="J410" s="21">
        <f t="shared" si="95"/>
        <v>-0.1</v>
      </c>
    </row>
    <row r="411" spans="1:10" x14ac:dyDescent="0.25">
      <c r="A411" s="158" t="s">
        <v>323</v>
      </c>
      <c r="B411" s="65">
        <v>1</v>
      </c>
      <c r="C411" s="66">
        <v>2</v>
      </c>
      <c r="D411" s="65">
        <v>2</v>
      </c>
      <c r="E411" s="66">
        <v>4</v>
      </c>
      <c r="F411" s="67"/>
      <c r="G411" s="65">
        <f t="shared" si="92"/>
        <v>-1</v>
      </c>
      <c r="H411" s="66">
        <f t="shared" si="93"/>
        <v>-2</v>
      </c>
      <c r="I411" s="20">
        <f t="shared" si="94"/>
        <v>-0.5</v>
      </c>
      <c r="J411" s="21">
        <f t="shared" si="95"/>
        <v>-0.5</v>
      </c>
    </row>
    <row r="412" spans="1:10" x14ac:dyDescent="0.25">
      <c r="A412" s="158" t="s">
        <v>184</v>
      </c>
      <c r="B412" s="65">
        <v>5</v>
      </c>
      <c r="C412" s="66">
        <v>4</v>
      </c>
      <c r="D412" s="65">
        <v>48</v>
      </c>
      <c r="E412" s="66">
        <v>48</v>
      </c>
      <c r="F412" s="67"/>
      <c r="G412" s="65">
        <f t="shared" si="92"/>
        <v>1</v>
      </c>
      <c r="H412" s="66">
        <f t="shared" si="93"/>
        <v>0</v>
      </c>
      <c r="I412" s="20">
        <f t="shared" si="94"/>
        <v>0.25</v>
      </c>
      <c r="J412" s="21">
        <f t="shared" si="95"/>
        <v>0</v>
      </c>
    </row>
    <row r="413" spans="1:10" x14ac:dyDescent="0.25">
      <c r="A413" s="158" t="s">
        <v>324</v>
      </c>
      <c r="B413" s="65">
        <v>0</v>
      </c>
      <c r="C413" s="66">
        <v>1</v>
      </c>
      <c r="D413" s="65">
        <v>7</v>
      </c>
      <c r="E413" s="66">
        <v>27</v>
      </c>
      <c r="F413" s="67"/>
      <c r="G413" s="65">
        <f t="shared" si="92"/>
        <v>-1</v>
      </c>
      <c r="H413" s="66">
        <f t="shared" si="93"/>
        <v>-20</v>
      </c>
      <c r="I413" s="20">
        <f t="shared" si="94"/>
        <v>-1</v>
      </c>
      <c r="J413" s="21">
        <f t="shared" si="95"/>
        <v>-0.7407407407407407</v>
      </c>
    </row>
    <row r="414" spans="1:10" s="160" customFormat="1" ht="13" x14ac:dyDescent="0.3">
      <c r="A414" s="178" t="s">
        <v>592</v>
      </c>
      <c r="B414" s="71">
        <v>11</v>
      </c>
      <c r="C414" s="72">
        <v>25</v>
      </c>
      <c r="D414" s="71">
        <v>163</v>
      </c>
      <c r="E414" s="72">
        <v>253</v>
      </c>
      <c r="F414" s="73"/>
      <c r="G414" s="71">
        <f t="shared" si="92"/>
        <v>-14</v>
      </c>
      <c r="H414" s="72">
        <f t="shared" si="93"/>
        <v>-90</v>
      </c>
      <c r="I414" s="37">
        <f t="shared" si="94"/>
        <v>-0.56000000000000005</v>
      </c>
      <c r="J414" s="38">
        <f t="shared" si="95"/>
        <v>-0.35573122529644269</v>
      </c>
    </row>
    <row r="415" spans="1:10" x14ac:dyDescent="0.25">
      <c r="A415" s="177"/>
      <c r="B415" s="143"/>
      <c r="C415" s="144"/>
      <c r="D415" s="143"/>
      <c r="E415" s="144"/>
      <c r="F415" s="145"/>
      <c r="G415" s="143"/>
      <c r="H415" s="144"/>
      <c r="I415" s="151"/>
      <c r="J415" s="152"/>
    </row>
    <row r="416" spans="1:10" s="139" customFormat="1" ht="13" x14ac:dyDescent="0.3">
      <c r="A416" s="159" t="s">
        <v>77</v>
      </c>
      <c r="B416" s="65"/>
      <c r="C416" s="66"/>
      <c r="D416" s="65"/>
      <c r="E416" s="66"/>
      <c r="F416" s="67"/>
      <c r="G416" s="65"/>
      <c r="H416" s="66"/>
      <c r="I416" s="20"/>
      <c r="J416" s="21"/>
    </row>
    <row r="417" spans="1:10" x14ac:dyDescent="0.25">
      <c r="A417" s="158" t="s">
        <v>236</v>
      </c>
      <c r="B417" s="65">
        <v>65</v>
      </c>
      <c r="C417" s="66">
        <v>85</v>
      </c>
      <c r="D417" s="65">
        <v>687</v>
      </c>
      <c r="E417" s="66">
        <v>421</v>
      </c>
      <c r="F417" s="67"/>
      <c r="G417" s="65">
        <f>B417-C417</f>
        <v>-20</v>
      </c>
      <c r="H417" s="66">
        <f>D417-E417</f>
        <v>266</v>
      </c>
      <c r="I417" s="20">
        <f>IF(C417=0, "-", IF(G417/C417&lt;10, G417/C417, "&gt;999%"))</f>
        <v>-0.23529411764705882</v>
      </c>
      <c r="J417" s="21">
        <f>IF(E417=0, "-", IF(H417/E417&lt;10, H417/E417, "&gt;999%"))</f>
        <v>0.63182897862232779</v>
      </c>
    </row>
    <row r="418" spans="1:10" x14ac:dyDescent="0.25">
      <c r="A418" s="158" t="s">
        <v>384</v>
      </c>
      <c r="B418" s="65">
        <v>97</v>
      </c>
      <c r="C418" s="66">
        <v>177</v>
      </c>
      <c r="D418" s="65">
        <v>850</v>
      </c>
      <c r="E418" s="66">
        <v>203</v>
      </c>
      <c r="F418" s="67"/>
      <c r="G418" s="65">
        <f>B418-C418</f>
        <v>-80</v>
      </c>
      <c r="H418" s="66">
        <f>D418-E418</f>
        <v>647</v>
      </c>
      <c r="I418" s="20">
        <f>IF(C418=0, "-", IF(G418/C418&lt;10, G418/C418, "&gt;999%"))</f>
        <v>-0.4519774011299435</v>
      </c>
      <c r="J418" s="21">
        <f>IF(E418=0, "-", IF(H418/E418&lt;10, H418/E418, "&gt;999%"))</f>
        <v>3.187192118226601</v>
      </c>
    </row>
    <row r="419" spans="1:10" s="160" customFormat="1" ht="13" x14ac:dyDescent="0.3">
      <c r="A419" s="178" t="s">
        <v>593</v>
      </c>
      <c r="B419" s="71">
        <v>162</v>
      </c>
      <c r="C419" s="72">
        <v>262</v>
      </c>
      <c r="D419" s="71">
        <v>1537</v>
      </c>
      <c r="E419" s="72">
        <v>624</v>
      </c>
      <c r="F419" s="73"/>
      <c r="G419" s="71">
        <f>B419-C419</f>
        <v>-100</v>
      </c>
      <c r="H419" s="72">
        <f>D419-E419</f>
        <v>913</v>
      </c>
      <c r="I419" s="37">
        <f>IF(C419=0, "-", IF(G419/C419&lt;10, G419/C419, "&gt;999%"))</f>
        <v>-0.38167938931297712</v>
      </c>
      <c r="J419" s="38">
        <f>IF(E419=0, "-", IF(H419/E419&lt;10, H419/E419, "&gt;999%"))</f>
        <v>1.4631410256410255</v>
      </c>
    </row>
    <row r="420" spans="1:10" x14ac:dyDescent="0.25">
      <c r="A420" s="177"/>
      <c r="B420" s="143"/>
      <c r="C420" s="144"/>
      <c r="D420" s="143"/>
      <c r="E420" s="144"/>
      <c r="F420" s="145"/>
      <c r="G420" s="143"/>
      <c r="H420" s="144"/>
      <c r="I420" s="151"/>
      <c r="J420" s="152"/>
    </row>
    <row r="421" spans="1:10" s="139" customFormat="1" ht="13" x14ac:dyDescent="0.3">
      <c r="A421" s="159" t="s">
        <v>78</v>
      </c>
      <c r="B421" s="65"/>
      <c r="C421" s="66"/>
      <c r="D421" s="65"/>
      <c r="E421" s="66"/>
      <c r="F421" s="67"/>
      <c r="G421" s="65"/>
      <c r="H421" s="66"/>
      <c r="I421" s="20"/>
      <c r="J421" s="21"/>
    </row>
    <row r="422" spans="1:10" x14ac:dyDescent="0.25">
      <c r="A422" s="158" t="s">
        <v>220</v>
      </c>
      <c r="B422" s="65">
        <v>24</v>
      </c>
      <c r="C422" s="66">
        <v>3</v>
      </c>
      <c r="D422" s="65">
        <v>90</v>
      </c>
      <c r="E422" s="66">
        <v>94</v>
      </c>
      <c r="F422" s="67"/>
      <c r="G422" s="65">
        <f t="shared" ref="G422:G442" si="96">B422-C422</f>
        <v>21</v>
      </c>
      <c r="H422" s="66">
        <f t="shared" ref="H422:H442" si="97">D422-E422</f>
        <v>-4</v>
      </c>
      <c r="I422" s="20">
        <f t="shared" ref="I422:I442" si="98">IF(C422=0, "-", IF(G422/C422&lt;10, G422/C422, "&gt;999%"))</f>
        <v>7</v>
      </c>
      <c r="J422" s="21">
        <f t="shared" ref="J422:J442" si="99">IF(E422=0, "-", IF(H422/E422&lt;10, H422/E422, "&gt;999%"))</f>
        <v>-4.2553191489361701E-2</v>
      </c>
    </row>
    <row r="423" spans="1:10" x14ac:dyDescent="0.25">
      <c r="A423" s="158" t="s">
        <v>325</v>
      </c>
      <c r="B423" s="65">
        <v>8</v>
      </c>
      <c r="C423" s="66">
        <v>9</v>
      </c>
      <c r="D423" s="65">
        <v>71</v>
      </c>
      <c r="E423" s="66">
        <v>97</v>
      </c>
      <c r="F423" s="67"/>
      <c r="G423" s="65">
        <f t="shared" si="96"/>
        <v>-1</v>
      </c>
      <c r="H423" s="66">
        <f t="shared" si="97"/>
        <v>-26</v>
      </c>
      <c r="I423" s="20">
        <f t="shared" si="98"/>
        <v>-0.1111111111111111</v>
      </c>
      <c r="J423" s="21">
        <f t="shared" si="99"/>
        <v>-0.26804123711340205</v>
      </c>
    </row>
    <row r="424" spans="1:10" x14ac:dyDescent="0.25">
      <c r="A424" s="158" t="s">
        <v>198</v>
      </c>
      <c r="B424" s="65">
        <v>43</v>
      </c>
      <c r="C424" s="66">
        <v>7</v>
      </c>
      <c r="D424" s="65">
        <v>210</v>
      </c>
      <c r="E424" s="66">
        <v>293</v>
      </c>
      <c r="F424" s="67"/>
      <c r="G424" s="65">
        <f t="shared" si="96"/>
        <v>36</v>
      </c>
      <c r="H424" s="66">
        <f t="shared" si="97"/>
        <v>-83</v>
      </c>
      <c r="I424" s="20">
        <f t="shared" si="98"/>
        <v>5.1428571428571432</v>
      </c>
      <c r="J424" s="21">
        <f t="shared" si="99"/>
        <v>-0.28327645051194539</v>
      </c>
    </row>
    <row r="425" spans="1:10" x14ac:dyDescent="0.25">
      <c r="A425" s="158" t="s">
        <v>326</v>
      </c>
      <c r="B425" s="65">
        <v>20</v>
      </c>
      <c r="C425" s="66">
        <v>0</v>
      </c>
      <c r="D425" s="65">
        <v>116</v>
      </c>
      <c r="E425" s="66">
        <v>0</v>
      </c>
      <c r="F425" s="67"/>
      <c r="G425" s="65">
        <f t="shared" si="96"/>
        <v>20</v>
      </c>
      <c r="H425" s="66">
        <f t="shared" si="97"/>
        <v>116</v>
      </c>
      <c r="I425" s="20" t="str">
        <f t="shared" si="98"/>
        <v>-</v>
      </c>
      <c r="J425" s="21" t="str">
        <f t="shared" si="99"/>
        <v>-</v>
      </c>
    </row>
    <row r="426" spans="1:10" x14ac:dyDescent="0.25">
      <c r="A426" s="158" t="s">
        <v>401</v>
      </c>
      <c r="B426" s="65">
        <v>0</v>
      </c>
      <c r="C426" s="66">
        <v>2</v>
      </c>
      <c r="D426" s="65">
        <v>16</v>
      </c>
      <c r="E426" s="66">
        <v>30</v>
      </c>
      <c r="F426" s="67"/>
      <c r="G426" s="65">
        <f t="shared" si="96"/>
        <v>-2</v>
      </c>
      <c r="H426" s="66">
        <f t="shared" si="97"/>
        <v>-14</v>
      </c>
      <c r="I426" s="20">
        <f t="shared" si="98"/>
        <v>-1</v>
      </c>
      <c r="J426" s="21">
        <f t="shared" si="99"/>
        <v>-0.46666666666666667</v>
      </c>
    </row>
    <row r="427" spans="1:10" x14ac:dyDescent="0.25">
      <c r="A427" s="158" t="s">
        <v>279</v>
      </c>
      <c r="B427" s="65">
        <v>6</v>
      </c>
      <c r="C427" s="66">
        <v>2</v>
      </c>
      <c r="D427" s="65">
        <v>41</v>
      </c>
      <c r="E427" s="66">
        <v>2</v>
      </c>
      <c r="F427" s="67"/>
      <c r="G427" s="65">
        <f t="shared" si="96"/>
        <v>4</v>
      </c>
      <c r="H427" s="66">
        <f t="shared" si="97"/>
        <v>39</v>
      </c>
      <c r="I427" s="20">
        <f t="shared" si="98"/>
        <v>2</v>
      </c>
      <c r="J427" s="21" t="str">
        <f t="shared" si="99"/>
        <v>&gt;999%</v>
      </c>
    </row>
    <row r="428" spans="1:10" x14ac:dyDescent="0.25">
      <c r="A428" s="158" t="s">
        <v>271</v>
      </c>
      <c r="B428" s="65">
        <v>0</v>
      </c>
      <c r="C428" s="66">
        <v>0</v>
      </c>
      <c r="D428" s="65">
        <v>1</v>
      </c>
      <c r="E428" s="66">
        <v>3</v>
      </c>
      <c r="F428" s="67"/>
      <c r="G428" s="65">
        <f t="shared" si="96"/>
        <v>0</v>
      </c>
      <c r="H428" s="66">
        <f t="shared" si="97"/>
        <v>-2</v>
      </c>
      <c r="I428" s="20" t="str">
        <f t="shared" si="98"/>
        <v>-</v>
      </c>
      <c r="J428" s="21">
        <f t="shared" si="99"/>
        <v>-0.66666666666666663</v>
      </c>
    </row>
    <row r="429" spans="1:10" x14ac:dyDescent="0.25">
      <c r="A429" s="158" t="s">
        <v>443</v>
      </c>
      <c r="B429" s="65">
        <v>0</v>
      </c>
      <c r="C429" s="66">
        <v>1</v>
      </c>
      <c r="D429" s="65">
        <v>13</v>
      </c>
      <c r="E429" s="66">
        <v>9</v>
      </c>
      <c r="F429" s="67"/>
      <c r="G429" s="65">
        <f t="shared" si="96"/>
        <v>-1</v>
      </c>
      <c r="H429" s="66">
        <f t="shared" si="97"/>
        <v>4</v>
      </c>
      <c r="I429" s="20">
        <f t="shared" si="98"/>
        <v>-1</v>
      </c>
      <c r="J429" s="21">
        <f t="shared" si="99"/>
        <v>0.44444444444444442</v>
      </c>
    </row>
    <row r="430" spans="1:10" x14ac:dyDescent="0.25">
      <c r="A430" s="158" t="s">
        <v>456</v>
      </c>
      <c r="B430" s="65">
        <v>5</v>
      </c>
      <c r="C430" s="66">
        <v>2</v>
      </c>
      <c r="D430" s="65">
        <v>52</v>
      </c>
      <c r="E430" s="66">
        <v>88</v>
      </c>
      <c r="F430" s="67"/>
      <c r="G430" s="65">
        <f t="shared" si="96"/>
        <v>3</v>
      </c>
      <c r="H430" s="66">
        <f t="shared" si="97"/>
        <v>-36</v>
      </c>
      <c r="I430" s="20">
        <f t="shared" si="98"/>
        <v>1.5</v>
      </c>
      <c r="J430" s="21">
        <f t="shared" si="99"/>
        <v>-0.40909090909090912</v>
      </c>
    </row>
    <row r="431" spans="1:10" x14ac:dyDescent="0.25">
      <c r="A431" s="158" t="s">
        <v>465</v>
      </c>
      <c r="B431" s="65">
        <v>8</v>
      </c>
      <c r="C431" s="66">
        <v>25</v>
      </c>
      <c r="D431" s="65">
        <v>81</v>
      </c>
      <c r="E431" s="66">
        <v>179</v>
      </c>
      <c r="F431" s="67"/>
      <c r="G431" s="65">
        <f t="shared" si="96"/>
        <v>-17</v>
      </c>
      <c r="H431" s="66">
        <f t="shared" si="97"/>
        <v>-98</v>
      </c>
      <c r="I431" s="20">
        <f t="shared" si="98"/>
        <v>-0.68</v>
      </c>
      <c r="J431" s="21">
        <f t="shared" si="99"/>
        <v>-0.54748603351955305</v>
      </c>
    </row>
    <row r="432" spans="1:10" x14ac:dyDescent="0.25">
      <c r="A432" s="158" t="s">
        <v>475</v>
      </c>
      <c r="B432" s="65">
        <v>32</v>
      </c>
      <c r="C432" s="66">
        <v>26</v>
      </c>
      <c r="D432" s="65">
        <v>217</v>
      </c>
      <c r="E432" s="66">
        <v>353</v>
      </c>
      <c r="F432" s="67"/>
      <c r="G432" s="65">
        <f t="shared" si="96"/>
        <v>6</v>
      </c>
      <c r="H432" s="66">
        <f t="shared" si="97"/>
        <v>-136</v>
      </c>
      <c r="I432" s="20">
        <f t="shared" si="98"/>
        <v>0.23076923076923078</v>
      </c>
      <c r="J432" s="21">
        <f t="shared" si="99"/>
        <v>-0.38526912181303113</v>
      </c>
    </row>
    <row r="433" spans="1:10" x14ac:dyDescent="0.25">
      <c r="A433" s="158" t="s">
        <v>402</v>
      </c>
      <c r="B433" s="65">
        <v>3</v>
      </c>
      <c r="C433" s="66">
        <v>7</v>
      </c>
      <c r="D433" s="65">
        <v>114</v>
      </c>
      <c r="E433" s="66">
        <v>172</v>
      </c>
      <c r="F433" s="67"/>
      <c r="G433" s="65">
        <f t="shared" si="96"/>
        <v>-4</v>
      </c>
      <c r="H433" s="66">
        <f t="shared" si="97"/>
        <v>-58</v>
      </c>
      <c r="I433" s="20">
        <f t="shared" si="98"/>
        <v>-0.5714285714285714</v>
      </c>
      <c r="J433" s="21">
        <f t="shared" si="99"/>
        <v>-0.33720930232558138</v>
      </c>
    </row>
    <row r="434" spans="1:10" x14ac:dyDescent="0.25">
      <c r="A434" s="158" t="s">
        <v>476</v>
      </c>
      <c r="B434" s="65">
        <v>4</v>
      </c>
      <c r="C434" s="66">
        <v>5</v>
      </c>
      <c r="D434" s="65">
        <v>24</v>
      </c>
      <c r="E434" s="66">
        <v>38</v>
      </c>
      <c r="F434" s="67"/>
      <c r="G434" s="65">
        <f t="shared" si="96"/>
        <v>-1</v>
      </c>
      <c r="H434" s="66">
        <f t="shared" si="97"/>
        <v>-14</v>
      </c>
      <c r="I434" s="20">
        <f t="shared" si="98"/>
        <v>-0.2</v>
      </c>
      <c r="J434" s="21">
        <f t="shared" si="99"/>
        <v>-0.36842105263157893</v>
      </c>
    </row>
    <row r="435" spans="1:10" x14ac:dyDescent="0.25">
      <c r="A435" s="158" t="s">
        <v>432</v>
      </c>
      <c r="B435" s="65">
        <v>15</v>
      </c>
      <c r="C435" s="66">
        <v>6</v>
      </c>
      <c r="D435" s="65">
        <v>95</v>
      </c>
      <c r="E435" s="66">
        <v>73</v>
      </c>
      <c r="F435" s="67"/>
      <c r="G435" s="65">
        <f t="shared" si="96"/>
        <v>9</v>
      </c>
      <c r="H435" s="66">
        <f t="shared" si="97"/>
        <v>22</v>
      </c>
      <c r="I435" s="20">
        <f t="shared" si="98"/>
        <v>1.5</v>
      </c>
      <c r="J435" s="21">
        <f t="shared" si="99"/>
        <v>0.30136986301369861</v>
      </c>
    </row>
    <row r="436" spans="1:10" x14ac:dyDescent="0.25">
      <c r="A436" s="158" t="s">
        <v>403</v>
      </c>
      <c r="B436" s="65">
        <v>14</v>
      </c>
      <c r="C436" s="66">
        <v>15</v>
      </c>
      <c r="D436" s="65">
        <v>86</v>
      </c>
      <c r="E436" s="66">
        <v>137</v>
      </c>
      <c r="F436" s="67"/>
      <c r="G436" s="65">
        <f t="shared" si="96"/>
        <v>-1</v>
      </c>
      <c r="H436" s="66">
        <f t="shared" si="97"/>
        <v>-51</v>
      </c>
      <c r="I436" s="20">
        <f t="shared" si="98"/>
        <v>-6.6666666666666666E-2</v>
      </c>
      <c r="J436" s="21">
        <f t="shared" si="99"/>
        <v>-0.37226277372262773</v>
      </c>
    </row>
    <row r="437" spans="1:10" x14ac:dyDescent="0.25">
      <c r="A437" s="158" t="s">
        <v>199</v>
      </c>
      <c r="B437" s="65">
        <v>0</v>
      </c>
      <c r="C437" s="66">
        <v>0</v>
      </c>
      <c r="D437" s="65">
        <v>0</v>
      </c>
      <c r="E437" s="66">
        <v>2</v>
      </c>
      <c r="F437" s="67"/>
      <c r="G437" s="65">
        <f t="shared" si="96"/>
        <v>0</v>
      </c>
      <c r="H437" s="66">
        <f t="shared" si="97"/>
        <v>-2</v>
      </c>
      <c r="I437" s="20" t="str">
        <f t="shared" si="98"/>
        <v>-</v>
      </c>
      <c r="J437" s="21">
        <f t="shared" si="99"/>
        <v>-1</v>
      </c>
    </row>
    <row r="438" spans="1:10" x14ac:dyDescent="0.25">
      <c r="A438" s="158" t="s">
        <v>363</v>
      </c>
      <c r="B438" s="65">
        <v>98</v>
      </c>
      <c r="C438" s="66">
        <v>21</v>
      </c>
      <c r="D438" s="65">
        <v>434</v>
      </c>
      <c r="E438" s="66">
        <v>433</v>
      </c>
      <c r="F438" s="67"/>
      <c r="G438" s="65">
        <f t="shared" si="96"/>
        <v>77</v>
      </c>
      <c r="H438" s="66">
        <f t="shared" si="97"/>
        <v>1</v>
      </c>
      <c r="I438" s="20">
        <f t="shared" si="98"/>
        <v>3.6666666666666665</v>
      </c>
      <c r="J438" s="21">
        <f t="shared" si="99"/>
        <v>2.3094688221709007E-3</v>
      </c>
    </row>
    <row r="439" spans="1:10" x14ac:dyDescent="0.25">
      <c r="A439" s="158" t="s">
        <v>291</v>
      </c>
      <c r="B439" s="65">
        <v>0</v>
      </c>
      <c r="C439" s="66">
        <v>0</v>
      </c>
      <c r="D439" s="65">
        <v>4</v>
      </c>
      <c r="E439" s="66">
        <v>4</v>
      </c>
      <c r="F439" s="67"/>
      <c r="G439" s="65">
        <f t="shared" si="96"/>
        <v>0</v>
      </c>
      <c r="H439" s="66">
        <f t="shared" si="97"/>
        <v>0</v>
      </c>
      <c r="I439" s="20" t="str">
        <f t="shared" si="98"/>
        <v>-</v>
      </c>
      <c r="J439" s="21">
        <f t="shared" si="99"/>
        <v>0</v>
      </c>
    </row>
    <row r="440" spans="1:10" x14ac:dyDescent="0.25">
      <c r="A440" s="158" t="s">
        <v>185</v>
      </c>
      <c r="B440" s="65">
        <v>2</v>
      </c>
      <c r="C440" s="66">
        <v>0</v>
      </c>
      <c r="D440" s="65">
        <v>17</v>
      </c>
      <c r="E440" s="66">
        <v>30</v>
      </c>
      <c r="F440" s="67"/>
      <c r="G440" s="65">
        <f t="shared" si="96"/>
        <v>2</v>
      </c>
      <c r="H440" s="66">
        <f t="shared" si="97"/>
        <v>-13</v>
      </c>
      <c r="I440" s="20" t="str">
        <f t="shared" si="98"/>
        <v>-</v>
      </c>
      <c r="J440" s="21">
        <f t="shared" si="99"/>
        <v>-0.43333333333333335</v>
      </c>
    </row>
    <row r="441" spans="1:10" x14ac:dyDescent="0.25">
      <c r="A441" s="158" t="s">
        <v>303</v>
      </c>
      <c r="B441" s="65">
        <v>16</v>
      </c>
      <c r="C441" s="66">
        <v>2</v>
      </c>
      <c r="D441" s="65">
        <v>87</v>
      </c>
      <c r="E441" s="66">
        <v>112</v>
      </c>
      <c r="F441" s="67"/>
      <c r="G441" s="65">
        <f t="shared" si="96"/>
        <v>14</v>
      </c>
      <c r="H441" s="66">
        <f t="shared" si="97"/>
        <v>-25</v>
      </c>
      <c r="I441" s="20">
        <f t="shared" si="98"/>
        <v>7</v>
      </c>
      <c r="J441" s="21">
        <f t="shared" si="99"/>
        <v>-0.22321428571428573</v>
      </c>
    </row>
    <row r="442" spans="1:10" s="160" customFormat="1" ht="13" x14ac:dyDescent="0.3">
      <c r="A442" s="178" t="s">
        <v>594</v>
      </c>
      <c r="B442" s="71">
        <v>298</v>
      </c>
      <c r="C442" s="72">
        <v>133</v>
      </c>
      <c r="D442" s="71">
        <v>1769</v>
      </c>
      <c r="E442" s="72">
        <v>2149</v>
      </c>
      <c r="F442" s="73"/>
      <c r="G442" s="71">
        <f t="shared" si="96"/>
        <v>165</v>
      </c>
      <c r="H442" s="72">
        <f t="shared" si="97"/>
        <v>-380</v>
      </c>
      <c r="I442" s="37">
        <f t="shared" si="98"/>
        <v>1.2406015037593985</v>
      </c>
      <c r="J442" s="38">
        <f t="shared" si="99"/>
        <v>-0.17682643089809214</v>
      </c>
    </row>
    <row r="443" spans="1:10" x14ac:dyDescent="0.25">
      <c r="A443" s="177"/>
      <c r="B443" s="143"/>
      <c r="C443" s="144"/>
      <c r="D443" s="143"/>
      <c r="E443" s="144"/>
      <c r="F443" s="145"/>
      <c r="G443" s="143"/>
      <c r="H443" s="144"/>
      <c r="I443" s="151"/>
      <c r="J443" s="152"/>
    </row>
    <row r="444" spans="1:10" s="139" customFormat="1" ht="13" x14ac:dyDescent="0.3">
      <c r="A444" s="159" t="s">
        <v>79</v>
      </c>
      <c r="B444" s="65"/>
      <c r="C444" s="66"/>
      <c r="D444" s="65"/>
      <c r="E444" s="66"/>
      <c r="F444" s="67"/>
      <c r="G444" s="65"/>
      <c r="H444" s="66"/>
      <c r="I444" s="20"/>
      <c r="J444" s="21"/>
    </row>
    <row r="445" spans="1:10" x14ac:dyDescent="0.25">
      <c r="A445" s="158" t="s">
        <v>477</v>
      </c>
      <c r="B445" s="65">
        <v>21</v>
      </c>
      <c r="C445" s="66">
        <v>10</v>
      </c>
      <c r="D445" s="65">
        <v>73</v>
      </c>
      <c r="E445" s="66">
        <v>73</v>
      </c>
      <c r="F445" s="67"/>
      <c r="G445" s="65">
        <f t="shared" ref="G445:G464" si="100">B445-C445</f>
        <v>11</v>
      </c>
      <c r="H445" s="66">
        <f t="shared" ref="H445:H464" si="101">D445-E445</f>
        <v>0</v>
      </c>
      <c r="I445" s="20">
        <f t="shared" ref="I445:I464" si="102">IF(C445=0, "-", IF(G445/C445&lt;10, G445/C445, "&gt;999%"))</f>
        <v>1.1000000000000001</v>
      </c>
      <c r="J445" s="21">
        <f t="shared" ref="J445:J464" si="103">IF(E445=0, "-", IF(H445/E445&lt;10, H445/E445, "&gt;999%"))</f>
        <v>0</v>
      </c>
    </row>
    <row r="446" spans="1:10" x14ac:dyDescent="0.25">
      <c r="A446" s="158" t="s">
        <v>237</v>
      </c>
      <c r="B446" s="65">
        <v>4</v>
      </c>
      <c r="C446" s="66">
        <v>1</v>
      </c>
      <c r="D446" s="65">
        <v>15</v>
      </c>
      <c r="E446" s="66">
        <v>15</v>
      </c>
      <c r="F446" s="67"/>
      <c r="G446" s="65">
        <f t="shared" si="100"/>
        <v>3</v>
      </c>
      <c r="H446" s="66">
        <f t="shared" si="101"/>
        <v>0</v>
      </c>
      <c r="I446" s="20">
        <f t="shared" si="102"/>
        <v>3</v>
      </c>
      <c r="J446" s="21">
        <f t="shared" si="103"/>
        <v>0</v>
      </c>
    </row>
    <row r="447" spans="1:10" x14ac:dyDescent="0.25">
      <c r="A447" s="158" t="s">
        <v>263</v>
      </c>
      <c r="B447" s="65">
        <v>1</v>
      </c>
      <c r="C447" s="66">
        <v>1</v>
      </c>
      <c r="D447" s="65">
        <v>2</v>
      </c>
      <c r="E447" s="66">
        <v>4</v>
      </c>
      <c r="F447" s="67"/>
      <c r="G447" s="65">
        <f t="shared" si="100"/>
        <v>0</v>
      </c>
      <c r="H447" s="66">
        <f t="shared" si="101"/>
        <v>-2</v>
      </c>
      <c r="I447" s="20">
        <f t="shared" si="102"/>
        <v>0</v>
      </c>
      <c r="J447" s="21">
        <f t="shared" si="103"/>
        <v>-0.5</v>
      </c>
    </row>
    <row r="448" spans="1:10" x14ac:dyDescent="0.25">
      <c r="A448" s="158" t="s">
        <v>447</v>
      </c>
      <c r="B448" s="65">
        <v>2</v>
      </c>
      <c r="C448" s="66">
        <v>2</v>
      </c>
      <c r="D448" s="65">
        <v>9</v>
      </c>
      <c r="E448" s="66">
        <v>10</v>
      </c>
      <c r="F448" s="67"/>
      <c r="G448" s="65">
        <f t="shared" si="100"/>
        <v>0</v>
      </c>
      <c r="H448" s="66">
        <f t="shared" si="101"/>
        <v>-1</v>
      </c>
      <c r="I448" s="20">
        <f t="shared" si="102"/>
        <v>0</v>
      </c>
      <c r="J448" s="21">
        <f t="shared" si="103"/>
        <v>-0.1</v>
      </c>
    </row>
    <row r="449" spans="1:10" x14ac:dyDescent="0.25">
      <c r="A449" s="158" t="s">
        <v>272</v>
      </c>
      <c r="B449" s="65">
        <v>1</v>
      </c>
      <c r="C449" s="66">
        <v>0</v>
      </c>
      <c r="D449" s="65">
        <v>1</v>
      </c>
      <c r="E449" s="66">
        <v>0</v>
      </c>
      <c r="F449" s="67"/>
      <c r="G449" s="65">
        <f t="shared" si="100"/>
        <v>1</v>
      </c>
      <c r="H449" s="66">
        <f t="shared" si="101"/>
        <v>1</v>
      </c>
      <c r="I449" s="20" t="str">
        <f t="shared" si="102"/>
        <v>-</v>
      </c>
      <c r="J449" s="21" t="str">
        <f t="shared" si="103"/>
        <v>-</v>
      </c>
    </row>
    <row r="450" spans="1:10" x14ac:dyDescent="0.25">
      <c r="A450" s="158" t="s">
        <v>264</v>
      </c>
      <c r="B450" s="65">
        <v>1</v>
      </c>
      <c r="C450" s="66">
        <v>0</v>
      </c>
      <c r="D450" s="65">
        <v>3</v>
      </c>
      <c r="E450" s="66">
        <v>1</v>
      </c>
      <c r="F450" s="67"/>
      <c r="G450" s="65">
        <f t="shared" si="100"/>
        <v>1</v>
      </c>
      <c r="H450" s="66">
        <f t="shared" si="101"/>
        <v>2</v>
      </c>
      <c r="I450" s="20" t="str">
        <f t="shared" si="102"/>
        <v>-</v>
      </c>
      <c r="J450" s="21">
        <f t="shared" si="103"/>
        <v>2</v>
      </c>
    </row>
    <row r="451" spans="1:10" x14ac:dyDescent="0.25">
      <c r="A451" s="158" t="s">
        <v>492</v>
      </c>
      <c r="B451" s="65">
        <v>1</v>
      </c>
      <c r="C451" s="66">
        <v>0</v>
      </c>
      <c r="D451" s="65">
        <v>21</v>
      </c>
      <c r="E451" s="66">
        <v>9</v>
      </c>
      <c r="F451" s="67"/>
      <c r="G451" s="65">
        <f t="shared" si="100"/>
        <v>1</v>
      </c>
      <c r="H451" s="66">
        <f t="shared" si="101"/>
        <v>12</v>
      </c>
      <c r="I451" s="20" t="str">
        <f t="shared" si="102"/>
        <v>-</v>
      </c>
      <c r="J451" s="21">
        <f t="shared" si="103"/>
        <v>1.3333333333333333</v>
      </c>
    </row>
    <row r="452" spans="1:10" x14ac:dyDescent="0.25">
      <c r="A452" s="158" t="s">
        <v>444</v>
      </c>
      <c r="B452" s="65">
        <v>0</v>
      </c>
      <c r="C452" s="66">
        <v>0</v>
      </c>
      <c r="D452" s="65">
        <v>0</v>
      </c>
      <c r="E452" s="66">
        <v>3</v>
      </c>
      <c r="F452" s="67"/>
      <c r="G452" s="65">
        <f t="shared" si="100"/>
        <v>0</v>
      </c>
      <c r="H452" s="66">
        <f t="shared" si="101"/>
        <v>-3</v>
      </c>
      <c r="I452" s="20" t="str">
        <f t="shared" si="102"/>
        <v>-</v>
      </c>
      <c r="J452" s="21">
        <f t="shared" si="103"/>
        <v>-1</v>
      </c>
    </row>
    <row r="453" spans="1:10" x14ac:dyDescent="0.25">
      <c r="A453" s="158" t="s">
        <v>215</v>
      </c>
      <c r="B453" s="65">
        <v>9</v>
      </c>
      <c r="C453" s="66">
        <v>6</v>
      </c>
      <c r="D453" s="65">
        <v>67</v>
      </c>
      <c r="E453" s="66">
        <v>69</v>
      </c>
      <c r="F453" s="67"/>
      <c r="G453" s="65">
        <f t="shared" si="100"/>
        <v>3</v>
      </c>
      <c r="H453" s="66">
        <f t="shared" si="101"/>
        <v>-2</v>
      </c>
      <c r="I453" s="20">
        <f t="shared" si="102"/>
        <v>0.5</v>
      </c>
      <c r="J453" s="21">
        <f t="shared" si="103"/>
        <v>-2.8985507246376812E-2</v>
      </c>
    </row>
    <row r="454" spans="1:10" x14ac:dyDescent="0.25">
      <c r="A454" s="158" t="s">
        <v>265</v>
      </c>
      <c r="B454" s="65">
        <v>1</v>
      </c>
      <c r="C454" s="66">
        <v>4</v>
      </c>
      <c r="D454" s="65">
        <v>15</v>
      </c>
      <c r="E454" s="66">
        <v>12</v>
      </c>
      <c r="F454" s="67"/>
      <c r="G454" s="65">
        <f t="shared" si="100"/>
        <v>-3</v>
      </c>
      <c r="H454" s="66">
        <f t="shared" si="101"/>
        <v>3</v>
      </c>
      <c r="I454" s="20">
        <f t="shared" si="102"/>
        <v>-0.75</v>
      </c>
      <c r="J454" s="21">
        <f t="shared" si="103"/>
        <v>0.25</v>
      </c>
    </row>
    <row r="455" spans="1:10" x14ac:dyDescent="0.25">
      <c r="A455" s="158" t="s">
        <v>221</v>
      </c>
      <c r="B455" s="65">
        <v>1</v>
      </c>
      <c r="C455" s="66">
        <v>1</v>
      </c>
      <c r="D455" s="65">
        <v>15</v>
      </c>
      <c r="E455" s="66">
        <v>5</v>
      </c>
      <c r="F455" s="67"/>
      <c r="G455" s="65">
        <f t="shared" si="100"/>
        <v>0</v>
      </c>
      <c r="H455" s="66">
        <f t="shared" si="101"/>
        <v>10</v>
      </c>
      <c r="I455" s="20">
        <f t="shared" si="102"/>
        <v>0</v>
      </c>
      <c r="J455" s="21">
        <f t="shared" si="103"/>
        <v>2</v>
      </c>
    </row>
    <row r="456" spans="1:10" x14ac:dyDescent="0.25">
      <c r="A456" s="158" t="s">
        <v>404</v>
      </c>
      <c r="B456" s="65">
        <v>1</v>
      </c>
      <c r="C456" s="66">
        <v>1</v>
      </c>
      <c r="D456" s="65">
        <v>7</v>
      </c>
      <c r="E456" s="66">
        <v>3</v>
      </c>
      <c r="F456" s="67"/>
      <c r="G456" s="65">
        <f t="shared" si="100"/>
        <v>0</v>
      </c>
      <c r="H456" s="66">
        <f t="shared" si="101"/>
        <v>4</v>
      </c>
      <c r="I456" s="20">
        <f t="shared" si="102"/>
        <v>0</v>
      </c>
      <c r="J456" s="21">
        <f t="shared" si="103"/>
        <v>1.3333333333333333</v>
      </c>
    </row>
    <row r="457" spans="1:10" x14ac:dyDescent="0.25">
      <c r="A457" s="158" t="s">
        <v>186</v>
      </c>
      <c r="B457" s="65">
        <v>1</v>
      </c>
      <c r="C457" s="66">
        <v>4</v>
      </c>
      <c r="D457" s="65">
        <v>20</v>
      </c>
      <c r="E457" s="66">
        <v>47</v>
      </c>
      <c r="F457" s="67"/>
      <c r="G457" s="65">
        <f t="shared" si="100"/>
        <v>-3</v>
      </c>
      <c r="H457" s="66">
        <f t="shared" si="101"/>
        <v>-27</v>
      </c>
      <c r="I457" s="20">
        <f t="shared" si="102"/>
        <v>-0.75</v>
      </c>
      <c r="J457" s="21">
        <f t="shared" si="103"/>
        <v>-0.57446808510638303</v>
      </c>
    </row>
    <row r="458" spans="1:10" x14ac:dyDescent="0.25">
      <c r="A458" s="158" t="s">
        <v>304</v>
      </c>
      <c r="B458" s="65">
        <v>14</v>
      </c>
      <c r="C458" s="66">
        <v>12</v>
      </c>
      <c r="D458" s="65">
        <v>86</v>
      </c>
      <c r="E458" s="66">
        <v>144</v>
      </c>
      <c r="F458" s="67"/>
      <c r="G458" s="65">
        <f t="shared" si="100"/>
        <v>2</v>
      </c>
      <c r="H458" s="66">
        <f t="shared" si="101"/>
        <v>-58</v>
      </c>
      <c r="I458" s="20">
        <f t="shared" si="102"/>
        <v>0.16666666666666666</v>
      </c>
      <c r="J458" s="21">
        <f t="shared" si="103"/>
        <v>-0.40277777777777779</v>
      </c>
    </row>
    <row r="459" spans="1:10" x14ac:dyDescent="0.25">
      <c r="A459" s="158" t="s">
        <v>364</v>
      </c>
      <c r="B459" s="65">
        <v>28</v>
      </c>
      <c r="C459" s="66">
        <v>9</v>
      </c>
      <c r="D459" s="65">
        <v>194</v>
      </c>
      <c r="E459" s="66">
        <v>52</v>
      </c>
      <c r="F459" s="67"/>
      <c r="G459" s="65">
        <f t="shared" si="100"/>
        <v>19</v>
      </c>
      <c r="H459" s="66">
        <f t="shared" si="101"/>
        <v>142</v>
      </c>
      <c r="I459" s="20">
        <f t="shared" si="102"/>
        <v>2.1111111111111112</v>
      </c>
      <c r="J459" s="21">
        <f t="shared" si="103"/>
        <v>2.7307692307692308</v>
      </c>
    </row>
    <row r="460" spans="1:10" x14ac:dyDescent="0.25">
      <c r="A460" s="158" t="s">
        <v>405</v>
      </c>
      <c r="B460" s="65">
        <v>9</v>
      </c>
      <c r="C460" s="66">
        <v>14</v>
      </c>
      <c r="D460" s="65">
        <v>130</v>
      </c>
      <c r="E460" s="66">
        <v>54</v>
      </c>
      <c r="F460" s="67"/>
      <c r="G460" s="65">
        <f t="shared" si="100"/>
        <v>-5</v>
      </c>
      <c r="H460" s="66">
        <f t="shared" si="101"/>
        <v>76</v>
      </c>
      <c r="I460" s="20">
        <f t="shared" si="102"/>
        <v>-0.35714285714285715</v>
      </c>
      <c r="J460" s="21">
        <f t="shared" si="103"/>
        <v>1.4074074074074074</v>
      </c>
    </row>
    <row r="461" spans="1:10" x14ac:dyDescent="0.25">
      <c r="A461" s="158" t="s">
        <v>428</v>
      </c>
      <c r="B461" s="65">
        <v>4</v>
      </c>
      <c r="C461" s="66">
        <v>0</v>
      </c>
      <c r="D461" s="65">
        <v>24</v>
      </c>
      <c r="E461" s="66">
        <v>16</v>
      </c>
      <c r="F461" s="67"/>
      <c r="G461" s="65">
        <f t="shared" si="100"/>
        <v>4</v>
      </c>
      <c r="H461" s="66">
        <f t="shared" si="101"/>
        <v>8</v>
      </c>
      <c r="I461" s="20" t="str">
        <f t="shared" si="102"/>
        <v>-</v>
      </c>
      <c r="J461" s="21">
        <f t="shared" si="103"/>
        <v>0.5</v>
      </c>
    </row>
    <row r="462" spans="1:10" x14ac:dyDescent="0.25">
      <c r="A462" s="158" t="s">
        <v>457</v>
      </c>
      <c r="B462" s="65">
        <v>3</v>
      </c>
      <c r="C462" s="66">
        <v>7</v>
      </c>
      <c r="D462" s="65">
        <v>7</v>
      </c>
      <c r="E462" s="66">
        <v>23</v>
      </c>
      <c r="F462" s="67"/>
      <c r="G462" s="65">
        <f t="shared" si="100"/>
        <v>-4</v>
      </c>
      <c r="H462" s="66">
        <f t="shared" si="101"/>
        <v>-16</v>
      </c>
      <c r="I462" s="20">
        <f t="shared" si="102"/>
        <v>-0.5714285714285714</v>
      </c>
      <c r="J462" s="21">
        <f t="shared" si="103"/>
        <v>-0.69565217391304346</v>
      </c>
    </row>
    <row r="463" spans="1:10" x14ac:dyDescent="0.25">
      <c r="A463" s="158" t="s">
        <v>327</v>
      </c>
      <c r="B463" s="65">
        <v>20</v>
      </c>
      <c r="C463" s="66">
        <v>26</v>
      </c>
      <c r="D463" s="65">
        <v>147</v>
      </c>
      <c r="E463" s="66">
        <v>68</v>
      </c>
      <c r="F463" s="67"/>
      <c r="G463" s="65">
        <f t="shared" si="100"/>
        <v>-6</v>
      </c>
      <c r="H463" s="66">
        <f t="shared" si="101"/>
        <v>79</v>
      </c>
      <c r="I463" s="20">
        <f t="shared" si="102"/>
        <v>-0.23076923076923078</v>
      </c>
      <c r="J463" s="21">
        <f t="shared" si="103"/>
        <v>1.161764705882353</v>
      </c>
    </row>
    <row r="464" spans="1:10" s="160" customFormat="1" ht="13" x14ac:dyDescent="0.3">
      <c r="A464" s="178" t="s">
        <v>595</v>
      </c>
      <c r="B464" s="71">
        <v>122</v>
      </c>
      <c r="C464" s="72">
        <v>98</v>
      </c>
      <c r="D464" s="71">
        <v>836</v>
      </c>
      <c r="E464" s="72">
        <v>608</v>
      </c>
      <c r="F464" s="73"/>
      <c r="G464" s="71">
        <f t="shared" si="100"/>
        <v>24</v>
      </c>
      <c r="H464" s="72">
        <f t="shared" si="101"/>
        <v>228</v>
      </c>
      <c r="I464" s="37">
        <f t="shared" si="102"/>
        <v>0.24489795918367346</v>
      </c>
      <c r="J464" s="38">
        <f t="shared" si="103"/>
        <v>0.375</v>
      </c>
    </row>
    <row r="465" spans="1:10" x14ac:dyDescent="0.25">
      <c r="A465" s="177"/>
      <c r="B465" s="143"/>
      <c r="C465" s="144"/>
      <c r="D465" s="143"/>
      <c r="E465" s="144"/>
      <c r="F465" s="145"/>
      <c r="G465" s="143"/>
      <c r="H465" s="144"/>
      <c r="I465" s="151"/>
      <c r="J465" s="152"/>
    </row>
    <row r="466" spans="1:10" s="139" customFormat="1" ht="13" x14ac:dyDescent="0.3">
      <c r="A466" s="159" t="s">
        <v>80</v>
      </c>
      <c r="B466" s="65"/>
      <c r="C466" s="66"/>
      <c r="D466" s="65"/>
      <c r="E466" s="66"/>
      <c r="F466" s="67"/>
      <c r="G466" s="65"/>
      <c r="H466" s="66"/>
      <c r="I466" s="20"/>
      <c r="J466" s="21"/>
    </row>
    <row r="467" spans="1:10" x14ac:dyDescent="0.25">
      <c r="A467" s="158" t="s">
        <v>340</v>
      </c>
      <c r="B467" s="65">
        <v>2</v>
      </c>
      <c r="C467" s="66">
        <v>0</v>
      </c>
      <c r="D467" s="65">
        <v>44</v>
      </c>
      <c r="E467" s="66">
        <v>0</v>
      </c>
      <c r="F467" s="67"/>
      <c r="G467" s="65">
        <f t="shared" ref="G467:G473" si="104">B467-C467</f>
        <v>2</v>
      </c>
      <c r="H467" s="66">
        <f t="shared" ref="H467:H473" si="105">D467-E467</f>
        <v>44</v>
      </c>
      <c r="I467" s="20" t="str">
        <f t="shared" ref="I467:I473" si="106">IF(C467=0, "-", IF(G467/C467&lt;10, G467/C467, "&gt;999%"))</f>
        <v>-</v>
      </c>
      <c r="J467" s="21" t="str">
        <f t="shared" ref="J467:J473" si="107">IF(E467=0, "-", IF(H467/E467&lt;10, H467/E467, "&gt;999%"))</f>
        <v>-</v>
      </c>
    </row>
    <row r="468" spans="1:10" x14ac:dyDescent="0.25">
      <c r="A468" s="158" t="s">
        <v>238</v>
      </c>
      <c r="B468" s="65">
        <v>0</v>
      </c>
      <c r="C468" s="66">
        <v>0</v>
      </c>
      <c r="D468" s="65">
        <v>1</v>
      </c>
      <c r="E468" s="66">
        <v>4</v>
      </c>
      <c r="F468" s="67"/>
      <c r="G468" s="65">
        <f t="shared" si="104"/>
        <v>0</v>
      </c>
      <c r="H468" s="66">
        <f t="shared" si="105"/>
        <v>-3</v>
      </c>
      <c r="I468" s="20" t="str">
        <f t="shared" si="106"/>
        <v>-</v>
      </c>
      <c r="J468" s="21">
        <f t="shared" si="107"/>
        <v>-0.75</v>
      </c>
    </row>
    <row r="469" spans="1:10" x14ac:dyDescent="0.25">
      <c r="A469" s="158" t="s">
        <v>239</v>
      </c>
      <c r="B469" s="65">
        <v>0</v>
      </c>
      <c r="C469" s="66">
        <v>0</v>
      </c>
      <c r="D469" s="65">
        <v>4</v>
      </c>
      <c r="E469" s="66">
        <v>4</v>
      </c>
      <c r="F469" s="67"/>
      <c r="G469" s="65">
        <f t="shared" si="104"/>
        <v>0</v>
      </c>
      <c r="H469" s="66">
        <f t="shared" si="105"/>
        <v>0</v>
      </c>
      <c r="I469" s="20" t="str">
        <f t="shared" si="106"/>
        <v>-</v>
      </c>
      <c r="J469" s="21">
        <f t="shared" si="107"/>
        <v>0</v>
      </c>
    </row>
    <row r="470" spans="1:10" x14ac:dyDescent="0.25">
      <c r="A470" s="158" t="s">
        <v>341</v>
      </c>
      <c r="B470" s="65">
        <v>20</v>
      </c>
      <c r="C470" s="66">
        <v>10</v>
      </c>
      <c r="D470" s="65">
        <v>173</v>
      </c>
      <c r="E470" s="66">
        <v>105</v>
      </c>
      <c r="F470" s="67"/>
      <c r="G470" s="65">
        <f t="shared" si="104"/>
        <v>10</v>
      </c>
      <c r="H470" s="66">
        <f t="shared" si="105"/>
        <v>68</v>
      </c>
      <c r="I470" s="20">
        <f t="shared" si="106"/>
        <v>1</v>
      </c>
      <c r="J470" s="21">
        <f t="shared" si="107"/>
        <v>0.64761904761904765</v>
      </c>
    </row>
    <row r="471" spans="1:10" x14ac:dyDescent="0.25">
      <c r="A471" s="158" t="s">
        <v>385</v>
      </c>
      <c r="B471" s="65">
        <v>4</v>
      </c>
      <c r="C471" s="66">
        <v>9</v>
      </c>
      <c r="D471" s="65">
        <v>48</v>
      </c>
      <c r="E471" s="66">
        <v>63</v>
      </c>
      <c r="F471" s="67"/>
      <c r="G471" s="65">
        <f t="shared" si="104"/>
        <v>-5</v>
      </c>
      <c r="H471" s="66">
        <f t="shared" si="105"/>
        <v>-15</v>
      </c>
      <c r="I471" s="20">
        <f t="shared" si="106"/>
        <v>-0.55555555555555558</v>
      </c>
      <c r="J471" s="21">
        <f t="shared" si="107"/>
        <v>-0.23809523809523808</v>
      </c>
    </row>
    <row r="472" spans="1:10" x14ac:dyDescent="0.25">
      <c r="A472" s="158" t="s">
        <v>429</v>
      </c>
      <c r="B472" s="65">
        <v>1</v>
      </c>
      <c r="C472" s="66">
        <v>4</v>
      </c>
      <c r="D472" s="65">
        <v>22</v>
      </c>
      <c r="E472" s="66">
        <v>24</v>
      </c>
      <c r="F472" s="67"/>
      <c r="G472" s="65">
        <f t="shared" si="104"/>
        <v>-3</v>
      </c>
      <c r="H472" s="66">
        <f t="shared" si="105"/>
        <v>-2</v>
      </c>
      <c r="I472" s="20">
        <f t="shared" si="106"/>
        <v>-0.75</v>
      </c>
      <c r="J472" s="21">
        <f t="shared" si="107"/>
        <v>-8.3333333333333329E-2</v>
      </c>
    </row>
    <row r="473" spans="1:10" s="160" customFormat="1" ht="13" x14ac:dyDescent="0.3">
      <c r="A473" s="165" t="s">
        <v>596</v>
      </c>
      <c r="B473" s="166">
        <v>27</v>
      </c>
      <c r="C473" s="167">
        <v>23</v>
      </c>
      <c r="D473" s="166">
        <v>292</v>
      </c>
      <c r="E473" s="167">
        <v>200</v>
      </c>
      <c r="F473" s="168"/>
      <c r="G473" s="166">
        <f t="shared" si="104"/>
        <v>4</v>
      </c>
      <c r="H473" s="167">
        <f t="shared" si="105"/>
        <v>92</v>
      </c>
      <c r="I473" s="169">
        <f t="shared" si="106"/>
        <v>0.17391304347826086</v>
      </c>
      <c r="J473" s="170">
        <f t="shared" si="107"/>
        <v>0.46</v>
      </c>
    </row>
    <row r="474" spans="1:10" x14ac:dyDescent="0.25">
      <c r="A474" s="171"/>
      <c r="B474" s="172"/>
      <c r="C474" s="173"/>
      <c r="D474" s="172"/>
      <c r="E474" s="173"/>
      <c r="F474" s="174"/>
      <c r="G474" s="172"/>
      <c r="H474" s="173"/>
      <c r="I474" s="175"/>
      <c r="J474" s="176"/>
    </row>
    <row r="475" spans="1:10" ht="13" x14ac:dyDescent="0.3">
      <c r="A475" s="27" t="s">
        <v>16</v>
      </c>
      <c r="B475" s="71">
        <f>SUM(B7:B474)/2</f>
        <v>1806</v>
      </c>
      <c r="C475" s="77">
        <f>SUM(C7:C474)/2</f>
        <v>1498</v>
      </c>
      <c r="D475" s="71">
        <f>SUM(D7:D474)/2</f>
        <v>14011</v>
      </c>
      <c r="E475" s="77">
        <f>SUM(E7:E474)/2</f>
        <v>12228</v>
      </c>
      <c r="F475" s="73"/>
      <c r="G475" s="71">
        <f>B475-C475</f>
        <v>308</v>
      </c>
      <c r="H475" s="72">
        <f>D475-E475</f>
        <v>1783</v>
      </c>
      <c r="I475" s="37">
        <f>IF(C475=0, 0, G475/C475)</f>
        <v>0.20560747663551401</v>
      </c>
      <c r="J475" s="38">
        <f>IF(E475=0, 0, H475/E475)</f>
        <v>0.14581288845273144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6" max="16383" man="1"/>
    <brk id="123" max="16383" man="1"/>
    <brk id="183" max="16383" man="1"/>
    <brk id="243" max="16383" man="1"/>
    <brk id="300" max="16383" man="1"/>
    <brk id="353" max="16383" man="1"/>
    <brk id="4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5" x14ac:dyDescent="0.25"/>
  <cols>
    <col min="1" max="1" width="19.9062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92</v>
      </c>
      <c r="B7" s="65">
        <v>432</v>
      </c>
      <c r="C7" s="66">
        <v>329</v>
      </c>
      <c r="D7" s="65">
        <v>3513</v>
      </c>
      <c r="E7" s="66">
        <v>3127</v>
      </c>
      <c r="F7" s="67"/>
      <c r="G7" s="65">
        <f>B7-C7</f>
        <v>103</v>
      </c>
      <c r="H7" s="66">
        <f>D7-E7</f>
        <v>386</v>
      </c>
      <c r="I7" s="28">
        <f>IF(C7=0, "-", IF(G7/C7&lt;10, G7/C7*100, "&gt;999"))</f>
        <v>31.306990881458969</v>
      </c>
      <c r="J7" s="29">
        <f>IF(E7=0, "-", IF(H7/E7&lt;10, H7/E7*100, "&gt;999"))</f>
        <v>12.344099776143267</v>
      </c>
    </row>
    <row r="8" spans="1:10" x14ac:dyDescent="0.25">
      <c r="A8" s="7" t="s">
        <v>101</v>
      </c>
      <c r="B8" s="65">
        <v>1136</v>
      </c>
      <c r="C8" s="66">
        <v>888</v>
      </c>
      <c r="D8" s="65">
        <v>8652</v>
      </c>
      <c r="E8" s="66">
        <v>6864</v>
      </c>
      <c r="F8" s="67"/>
      <c r="G8" s="65">
        <f>B8-C8</f>
        <v>248</v>
      </c>
      <c r="H8" s="66">
        <f>D8-E8</f>
        <v>1788</v>
      </c>
      <c r="I8" s="28">
        <f>IF(C8=0, "-", IF(G8/C8&lt;10, G8/C8*100, "&gt;999"))</f>
        <v>27.927927927927925</v>
      </c>
      <c r="J8" s="29">
        <f>IF(E8=0, "-", IF(H8/E8&lt;10, H8/E8*100, "&gt;999"))</f>
        <v>26.048951048951047</v>
      </c>
    </row>
    <row r="9" spans="1:10" x14ac:dyDescent="0.25">
      <c r="A9" s="7" t="s">
        <v>107</v>
      </c>
      <c r="B9" s="65">
        <v>221</v>
      </c>
      <c r="C9" s="66">
        <v>264</v>
      </c>
      <c r="D9" s="65">
        <v>1710</v>
      </c>
      <c r="E9" s="66">
        <v>2102</v>
      </c>
      <c r="F9" s="67"/>
      <c r="G9" s="65">
        <f>B9-C9</f>
        <v>-43</v>
      </c>
      <c r="H9" s="66">
        <f>D9-E9</f>
        <v>-392</v>
      </c>
      <c r="I9" s="28">
        <f>IF(C9=0, "-", IF(G9/C9&lt;10, G9/C9*100, "&gt;999"))</f>
        <v>-16.287878787878789</v>
      </c>
      <c r="J9" s="29">
        <f>IF(E9=0, "-", IF(H9/E9&lt;10, H9/E9*100, "&gt;999"))</f>
        <v>-18.648905803996193</v>
      </c>
    </row>
    <row r="10" spans="1:10" x14ac:dyDescent="0.25">
      <c r="A10" s="7" t="s">
        <v>108</v>
      </c>
      <c r="B10" s="65">
        <v>17</v>
      </c>
      <c r="C10" s="66">
        <v>17</v>
      </c>
      <c r="D10" s="65">
        <v>136</v>
      </c>
      <c r="E10" s="66">
        <v>135</v>
      </c>
      <c r="F10" s="67"/>
      <c r="G10" s="65">
        <f>B10-C10</f>
        <v>0</v>
      </c>
      <c r="H10" s="66">
        <f>D10-E10</f>
        <v>1</v>
      </c>
      <c r="I10" s="28">
        <f>IF(C10=0, "-", IF(G10/C10&lt;10, G10/C10*100, "&gt;999"))</f>
        <v>0</v>
      </c>
      <c r="J10" s="29">
        <f>IF(E10=0, "-", IF(H10/E10&lt;10, H10/E10*100, "&gt;999"))</f>
        <v>0.74074074074074081</v>
      </c>
    </row>
    <row r="11" spans="1:10" s="43" customFormat="1" ht="13" x14ac:dyDescent="0.3">
      <c r="A11" s="27" t="s">
        <v>0</v>
      </c>
      <c r="B11" s="71">
        <f>SUM(B7:B10)</f>
        <v>1806</v>
      </c>
      <c r="C11" s="72">
        <f>SUM(C7:C10)</f>
        <v>1498</v>
      </c>
      <c r="D11" s="71">
        <f>SUM(D7:D10)</f>
        <v>14011</v>
      </c>
      <c r="E11" s="72">
        <f>SUM(E7:E10)</f>
        <v>12228</v>
      </c>
      <c r="F11" s="73"/>
      <c r="G11" s="71">
        <f>B11-C11</f>
        <v>308</v>
      </c>
      <c r="H11" s="72">
        <f>D11-E11</f>
        <v>1783</v>
      </c>
      <c r="I11" s="44">
        <f>IF(C11=0, 0, G11/C11*100)</f>
        <v>20.5607476635514</v>
      </c>
      <c r="J11" s="45">
        <f>IF(E11=0, 0, H11/E11*100)</f>
        <v>14.581288845273143</v>
      </c>
    </row>
    <row r="13" spans="1:10" ht="13" x14ac:dyDescent="0.3">
      <c r="A13" s="3"/>
      <c r="B13" s="196" t="s">
        <v>1</v>
      </c>
      <c r="C13" s="197"/>
      <c r="D13" s="196" t="s">
        <v>2</v>
      </c>
      <c r="E13" s="197"/>
      <c r="F13" s="59"/>
      <c r="G13" s="196" t="s">
        <v>3</v>
      </c>
      <c r="H13" s="200"/>
      <c r="I13" s="200"/>
      <c r="J13" s="197"/>
    </row>
    <row r="14" spans="1:10" x14ac:dyDescent="0.25">
      <c r="A14" s="7" t="s">
        <v>93</v>
      </c>
      <c r="B14" s="65">
        <v>26</v>
      </c>
      <c r="C14" s="66">
        <v>12</v>
      </c>
      <c r="D14" s="65">
        <v>140</v>
      </c>
      <c r="E14" s="66">
        <v>95</v>
      </c>
      <c r="F14" s="67"/>
      <c r="G14" s="65">
        <f t="shared" ref="G14:G34" si="0">B14-C14</f>
        <v>14</v>
      </c>
      <c r="H14" s="66">
        <f t="shared" ref="H14:H34" si="1">D14-E14</f>
        <v>45</v>
      </c>
      <c r="I14" s="28">
        <f t="shared" ref="I14:I33" si="2">IF(C14=0, "-", IF(G14/C14&lt;10, G14/C14*100, "&gt;999"))</f>
        <v>116.66666666666667</v>
      </c>
      <c r="J14" s="29">
        <f t="shared" ref="J14:J33" si="3">IF(E14=0, "-", IF(H14/E14&lt;10, H14/E14*100, "&gt;999"))</f>
        <v>47.368421052631575</v>
      </c>
    </row>
    <row r="15" spans="1:10" x14ac:dyDescent="0.25">
      <c r="A15" s="7" t="s">
        <v>94</v>
      </c>
      <c r="B15" s="65">
        <v>30</v>
      </c>
      <c r="C15" s="66">
        <v>47</v>
      </c>
      <c r="D15" s="65">
        <v>523</v>
      </c>
      <c r="E15" s="66">
        <v>576</v>
      </c>
      <c r="F15" s="67"/>
      <c r="G15" s="65">
        <f t="shared" si="0"/>
        <v>-17</v>
      </c>
      <c r="H15" s="66">
        <f t="shared" si="1"/>
        <v>-53</v>
      </c>
      <c r="I15" s="28">
        <f t="shared" si="2"/>
        <v>-36.170212765957451</v>
      </c>
      <c r="J15" s="29">
        <f t="shared" si="3"/>
        <v>-9.2013888888888893</v>
      </c>
    </row>
    <row r="16" spans="1:10" x14ac:dyDescent="0.25">
      <c r="A16" s="7" t="s">
        <v>95</v>
      </c>
      <c r="B16" s="65">
        <v>188</v>
      </c>
      <c r="C16" s="66">
        <v>120</v>
      </c>
      <c r="D16" s="65">
        <v>1270</v>
      </c>
      <c r="E16" s="66">
        <v>1338</v>
      </c>
      <c r="F16" s="67"/>
      <c r="G16" s="65">
        <f t="shared" si="0"/>
        <v>68</v>
      </c>
      <c r="H16" s="66">
        <f t="shared" si="1"/>
        <v>-68</v>
      </c>
      <c r="I16" s="28">
        <f t="shared" si="2"/>
        <v>56.666666666666664</v>
      </c>
      <c r="J16" s="29">
        <f t="shared" si="3"/>
        <v>-5.0822122571001493</v>
      </c>
    </row>
    <row r="17" spans="1:10" x14ac:dyDescent="0.25">
      <c r="A17" s="7" t="s">
        <v>96</v>
      </c>
      <c r="B17" s="65">
        <v>131</v>
      </c>
      <c r="C17" s="66">
        <v>114</v>
      </c>
      <c r="D17" s="65">
        <v>1139</v>
      </c>
      <c r="E17" s="66">
        <v>790</v>
      </c>
      <c r="F17" s="67"/>
      <c r="G17" s="65">
        <f t="shared" si="0"/>
        <v>17</v>
      </c>
      <c r="H17" s="66">
        <f t="shared" si="1"/>
        <v>349</v>
      </c>
      <c r="I17" s="28">
        <f t="shared" si="2"/>
        <v>14.912280701754385</v>
      </c>
      <c r="J17" s="29">
        <f t="shared" si="3"/>
        <v>44.177215189873422</v>
      </c>
    </row>
    <row r="18" spans="1:10" x14ac:dyDescent="0.25">
      <c r="A18" s="7" t="s">
        <v>97</v>
      </c>
      <c r="B18" s="65">
        <v>9</v>
      </c>
      <c r="C18" s="66">
        <v>5</v>
      </c>
      <c r="D18" s="65">
        <v>74</v>
      </c>
      <c r="E18" s="66">
        <v>92</v>
      </c>
      <c r="F18" s="67"/>
      <c r="G18" s="65">
        <f t="shared" si="0"/>
        <v>4</v>
      </c>
      <c r="H18" s="66">
        <f t="shared" si="1"/>
        <v>-18</v>
      </c>
      <c r="I18" s="28">
        <f t="shared" si="2"/>
        <v>80</v>
      </c>
      <c r="J18" s="29">
        <f t="shared" si="3"/>
        <v>-19.565217391304348</v>
      </c>
    </row>
    <row r="19" spans="1:10" x14ac:dyDescent="0.25">
      <c r="A19" s="7" t="s">
        <v>98</v>
      </c>
      <c r="B19" s="65">
        <v>0</v>
      </c>
      <c r="C19" s="66">
        <v>0</v>
      </c>
      <c r="D19" s="65">
        <v>4</v>
      </c>
      <c r="E19" s="66">
        <v>4</v>
      </c>
      <c r="F19" s="67"/>
      <c r="G19" s="65">
        <f t="shared" si="0"/>
        <v>0</v>
      </c>
      <c r="H19" s="66">
        <f t="shared" si="1"/>
        <v>0</v>
      </c>
      <c r="I19" s="28" t="str">
        <f t="shared" si="2"/>
        <v>-</v>
      </c>
      <c r="J19" s="29">
        <f t="shared" si="3"/>
        <v>0</v>
      </c>
    </row>
    <row r="20" spans="1:10" x14ac:dyDescent="0.25">
      <c r="A20" s="7" t="s">
        <v>99</v>
      </c>
      <c r="B20" s="65">
        <v>26</v>
      </c>
      <c r="C20" s="66">
        <v>18</v>
      </c>
      <c r="D20" s="65">
        <v>198</v>
      </c>
      <c r="E20" s="66">
        <v>132</v>
      </c>
      <c r="F20" s="67"/>
      <c r="G20" s="65">
        <f t="shared" si="0"/>
        <v>8</v>
      </c>
      <c r="H20" s="66">
        <f t="shared" si="1"/>
        <v>66</v>
      </c>
      <c r="I20" s="28">
        <f t="shared" si="2"/>
        <v>44.444444444444443</v>
      </c>
      <c r="J20" s="29">
        <f t="shared" si="3"/>
        <v>50</v>
      </c>
    </row>
    <row r="21" spans="1:10" x14ac:dyDescent="0.25">
      <c r="A21" s="7" t="s">
        <v>100</v>
      </c>
      <c r="B21" s="65">
        <v>22</v>
      </c>
      <c r="C21" s="66">
        <v>13</v>
      </c>
      <c r="D21" s="65">
        <v>165</v>
      </c>
      <c r="E21" s="66">
        <v>100</v>
      </c>
      <c r="F21" s="67"/>
      <c r="G21" s="65">
        <f t="shared" si="0"/>
        <v>9</v>
      </c>
      <c r="H21" s="66">
        <f t="shared" si="1"/>
        <v>65</v>
      </c>
      <c r="I21" s="28">
        <f t="shared" si="2"/>
        <v>69.230769230769226</v>
      </c>
      <c r="J21" s="29">
        <f t="shared" si="3"/>
        <v>65</v>
      </c>
    </row>
    <row r="22" spans="1:10" x14ac:dyDescent="0.25">
      <c r="A22" s="142" t="s">
        <v>102</v>
      </c>
      <c r="B22" s="143">
        <v>69</v>
      </c>
      <c r="C22" s="144">
        <v>65</v>
      </c>
      <c r="D22" s="143">
        <v>613</v>
      </c>
      <c r="E22" s="144">
        <v>701</v>
      </c>
      <c r="F22" s="145"/>
      <c r="G22" s="143">
        <f t="shared" si="0"/>
        <v>4</v>
      </c>
      <c r="H22" s="144">
        <f t="shared" si="1"/>
        <v>-88</v>
      </c>
      <c r="I22" s="146">
        <f t="shared" si="2"/>
        <v>6.1538461538461542</v>
      </c>
      <c r="J22" s="147">
        <f t="shared" si="3"/>
        <v>-12.553495007132668</v>
      </c>
    </row>
    <row r="23" spans="1:10" x14ac:dyDescent="0.25">
      <c r="A23" s="7" t="s">
        <v>103</v>
      </c>
      <c r="B23" s="65">
        <v>304</v>
      </c>
      <c r="C23" s="66">
        <v>209</v>
      </c>
      <c r="D23" s="65">
        <v>2379</v>
      </c>
      <c r="E23" s="66">
        <v>1808</v>
      </c>
      <c r="F23" s="67"/>
      <c r="G23" s="65">
        <f t="shared" si="0"/>
        <v>95</v>
      </c>
      <c r="H23" s="66">
        <f t="shared" si="1"/>
        <v>571</v>
      </c>
      <c r="I23" s="28">
        <f t="shared" si="2"/>
        <v>45.454545454545453</v>
      </c>
      <c r="J23" s="29">
        <f t="shared" si="3"/>
        <v>31.581858407079643</v>
      </c>
    </row>
    <row r="24" spans="1:10" x14ac:dyDescent="0.25">
      <c r="A24" s="7" t="s">
        <v>104</v>
      </c>
      <c r="B24" s="65">
        <v>552</v>
      </c>
      <c r="C24" s="66">
        <v>441</v>
      </c>
      <c r="D24" s="65">
        <v>3908</v>
      </c>
      <c r="E24" s="66">
        <v>2613</v>
      </c>
      <c r="F24" s="67"/>
      <c r="G24" s="65">
        <f t="shared" si="0"/>
        <v>111</v>
      </c>
      <c r="H24" s="66">
        <f t="shared" si="1"/>
        <v>1295</v>
      </c>
      <c r="I24" s="28">
        <f t="shared" si="2"/>
        <v>25.170068027210885</v>
      </c>
      <c r="J24" s="29">
        <f t="shared" si="3"/>
        <v>49.559892843474934</v>
      </c>
    </row>
    <row r="25" spans="1:10" x14ac:dyDescent="0.25">
      <c r="A25" s="7" t="s">
        <v>105</v>
      </c>
      <c r="B25" s="65">
        <v>183</v>
      </c>
      <c r="C25" s="66">
        <v>158</v>
      </c>
      <c r="D25" s="65">
        <v>1584</v>
      </c>
      <c r="E25" s="66">
        <v>1605</v>
      </c>
      <c r="F25" s="67"/>
      <c r="G25" s="65">
        <f t="shared" si="0"/>
        <v>25</v>
      </c>
      <c r="H25" s="66">
        <f t="shared" si="1"/>
        <v>-21</v>
      </c>
      <c r="I25" s="28">
        <f t="shared" si="2"/>
        <v>15.822784810126583</v>
      </c>
      <c r="J25" s="29">
        <f t="shared" si="3"/>
        <v>-1.3084112149532712</v>
      </c>
    </row>
    <row r="26" spans="1:10" x14ac:dyDescent="0.25">
      <c r="A26" s="7" t="s">
        <v>106</v>
      </c>
      <c r="B26" s="65">
        <v>28</v>
      </c>
      <c r="C26" s="66">
        <v>15</v>
      </c>
      <c r="D26" s="65">
        <v>168</v>
      </c>
      <c r="E26" s="66">
        <v>137</v>
      </c>
      <c r="F26" s="67"/>
      <c r="G26" s="65">
        <f t="shared" si="0"/>
        <v>13</v>
      </c>
      <c r="H26" s="66">
        <f t="shared" si="1"/>
        <v>31</v>
      </c>
      <c r="I26" s="28">
        <f t="shared" si="2"/>
        <v>86.666666666666671</v>
      </c>
      <c r="J26" s="29">
        <f t="shared" si="3"/>
        <v>22.627737226277372</v>
      </c>
    </row>
    <row r="27" spans="1:10" x14ac:dyDescent="0.25">
      <c r="A27" s="142" t="s">
        <v>109</v>
      </c>
      <c r="B27" s="143">
        <v>0</v>
      </c>
      <c r="C27" s="144">
        <v>1</v>
      </c>
      <c r="D27" s="143">
        <v>16</v>
      </c>
      <c r="E27" s="144">
        <v>16</v>
      </c>
      <c r="F27" s="145"/>
      <c r="G27" s="143">
        <f t="shared" si="0"/>
        <v>-1</v>
      </c>
      <c r="H27" s="144">
        <f t="shared" si="1"/>
        <v>0</v>
      </c>
      <c r="I27" s="146">
        <f t="shared" si="2"/>
        <v>-100</v>
      </c>
      <c r="J27" s="147">
        <f t="shared" si="3"/>
        <v>0</v>
      </c>
    </row>
    <row r="28" spans="1:10" x14ac:dyDescent="0.25">
      <c r="A28" s="7" t="s">
        <v>110</v>
      </c>
      <c r="B28" s="65">
        <v>2</v>
      </c>
      <c r="C28" s="66">
        <v>2</v>
      </c>
      <c r="D28" s="65">
        <v>14</v>
      </c>
      <c r="E28" s="66">
        <v>18</v>
      </c>
      <c r="F28" s="67"/>
      <c r="G28" s="65">
        <f t="shared" si="0"/>
        <v>0</v>
      </c>
      <c r="H28" s="66">
        <f t="shared" si="1"/>
        <v>-4</v>
      </c>
      <c r="I28" s="28">
        <f t="shared" si="2"/>
        <v>0</v>
      </c>
      <c r="J28" s="29">
        <f t="shared" si="3"/>
        <v>-22.222222222222221</v>
      </c>
    </row>
    <row r="29" spans="1:10" x14ac:dyDescent="0.25">
      <c r="A29" s="7" t="s">
        <v>111</v>
      </c>
      <c r="B29" s="65">
        <v>15</v>
      </c>
      <c r="C29" s="66">
        <v>23</v>
      </c>
      <c r="D29" s="65">
        <v>157</v>
      </c>
      <c r="E29" s="66">
        <v>241</v>
      </c>
      <c r="F29" s="67"/>
      <c r="G29" s="65">
        <f t="shared" si="0"/>
        <v>-8</v>
      </c>
      <c r="H29" s="66">
        <f t="shared" si="1"/>
        <v>-84</v>
      </c>
      <c r="I29" s="28">
        <f t="shared" si="2"/>
        <v>-34.782608695652172</v>
      </c>
      <c r="J29" s="29">
        <f t="shared" si="3"/>
        <v>-34.854771784232362</v>
      </c>
    </row>
    <row r="30" spans="1:10" x14ac:dyDescent="0.25">
      <c r="A30" s="7" t="s">
        <v>112</v>
      </c>
      <c r="B30" s="65">
        <v>21</v>
      </c>
      <c r="C30" s="66">
        <v>40</v>
      </c>
      <c r="D30" s="65">
        <v>182</v>
      </c>
      <c r="E30" s="66">
        <v>289</v>
      </c>
      <c r="F30" s="67"/>
      <c r="G30" s="65">
        <f t="shared" si="0"/>
        <v>-19</v>
      </c>
      <c r="H30" s="66">
        <f t="shared" si="1"/>
        <v>-107</v>
      </c>
      <c r="I30" s="28">
        <f t="shared" si="2"/>
        <v>-47.5</v>
      </c>
      <c r="J30" s="29">
        <f t="shared" si="3"/>
        <v>-37.024221453287197</v>
      </c>
    </row>
    <row r="31" spans="1:10" x14ac:dyDescent="0.25">
      <c r="A31" s="7" t="s">
        <v>113</v>
      </c>
      <c r="B31" s="65">
        <v>168</v>
      </c>
      <c r="C31" s="66">
        <v>179</v>
      </c>
      <c r="D31" s="65">
        <v>1265</v>
      </c>
      <c r="E31" s="66">
        <v>1466</v>
      </c>
      <c r="F31" s="67"/>
      <c r="G31" s="65">
        <f t="shared" si="0"/>
        <v>-11</v>
      </c>
      <c r="H31" s="66">
        <f t="shared" si="1"/>
        <v>-201</v>
      </c>
      <c r="I31" s="28">
        <f t="shared" si="2"/>
        <v>-6.1452513966480442</v>
      </c>
      <c r="J31" s="29">
        <f t="shared" si="3"/>
        <v>-13.710777626193723</v>
      </c>
    </row>
    <row r="32" spans="1:10" x14ac:dyDescent="0.25">
      <c r="A32" s="7" t="s">
        <v>114</v>
      </c>
      <c r="B32" s="65">
        <v>15</v>
      </c>
      <c r="C32" s="66">
        <v>19</v>
      </c>
      <c r="D32" s="65">
        <v>76</v>
      </c>
      <c r="E32" s="66">
        <v>72</v>
      </c>
      <c r="F32" s="67"/>
      <c r="G32" s="65">
        <f t="shared" si="0"/>
        <v>-4</v>
      </c>
      <c r="H32" s="66">
        <f t="shared" si="1"/>
        <v>4</v>
      </c>
      <c r="I32" s="28">
        <f t="shared" si="2"/>
        <v>-21.052631578947366</v>
      </c>
      <c r="J32" s="29">
        <f t="shared" si="3"/>
        <v>5.5555555555555554</v>
      </c>
    </row>
    <row r="33" spans="1:10" x14ac:dyDescent="0.25">
      <c r="A33" s="142" t="s">
        <v>108</v>
      </c>
      <c r="B33" s="143">
        <v>17</v>
      </c>
      <c r="C33" s="144">
        <v>17</v>
      </c>
      <c r="D33" s="143">
        <v>136</v>
      </c>
      <c r="E33" s="144">
        <v>135</v>
      </c>
      <c r="F33" s="145"/>
      <c r="G33" s="143">
        <f t="shared" si="0"/>
        <v>0</v>
      </c>
      <c r="H33" s="144">
        <f t="shared" si="1"/>
        <v>1</v>
      </c>
      <c r="I33" s="146">
        <f t="shared" si="2"/>
        <v>0</v>
      </c>
      <c r="J33" s="147">
        <f t="shared" si="3"/>
        <v>0.74074074074074081</v>
      </c>
    </row>
    <row r="34" spans="1:10" s="43" customFormat="1" ht="13" x14ac:dyDescent="0.3">
      <c r="A34" s="27" t="s">
        <v>0</v>
      </c>
      <c r="B34" s="71">
        <f>SUM(B14:B33)</f>
        <v>1806</v>
      </c>
      <c r="C34" s="72">
        <f>SUM(C14:C33)</f>
        <v>1498</v>
      </c>
      <c r="D34" s="71">
        <f>SUM(D14:D33)</f>
        <v>14011</v>
      </c>
      <c r="E34" s="72">
        <f>SUM(E14:E33)</f>
        <v>12228</v>
      </c>
      <c r="F34" s="73"/>
      <c r="G34" s="71">
        <f t="shared" si="0"/>
        <v>308</v>
      </c>
      <c r="H34" s="72">
        <f t="shared" si="1"/>
        <v>1783</v>
      </c>
      <c r="I34" s="44">
        <f>IF(C34=0, 0, G34/C34*100)</f>
        <v>20.5607476635514</v>
      </c>
      <c r="J34" s="45">
        <f>IF(E34=0, 0, H34/E34*100)</f>
        <v>14.581288845273143</v>
      </c>
    </row>
    <row r="36" spans="1:10" ht="13" x14ac:dyDescent="0.3">
      <c r="E36" s="201" t="s">
        <v>8</v>
      </c>
      <c r="F36" s="201"/>
      <c r="G36" s="201"/>
    </row>
    <row r="37" spans="1:10" ht="13" x14ac:dyDescent="0.3">
      <c r="A37" s="3"/>
      <c r="B37" s="196" t="s">
        <v>1</v>
      </c>
      <c r="C37" s="197"/>
      <c r="D37" s="196" t="s">
        <v>2</v>
      </c>
      <c r="E37" s="197"/>
      <c r="F37" s="59"/>
      <c r="G37" s="196" t="s">
        <v>9</v>
      </c>
      <c r="H37" s="197"/>
    </row>
    <row r="38" spans="1:10" ht="13" x14ac:dyDescent="0.3">
      <c r="A38" s="27"/>
      <c r="B38" s="57">
        <f>B6</f>
        <v>2023</v>
      </c>
      <c r="C38" s="58">
        <f>C6</f>
        <v>2022</v>
      </c>
      <c r="D38" s="57">
        <f>D6</f>
        <v>2023</v>
      </c>
      <c r="E38" s="58">
        <f>E6</f>
        <v>2022</v>
      </c>
      <c r="F38" s="64"/>
      <c r="G38" s="57" t="s">
        <v>4</v>
      </c>
      <c r="H38" s="58" t="s">
        <v>2</v>
      </c>
    </row>
    <row r="39" spans="1:10" x14ac:dyDescent="0.25">
      <c r="A39" s="7" t="s">
        <v>92</v>
      </c>
      <c r="B39" s="30">
        <f>$B$7/$B$11*100</f>
        <v>23.920265780730897</v>
      </c>
      <c r="C39" s="31">
        <f>$C$7/$C$11*100</f>
        <v>21.962616822429908</v>
      </c>
      <c r="D39" s="30">
        <f>$D$7/$D$11*100</f>
        <v>25.073156805367212</v>
      </c>
      <c r="E39" s="31">
        <f>$E$7/$E$11*100</f>
        <v>25.572456656853127</v>
      </c>
      <c r="F39" s="32"/>
      <c r="G39" s="30">
        <f>B39-C39</f>
        <v>1.9576489583009895</v>
      </c>
      <c r="H39" s="31">
        <f>D39-E39</f>
        <v>-0.49929985148591527</v>
      </c>
    </row>
    <row r="40" spans="1:10" x14ac:dyDescent="0.25">
      <c r="A40" s="7" t="s">
        <v>101</v>
      </c>
      <c r="B40" s="30">
        <f>$B$8/$B$11*100</f>
        <v>62.901439645625686</v>
      </c>
      <c r="C40" s="31">
        <f>$C$8/$C$11*100</f>
        <v>59.279038718291055</v>
      </c>
      <c r="D40" s="30">
        <f>$D$8/$D$11*100</f>
        <v>61.7514809792306</v>
      </c>
      <c r="E40" s="31">
        <f>$E$8/$E$11*100</f>
        <v>56.133464180569185</v>
      </c>
      <c r="F40" s="32"/>
      <c r="G40" s="30">
        <f>B40-C40</f>
        <v>3.6224009273346311</v>
      </c>
      <c r="H40" s="31">
        <f>D40-E40</f>
        <v>5.6180167986614151</v>
      </c>
    </row>
    <row r="41" spans="1:10" x14ac:dyDescent="0.25">
      <c r="A41" s="7" t="s">
        <v>107</v>
      </c>
      <c r="B41" s="30">
        <f>$B$9/$B$11*100</f>
        <v>12.236987818383167</v>
      </c>
      <c r="C41" s="31">
        <f>$C$9/$C$11*100</f>
        <v>17.623497997329775</v>
      </c>
      <c r="D41" s="30">
        <f>$D$9/$D$11*100</f>
        <v>12.20469631004211</v>
      </c>
      <c r="E41" s="31">
        <f>$E$9/$E$11*100</f>
        <v>17.190055610075238</v>
      </c>
      <c r="F41" s="32"/>
      <c r="G41" s="30">
        <f>B41-C41</f>
        <v>-5.3865101789466081</v>
      </c>
      <c r="H41" s="31">
        <f>D41-E41</f>
        <v>-4.985359300033128</v>
      </c>
    </row>
    <row r="42" spans="1:10" x14ac:dyDescent="0.25">
      <c r="A42" s="7" t="s">
        <v>108</v>
      </c>
      <c r="B42" s="30">
        <f>$B$10/$B$11*100</f>
        <v>0.94130675526024365</v>
      </c>
      <c r="C42" s="31">
        <f>$C$10/$C$11*100</f>
        <v>1.1348464619492658</v>
      </c>
      <c r="D42" s="30">
        <f>$D$10/$D$11*100</f>
        <v>0.97066590536007435</v>
      </c>
      <c r="E42" s="31">
        <f>$E$10/$E$11*100</f>
        <v>1.1040235525024533</v>
      </c>
      <c r="F42" s="32"/>
      <c r="G42" s="30">
        <f>B42-C42</f>
        <v>-0.1935397066890221</v>
      </c>
      <c r="H42" s="31">
        <f>D42-E42</f>
        <v>-0.13335764714237897</v>
      </c>
    </row>
    <row r="43" spans="1:10" s="43" customFormat="1" ht="13" x14ac:dyDescent="0.3">
      <c r="A43" s="27" t="s">
        <v>0</v>
      </c>
      <c r="B43" s="46">
        <f>SUM(B39:B42)</f>
        <v>100</v>
      </c>
      <c r="C43" s="47">
        <f>SUM(C39:C42)</f>
        <v>100</v>
      </c>
      <c r="D43" s="46">
        <f>SUM(D39:D42)</f>
        <v>100</v>
      </c>
      <c r="E43" s="47">
        <f>SUM(E39:E42)</f>
        <v>100</v>
      </c>
      <c r="F43" s="48"/>
      <c r="G43" s="46">
        <f>B43-C43</f>
        <v>0</v>
      </c>
      <c r="H43" s="47">
        <f>D43-E43</f>
        <v>0</v>
      </c>
    </row>
    <row r="45" spans="1:10" ht="13" x14ac:dyDescent="0.3">
      <c r="A45" s="3"/>
      <c r="B45" s="196" t="s">
        <v>1</v>
      </c>
      <c r="C45" s="197"/>
      <c r="D45" s="196" t="s">
        <v>2</v>
      </c>
      <c r="E45" s="197"/>
      <c r="F45" s="59"/>
      <c r="G45" s="196" t="s">
        <v>9</v>
      </c>
      <c r="H45" s="197"/>
    </row>
    <row r="46" spans="1:10" x14ac:dyDescent="0.25">
      <c r="A46" s="7" t="s">
        <v>93</v>
      </c>
      <c r="B46" s="30">
        <f>$B$14/$B$34*100</f>
        <v>1.4396456256921373</v>
      </c>
      <c r="C46" s="31">
        <f>$C$14/$C$34*100</f>
        <v>0.80106809078771701</v>
      </c>
      <c r="D46" s="30">
        <f>$D$14/$D$34*100</f>
        <v>0.99921490257654699</v>
      </c>
      <c r="E46" s="31">
        <f>$E$14/$E$34*100</f>
        <v>0.77690546287209683</v>
      </c>
      <c r="F46" s="32"/>
      <c r="G46" s="30">
        <f t="shared" ref="G46:G66" si="4">B46-C46</f>
        <v>0.63857753490442026</v>
      </c>
      <c r="H46" s="31">
        <f t="shared" ref="H46:H66" si="5">D46-E46</f>
        <v>0.22230943970445016</v>
      </c>
    </row>
    <row r="47" spans="1:10" x14ac:dyDescent="0.25">
      <c r="A47" s="7" t="s">
        <v>94</v>
      </c>
      <c r="B47" s="30">
        <f>$B$15/$B$34*100</f>
        <v>1.6611295681063125</v>
      </c>
      <c r="C47" s="31">
        <f>$C$15/$C$34*100</f>
        <v>3.1375166889185584</v>
      </c>
      <c r="D47" s="30">
        <f>$D$15/$D$34*100</f>
        <v>3.7327813860538148</v>
      </c>
      <c r="E47" s="31">
        <f>$E$15/$E$34*100</f>
        <v>4.7105004906771342</v>
      </c>
      <c r="F47" s="32"/>
      <c r="G47" s="30">
        <f t="shared" si="4"/>
        <v>-1.4763871208122459</v>
      </c>
      <c r="H47" s="31">
        <f t="shared" si="5"/>
        <v>-0.97771910462331935</v>
      </c>
    </row>
    <row r="48" spans="1:10" x14ac:dyDescent="0.25">
      <c r="A48" s="7" t="s">
        <v>95</v>
      </c>
      <c r="B48" s="30">
        <f>$B$16/$B$34*100</f>
        <v>10.409745293466225</v>
      </c>
      <c r="C48" s="31">
        <f>$C$16/$C$34*100</f>
        <v>8.0106809078771697</v>
      </c>
      <c r="D48" s="30">
        <f>$D$16/$D$34*100</f>
        <v>9.0643066162301054</v>
      </c>
      <c r="E48" s="31">
        <f>$E$16/$E$34*100</f>
        <v>10.942100098135427</v>
      </c>
      <c r="F48" s="32"/>
      <c r="G48" s="30">
        <f t="shared" si="4"/>
        <v>2.399064385589055</v>
      </c>
      <c r="H48" s="31">
        <f t="shared" si="5"/>
        <v>-1.8777934819053215</v>
      </c>
    </row>
    <row r="49" spans="1:8" x14ac:dyDescent="0.25">
      <c r="A49" s="7" t="s">
        <v>96</v>
      </c>
      <c r="B49" s="30">
        <f>$B$17/$B$34*100</f>
        <v>7.2535991140642295</v>
      </c>
      <c r="C49" s="31">
        <f>$C$17/$C$34*100</f>
        <v>7.6101468624833108</v>
      </c>
      <c r="D49" s="30">
        <f>$D$17/$D$34*100</f>
        <v>8.1293269573906208</v>
      </c>
      <c r="E49" s="31">
        <f>$E$17/$E$34*100</f>
        <v>6.4605822701995415</v>
      </c>
      <c r="F49" s="32"/>
      <c r="G49" s="30">
        <f t="shared" si="4"/>
        <v>-0.35654774841908132</v>
      </c>
      <c r="H49" s="31">
        <f t="shared" si="5"/>
        <v>1.6687446871910794</v>
      </c>
    </row>
    <row r="50" spans="1:8" x14ac:dyDescent="0.25">
      <c r="A50" s="7" t="s">
        <v>97</v>
      </c>
      <c r="B50" s="30">
        <f>$B$18/$B$34*100</f>
        <v>0.49833887043189368</v>
      </c>
      <c r="C50" s="31">
        <f>$C$18/$C$34*100</f>
        <v>0.33377837116154874</v>
      </c>
      <c r="D50" s="30">
        <f>$D$18/$D$34*100</f>
        <v>0.5281564485047463</v>
      </c>
      <c r="E50" s="31">
        <f>$E$18/$E$34*100</f>
        <v>0.75237160614982013</v>
      </c>
      <c r="F50" s="32"/>
      <c r="G50" s="30">
        <f t="shared" si="4"/>
        <v>0.16456049927034494</v>
      </c>
      <c r="H50" s="31">
        <f t="shared" si="5"/>
        <v>-0.22421515764507383</v>
      </c>
    </row>
    <row r="51" spans="1:8" x14ac:dyDescent="0.25">
      <c r="A51" s="7" t="s">
        <v>98</v>
      </c>
      <c r="B51" s="30">
        <f>$B$19/$B$34*100</f>
        <v>0</v>
      </c>
      <c r="C51" s="31">
        <f>$C$19/$C$34*100</f>
        <v>0</v>
      </c>
      <c r="D51" s="30">
        <f>$D$19/$D$34*100</f>
        <v>2.8548997216472773E-2</v>
      </c>
      <c r="E51" s="31">
        <f>$E$19/$E$34*100</f>
        <v>3.271180896303566E-2</v>
      </c>
      <c r="F51" s="32"/>
      <c r="G51" s="30">
        <f t="shared" si="4"/>
        <v>0</v>
      </c>
      <c r="H51" s="31">
        <f t="shared" si="5"/>
        <v>-4.1628117465628868E-3</v>
      </c>
    </row>
    <row r="52" spans="1:8" x14ac:dyDescent="0.25">
      <c r="A52" s="7" t="s">
        <v>99</v>
      </c>
      <c r="B52" s="30">
        <f>$B$20/$B$34*100</f>
        <v>1.4396456256921373</v>
      </c>
      <c r="C52" s="31">
        <f>$C$20/$C$34*100</f>
        <v>1.2016021361815754</v>
      </c>
      <c r="D52" s="30">
        <f>$D$20/$D$34*100</f>
        <v>1.4131753622154022</v>
      </c>
      <c r="E52" s="31">
        <f>$E$20/$E$34*100</f>
        <v>1.0794896957801767</v>
      </c>
      <c r="F52" s="32"/>
      <c r="G52" s="30">
        <f t="shared" si="4"/>
        <v>0.23804348951056187</v>
      </c>
      <c r="H52" s="31">
        <f t="shared" si="5"/>
        <v>0.33368566643522546</v>
      </c>
    </row>
    <row r="53" spans="1:8" x14ac:dyDescent="0.25">
      <c r="A53" s="7" t="s">
        <v>100</v>
      </c>
      <c r="B53" s="30">
        <f>$B$21/$B$34*100</f>
        <v>1.2181616832779625</v>
      </c>
      <c r="C53" s="31">
        <f>$C$21/$C$34*100</f>
        <v>0.86782376502002667</v>
      </c>
      <c r="D53" s="30">
        <f>$D$21/$D$34*100</f>
        <v>1.1776461351795018</v>
      </c>
      <c r="E53" s="31">
        <f>$E$21/$E$34*100</f>
        <v>0.81779522407589134</v>
      </c>
      <c r="F53" s="32"/>
      <c r="G53" s="30">
        <f t="shared" si="4"/>
        <v>0.35033791825793581</v>
      </c>
      <c r="H53" s="31">
        <f t="shared" si="5"/>
        <v>0.35985091110361045</v>
      </c>
    </row>
    <row r="54" spans="1:8" x14ac:dyDescent="0.25">
      <c r="A54" s="142" t="s">
        <v>102</v>
      </c>
      <c r="B54" s="148">
        <f>$B$22/$B$34*100</f>
        <v>3.8205980066445182</v>
      </c>
      <c r="C54" s="149">
        <f>$C$22/$C$34*100</f>
        <v>4.3391188251001331</v>
      </c>
      <c r="D54" s="148">
        <f>$D$22/$D$34*100</f>
        <v>4.3751338234244521</v>
      </c>
      <c r="E54" s="149">
        <f>$E$22/$E$34*100</f>
        <v>5.7327445207719983</v>
      </c>
      <c r="F54" s="150"/>
      <c r="G54" s="148">
        <f t="shared" si="4"/>
        <v>-0.51852081845561493</v>
      </c>
      <c r="H54" s="149">
        <f t="shared" si="5"/>
        <v>-1.3576106973475461</v>
      </c>
    </row>
    <row r="55" spans="1:8" x14ac:dyDescent="0.25">
      <c r="A55" s="7" t="s">
        <v>103</v>
      </c>
      <c r="B55" s="30">
        <f>$B$23/$B$34*100</f>
        <v>16.832779623477297</v>
      </c>
      <c r="C55" s="31">
        <f>$C$23/$C$34*100</f>
        <v>13.951935914552738</v>
      </c>
      <c r="D55" s="30">
        <f>$D$23/$D$34*100</f>
        <v>16.979516094497178</v>
      </c>
      <c r="E55" s="31">
        <f>$E$23/$E$34*100</f>
        <v>14.785737651292116</v>
      </c>
      <c r="F55" s="32"/>
      <c r="G55" s="30">
        <f t="shared" si="4"/>
        <v>2.8808437089245587</v>
      </c>
      <c r="H55" s="31">
        <f t="shared" si="5"/>
        <v>2.193778443205062</v>
      </c>
    </row>
    <row r="56" spans="1:8" x14ac:dyDescent="0.25">
      <c r="A56" s="7" t="s">
        <v>104</v>
      </c>
      <c r="B56" s="30">
        <f>$B$24/$B$34*100</f>
        <v>30.564784053156146</v>
      </c>
      <c r="C56" s="31">
        <f>$C$24/$C$34*100</f>
        <v>29.439252336448597</v>
      </c>
      <c r="D56" s="30">
        <f>$D$24/$D$34*100</f>
        <v>27.8923702804939</v>
      </c>
      <c r="E56" s="31">
        <f>$E$24/$E$34*100</f>
        <v>21.368989205103041</v>
      </c>
      <c r="F56" s="32"/>
      <c r="G56" s="30">
        <f t="shared" si="4"/>
        <v>1.1255317167075489</v>
      </c>
      <c r="H56" s="31">
        <f t="shared" si="5"/>
        <v>6.5233810753908585</v>
      </c>
    </row>
    <row r="57" spans="1:8" x14ac:dyDescent="0.25">
      <c r="A57" s="7" t="s">
        <v>105</v>
      </c>
      <c r="B57" s="30">
        <f>$B$25/$B$34*100</f>
        <v>10.132890365448505</v>
      </c>
      <c r="C57" s="31">
        <f>$C$25/$C$34*100</f>
        <v>10.54739652870494</v>
      </c>
      <c r="D57" s="30">
        <f>$D$25/$D$34*100</f>
        <v>11.305402897723217</v>
      </c>
      <c r="E57" s="31">
        <f>$E$25/$E$34*100</f>
        <v>13.125613346418058</v>
      </c>
      <c r="F57" s="32"/>
      <c r="G57" s="30">
        <f t="shared" si="4"/>
        <v>-0.4145061632564353</v>
      </c>
      <c r="H57" s="31">
        <f t="shared" si="5"/>
        <v>-1.8202104486948407</v>
      </c>
    </row>
    <row r="58" spans="1:8" x14ac:dyDescent="0.25">
      <c r="A58" s="7" t="s">
        <v>106</v>
      </c>
      <c r="B58" s="30">
        <f>$B$26/$B$34*100</f>
        <v>1.5503875968992249</v>
      </c>
      <c r="C58" s="31">
        <f>$C$26/$C$34*100</f>
        <v>1.0013351134846462</v>
      </c>
      <c r="D58" s="30">
        <f>$D$26/$D$34*100</f>
        <v>1.1990578830918563</v>
      </c>
      <c r="E58" s="31">
        <f>$E$26/$E$34*100</f>
        <v>1.1203794569839711</v>
      </c>
      <c r="F58" s="32"/>
      <c r="G58" s="30">
        <f t="shared" si="4"/>
        <v>0.54905248341457868</v>
      </c>
      <c r="H58" s="31">
        <f t="shared" si="5"/>
        <v>7.8678426107885224E-2</v>
      </c>
    </row>
    <row r="59" spans="1:8" x14ac:dyDescent="0.25">
      <c r="A59" s="142" t="s">
        <v>109</v>
      </c>
      <c r="B59" s="148">
        <f>$B$27/$B$34*100</f>
        <v>0</v>
      </c>
      <c r="C59" s="149">
        <f>$C$27/$C$34*100</f>
        <v>6.6755674232309742E-2</v>
      </c>
      <c r="D59" s="148">
        <f>$D$27/$D$34*100</f>
        <v>0.11419598886589109</v>
      </c>
      <c r="E59" s="149">
        <f>$E$27/$E$34*100</f>
        <v>0.13084723585214264</v>
      </c>
      <c r="F59" s="150"/>
      <c r="G59" s="148">
        <f t="shared" si="4"/>
        <v>-6.6755674232309742E-2</v>
      </c>
      <c r="H59" s="149">
        <f t="shared" si="5"/>
        <v>-1.6651246986251547E-2</v>
      </c>
    </row>
    <row r="60" spans="1:8" x14ac:dyDescent="0.25">
      <c r="A60" s="7" t="s">
        <v>110</v>
      </c>
      <c r="B60" s="30">
        <f>$B$28/$B$34*100</f>
        <v>0.11074197120708748</v>
      </c>
      <c r="C60" s="31">
        <f>$C$28/$C$34*100</f>
        <v>0.13351134846461948</v>
      </c>
      <c r="D60" s="30">
        <f>$D$28/$D$34*100</f>
        <v>9.9921490257654691E-2</v>
      </c>
      <c r="E60" s="31">
        <f>$E$28/$E$34*100</f>
        <v>0.14720314033366044</v>
      </c>
      <c r="F60" s="32"/>
      <c r="G60" s="30">
        <f t="shared" si="4"/>
        <v>-2.2769377257532003E-2</v>
      </c>
      <c r="H60" s="31">
        <f t="shared" si="5"/>
        <v>-4.7281650076005752E-2</v>
      </c>
    </row>
    <row r="61" spans="1:8" x14ac:dyDescent="0.25">
      <c r="A61" s="7" t="s">
        <v>111</v>
      </c>
      <c r="B61" s="30">
        <f>$B$29/$B$34*100</f>
        <v>0.83056478405315626</v>
      </c>
      <c r="C61" s="31">
        <f>$C$29/$C$34*100</f>
        <v>1.5353805073431241</v>
      </c>
      <c r="D61" s="30">
        <f>$D$29/$D$34*100</f>
        <v>1.1205481407465563</v>
      </c>
      <c r="E61" s="31">
        <f>$E$29/$E$34*100</f>
        <v>1.9708864900228982</v>
      </c>
      <c r="F61" s="32"/>
      <c r="G61" s="30">
        <f t="shared" si="4"/>
        <v>-0.70481572328996789</v>
      </c>
      <c r="H61" s="31">
        <f t="shared" si="5"/>
        <v>-0.85033834927634189</v>
      </c>
    </row>
    <row r="62" spans="1:8" x14ac:dyDescent="0.25">
      <c r="A62" s="7" t="s">
        <v>112</v>
      </c>
      <c r="B62" s="30">
        <f>$B$30/$B$34*100</f>
        <v>1.1627906976744187</v>
      </c>
      <c r="C62" s="31">
        <f>$C$30/$C$34*100</f>
        <v>2.6702269692923899</v>
      </c>
      <c r="D62" s="30">
        <f>$D$30/$D$34*100</f>
        <v>1.2989793733495112</v>
      </c>
      <c r="E62" s="31">
        <f>$E$30/$E$34*100</f>
        <v>2.3634281975793261</v>
      </c>
      <c r="F62" s="32"/>
      <c r="G62" s="30">
        <f t="shared" si="4"/>
        <v>-1.5074362716179712</v>
      </c>
      <c r="H62" s="31">
        <f t="shared" si="5"/>
        <v>-1.0644488242298149</v>
      </c>
    </row>
    <row r="63" spans="1:8" x14ac:dyDescent="0.25">
      <c r="A63" s="7" t="s">
        <v>113</v>
      </c>
      <c r="B63" s="30">
        <f>$B$31/$B$34*100</f>
        <v>9.3023255813953494</v>
      </c>
      <c r="C63" s="31">
        <f>$C$31/$C$34*100</f>
        <v>11.949265687583445</v>
      </c>
      <c r="D63" s="30">
        <f>$D$31/$D$34*100</f>
        <v>9.0286203697095146</v>
      </c>
      <c r="E63" s="31">
        <f>$E$31/$E$34*100</f>
        <v>11.988877984952568</v>
      </c>
      <c r="F63" s="32"/>
      <c r="G63" s="30">
        <f t="shared" si="4"/>
        <v>-2.6469401061880955</v>
      </c>
      <c r="H63" s="31">
        <f t="shared" si="5"/>
        <v>-2.9602576152430533</v>
      </c>
    </row>
    <row r="64" spans="1:8" x14ac:dyDescent="0.25">
      <c r="A64" s="7" t="s">
        <v>114</v>
      </c>
      <c r="B64" s="30">
        <f>$B$32/$B$34*100</f>
        <v>0.83056478405315626</v>
      </c>
      <c r="C64" s="31">
        <f>$C$32/$C$34*100</f>
        <v>1.2683578104138851</v>
      </c>
      <c r="D64" s="30">
        <f>$D$32/$D$34*100</f>
        <v>0.54243094711298268</v>
      </c>
      <c r="E64" s="31">
        <f>$E$32/$E$34*100</f>
        <v>0.58881256133464177</v>
      </c>
      <c r="F64" s="32"/>
      <c r="G64" s="30">
        <f t="shared" si="4"/>
        <v>-0.43779302636072881</v>
      </c>
      <c r="H64" s="31">
        <f t="shared" si="5"/>
        <v>-4.6381614221659095E-2</v>
      </c>
    </row>
    <row r="65" spans="1:8" x14ac:dyDescent="0.25">
      <c r="A65" s="142" t="s">
        <v>108</v>
      </c>
      <c r="B65" s="148">
        <f>$B$33/$B$34*100</f>
        <v>0.94130675526024365</v>
      </c>
      <c r="C65" s="149">
        <f>$C$33/$C$34*100</f>
        <v>1.1348464619492658</v>
      </c>
      <c r="D65" s="148">
        <f>$D$33/$D$34*100</f>
        <v>0.97066590536007435</v>
      </c>
      <c r="E65" s="149">
        <f>$E$33/$E$34*100</f>
        <v>1.1040235525024533</v>
      </c>
      <c r="F65" s="150"/>
      <c r="G65" s="148">
        <f t="shared" si="4"/>
        <v>-0.1935397066890221</v>
      </c>
      <c r="H65" s="149">
        <f t="shared" si="5"/>
        <v>-0.13335764714237897</v>
      </c>
    </row>
    <row r="66" spans="1:8" s="43" customFormat="1" ht="13" x14ac:dyDescent="0.3">
      <c r="A66" s="27" t="s">
        <v>0</v>
      </c>
      <c r="B66" s="46">
        <f>SUM(B46:B65)</f>
        <v>100</v>
      </c>
      <c r="C66" s="47">
        <f>SUM(C46:C65)</f>
        <v>100</v>
      </c>
      <c r="D66" s="46">
        <f>SUM(D46:D65)</f>
        <v>99.999999999999972</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7"/>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1</v>
      </c>
      <c r="C6" s="66">
        <v>2</v>
      </c>
      <c r="D6" s="65">
        <v>23</v>
      </c>
      <c r="E6" s="66">
        <v>18</v>
      </c>
      <c r="F6" s="67"/>
      <c r="G6" s="65">
        <f t="shared" ref="G6:G37" si="0">B6-C6</f>
        <v>-1</v>
      </c>
      <c r="H6" s="66">
        <f t="shared" ref="H6:H37" si="1">D6-E6</f>
        <v>5</v>
      </c>
      <c r="I6" s="20">
        <f t="shared" ref="I6:I37" si="2">IF(C6=0, "-", IF(G6/C6&lt;10, G6/C6, "&gt;999%"))</f>
        <v>-0.5</v>
      </c>
      <c r="J6" s="21">
        <f t="shared" ref="J6:J37" si="3">IF(E6=0, "-", IF(H6/E6&lt;10, H6/E6, "&gt;999%"))</f>
        <v>0.27777777777777779</v>
      </c>
    </row>
    <row r="7" spans="1:10" x14ac:dyDescent="0.25">
      <c r="A7" s="7" t="s">
        <v>32</v>
      </c>
      <c r="B7" s="65">
        <v>29</v>
      </c>
      <c r="C7" s="66">
        <v>32</v>
      </c>
      <c r="D7" s="65">
        <v>256</v>
      </c>
      <c r="E7" s="66">
        <v>189</v>
      </c>
      <c r="F7" s="67"/>
      <c r="G7" s="65">
        <f t="shared" si="0"/>
        <v>-3</v>
      </c>
      <c r="H7" s="66">
        <f t="shared" si="1"/>
        <v>67</v>
      </c>
      <c r="I7" s="20">
        <f t="shared" si="2"/>
        <v>-9.375E-2</v>
      </c>
      <c r="J7" s="21">
        <f t="shared" si="3"/>
        <v>0.35449735449735448</v>
      </c>
    </row>
    <row r="8" spans="1:10" x14ac:dyDescent="0.25">
      <c r="A8" s="7" t="s">
        <v>33</v>
      </c>
      <c r="B8" s="65">
        <v>0</v>
      </c>
      <c r="C8" s="66">
        <v>0</v>
      </c>
      <c r="D8" s="65">
        <v>0</v>
      </c>
      <c r="E8" s="66">
        <v>1</v>
      </c>
      <c r="F8" s="67"/>
      <c r="G8" s="65">
        <f t="shared" si="0"/>
        <v>0</v>
      </c>
      <c r="H8" s="66">
        <f t="shared" si="1"/>
        <v>-1</v>
      </c>
      <c r="I8" s="20" t="str">
        <f t="shared" si="2"/>
        <v>-</v>
      </c>
      <c r="J8" s="21">
        <f t="shared" si="3"/>
        <v>-1</v>
      </c>
    </row>
    <row r="9" spans="1:10" x14ac:dyDescent="0.25">
      <c r="A9" s="7" t="s">
        <v>34</v>
      </c>
      <c r="B9" s="65">
        <v>38</v>
      </c>
      <c r="C9" s="66">
        <v>36</v>
      </c>
      <c r="D9" s="65">
        <v>325</v>
      </c>
      <c r="E9" s="66">
        <v>322</v>
      </c>
      <c r="F9" s="67"/>
      <c r="G9" s="65">
        <f t="shared" si="0"/>
        <v>2</v>
      </c>
      <c r="H9" s="66">
        <f t="shared" si="1"/>
        <v>3</v>
      </c>
      <c r="I9" s="20">
        <f t="shared" si="2"/>
        <v>5.5555555555555552E-2</v>
      </c>
      <c r="J9" s="21">
        <f t="shared" si="3"/>
        <v>9.316770186335404E-3</v>
      </c>
    </row>
    <row r="10" spans="1:10" x14ac:dyDescent="0.25">
      <c r="A10" s="7" t="s">
        <v>35</v>
      </c>
      <c r="B10" s="65">
        <v>26</v>
      </c>
      <c r="C10" s="66">
        <v>0</v>
      </c>
      <c r="D10" s="65">
        <v>231</v>
      </c>
      <c r="E10" s="66">
        <v>0</v>
      </c>
      <c r="F10" s="67"/>
      <c r="G10" s="65">
        <f t="shared" si="0"/>
        <v>26</v>
      </c>
      <c r="H10" s="66">
        <f t="shared" si="1"/>
        <v>231</v>
      </c>
      <c r="I10" s="20" t="str">
        <f t="shared" si="2"/>
        <v>-</v>
      </c>
      <c r="J10" s="21" t="str">
        <f t="shared" si="3"/>
        <v>-</v>
      </c>
    </row>
    <row r="11" spans="1:10" x14ac:dyDescent="0.25">
      <c r="A11" s="7" t="s">
        <v>36</v>
      </c>
      <c r="B11" s="65">
        <v>2</v>
      </c>
      <c r="C11" s="66">
        <v>0</v>
      </c>
      <c r="D11" s="65">
        <v>38</v>
      </c>
      <c r="E11" s="66">
        <v>0</v>
      </c>
      <c r="F11" s="67"/>
      <c r="G11" s="65">
        <f t="shared" si="0"/>
        <v>2</v>
      </c>
      <c r="H11" s="66">
        <f t="shared" si="1"/>
        <v>38</v>
      </c>
      <c r="I11" s="20" t="str">
        <f t="shared" si="2"/>
        <v>-</v>
      </c>
      <c r="J11" s="21" t="str">
        <f t="shared" si="3"/>
        <v>-</v>
      </c>
    </row>
    <row r="12" spans="1:10" x14ac:dyDescent="0.25">
      <c r="A12" s="7" t="s">
        <v>37</v>
      </c>
      <c r="B12" s="65">
        <v>8</v>
      </c>
      <c r="C12" s="66">
        <v>9</v>
      </c>
      <c r="D12" s="65">
        <v>34</v>
      </c>
      <c r="E12" s="66">
        <v>22</v>
      </c>
      <c r="F12" s="67"/>
      <c r="G12" s="65">
        <f t="shared" si="0"/>
        <v>-1</v>
      </c>
      <c r="H12" s="66">
        <f t="shared" si="1"/>
        <v>12</v>
      </c>
      <c r="I12" s="20">
        <f t="shared" si="2"/>
        <v>-0.1111111111111111</v>
      </c>
      <c r="J12" s="21">
        <f t="shared" si="3"/>
        <v>0.54545454545454541</v>
      </c>
    </row>
    <row r="13" spans="1:10" x14ac:dyDescent="0.25">
      <c r="A13" s="7" t="s">
        <v>38</v>
      </c>
      <c r="B13" s="65">
        <v>0</v>
      </c>
      <c r="C13" s="66">
        <v>0</v>
      </c>
      <c r="D13" s="65">
        <v>4</v>
      </c>
      <c r="E13" s="66">
        <v>13</v>
      </c>
      <c r="F13" s="67"/>
      <c r="G13" s="65">
        <f t="shared" si="0"/>
        <v>0</v>
      </c>
      <c r="H13" s="66">
        <f t="shared" si="1"/>
        <v>-9</v>
      </c>
      <c r="I13" s="20" t="str">
        <f t="shared" si="2"/>
        <v>-</v>
      </c>
      <c r="J13" s="21">
        <f t="shared" si="3"/>
        <v>-0.69230769230769229</v>
      </c>
    </row>
    <row r="14" spans="1:10" x14ac:dyDescent="0.25">
      <c r="A14" s="7" t="s">
        <v>39</v>
      </c>
      <c r="B14" s="65">
        <v>45</v>
      </c>
      <c r="C14" s="66">
        <v>7</v>
      </c>
      <c r="D14" s="65">
        <v>204</v>
      </c>
      <c r="E14" s="66">
        <v>15</v>
      </c>
      <c r="F14" s="67"/>
      <c r="G14" s="65">
        <f t="shared" si="0"/>
        <v>38</v>
      </c>
      <c r="H14" s="66">
        <f t="shared" si="1"/>
        <v>189</v>
      </c>
      <c r="I14" s="20">
        <f t="shared" si="2"/>
        <v>5.4285714285714288</v>
      </c>
      <c r="J14" s="21" t="str">
        <f t="shared" si="3"/>
        <v>&gt;999%</v>
      </c>
    </row>
    <row r="15" spans="1:10" x14ac:dyDescent="0.25">
      <c r="A15" s="7" t="s">
        <v>40</v>
      </c>
      <c r="B15" s="65">
        <v>1</v>
      </c>
      <c r="C15" s="66">
        <v>0</v>
      </c>
      <c r="D15" s="65">
        <v>1</v>
      </c>
      <c r="E15" s="66">
        <v>0</v>
      </c>
      <c r="F15" s="67"/>
      <c r="G15" s="65">
        <f t="shared" si="0"/>
        <v>1</v>
      </c>
      <c r="H15" s="66">
        <f t="shared" si="1"/>
        <v>1</v>
      </c>
      <c r="I15" s="20" t="str">
        <f t="shared" si="2"/>
        <v>-</v>
      </c>
      <c r="J15" s="21" t="str">
        <f t="shared" si="3"/>
        <v>-</v>
      </c>
    </row>
    <row r="16" spans="1:10" x14ac:dyDescent="0.25">
      <c r="A16" s="7" t="s">
        <v>41</v>
      </c>
      <c r="B16" s="65">
        <v>5</v>
      </c>
      <c r="C16" s="66">
        <v>1</v>
      </c>
      <c r="D16" s="65">
        <v>21</v>
      </c>
      <c r="E16" s="66">
        <v>14</v>
      </c>
      <c r="F16" s="67"/>
      <c r="G16" s="65">
        <f t="shared" si="0"/>
        <v>4</v>
      </c>
      <c r="H16" s="66">
        <f t="shared" si="1"/>
        <v>7</v>
      </c>
      <c r="I16" s="20">
        <f t="shared" si="2"/>
        <v>4</v>
      </c>
      <c r="J16" s="21">
        <f t="shared" si="3"/>
        <v>0.5</v>
      </c>
    </row>
    <row r="17" spans="1:10" x14ac:dyDescent="0.25">
      <c r="A17" s="7" t="s">
        <v>42</v>
      </c>
      <c r="B17" s="65">
        <v>1</v>
      </c>
      <c r="C17" s="66">
        <v>0</v>
      </c>
      <c r="D17" s="65">
        <v>7</v>
      </c>
      <c r="E17" s="66">
        <v>4</v>
      </c>
      <c r="F17" s="67"/>
      <c r="G17" s="65">
        <f t="shared" si="0"/>
        <v>1</v>
      </c>
      <c r="H17" s="66">
        <f t="shared" si="1"/>
        <v>3</v>
      </c>
      <c r="I17" s="20" t="str">
        <f t="shared" si="2"/>
        <v>-</v>
      </c>
      <c r="J17" s="21">
        <f t="shared" si="3"/>
        <v>0.75</v>
      </c>
    </row>
    <row r="18" spans="1:10" x14ac:dyDescent="0.25">
      <c r="A18" s="7" t="s">
        <v>43</v>
      </c>
      <c r="B18" s="65">
        <v>89</v>
      </c>
      <c r="C18" s="66">
        <v>68</v>
      </c>
      <c r="D18" s="65">
        <v>696</v>
      </c>
      <c r="E18" s="66">
        <v>485</v>
      </c>
      <c r="F18" s="67"/>
      <c r="G18" s="65">
        <f t="shared" si="0"/>
        <v>21</v>
      </c>
      <c r="H18" s="66">
        <f t="shared" si="1"/>
        <v>211</v>
      </c>
      <c r="I18" s="20">
        <f t="shared" si="2"/>
        <v>0.30882352941176472</v>
      </c>
      <c r="J18" s="21">
        <f t="shared" si="3"/>
        <v>0.43505154639175259</v>
      </c>
    </row>
    <row r="19" spans="1:10" x14ac:dyDescent="0.25">
      <c r="A19" s="7" t="s">
        <v>45</v>
      </c>
      <c r="B19" s="65">
        <v>4</v>
      </c>
      <c r="C19" s="66">
        <v>1</v>
      </c>
      <c r="D19" s="65">
        <v>24</v>
      </c>
      <c r="E19" s="66">
        <v>6</v>
      </c>
      <c r="F19" s="67"/>
      <c r="G19" s="65">
        <f t="shared" si="0"/>
        <v>3</v>
      </c>
      <c r="H19" s="66">
        <f t="shared" si="1"/>
        <v>18</v>
      </c>
      <c r="I19" s="20">
        <f t="shared" si="2"/>
        <v>3</v>
      </c>
      <c r="J19" s="21">
        <f t="shared" si="3"/>
        <v>3</v>
      </c>
    </row>
    <row r="20" spans="1:10" x14ac:dyDescent="0.25">
      <c r="A20" s="7" t="s">
        <v>46</v>
      </c>
      <c r="B20" s="65">
        <v>51</v>
      </c>
      <c r="C20" s="66">
        <v>89</v>
      </c>
      <c r="D20" s="65">
        <v>365</v>
      </c>
      <c r="E20" s="66">
        <v>215</v>
      </c>
      <c r="F20" s="67"/>
      <c r="G20" s="65">
        <f t="shared" si="0"/>
        <v>-38</v>
      </c>
      <c r="H20" s="66">
        <f t="shared" si="1"/>
        <v>150</v>
      </c>
      <c r="I20" s="20">
        <f t="shared" si="2"/>
        <v>-0.42696629213483145</v>
      </c>
      <c r="J20" s="21">
        <f t="shared" si="3"/>
        <v>0.69767441860465118</v>
      </c>
    </row>
    <row r="21" spans="1:10" x14ac:dyDescent="0.25">
      <c r="A21" s="7" t="s">
        <v>48</v>
      </c>
      <c r="B21" s="65">
        <v>21</v>
      </c>
      <c r="C21" s="66">
        <v>15</v>
      </c>
      <c r="D21" s="65">
        <v>182</v>
      </c>
      <c r="E21" s="66">
        <v>133</v>
      </c>
      <c r="F21" s="67"/>
      <c r="G21" s="65">
        <f t="shared" si="0"/>
        <v>6</v>
      </c>
      <c r="H21" s="66">
        <f t="shared" si="1"/>
        <v>49</v>
      </c>
      <c r="I21" s="20">
        <f t="shared" si="2"/>
        <v>0.4</v>
      </c>
      <c r="J21" s="21">
        <f t="shared" si="3"/>
        <v>0.36842105263157893</v>
      </c>
    </row>
    <row r="22" spans="1:10" x14ac:dyDescent="0.25">
      <c r="A22" s="7" t="s">
        <v>49</v>
      </c>
      <c r="B22" s="65">
        <v>79</v>
      </c>
      <c r="C22" s="66">
        <v>120</v>
      </c>
      <c r="D22" s="65">
        <v>821</v>
      </c>
      <c r="E22" s="66">
        <v>1039</v>
      </c>
      <c r="F22" s="67"/>
      <c r="G22" s="65">
        <f t="shared" si="0"/>
        <v>-41</v>
      </c>
      <c r="H22" s="66">
        <f t="shared" si="1"/>
        <v>-218</v>
      </c>
      <c r="I22" s="20">
        <f t="shared" si="2"/>
        <v>-0.34166666666666667</v>
      </c>
      <c r="J22" s="21">
        <f t="shared" si="3"/>
        <v>-0.20981713185755535</v>
      </c>
    </row>
    <row r="23" spans="1:10" x14ac:dyDescent="0.25">
      <c r="A23" s="7" t="s">
        <v>52</v>
      </c>
      <c r="B23" s="65">
        <v>24</v>
      </c>
      <c r="C23" s="66">
        <v>31</v>
      </c>
      <c r="D23" s="65">
        <v>255</v>
      </c>
      <c r="E23" s="66">
        <v>326</v>
      </c>
      <c r="F23" s="67"/>
      <c r="G23" s="65">
        <f t="shared" si="0"/>
        <v>-7</v>
      </c>
      <c r="H23" s="66">
        <f t="shared" si="1"/>
        <v>-71</v>
      </c>
      <c r="I23" s="20">
        <f t="shared" si="2"/>
        <v>-0.22580645161290322</v>
      </c>
      <c r="J23" s="21">
        <f t="shared" si="3"/>
        <v>-0.21779141104294478</v>
      </c>
    </row>
    <row r="24" spans="1:10" x14ac:dyDescent="0.25">
      <c r="A24" s="7" t="s">
        <v>53</v>
      </c>
      <c r="B24" s="65">
        <v>2</v>
      </c>
      <c r="C24" s="66">
        <v>3</v>
      </c>
      <c r="D24" s="65">
        <v>15</v>
      </c>
      <c r="E24" s="66">
        <v>20</v>
      </c>
      <c r="F24" s="67"/>
      <c r="G24" s="65">
        <f t="shared" si="0"/>
        <v>-1</v>
      </c>
      <c r="H24" s="66">
        <f t="shared" si="1"/>
        <v>-5</v>
      </c>
      <c r="I24" s="20">
        <f t="shared" si="2"/>
        <v>-0.33333333333333331</v>
      </c>
      <c r="J24" s="21">
        <f t="shared" si="3"/>
        <v>-0.25</v>
      </c>
    </row>
    <row r="25" spans="1:10" x14ac:dyDescent="0.25">
      <c r="A25" s="7" t="s">
        <v>54</v>
      </c>
      <c r="B25" s="65">
        <v>8</v>
      </c>
      <c r="C25" s="66">
        <v>9</v>
      </c>
      <c r="D25" s="65">
        <v>67</v>
      </c>
      <c r="E25" s="66">
        <v>91</v>
      </c>
      <c r="F25" s="67"/>
      <c r="G25" s="65">
        <f t="shared" si="0"/>
        <v>-1</v>
      </c>
      <c r="H25" s="66">
        <f t="shared" si="1"/>
        <v>-24</v>
      </c>
      <c r="I25" s="20">
        <f t="shared" si="2"/>
        <v>-0.1111111111111111</v>
      </c>
      <c r="J25" s="21">
        <f t="shared" si="3"/>
        <v>-0.26373626373626374</v>
      </c>
    </row>
    <row r="26" spans="1:10" x14ac:dyDescent="0.25">
      <c r="A26" s="7" t="s">
        <v>55</v>
      </c>
      <c r="B26" s="65">
        <v>124</v>
      </c>
      <c r="C26" s="66">
        <v>110</v>
      </c>
      <c r="D26" s="65">
        <v>1035</v>
      </c>
      <c r="E26" s="66">
        <v>987</v>
      </c>
      <c r="F26" s="67"/>
      <c r="G26" s="65">
        <f t="shared" si="0"/>
        <v>14</v>
      </c>
      <c r="H26" s="66">
        <f t="shared" si="1"/>
        <v>48</v>
      </c>
      <c r="I26" s="20">
        <f t="shared" si="2"/>
        <v>0.12727272727272726</v>
      </c>
      <c r="J26" s="21">
        <f t="shared" si="3"/>
        <v>4.8632218844984802E-2</v>
      </c>
    </row>
    <row r="27" spans="1:10" x14ac:dyDescent="0.25">
      <c r="A27" s="7" t="s">
        <v>56</v>
      </c>
      <c r="B27" s="65">
        <v>12</v>
      </c>
      <c r="C27" s="66">
        <v>4</v>
      </c>
      <c r="D27" s="65">
        <v>98</v>
      </c>
      <c r="E27" s="66">
        <v>85</v>
      </c>
      <c r="F27" s="67"/>
      <c r="G27" s="65">
        <f t="shared" si="0"/>
        <v>8</v>
      </c>
      <c r="H27" s="66">
        <f t="shared" si="1"/>
        <v>13</v>
      </c>
      <c r="I27" s="20">
        <f t="shared" si="2"/>
        <v>2</v>
      </c>
      <c r="J27" s="21">
        <f t="shared" si="3"/>
        <v>0.15294117647058825</v>
      </c>
    </row>
    <row r="28" spans="1:10" x14ac:dyDescent="0.25">
      <c r="A28" s="7" t="s">
        <v>57</v>
      </c>
      <c r="B28" s="65">
        <v>11</v>
      </c>
      <c r="C28" s="66">
        <v>9</v>
      </c>
      <c r="D28" s="65">
        <v>138</v>
      </c>
      <c r="E28" s="66">
        <v>91</v>
      </c>
      <c r="F28" s="67"/>
      <c r="G28" s="65">
        <f t="shared" si="0"/>
        <v>2</v>
      </c>
      <c r="H28" s="66">
        <f t="shared" si="1"/>
        <v>47</v>
      </c>
      <c r="I28" s="20">
        <f t="shared" si="2"/>
        <v>0.22222222222222221</v>
      </c>
      <c r="J28" s="21">
        <f t="shared" si="3"/>
        <v>0.51648351648351654</v>
      </c>
    </row>
    <row r="29" spans="1:10" x14ac:dyDescent="0.25">
      <c r="A29" s="7" t="s">
        <v>58</v>
      </c>
      <c r="B29" s="65">
        <v>25</v>
      </c>
      <c r="C29" s="66">
        <v>8</v>
      </c>
      <c r="D29" s="65">
        <v>167</v>
      </c>
      <c r="E29" s="66">
        <v>117</v>
      </c>
      <c r="F29" s="67"/>
      <c r="G29" s="65">
        <f t="shared" si="0"/>
        <v>17</v>
      </c>
      <c r="H29" s="66">
        <f t="shared" si="1"/>
        <v>50</v>
      </c>
      <c r="I29" s="20">
        <f t="shared" si="2"/>
        <v>2.125</v>
      </c>
      <c r="J29" s="21">
        <f t="shared" si="3"/>
        <v>0.42735042735042733</v>
      </c>
    </row>
    <row r="30" spans="1:10" x14ac:dyDescent="0.25">
      <c r="A30" s="7" t="s">
        <v>59</v>
      </c>
      <c r="B30" s="65">
        <v>0</v>
      </c>
      <c r="C30" s="66">
        <v>0</v>
      </c>
      <c r="D30" s="65">
        <v>1</v>
      </c>
      <c r="E30" s="66">
        <v>1</v>
      </c>
      <c r="F30" s="67"/>
      <c r="G30" s="65">
        <f t="shared" si="0"/>
        <v>0</v>
      </c>
      <c r="H30" s="66">
        <f t="shared" si="1"/>
        <v>0</v>
      </c>
      <c r="I30" s="20" t="str">
        <f t="shared" si="2"/>
        <v>-</v>
      </c>
      <c r="J30" s="21">
        <f t="shared" si="3"/>
        <v>0</v>
      </c>
    </row>
    <row r="31" spans="1:10" x14ac:dyDescent="0.25">
      <c r="A31" s="7" t="s">
        <v>60</v>
      </c>
      <c r="B31" s="65">
        <v>1</v>
      </c>
      <c r="C31" s="66">
        <v>0</v>
      </c>
      <c r="D31" s="65">
        <v>9</v>
      </c>
      <c r="E31" s="66">
        <v>5</v>
      </c>
      <c r="F31" s="67"/>
      <c r="G31" s="65">
        <f t="shared" si="0"/>
        <v>1</v>
      </c>
      <c r="H31" s="66">
        <f t="shared" si="1"/>
        <v>4</v>
      </c>
      <c r="I31" s="20" t="str">
        <f t="shared" si="2"/>
        <v>-</v>
      </c>
      <c r="J31" s="21">
        <f t="shared" si="3"/>
        <v>0.8</v>
      </c>
    </row>
    <row r="32" spans="1:10" x14ac:dyDescent="0.25">
      <c r="A32" s="7" t="s">
        <v>61</v>
      </c>
      <c r="B32" s="65">
        <v>154</v>
      </c>
      <c r="C32" s="66">
        <v>129</v>
      </c>
      <c r="D32" s="65">
        <v>1195</v>
      </c>
      <c r="E32" s="66">
        <v>1363</v>
      </c>
      <c r="F32" s="67"/>
      <c r="G32" s="65">
        <f t="shared" si="0"/>
        <v>25</v>
      </c>
      <c r="H32" s="66">
        <f t="shared" si="1"/>
        <v>-168</v>
      </c>
      <c r="I32" s="20">
        <f t="shared" si="2"/>
        <v>0.19379844961240311</v>
      </c>
      <c r="J32" s="21">
        <f t="shared" si="3"/>
        <v>-0.12325752017608217</v>
      </c>
    </row>
    <row r="33" spans="1:10" x14ac:dyDescent="0.25">
      <c r="A33" s="7" t="s">
        <v>62</v>
      </c>
      <c r="B33" s="65">
        <v>23</v>
      </c>
      <c r="C33" s="66">
        <v>26</v>
      </c>
      <c r="D33" s="65">
        <v>223</v>
      </c>
      <c r="E33" s="66">
        <v>253</v>
      </c>
      <c r="F33" s="67"/>
      <c r="G33" s="65">
        <f t="shared" si="0"/>
        <v>-3</v>
      </c>
      <c r="H33" s="66">
        <f t="shared" si="1"/>
        <v>-30</v>
      </c>
      <c r="I33" s="20">
        <f t="shared" si="2"/>
        <v>-0.11538461538461539</v>
      </c>
      <c r="J33" s="21">
        <f t="shared" si="3"/>
        <v>-0.11857707509881422</v>
      </c>
    </row>
    <row r="34" spans="1:10" x14ac:dyDescent="0.25">
      <c r="A34" s="7" t="s">
        <v>63</v>
      </c>
      <c r="B34" s="65">
        <v>2</v>
      </c>
      <c r="C34" s="66">
        <v>2</v>
      </c>
      <c r="D34" s="65">
        <v>15</v>
      </c>
      <c r="E34" s="66">
        <v>22</v>
      </c>
      <c r="F34" s="67"/>
      <c r="G34" s="65">
        <f t="shared" si="0"/>
        <v>0</v>
      </c>
      <c r="H34" s="66">
        <f t="shared" si="1"/>
        <v>-7</v>
      </c>
      <c r="I34" s="20">
        <f t="shared" si="2"/>
        <v>0</v>
      </c>
      <c r="J34" s="21">
        <f t="shared" si="3"/>
        <v>-0.31818181818181818</v>
      </c>
    </row>
    <row r="35" spans="1:10" x14ac:dyDescent="0.25">
      <c r="A35" s="7" t="s">
        <v>64</v>
      </c>
      <c r="B35" s="65">
        <v>52</v>
      </c>
      <c r="C35" s="66">
        <v>27</v>
      </c>
      <c r="D35" s="65">
        <v>628</v>
      </c>
      <c r="E35" s="66">
        <v>364</v>
      </c>
      <c r="F35" s="67"/>
      <c r="G35" s="65">
        <f t="shared" si="0"/>
        <v>25</v>
      </c>
      <c r="H35" s="66">
        <f t="shared" si="1"/>
        <v>264</v>
      </c>
      <c r="I35" s="20">
        <f t="shared" si="2"/>
        <v>0.92592592592592593</v>
      </c>
      <c r="J35" s="21">
        <f t="shared" si="3"/>
        <v>0.72527472527472525</v>
      </c>
    </row>
    <row r="36" spans="1:10" x14ac:dyDescent="0.25">
      <c r="A36" s="7" t="s">
        <v>65</v>
      </c>
      <c r="B36" s="65">
        <v>8</v>
      </c>
      <c r="C36" s="66">
        <v>6</v>
      </c>
      <c r="D36" s="65">
        <v>56</v>
      </c>
      <c r="E36" s="66">
        <v>56</v>
      </c>
      <c r="F36" s="67"/>
      <c r="G36" s="65">
        <f t="shared" si="0"/>
        <v>2</v>
      </c>
      <c r="H36" s="66">
        <f t="shared" si="1"/>
        <v>0</v>
      </c>
      <c r="I36" s="20">
        <f t="shared" si="2"/>
        <v>0.33333333333333331</v>
      </c>
      <c r="J36" s="21">
        <f t="shared" si="3"/>
        <v>0</v>
      </c>
    </row>
    <row r="37" spans="1:10" x14ac:dyDescent="0.25">
      <c r="A37" s="7" t="s">
        <v>66</v>
      </c>
      <c r="B37" s="65">
        <v>74</v>
      </c>
      <c r="C37" s="66">
        <v>66</v>
      </c>
      <c r="D37" s="65">
        <v>515</v>
      </c>
      <c r="E37" s="66">
        <v>732</v>
      </c>
      <c r="F37" s="67"/>
      <c r="G37" s="65">
        <f t="shared" si="0"/>
        <v>8</v>
      </c>
      <c r="H37" s="66">
        <f t="shared" si="1"/>
        <v>-217</v>
      </c>
      <c r="I37" s="20">
        <f t="shared" si="2"/>
        <v>0.12121212121212122</v>
      </c>
      <c r="J37" s="21">
        <f t="shared" si="3"/>
        <v>-0.29644808743169399</v>
      </c>
    </row>
    <row r="38" spans="1:10" x14ac:dyDescent="0.25">
      <c r="A38" s="7" t="s">
        <v>67</v>
      </c>
      <c r="B38" s="65">
        <v>63</v>
      </c>
      <c r="C38" s="66">
        <v>20</v>
      </c>
      <c r="D38" s="65">
        <v>368</v>
      </c>
      <c r="E38" s="66">
        <v>252</v>
      </c>
      <c r="F38" s="67"/>
      <c r="G38" s="65">
        <f t="shared" ref="G38:G55" si="4">B38-C38</f>
        <v>43</v>
      </c>
      <c r="H38" s="66">
        <f t="shared" ref="H38:H55" si="5">D38-E38</f>
        <v>116</v>
      </c>
      <c r="I38" s="20">
        <f t="shared" ref="I38:I55" si="6">IF(C38=0, "-", IF(G38/C38&lt;10, G38/C38, "&gt;999%"))</f>
        <v>2.15</v>
      </c>
      <c r="J38" s="21">
        <f t="shared" ref="J38:J55" si="7">IF(E38=0, "-", IF(H38/E38&lt;10, H38/E38, "&gt;999%"))</f>
        <v>0.46031746031746029</v>
      </c>
    </row>
    <row r="39" spans="1:10" x14ac:dyDescent="0.25">
      <c r="A39" s="7" t="s">
        <v>68</v>
      </c>
      <c r="B39" s="65">
        <v>4</v>
      </c>
      <c r="C39" s="66">
        <v>2</v>
      </c>
      <c r="D39" s="65">
        <v>37</v>
      </c>
      <c r="E39" s="66">
        <v>34</v>
      </c>
      <c r="F39" s="67"/>
      <c r="G39" s="65">
        <f t="shared" si="4"/>
        <v>2</v>
      </c>
      <c r="H39" s="66">
        <f t="shared" si="5"/>
        <v>3</v>
      </c>
      <c r="I39" s="20">
        <f t="shared" si="6"/>
        <v>1</v>
      </c>
      <c r="J39" s="21">
        <f t="shared" si="7"/>
        <v>8.8235294117647065E-2</v>
      </c>
    </row>
    <row r="40" spans="1:10" x14ac:dyDescent="0.25">
      <c r="A40" s="7" t="s">
        <v>69</v>
      </c>
      <c r="B40" s="65">
        <v>10</v>
      </c>
      <c r="C40" s="66">
        <v>3</v>
      </c>
      <c r="D40" s="65">
        <v>73</v>
      </c>
      <c r="E40" s="66">
        <v>38</v>
      </c>
      <c r="F40" s="67"/>
      <c r="G40" s="65">
        <f t="shared" si="4"/>
        <v>7</v>
      </c>
      <c r="H40" s="66">
        <f t="shared" si="5"/>
        <v>35</v>
      </c>
      <c r="I40" s="20">
        <f t="shared" si="6"/>
        <v>2.3333333333333335</v>
      </c>
      <c r="J40" s="21">
        <f t="shared" si="7"/>
        <v>0.92105263157894735</v>
      </c>
    </row>
    <row r="41" spans="1:10" x14ac:dyDescent="0.25">
      <c r="A41" s="7" t="s">
        <v>70</v>
      </c>
      <c r="B41" s="65">
        <v>13</v>
      </c>
      <c r="C41" s="66">
        <v>8</v>
      </c>
      <c r="D41" s="65">
        <v>102</v>
      </c>
      <c r="E41" s="66">
        <v>90</v>
      </c>
      <c r="F41" s="67"/>
      <c r="G41" s="65">
        <f t="shared" si="4"/>
        <v>5</v>
      </c>
      <c r="H41" s="66">
        <f t="shared" si="5"/>
        <v>12</v>
      </c>
      <c r="I41" s="20">
        <f t="shared" si="6"/>
        <v>0.625</v>
      </c>
      <c r="J41" s="21">
        <f t="shared" si="7"/>
        <v>0.13333333333333333</v>
      </c>
    </row>
    <row r="42" spans="1:10" x14ac:dyDescent="0.25">
      <c r="A42" s="7" t="s">
        <v>71</v>
      </c>
      <c r="B42" s="65">
        <v>8</v>
      </c>
      <c r="C42" s="66">
        <v>11</v>
      </c>
      <c r="D42" s="65">
        <v>48</v>
      </c>
      <c r="E42" s="66">
        <v>53</v>
      </c>
      <c r="F42" s="67"/>
      <c r="G42" s="65">
        <f t="shared" si="4"/>
        <v>-3</v>
      </c>
      <c r="H42" s="66">
        <f t="shared" si="5"/>
        <v>-5</v>
      </c>
      <c r="I42" s="20">
        <f t="shared" si="6"/>
        <v>-0.27272727272727271</v>
      </c>
      <c r="J42" s="21">
        <f t="shared" si="7"/>
        <v>-9.4339622641509441E-2</v>
      </c>
    </row>
    <row r="43" spans="1:10" x14ac:dyDescent="0.25">
      <c r="A43" s="7" t="s">
        <v>72</v>
      </c>
      <c r="B43" s="65">
        <v>12</v>
      </c>
      <c r="C43" s="66">
        <v>3</v>
      </c>
      <c r="D43" s="65">
        <v>45</v>
      </c>
      <c r="E43" s="66">
        <v>55</v>
      </c>
      <c r="F43" s="67"/>
      <c r="G43" s="65">
        <f t="shared" si="4"/>
        <v>9</v>
      </c>
      <c r="H43" s="66">
        <f t="shared" si="5"/>
        <v>-10</v>
      </c>
      <c r="I43" s="20">
        <f t="shared" si="6"/>
        <v>3</v>
      </c>
      <c r="J43" s="21">
        <f t="shared" si="7"/>
        <v>-0.18181818181818182</v>
      </c>
    </row>
    <row r="44" spans="1:10" x14ac:dyDescent="0.25">
      <c r="A44" s="7" t="s">
        <v>73</v>
      </c>
      <c r="B44" s="65">
        <v>34</v>
      </c>
      <c r="C44" s="66">
        <v>28</v>
      </c>
      <c r="D44" s="65">
        <v>228</v>
      </c>
      <c r="E44" s="66">
        <v>214</v>
      </c>
      <c r="F44" s="67"/>
      <c r="G44" s="65">
        <f t="shared" si="4"/>
        <v>6</v>
      </c>
      <c r="H44" s="66">
        <f t="shared" si="5"/>
        <v>14</v>
      </c>
      <c r="I44" s="20">
        <f t="shared" si="6"/>
        <v>0.21428571428571427</v>
      </c>
      <c r="J44" s="21">
        <f t="shared" si="7"/>
        <v>6.5420560747663545E-2</v>
      </c>
    </row>
    <row r="45" spans="1:10" x14ac:dyDescent="0.25">
      <c r="A45" s="7" t="s">
        <v>74</v>
      </c>
      <c r="B45" s="65">
        <v>3</v>
      </c>
      <c r="C45" s="66">
        <v>6</v>
      </c>
      <c r="D45" s="65">
        <v>28</v>
      </c>
      <c r="E45" s="66">
        <v>17</v>
      </c>
      <c r="F45" s="67"/>
      <c r="G45" s="65">
        <f t="shared" si="4"/>
        <v>-3</v>
      </c>
      <c r="H45" s="66">
        <f t="shared" si="5"/>
        <v>11</v>
      </c>
      <c r="I45" s="20">
        <f t="shared" si="6"/>
        <v>-0.5</v>
      </c>
      <c r="J45" s="21">
        <f t="shared" si="7"/>
        <v>0.6470588235294118</v>
      </c>
    </row>
    <row r="46" spans="1:10" x14ac:dyDescent="0.25">
      <c r="A46" s="7" t="s">
        <v>75</v>
      </c>
      <c r="B46" s="65">
        <v>112</v>
      </c>
      <c r="C46" s="66">
        <v>52</v>
      </c>
      <c r="D46" s="65">
        <v>771</v>
      </c>
      <c r="E46" s="66">
        <v>561</v>
      </c>
      <c r="F46" s="67"/>
      <c r="G46" s="65">
        <f t="shared" si="4"/>
        <v>60</v>
      </c>
      <c r="H46" s="66">
        <f t="shared" si="5"/>
        <v>210</v>
      </c>
      <c r="I46" s="20">
        <f t="shared" si="6"/>
        <v>1.1538461538461537</v>
      </c>
      <c r="J46" s="21">
        <f t="shared" si="7"/>
        <v>0.37433155080213903</v>
      </c>
    </row>
    <row r="47" spans="1:10" x14ac:dyDescent="0.25">
      <c r="A47" s="7" t="s">
        <v>76</v>
      </c>
      <c r="B47" s="65">
        <v>11</v>
      </c>
      <c r="C47" s="66">
        <v>25</v>
      </c>
      <c r="D47" s="65">
        <v>163</v>
      </c>
      <c r="E47" s="66">
        <v>253</v>
      </c>
      <c r="F47" s="67"/>
      <c r="G47" s="65">
        <f t="shared" si="4"/>
        <v>-14</v>
      </c>
      <c r="H47" s="66">
        <f t="shared" si="5"/>
        <v>-90</v>
      </c>
      <c r="I47" s="20">
        <f t="shared" si="6"/>
        <v>-0.56000000000000005</v>
      </c>
      <c r="J47" s="21">
        <f t="shared" si="7"/>
        <v>-0.35573122529644269</v>
      </c>
    </row>
    <row r="48" spans="1:10" x14ac:dyDescent="0.25">
      <c r="A48" s="7" t="s">
        <v>77</v>
      </c>
      <c r="B48" s="65">
        <v>162</v>
      </c>
      <c r="C48" s="66">
        <v>262</v>
      </c>
      <c r="D48" s="65">
        <v>1537</v>
      </c>
      <c r="E48" s="66">
        <v>624</v>
      </c>
      <c r="F48" s="67"/>
      <c r="G48" s="65">
        <f t="shared" si="4"/>
        <v>-100</v>
      </c>
      <c r="H48" s="66">
        <f t="shared" si="5"/>
        <v>913</v>
      </c>
      <c r="I48" s="20">
        <f t="shared" si="6"/>
        <v>-0.38167938931297712</v>
      </c>
      <c r="J48" s="21">
        <f t="shared" si="7"/>
        <v>1.4631410256410255</v>
      </c>
    </row>
    <row r="49" spans="1:10" x14ac:dyDescent="0.25">
      <c r="A49" s="7" t="s">
        <v>78</v>
      </c>
      <c r="B49" s="65">
        <v>298</v>
      </c>
      <c r="C49" s="66">
        <v>133</v>
      </c>
      <c r="D49" s="65">
        <v>1769</v>
      </c>
      <c r="E49" s="66">
        <v>2149</v>
      </c>
      <c r="F49" s="67"/>
      <c r="G49" s="65">
        <f t="shared" si="4"/>
        <v>165</v>
      </c>
      <c r="H49" s="66">
        <f t="shared" si="5"/>
        <v>-380</v>
      </c>
      <c r="I49" s="20">
        <f t="shared" si="6"/>
        <v>1.2406015037593985</v>
      </c>
      <c r="J49" s="21">
        <f t="shared" si="7"/>
        <v>-0.17682643089809214</v>
      </c>
    </row>
    <row r="50" spans="1:10" x14ac:dyDescent="0.25">
      <c r="A50" s="7" t="s">
        <v>79</v>
      </c>
      <c r="B50" s="65">
        <v>122</v>
      </c>
      <c r="C50" s="66">
        <v>98</v>
      </c>
      <c r="D50" s="65">
        <v>836</v>
      </c>
      <c r="E50" s="66">
        <v>608</v>
      </c>
      <c r="F50" s="67"/>
      <c r="G50" s="65">
        <f t="shared" si="4"/>
        <v>24</v>
      </c>
      <c r="H50" s="66">
        <f t="shared" si="5"/>
        <v>228</v>
      </c>
      <c r="I50" s="20">
        <f t="shared" si="6"/>
        <v>0.24489795918367346</v>
      </c>
      <c r="J50" s="21">
        <f t="shared" si="7"/>
        <v>0.375</v>
      </c>
    </row>
    <row r="51" spans="1:10" x14ac:dyDescent="0.25">
      <c r="A51" s="7" t="s">
        <v>80</v>
      </c>
      <c r="B51" s="65">
        <v>27</v>
      </c>
      <c r="C51" s="66">
        <v>23</v>
      </c>
      <c r="D51" s="65">
        <v>292</v>
      </c>
      <c r="E51" s="66">
        <v>200</v>
      </c>
      <c r="F51" s="67"/>
      <c r="G51" s="65">
        <f t="shared" si="4"/>
        <v>4</v>
      </c>
      <c r="H51" s="66">
        <f t="shared" si="5"/>
        <v>92</v>
      </c>
      <c r="I51" s="20">
        <f t="shared" si="6"/>
        <v>0.17391304347826086</v>
      </c>
      <c r="J51" s="21">
        <f t="shared" si="7"/>
        <v>0.46</v>
      </c>
    </row>
    <row r="52" spans="1:10" x14ac:dyDescent="0.25">
      <c r="A52" s="142" t="s">
        <v>44</v>
      </c>
      <c r="B52" s="143">
        <v>0</v>
      </c>
      <c r="C52" s="144">
        <v>0</v>
      </c>
      <c r="D52" s="143">
        <v>10</v>
      </c>
      <c r="E52" s="144">
        <v>11</v>
      </c>
      <c r="F52" s="145"/>
      <c r="G52" s="143">
        <f t="shared" si="4"/>
        <v>0</v>
      </c>
      <c r="H52" s="144">
        <f t="shared" si="5"/>
        <v>-1</v>
      </c>
      <c r="I52" s="151" t="str">
        <f t="shared" si="6"/>
        <v>-</v>
      </c>
      <c r="J52" s="152">
        <f t="shared" si="7"/>
        <v>-9.0909090909090912E-2</v>
      </c>
    </row>
    <row r="53" spans="1:10" x14ac:dyDescent="0.25">
      <c r="A53" s="7" t="s">
        <v>47</v>
      </c>
      <c r="B53" s="65">
        <v>0</v>
      </c>
      <c r="C53" s="66">
        <v>0</v>
      </c>
      <c r="D53" s="65">
        <v>4</v>
      </c>
      <c r="E53" s="66">
        <v>6</v>
      </c>
      <c r="F53" s="67"/>
      <c r="G53" s="65">
        <f t="shared" si="4"/>
        <v>0</v>
      </c>
      <c r="H53" s="66">
        <f t="shared" si="5"/>
        <v>-2</v>
      </c>
      <c r="I53" s="20" t="str">
        <f t="shared" si="6"/>
        <v>-</v>
      </c>
      <c r="J53" s="21">
        <f t="shared" si="7"/>
        <v>-0.33333333333333331</v>
      </c>
    </row>
    <row r="54" spans="1:10" x14ac:dyDescent="0.25">
      <c r="A54" s="7" t="s">
        <v>50</v>
      </c>
      <c r="B54" s="65">
        <v>0</v>
      </c>
      <c r="C54" s="66">
        <v>0</v>
      </c>
      <c r="D54" s="65">
        <v>1</v>
      </c>
      <c r="E54" s="66">
        <v>0</v>
      </c>
      <c r="F54" s="67"/>
      <c r="G54" s="65">
        <f t="shared" si="4"/>
        <v>0</v>
      </c>
      <c r="H54" s="66">
        <f t="shared" si="5"/>
        <v>1</v>
      </c>
      <c r="I54" s="20" t="str">
        <f t="shared" si="6"/>
        <v>-</v>
      </c>
      <c r="J54" s="21" t="str">
        <f t="shared" si="7"/>
        <v>-</v>
      </c>
    </row>
    <row r="55" spans="1:10" x14ac:dyDescent="0.25">
      <c r="A55" s="7" t="s">
        <v>51</v>
      </c>
      <c r="B55" s="65">
        <v>7</v>
      </c>
      <c r="C55" s="66">
        <v>14</v>
      </c>
      <c r="D55" s="65">
        <v>50</v>
      </c>
      <c r="E55" s="66">
        <v>74</v>
      </c>
      <c r="F55" s="67"/>
      <c r="G55" s="65">
        <f t="shared" si="4"/>
        <v>-7</v>
      </c>
      <c r="H55" s="66">
        <f t="shared" si="5"/>
        <v>-24</v>
      </c>
      <c r="I55" s="20">
        <f t="shared" si="6"/>
        <v>-0.5</v>
      </c>
      <c r="J55" s="21">
        <f t="shared" si="7"/>
        <v>-0.32432432432432434</v>
      </c>
    </row>
    <row r="56" spans="1:10" x14ac:dyDescent="0.25">
      <c r="A56" s="1"/>
      <c r="B56" s="68"/>
      <c r="C56" s="69"/>
      <c r="D56" s="68"/>
      <c r="E56" s="69"/>
      <c r="F56" s="70"/>
      <c r="G56" s="68"/>
      <c r="H56" s="69"/>
      <c r="I56" s="5"/>
      <c r="J56" s="6"/>
    </row>
    <row r="57" spans="1:10" s="43" customFormat="1" ht="13" x14ac:dyDescent="0.3">
      <c r="A57" s="27" t="s">
        <v>5</v>
      </c>
      <c r="B57" s="71">
        <f>SUM(B6:B56)</f>
        <v>1806</v>
      </c>
      <c r="C57" s="72">
        <f>SUM(C6:C56)</f>
        <v>1498</v>
      </c>
      <c r="D57" s="71">
        <f>SUM(D6:D56)</f>
        <v>14011</v>
      </c>
      <c r="E57" s="72">
        <f>SUM(E6:E56)</f>
        <v>12228</v>
      </c>
      <c r="F57" s="73"/>
      <c r="G57" s="71">
        <f>SUM(G6:G56)</f>
        <v>308</v>
      </c>
      <c r="H57" s="72">
        <f>SUM(H6:H56)</f>
        <v>1783</v>
      </c>
      <c r="I57" s="37">
        <f>IF(C57=0, 0, G57/C57)</f>
        <v>0.20560747663551401</v>
      </c>
      <c r="J57" s="38">
        <f>IF(E57=0, 0, H57/E57)</f>
        <v>0.14581288845273144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7"/>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91</v>
      </c>
      <c r="B2" s="202" t="s">
        <v>82</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5.5370985603543699E-2</v>
      </c>
      <c r="C6" s="17">
        <v>0.13351134846461898</v>
      </c>
      <c r="D6" s="16">
        <v>0.164156733994718</v>
      </c>
      <c r="E6" s="17">
        <v>0.14720314033366</v>
      </c>
      <c r="F6" s="12"/>
      <c r="G6" s="10">
        <f t="shared" ref="G6:G37" si="0">B6-C6</f>
        <v>-7.8140362861075285E-2</v>
      </c>
      <c r="H6" s="11">
        <f t="shared" ref="H6:H37" si="1">D6-E6</f>
        <v>1.6953593661058003E-2</v>
      </c>
    </row>
    <row r="7" spans="1:8" x14ac:dyDescent="0.25">
      <c r="A7" s="7" t="s">
        <v>32</v>
      </c>
      <c r="B7" s="16">
        <v>1.6057585825027703</v>
      </c>
      <c r="C7" s="17">
        <v>2.13618157543391</v>
      </c>
      <c r="D7" s="16">
        <v>1.8271358218542599</v>
      </c>
      <c r="E7" s="17">
        <v>1.54563297350343</v>
      </c>
      <c r="F7" s="12"/>
      <c r="G7" s="10">
        <f t="shared" si="0"/>
        <v>-0.5304229929311397</v>
      </c>
      <c r="H7" s="11">
        <f t="shared" si="1"/>
        <v>0.28150284835082995</v>
      </c>
    </row>
    <row r="8" spans="1:8" x14ac:dyDescent="0.25">
      <c r="A8" s="7" t="s">
        <v>33</v>
      </c>
      <c r="B8" s="16">
        <v>0</v>
      </c>
      <c r="C8" s="17">
        <v>0</v>
      </c>
      <c r="D8" s="16">
        <v>0</v>
      </c>
      <c r="E8" s="17">
        <v>8.1779522407589098E-3</v>
      </c>
      <c r="F8" s="12"/>
      <c r="G8" s="10">
        <f t="shared" si="0"/>
        <v>0</v>
      </c>
      <c r="H8" s="11">
        <f t="shared" si="1"/>
        <v>-8.1779522407589098E-3</v>
      </c>
    </row>
    <row r="9" spans="1:8" x14ac:dyDescent="0.25">
      <c r="A9" s="7" t="s">
        <v>34</v>
      </c>
      <c r="B9" s="16">
        <v>2.1040974529346599</v>
      </c>
      <c r="C9" s="17">
        <v>2.4032042723631499</v>
      </c>
      <c r="D9" s="16">
        <v>2.3196060238384102</v>
      </c>
      <c r="E9" s="17">
        <v>2.6333006215243699</v>
      </c>
      <c r="F9" s="12"/>
      <c r="G9" s="10">
        <f t="shared" si="0"/>
        <v>-0.29910681942849004</v>
      </c>
      <c r="H9" s="11">
        <f t="shared" si="1"/>
        <v>-0.31369459768595975</v>
      </c>
    </row>
    <row r="10" spans="1:8" x14ac:dyDescent="0.25">
      <c r="A10" s="7" t="s">
        <v>35</v>
      </c>
      <c r="B10" s="16">
        <v>1.4396456256921399</v>
      </c>
      <c r="C10" s="17">
        <v>0</v>
      </c>
      <c r="D10" s="16">
        <v>1.6487045892512999</v>
      </c>
      <c r="E10" s="17">
        <v>0</v>
      </c>
      <c r="F10" s="12"/>
      <c r="G10" s="10">
        <f t="shared" si="0"/>
        <v>1.4396456256921399</v>
      </c>
      <c r="H10" s="11">
        <f t="shared" si="1"/>
        <v>1.6487045892512999</v>
      </c>
    </row>
    <row r="11" spans="1:8" x14ac:dyDescent="0.25">
      <c r="A11" s="7" t="s">
        <v>36</v>
      </c>
      <c r="B11" s="16">
        <v>0.11074197120708701</v>
      </c>
      <c r="C11" s="17">
        <v>0</v>
      </c>
      <c r="D11" s="16">
        <v>0.271215473556491</v>
      </c>
      <c r="E11" s="17">
        <v>0</v>
      </c>
      <c r="F11" s="12"/>
      <c r="G11" s="10">
        <f t="shared" si="0"/>
        <v>0.11074197120708701</v>
      </c>
      <c r="H11" s="11">
        <f t="shared" si="1"/>
        <v>0.271215473556491</v>
      </c>
    </row>
    <row r="12" spans="1:8" x14ac:dyDescent="0.25">
      <c r="A12" s="7" t="s">
        <v>37</v>
      </c>
      <c r="B12" s="16">
        <v>0.44296788482835003</v>
      </c>
      <c r="C12" s="17">
        <v>0.60080106809078804</v>
      </c>
      <c r="D12" s="16">
        <v>0.24266647634001901</v>
      </c>
      <c r="E12" s="17">
        <v>0.17991494929669599</v>
      </c>
      <c r="F12" s="12"/>
      <c r="G12" s="10">
        <f t="shared" si="0"/>
        <v>-0.157833183262438</v>
      </c>
      <c r="H12" s="11">
        <f t="shared" si="1"/>
        <v>6.2751527043323013E-2</v>
      </c>
    </row>
    <row r="13" spans="1:8" x14ac:dyDescent="0.25">
      <c r="A13" s="7" t="s">
        <v>38</v>
      </c>
      <c r="B13" s="16">
        <v>0</v>
      </c>
      <c r="C13" s="17">
        <v>0</v>
      </c>
      <c r="D13" s="16">
        <v>2.8548997216472801E-2</v>
      </c>
      <c r="E13" s="17">
        <v>0.10631337912986601</v>
      </c>
      <c r="F13" s="12"/>
      <c r="G13" s="10">
        <f t="shared" si="0"/>
        <v>0</v>
      </c>
      <c r="H13" s="11">
        <f t="shared" si="1"/>
        <v>-7.7764381913393202E-2</v>
      </c>
    </row>
    <row r="14" spans="1:8" x14ac:dyDescent="0.25">
      <c r="A14" s="7" t="s">
        <v>39</v>
      </c>
      <c r="B14" s="16">
        <v>2.4916943521594699</v>
      </c>
      <c r="C14" s="17">
        <v>0.467289719626168</v>
      </c>
      <c r="D14" s="16">
        <v>1.45599885804011</v>
      </c>
      <c r="E14" s="17">
        <v>0.122669283611384</v>
      </c>
      <c r="F14" s="12"/>
      <c r="G14" s="10">
        <f t="shared" si="0"/>
        <v>2.0244046325333018</v>
      </c>
      <c r="H14" s="11">
        <f t="shared" si="1"/>
        <v>1.3333295744287259</v>
      </c>
    </row>
    <row r="15" spans="1:8" x14ac:dyDescent="0.25">
      <c r="A15" s="7" t="s">
        <v>40</v>
      </c>
      <c r="B15" s="16">
        <v>5.5370985603543699E-2</v>
      </c>
      <c r="C15" s="17">
        <v>0</v>
      </c>
      <c r="D15" s="16">
        <v>7.1372493041181907E-3</v>
      </c>
      <c r="E15" s="17">
        <v>0</v>
      </c>
      <c r="F15" s="12"/>
      <c r="G15" s="10">
        <f t="shared" si="0"/>
        <v>5.5370985603543699E-2</v>
      </c>
      <c r="H15" s="11">
        <f t="shared" si="1"/>
        <v>7.1372493041181907E-3</v>
      </c>
    </row>
    <row r="16" spans="1:8" x14ac:dyDescent="0.25">
      <c r="A16" s="7" t="s">
        <v>41</v>
      </c>
      <c r="B16" s="16">
        <v>0.27685492801771899</v>
      </c>
      <c r="C16" s="17">
        <v>6.67556742323097E-2</v>
      </c>
      <c r="D16" s="16">
        <v>0.14988223538648199</v>
      </c>
      <c r="E16" s="17">
        <v>0.114491331370625</v>
      </c>
      <c r="F16" s="12"/>
      <c r="G16" s="10">
        <f t="shared" si="0"/>
        <v>0.21009925378540928</v>
      </c>
      <c r="H16" s="11">
        <f t="shared" si="1"/>
        <v>3.5390904015856983E-2</v>
      </c>
    </row>
    <row r="17" spans="1:8" x14ac:dyDescent="0.25">
      <c r="A17" s="7" t="s">
        <v>42</v>
      </c>
      <c r="B17" s="16">
        <v>5.5370985603543699E-2</v>
      </c>
      <c r="C17" s="17">
        <v>0</v>
      </c>
      <c r="D17" s="16">
        <v>4.9960745128827304E-2</v>
      </c>
      <c r="E17" s="17">
        <v>3.2711808963035702E-2</v>
      </c>
      <c r="F17" s="12"/>
      <c r="G17" s="10">
        <f t="shared" si="0"/>
        <v>5.5370985603543699E-2</v>
      </c>
      <c r="H17" s="11">
        <f t="shared" si="1"/>
        <v>1.7248936165791602E-2</v>
      </c>
    </row>
    <row r="18" spans="1:8" x14ac:dyDescent="0.25">
      <c r="A18" s="7" t="s">
        <v>43</v>
      </c>
      <c r="B18" s="16">
        <v>4.92801771871539</v>
      </c>
      <c r="C18" s="17">
        <v>4.5393858477970603</v>
      </c>
      <c r="D18" s="16">
        <v>4.9675255156662601</v>
      </c>
      <c r="E18" s="17">
        <v>3.9663068367680703</v>
      </c>
      <c r="F18" s="12"/>
      <c r="G18" s="10">
        <f t="shared" si="0"/>
        <v>0.38863187091832962</v>
      </c>
      <c r="H18" s="11">
        <f t="shared" si="1"/>
        <v>1.0012186788981898</v>
      </c>
    </row>
    <row r="19" spans="1:8" x14ac:dyDescent="0.25">
      <c r="A19" s="7" t="s">
        <v>45</v>
      </c>
      <c r="B19" s="16">
        <v>0.22148394241417502</v>
      </c>
      <c r="C19" s="17">
        <v>6.67556742323097E-2</v>
      </c>
      <c r="D19" s="16">
        <v>0.17129398329883699</v>
      </c>
      <c r="E19" s="17">
        <v>4.9067713444553504E-2</v>
      </c>
      <c r="F19" s="12"/>
      <c r="G19" s="10">
        <f t="shared" si="0"/>
        <v>0.1547282681818653</v>
      </c>
      <c r="H19" s="11">
        <f t="shared" si="1"/>
        <v>0.12222626985428349</v>
      </c>
    </row>
    <row r="20" spans="1:8" x14ac:dyDescent="0.25">
      <c r="A20" s="7" t="s">
        <v>46</v>
      </c>
      <c r="B20" s="16">
        <v>2.8239202657807301</v>
      </c>
      <c r="C20" s="17">
        <v>5.9412550066755703</v>
      </c>
      <c r="D20" s="16">
        <v>2.6050959960031399</v>
      </c>
      <c r="E20" s="17">
        <v>1.7582597317631701</v>
      </c>
      <c r="F20" s="12"/>
      <c r="G20" s="10">
        <f t="shared" si="0"/>
        <v>-3.1173347408948402</v>
      </c>
      <c r="H20" s="11">
        <f t="shared" si="1"/>
        <v>0.84683626423996983</v>
      </c>
    </row>
    <row r="21" spans="1:8" x14ac:dyDescent="0.25">
      <c r="A21" s="7" t="s">
        <v>48</v>
      </c>
      <c r="B21" s="16">
        <v>1.16279069767442</v>
      </c>
      <c r="C21" s="17">
        <v>1.00133511348465</v>
      </c>
      <c r="D21" s="16">
        <v>1.2989793733495099</v>
      </c>
      <c r="E21" s="17">
        <v>1.08766764802094</v>
      </c>
      <c r="F21" s="12"/>
      <c r="G21" s="10">
        <f t="shared" si="0"/>
        <v>0.16145558418977002</v>
      </c>
      <c r="H21" s="11">
        <f t="shared" si="1"/>
        <v>0.2113117253285699</v>
      </c>
    </row>
    <row r="22" spans="1:8" x14ac:dyDescent="0.25">
      <c r="A22" s="7" t="s">
        <v>49</v>
      </c>
      <c r="B22" s="16">
        <v>4.3743078626799603</v>
      </c>
      <c r="C22" s="17">
        <v>8.0106809078771697</v>
      </c>
      <c r="D22" s="16">
        <v>5.8596816786810395</v>
      </c>
      <c r="E22" s="17">
        <v>8.4968923781485106</v>
      </c>
      <c r="F22" s="12"/>
      <c r="G22" s="10">
        <f t="shared" si="0"/>
        <v>-3.6363730451972094</v>
      </c>
      <c r="H22" s="11">
        <f t="shared" si="1"/>
        <v>-2.6372106994674711</v>
      </c>
    </row>
    <row r="23" spans="1:8" x14ac:dyDescent="0.25">
      <c r="A23" s="7" t="s">
        <v>52</v>
      </c>
      <c r="B23" s="16">
        <v>1.3289036544850501</v>
      </c>
      <c r="C23" s="17">
        <v>2.0694259012015999</v>
      </c>
      <c r="D23" s="16">
        <v>1.81999857255014</v>
      </c>
      <c r="E23" s="17">
        <v>2.66601243048741</v>
      </c>
      <c r="F23" s="12"/>
      <c r="G23" s="10">
        <f t="shared" si="0"/>
        <v>-0.74052224671654976</v>
      </c>
      <c r="H23" s="11">
        <f t="shared" si="1"/>
        <v>-0.84601385793727002</v>
      </c>
    </row>
    <row r="24" spans="1:8" x14ac:dyDescent="0.25">
      <c r="A24" s="7" t="s">
        <v>53</v>
      </c>
      <c r="B24" s="16">
        <v>0.11074197120708701</v>
      </c>
      <c r="C24" s="17">
        <v>0.200267022696929</v>
      </c>
      <c r="D24" s="16">
        <v>0.107058739561773</v>
      </c>
      <c r="E24" s="17">
        <v>0.163559044815178</v>
      </c>
      <c r="F24" s="12"/>
      <c r="G24" s="10">
        <f t="shared" si="0"/>
        <v>-8.9525051489841995E-2</v>
      </c>
      <c r="H24" s="11">
        <f t="shared" si="1"/>
        <v>-5.6500305253404992E-2</v>
      </c>
    </row>
    <row r="25" spans="1:8" x14ac:dyDescent="0.25">
      <c r="A25" s="7" t="s">
        <v>54</v>
      </c>
      <c r="B25" s="16">
        <v>0.44296788482835003</v>
      </c>
      <c r="C25" s="17">
        <v>0.60080106809078804</v>
      </c>
      <c r="D25" s="16">
        <v>0.47819570337591899</v>
      </c>
      <c r="E25" s="17">
        <v>0.744193653909061</v>
      </c>
      <c r="F25" s="12"/>
      <c r="G25" s="10">
        <f t="shared" si="0"/>
        <v>-0.157833183262438</v>
      </c>
      <c r="H25" s="11">
        <f t="shared" si="1"/>
        <v>-0.26599795053314201</v>
      </c>
    </row>
    <row r="26" spans="1:8" x14ac:dyDescent="0.25">
      <c r="A26" s="7" t="s">
        <v>55</v>
      </c>
      <c r="B26" s="16">
        <v>6.86600221483942</v>
      </c>
      <c r="C26" s="17">
        <v>7.3431241655540695</v>
      </c>
      <c r="D26" s="16">
        <v>7.3870530297623302</v>
      </c>
      <c r="E26" s="17">
        <v>8.0716388616290509</v>
      </c>
      <c r="F26" s="12"/>
      <c r="G26" s="10">
        <f t="shared" si="0"/>
        <v>-0.47712195071464958</v>
      </c>
      <c r="H26" s="11">
        <f t="shared" si="1"/>
        <v>-0.68458583186672062</v>
      </c>
    </row>
    <row r="27" spans="1:8" x14ac:dyDescent="0.25">
      <c r="A27" s="7" t="s">
        <v>56</v>
      </c>
      <c r="B27" s="16">
        <v>0.66445182724252505</v>
      </c>
      <c r="C27" s="17">
        <v>0.26702269692923902</v>
      </c>
      <c r="D27" s="16">
        <v>0.69945043180358302</v>
      </c>
      <c r="E27" s="17">
        <v>0.69512594046450804</v>
      </c>
      <c r="F27" s="12"/>
      <c r="G27" s="10">
        <f t="shared" si="0"/>
        <v>0.39742913031328603</v>
      </c>
      <c r="H27" s="11">
        <f t="shared" si="1"/>
        <v>4.3244913390749762E-3</v>
      </c>
    </row>
    <row r="28" spans="1:8" x14ac:dyDescent="0.25">
      <c r="A28" s="7" t="s">
        <v>57</v>
      </c>
      <c r="B28" s="16">
        <v>0.60908084163898102</v>
      </c>
      <c r="C28" s="17">
        <v>0.60080106809078804</v>
      </c>
      <c r="D28" s="16">
        <v>0.98494040396831095</v>
      </c>
      <c r="E28" s="17">
        <v>0.744193653909061</v>
      </c>
      <c r="F28" s="12"/>
      <c r="G28" s="10">
        <f t="shared" si="0"/>
        <v>8.2797735481929813E-3</v>
      </c>
      <c r="H28" s="11">
        <f t="shared" si="1"/>
        <v>0.24074675005924995</v>
      </c>
    </row>
    <row r="29" spans="1:8" x14ac:dyDescent="0.25">
      <c r="A29" s="7" t="s">
        <v>58</v>
      </c>
      <c r="B29" s="16">
        <v>1.3842746400885901</v>
      </c>
      <c r="C29" s="17">
        <v>0.53404539385847805</v>
      </c>
      <c r="D29" s="16">
        <v>1.1919206337877399</v>
      </c>
      <c r="E29" s="17">
        <v>0.9568204121687931</v>
      </c>
      <c r="F29" s="12"/>
      <c r="G29" s="10">
        <f t="shared" si="0"/>
        <v>0.85022924623011209</v>
      </c>
      <c r="H29" s="11">
        <f t="shared" si="1"/>
        <v>0.23510022161894684</v>
      </c>
    </row>
    <row r="30" spans="1:8" x14ac:dyDescent="0.25">
      <c r="A30" s="7" t="s">
        <v>59</v>
      </c>
      <c r="B30" s="16">
        <v>0</v>
      </c>
      <c r="C30" s="17">
        <v>0</v>
      </c>
      <c r="D30" s="16">
        <v>7.1372493041181907E-3</v>
      </c>
      <c r="E30" s="17">
        <v>8.1779522407589098E-3</v>
      </c>
      <c r="F30" s="12"/>
      <c r="G30" s="10">
        <f t="shared" si="0"/>
        <v>0</v>
      </c>
      <c r="H30" s="11">
        <f t="shared" si="1"/>
        <v>-1.0407029366407191E-3</v>
      </c>
    </row>
    <row r="31" spans="1:8" x14ac:dyDescent="0.25">
      <c r="A31" s="7" t="s">
        <v>60</v>
      </c>
      <c r="B31" s="16">
        <v>5.5370985603543699E-2</v>
      </c>
      <c r="C31" s="17">
        <v>0</v>
      </c>
      <c r="D31" s="16">
        <v>6.4235243737063699E-2</v>
      </c>
      <c r="E31" s="17">
        <v>4.0889761203794603E-2</v>
      </c>
      <c r="F31" s="12"/>
      <c r="G31" s="10">
        <f t="shared" si="0"/>
        <v>5.5370985603543699E-2</v>
      </c>
      <c r="H31" s="11">
        <f t="shared" si="1"/>
        <v>2.3345482533269096E-2</v>
      </c>
    </row>
    <row r="32" spans="1:8" x14ac:dyDescent="0.25">
      <c r="A32" s="7" t="s">
        <v>61</v>
      </c>
      <c r="B32" s="16">
        <v>8.5271317829457409</v>
      </c>
      <c r="C32" s="17">
        <v>8.6114819759679602</v>
      </c>
      <c r="D32" s="16">
        <v>8.5290129184212393</v>
      </c>
      <c r="E32" s="17">
        <v>11.1465489041544</v>
      </c>
      <c r="F32" s="12"/>
      <c r="G32" s="10">
        <f t="shared" si="0"/>
        <v>-8.4350193022219244E-2</v>
      </c>
      <c r="H32" s="11">
        <f t="shared" si="1"/>
        <v>-2.617535985733161</v>
      </c>
    </row>
    <row r="33" spans="1:8" x14ac:dyDescent="0.25">
      <c r="A33" s="7" t="s">
        <v>62</v>
      </c>
      <c r="B33" s="16">
        <v>1.2735326688815101</v>
      </c>
      <c r="C33" s="17">
        <v>1.73564753004005</v>
      </c>
      <c r="D33" s="16">
        <v>1.5916065948183602</v>
      </c>
      <c r="E33" s="17">
        <v>2.0690219169120101</v>
      </c>
      <c r="F33" s="12"/>
      <c r="G33" s="10">
        <f t="shared" si="0"/>
        <v>-0.46211486115853995</v>
      </c>
      <c r="H33" s="11">
        <f t="shared" si="1"/>
        <v>-0.4774153220936499</v>
      </c>
    </row>
    <row r="34" spans="1:8" x14ac:dyDescent="0.25">
      <c r="A34" s="7" t="s">
        <v>63</v>
      </c>
      <c r="B34" s="16">
        <v>0.11074197120708701</v>
      </c>
      <c r="C34" s="17">
        <v>0.13351134846461898</v>
      </c>
      <c r="D34" s="16">
        <v>0.107058739561773</v>
      </c>
      <c r="E34" s="17">
        <v>0.17991494929669599</v>
      </c>
      <c r="F34" s="12"/>
      <c r="G34" s="10">
        <f t="shared" si="0"/>
        <v>-2.2769377257531975E-2</v>
      </c>
      <c r="H34" s="11">
        <f t="shared" si="1"/>
        <v>-7.2856209734922989E-2</v>
      </c>
    </row>
    <row r="35" spans="1:8" x14ac:dyDescent="0.25">
      <c r="A35" s="7" t="s">
        <v>64</v>
      </c>
      <c r="B35" s="16">
        <v>2.8792912513842701</v>
      </c>
      <c r="C35" s="17">
        <v>1.8024032042723601</v>
      </c>
      <c r="D35" s="16">
        <v>4.4821925629862296</v>
      </c>
      <c r="E35" s="17">
        <v>2.97677461563624</v>
      </c>
      <c r="F35" s="12"/>
      <c r="G35" s="10">
        <f t="shared" si="0"/>
        <v>1.07688804711191</v>
      </c>
      <c r="H35" s="11">
        <f t="shared" si="1"/>
        <v>1.5054179473499896</v>
      </c>
    </row>
    <row r="36" spans="1:8" x14ac:dyDescent="0.25">
      <c r="A36" s="7" t="s">
        <v>65</v>
      </c>
      <c r="B36" s="16">
        <v>0.44296788482835003</v>
      </c>
      <c r="C36" s="17">
        <v>0.40053404539385901</v>
      </c>
      <c r="D36" s="16">
        <v>0.39968596103061904</v>
      </c>
      <c r="E36" s="17">
        <v>0.45796532548249896</v>
      </c>
      <c r="F36" s="12"/>
      <c r="G36" s="10">
        <f t="shared" si="0"/>
        <v>4.2433839434491027E-2</v>
      </c>
      <c r="H36" s="11">
        <f t="shared" si="1"/>
        <v>-5.8279364451879923E-2</v>
      </c>
    </row>
    <row r="37" spans="1:8" x14ac:dyDescent="0.25">
      <c r="A37" s="7" t="s">
        <v>66</v>
      </c>
      <c r="B37" s="16">
        <v>4.0974529346622397</v>
      </c>
      <c r="C37" s="17">
        <v>4.4058744993324401</v>
      </c>
      <c r="D37" s="16">
        <v>3.6756833916208702</v>
      </c>
      <c r="E37" s="17">
        <v>5.9862610402355205</v>
      </c>
      <c r="F37" s="12"/>
      <c r="G37" s="10">
        <f t="shared" si="0"/>
        <v>-0.30842156467020043</v>
      </c>
      <c r="H37" s="11">
        <f t="shared" si="1"/>
        <v>-2.3105776486146503</v>
      </c>
    </row>
    <row r="38" spans="1:8" x14ac:dyDescent="0.25">
      <c r="A38" s="7" t="s">
        <v>67</v>
      </c>
      <c r="B38" s="16">
        <v>3.4883720930232598</v>
      </c>
      <c r="C38" s="17">
        <v>1.3351134846461898</v>
      </c>
      <c r="D38" s="16">
        <v>2.6265077439154902</v>
      </c>
      <c r="E38" s="17">
        <v>2.0608439646712498</v>
      </c>
      <c r="F38" s="12"/>
      <c r="G38" s="10">
        <f t="shared" ref="G38:G55" si="2">B38-C38</f>
        <v>2.1532586083770697</v>
      </c>
      <c r="H38" s="11">
        <f t="shared" ref="H38:H55" si="3">D38-E38</f>
        <v>0.56566377924424049</v>
      </c>
    </row>
    <row r="39" spans="1:8" x14ac:dyDescent="0.25">
      <c r="A39" s="7" t="s">
        <v>68</v>
      </c>
      <c r="B39" s="16">
        <v>0.22148394241417502</v>
      </c>
      <c r="C39" s="17">
        <v>0.13351134846461898</v>
      </c>
      <c r="D39" s="16">
        <v>0.26407822425237304</v>
      </c>
      <c r="E39" s="17">
        <v>0.27805037618580297</v>
      </c>
      <c r="F39" s="12"/>
      <c r="G39" s="10">
        <f t="shared" si="2"/>
        <v>8.7972593949556033E-2</v>
      </c>
      <c r="H39" s="11">
        <f t="shared" si="3"/>
        <v>-1.3972151933429933E-2</v>
      </c>
    </row>
    <row r="40" spans="1:8" x14ac:dyDescent="0.25">
      <c r="A40" s="7" t="s">
        <v>69</v>
      </c>
      <c r="B40" s="16">
        <v>0.55370985603543699</v>
      </c>
      <c r="C40" s="17">
        <v>0.200267022696929</v>
      </c>
      <c r="D40" s="16">
        <v>0.521019199200628</v>
      </c>
      <c r="E40" s="17">
        <v>0.31076218514883897</v>
      </c>
      <c r="F40" s="12"/>
      <c r="G40" s="10">
        <f t="shared" si="2"/>
        <v>0.35344283333850801</v>
      </c>
      <c r="H40" s="11">
        <f t="shared" si="3"/>
        <v>0.21025701405178904</v>
      </c>
    </row>
    <row r="41" spans="1:8" x14ac:dyDescent="0.25">
      <c r="A41" s="7" t="s">
        <v>70</v>
      </c>
      <c r="B41" s="16">
        <v>0.71982281284606897</v>
      </c>
      <c r="C41" s="17">
        <v>0.53404539385847805</v>
      </c>
      <c r="D41" s="16">
        <v>0.72799942902005599</v>
      </c>
      <c r="E41" s="17">
        <v>0.73601570166830199</v>
      </c>
      <c r="F41" s="12"/>
      <c r="G41" s="10">
        <f t="shared" si="2"/>
        <v>0.18577741898759093</v>
      </c>
      <c r="H41" s="11">
        <f t="shared" si="3"/>
        <v>-8.0162726482460034E-3</v>
      </c>
    </row>
    <row r="42" spans="1:8" x14ac:dyDescent="0.25">
      <c r="A42" s="7" t="s">
        <v>71</v>
      </c>
      <c r="B42" s="16">
        <v>0.44296788482835003</v>
      </c>
      <c r="C42" s="17">
        <v>0.73431241655540702</v>
      </c>
      <c r="D42" s="16">
        <v>0.34258796659767299</v>
      </c>
      <c r="E42" s="17">
        <v>0.43343146876022198</v>
      </c>
      <c r="F42" s="12"/>
      <c r="G42" s="10">
        <f t="shared" si="2"/>
        <v>-0.29134453172705699</v>
      </c>
      <c r="H42" s="11">
        <f t="shared" si="3"/>
        <v>-9.0843502162548995E-2</v>
      </c>
    </row>
    <row r="43" spans="1:8" x14ac:dyDescent="0.25">
      <c r="A43" s="7" t="s">
        <v>72</v>
      </c>
      <c r="B43" s="16">
        <v>0.66445182724252505</v>
      </c>
      <c r="C43" s="17">
        <v>0.200267022696929</v>
      </c>
      <c r="D43" s="16">
        <v>0.32117621868531898</v>
      </c>
      <c r="E43" s="17">
        <v>0.44978737324173995</v>
      </c>
      <c r="F43" s="12"/>
      <c r="G43" s="10">
        <f t="shared" si="2"/>
        <v>0.46418480454559607</v>
      </c>
      <c r="H43" s="11">
        <f t="shared" si="3"/>
        <v>-0.12861115455642097</v>
      </c>
    </row>
    <row r="44" spans="1:8" x14ac:dyDescent="0.25">
      <c r="A44" s="7" t="s">
        <v>73</v>
      </c>
      <c r="B44" s="16">
        <v>1.8826135105204902</v>
      </c>
      <c r="C44" s="17">
        <v>1.86915887850467</v>
      </c>
      <c r="D44" s="16">
        <v>1.6272928413389498</v>
      </c>
      <c r="E44" s="17">
        <v>1.75008177952241</v>
      </c>
      <c r="F44" s="12"/>
      <c r="G44" s="10">
        <f t="shared" si="2"/>
        <v>1.34546320158202E-2</v>
      </c>
      <c r="H44" s="11">
        <f t="shared" si="3"/>
        <v>-0.12278893818346015</v>
      </c>
    </row>
    <row r="45" spans="1:8" x14ac:dyDescent="0.25">
      <c r="A45" s="7" t="s">
        <v>74</v>
      </c>
      <c r="B45" s="16">
        <v>0.16611295681063099</v>
      </c>
      <c r="C45" s="17">
        <v>0.40053404539385901</v>
      </c>
      <c r="D45" s="16">
        <v>0.19984298051530899</v>
      </c>
      <c r="E45" s="17">
        <v>0.13902518809290199</v>
      </c>
      <c r="F45" s="12"/>
      <c r="G45" s="10">
        <f t="shared" si="2"/>
        <v>-0.23442108858322802</v>
      </c>
      <c r="H45" s="11">
        <f t="shared" si="3"/>
        <v>6.0817792422407008E-2</v>
      </c>
    </row>
    <row r="46" spans="1:8" x14ac:dyDescent="0.25">
      <c r="A46" s="7" t="s">
        <v>75</v>
      </c>
      <c r="B46" s="16">
        <v>6.2015503875968996</v>
      </c>
      <c r="C46" s="17">
        <v>3.4712950600801102</v>
      </c>
      <c r="D46" s="16">
        <v>5.5028192134751297</v>
      </c>
      <c r="E46" s="17">
        <v>4.5878312070657499</v>
      </c>
      <c r="F46" s="12"/>
      <c r="G46" s="10">
        <f t="shared" si="2"/>
        <v>2.7302553275167893</v>
      </c>
      <c r="H46" s="11">
        <f t="shared" si="3"/>
        <v>0.91498800640937983</v>
      </c>
    </row>
    <row r="47" spans="1:8" x14ac:dyDescent="0.25">
      <c r="A47" s="7" t="s">
        <v>76</v>
      </c>
      <c r="B47" s="16">
        <v>0.60908084163898102</v>
      </c>
      <c r="C47" s="17">
        <v>1.6688918558077401</v>
      </c>
      <c r="D47" s="16">
        <v>1.1633716365712701</v>
      </c>
      <c r="E47" s="17">
        <v>2.0690219169120101</v>
      </c>
      <c r="F47" s="12"/>
      <c r="G47" s="10">
        <f t="shared" si="2"/>
        <v>-1.0598110141687591</v>
      </c>
      <c r="H47" s="11">
        <f t="shared" si="3"/>
        <v>-0.90565028034074002</v>
      </c>
    </row>
    <row r="48" spans="1:8" x14ac:dyDescent="0.25">
      <c r="A48" s="7" t="s">
        <v>77</v>
      </c>
      <c r="B48" s="16">
        <v>8.9700996677740896</v>
      </c>
      <c r="C48" s="17">
        <v>17.489986648865198</v>
      </c>
      <c r="D48" s="16">
        <v>10.969952180429701</v>
      </c>
      <c r="E48" s="17">
        <v>5.1030421982335605</v>
      </c>
      <c r="F48" s="12"/>
      <c r="G48" s="10">
        <f t="shared" si="2"/>
        <v>-8.5198869810911084</v>
      </c>
      <c r="H48" s="11">
        <f t="shared" si="3"/>
        <v>5.8669099821961401</v>
      </c>
    </row>
    <row r="49" spans="1:8" x14ac:dyDescent="0.25">
      <c r="A49" s="7" t="s">
        <v>78</v>
      </c>
      <c r="B49" s="16">
        <v>16.500553709856</v>
      </c>
      <c r="C49" s="17">
        <v>8.8785046728972006</v>
      </c>
      <c r="D49" s="16">
        <v>12.625794018985101</v>
      </c>
      <c r="E49" s="17">
        <v>17.574419365390899</v>
      </c>
      <c r="F49" s="12"/>
      <c r="G49" s="10">
        <f t="shared" si="2"/>
        <v>7.6220490369587992</v>
      </c>
      <c r="H49" s="11">
        <f t="shared" si="3"/>
        <v>-4.9486253464057981</v>
      </c>
    </row>
    <row r="50" spans="1:8" x14ac:dyDescent="0.25">
      <c r="A50" s="7" t="s">
        <v>79</v>
      </c>
      <c r="B50" s="16">
        <v>6.7552602436323399</v>
      </c>
      <c r="C50" s="17">
        <v>6.5420560747663501</v>
      </c>
      <c r="D50" s="16">
        <v>5.9667404182428099</v>
      </c>
      <c r="E50" s="17">
        <v>4.9721949623814199</v>
      </c>
      <c r="F50" s="12"/>
      <c r="G50" s="10">
        <f t="shared" si="2"/>
        <v>0.21320416886598981</v>
      </c>
      <c r="H50" s="11">
        <f t="shared" si="3"/>
        <v>0.99454545586138998</v>
      </c>
    </row>
    <row r="51" spans="1:8" x14ac:dyDescent="0.25">
      <c r="A51" s="7" t="s">
        <v>80</v>
      </c>
      <c r="B51" s="16">
        <v>1.49501661129568</v>
      </c>
      <c r="C51" s="17">
        <v>1.5353805073431199</v>
      </c>
      <c r="D51" s="16">
        <v>2.0840767968025102</v>
      </c>
      <c r="E51" s="17">
        <v>1.6355904481517798</v>
      </c>
      <c r="F51" s="12"/>
      <c r="G51" s="10">
        <f t="shared" si="2"/>
        <v>-4.0363896047439951E-2</v>
      </c>
      <c r="H51" s="11">
        <f t="shared" si="3"/>
        <v>0.44848634865073045</v>
      </c>
    </row>
    <row r="52" spans="1:8" x14ac:dyDescent="0.25">
      <c r="A52" s="142" t="s">
        <v>44</v>
      </c>
      <c r="B52" s="153">
        <v>0</v>
      </c>
      <c r="C52" s="154">
        <v>0</v>
      </c>
      <c r="D52" s="153">
        <v>7.13724930411819E-2</v>
      </c>
      <c r="E52" s="154">
        <v>8.9957474648347996E-2</v>
      </c>
      <c r="F52" s="155"/>
      <c r="G52" s="156">
        <f t="shared" si="2"/>
        <v>0</v>
      </c>
      <c r="H52" s="157">
        <f t="shared" si="3"/>
        <v>-1.8584981607166096E-2</v>
      </c>
    </row>
    <row r="53" spans="1:8" x14ac:dyDescent="0.25">
      <c r="A53" s="7" t="s">
        <v>47</v>
      </c>
      <c r="B53" s="16">
        <v>0</v>
      </c>
      <c r="C53" s="17">
        <v>0</v>
      </c>
      <c r="D53" s="16">
        <v>2.8548997216472801E-2</v>
      </c>
      <c r="E53" s="17">
        <v>4.9067713444553504E-2</v>
      </c>
      <c r="F53" s="12"/>
      <c r="G53" s="10">
        <f t="shared" si="2"/>
        <v>0</v>
      </c>
      <c r="H53" s="11">
        <f t="shared" si="3"/>
        <v>-2.0518716228080703E-2</v>
      </c>
    </row>
    <row r="54" spans="1:8" x14ac:dyDescent="0.25">
      <c r="A54" s="7" t="s">
        <v>50</v>
      </c>
      <c r="B54" s="16">
        <v>0</v>
      </c>
      <c r="C54" s="17">
        <v>0</v>
      </c>
      <c r="D54" s="16">
        <v>7.1372493041181907E-3</v>
      </c>
      <c r="E54" s="17">
        <v>0</v>
      </c>
      <c r="F54" s="12"/>
      <c r="G54" s="10">
        <f t="shared" si="2"/>
        <v>0</v>
      </c>
      <c r="H54" s="11">
        <f t="shared" si="3"/>
        <v>7.1372493041181907E-3</v>
      </c>
    </row>
    <row r="55" spans="1:8" x14ac:dyDescent="0.25">
      <c r="A55" s="7" t="s">
        <v>51</v>
      </c>
      <c r="B55" s="16">
        <v>0.387596899224806</v>
      </c>
      <c r="C55" s="17">
        <v>0.934579439252336</v>
      </c>
      <c r="D55" s="16">
        <v>0.35686246520591003</v>
      </c>
      <c r="E55" s="17">
        <v>0.60516846581616002</v>
      </c>
      <c r="F55" s="12"/>
      <c r="G55" s="10">
        <f t="shared" si="2"/>
        <v>-0.54698254002753</v>
      </c>
      <c r="H55" s="11">
        <f t="shared" si="3"/>
        <v>-0.24830600061024999</v>
      </c>
    </row>
    <row r="56" spans="1:8" x14ac:dyDescent="0.25">
      <c r="A56" s="1"/>
      <c r="B56" s="18"/>
      <c r="C56" s="19"/>
      <c r="D56" s="18"/>
      <c r="E56" s="19"/>
      <c r="F56" s="15"/>
      <c r="G56" s="13"/>
      <c r="H56" s="14"/>
    </row>
    <row r="57" spans="1:8" s="43" customFormat="1" ht="13" x14ac:dyDescent="0.3">
      <c r="A57" s="27" t="s">
        <v>5</v>
      </c>
      <c r="B57" s="44">
        <f>SUM(B6:B56)</f>
        <v>99.999999999999972</v>
      </c>
      <c r="C57" s="45">
        <f>SUM(C6:C56)</f>
        <v>100</v>
      </c>
      <c r="D57" s="44">
        <f>SUM(D6:D56)</f>
        <v>100.00000000000006</v>
      </c>
      <c r="E57" s="45">
        <f>SUM(E6:E56)</f>
        <v>99.999999999999986</v>
      </c>
      <c r="F57" s="49"/>
      <c r="G57" s="50">
        <f>SUM(G6:G56)</f>
        <v>-4.0745185003743245E-14</v>
      </c>
      <c r="H57" s="51">
        <f>SUM(H6:H56)</f>
        <v>6.6391336872584361E-14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92</v>
      </c>
      <c r="B7" s="78">
        <f>SUM($B8:$B11)</f>
        <v>432</v>
      </c>
      <c r="C7" s="79">
        <f>SUM($C8:$C11)</f>
        <v>329</v>
      </c>
      <c r="D7" s="78">
        <f>SUM($D8:$D11)</f>
        <v>3513</v>
      </c>
      <c r="E7" s="79">
        <f>SUM($E8:$E11)</f>
        <v>3127</v>
      </c>
      <c r="F7" s="80"/>
      <c r="G7" s="78">
        <f>B7-C7</f>
        <v>103</v>
      </c>
      <c r="H7" s="79">
        <f>D7-E7</f>
        <v>386</v>
      </c>
      <c r="I7" s="54">
        <f>IF(C7=0, "-", IF(G7/C7&lt;10, G7/C7, "&gt;999%"))</f>
        <v>0.31306990881458968</v>
      </c>
      <c r="J7" s="55">
        <f>IF(E7=0, "-", IF(H7/E7&lt;10, H7/E7, "&gt;999%"))</f>
        <v>0.12344099776143268</v>
      </c>
    </row>
    <row r="8" spans="1:10" x14ac:dyDescent="0.25">
      <c r="A8" s="158" t="s">
        <v>138</v>
      </c>
      <c r="B8" s="65">
        <v>312</v>
      </c>
      <c r="C8" s="66">
        <v>231</v>
      </c>
      <c r="D8" s="65">
        <v>2469</v>
      </c>
      <c r="E8" s="66">
        <v>2277</v>
      </c>
      <c r="F8" s="67"/>
      <c r="G8" s="65">
        <f>B8-C8</f>
        <v>81</v>
      </c>
      <c r="H8" s="66">
        <f>D8-E8</f>
        <v>192</v>
      </c>
      <c r="I8" s="8">
        <f>IF(C8=0, "-", IF(G8/C8&lt;10, G8/C8, "&gt;999%"))</f>
        <v>0.35064935064935066</v>
      </c>
      <c r="J8" s="9">
        <f>IF(E8=0, "-", IF(H8/E8&lt;10, H8/E8, "&gt;999%"))</f>
        <v>8.4321475625823455E-2</v>
      </c>
    </row>
    <row r="9" spans="1:10" x14ac:dyDescent="0.25">
      <c r="A9" s="158" t="s">
        <v>139</v>
      </c>
      <c r="B9" s="65">
        <v>91</v>
      </c>
      <c r="C9" s="66">
        <v>77</v>
      </c>
      <c r="D9" s="65">
        <v>868</v>
      </c>
      <c r="E9" s="66">
        <v>695</v>
      </c>
      <c r="F9" s="67"/>
      <c r="G9" s="65">
        <f>B9-C9</f>
        <v>14</v>
      </c>
      <c r="H9" s="66">
        <f>D9-E9</f>
        <v>173</v>
      </c>
      <c r="I9" s="8">
        <f>IF(C9=0, "-", IF(G9/C9&lt;10, G9/C9, "&gt;999%"))</f>
        <v>0.18181818181818182</v>
      </c>
      <c r="J9" s="9">
        <f>IF(E9=0, "-", IF(H9/E9&lt;10, H9/E9, "&gt;999%"))</f>
        <v>0.24892086330935251</v>
      </c>
    </row>
    <row r="10" spans="1:10" x14ac:dyDescent="0.25">
      <c r="A10" s="158" t="s">
        <v>140</v>
      </c>
      <c r="B10" s="65">
        <v>13</v>
      </c>
      <c r="C10" s="66">
        <v>21</v>
      </c>
      <c r="D10" s="65">
        <v>94</v>
      </c>
      <c r="E10" s="66">
        <v>88</v>
      </c>
      <c r="F10" s="67"/>
      <c r="G10" s="65">
        <f>B10-C10</f>
        <v>-8</v>
      </c>
      <c r="H10" s="66">
        <f>D10-E10</f>
        <v>6</v>
      </c>
      <c r="I10" s="8">
        <f>IF(C10=0, "-", IF(G10/C10&lt;10, G10/C10, "&gt;999%"))</f>
        <v>-0.38095238095238093</v>
      </c>
      <c r="J10" s="9">
        <f>IF(E10=0, "-", IF(H10/E10&lt;10, H10/E10, "&gt;999%"))</f>
        <v>6.8181818181818177E-2</v>
      </c>
    </row>
    <row r="11" spans="1:10" x14ac:dyDescent="0.25">
      <c r="A11" s="158" t="s">
        <v>141</v>
      </c>
      <c r="B11" s="65">
        <v>16</v>
      </c>
      <c r="C11" s="66">
        <v>0</v>
      </c>
      <c r="D11" s="65">
        <v>82</v>
      </c>
      <c r="E11" s="66">
        <v>67</v>
      </c>
      <c r="F11" s="67"/>
      <c r="G11" s="65">
        <f>B11-C11</f>
        <v>16</v>
      </c>
      <c r="H11" s="66">
        <f>D11-E11</f>
        <v>15</v>
      </c>
      <c r="I11" s="8" t="str">
        <f>IF(C11=0, "-", IF(G11/C11&lt;10, G11/C11, "&gt;999%"))</f>
        <v>-</v>
      </c>
      <c r="J11" s="9">
        <f>IF(E11=0, "-", IF(H11/E11&lt;10, H11/E11, "&gt;999%"))</f>
        <v>0.22388059701492538</v>
      </c>
    </row>
    <row r="12" spans="1:10" x14ac:dyDescent="0.25">
      <c r="A12" s="7"/>
      <c r="B12" s="65"/>
      <c r="C12" s="66"/>
      <c r="D12" s="65"/>
      <c r="E12" s="66"/>
      <c r="F12" s="67"/>
      <c r="G12" s="65"/>
      <c r="H12" s="66"/>
      <c r="I12" s="8"/>
      <c r="J12" s="9"/>
    </row>
    <row r="13" spans="1:10" s="160" customFormat="1" ht="13" x14ac:dyDescent="0.3">
      <c r="A13" s="159" t="s">
        <v>101</v>
      </c>
      <c r="B13" s="78">
        <f>SUM($B14:$B17)</f>
        <v>1136</v>
      </c>
      <c r="C13" s="79">
        <f>SUM($C14:$C17)</f>
        <v>888</v>
      </c>
      <c r="D13" s="78">
        <f>SUM($D14:$D17)</f>
        <v>8652</v>
      </c>
      <c r="E13" s="79">
        <f>SUM($E14:$E17)</f>
        <v>6864</v>
      </c>
      <c r="F13" s="80"/>
      <c r="G13" s="78">
        <f>B13-C13</f>
        <v>248</v>
      </c>
      <c r="H13" s="79">
        <f>D13-E13</f>
        <v>1788</v>
      </c>
      <c r="I13" s="54">
        <f>IF(C13=0, "-", IF(G13/C13&lt;10, G13/C13, "&gt;999%"))</f>
        <v>0.27927927927927926</v>
      </c>
      <c r="J13" s="55">
        <f>IF(E13=0, "-", IF(H13/E13&lt;10, H13/E13, "&gt;999%"))</f>
        <v>0.26048951048951047</v>
      </c>
    </row>
    <row r="14" spans="1:10" x14ac:dyDescent="0.25">
      <c r="A14" s="158" t="s">
        <v>138</v>
      </c>
      <c r="B14" s="65">
        <v>871</v>
      </c>
      <c r="C14" s="66">
        <v>622</v>
      </c>
      <c r="D14" s="65">
        <v>6023</v>
      </c>
      <c r="E14" s="66">
        <v>4824</v>
      </c>
      <c r="F14" s="67"/>
      <c r="G14" s="65">
        <f>B14-C14</f>
        <v>249</v>
      </c>
      <c r="H14" s="66">
        <f>D14-E14</f>
        <v>1199</v>
      </c>
      <c r="I14" s="8">
        <f>IF(C14=0, "-", IF(G14/C14&lt;10, G14/C14, "&gt;999%"))</f>
        <v>0.40032154340836013</v>
      </c>
      <c r="J14" s="9">
        <f>IF(E14=0, "-", IF(H14/E14&lt;10, H14/E14, "&gt;999%"))</f>
        <v>0.24854892205638474</v>
      </c>
    </row>
    <row r="15" spans="1:10" x14ac:dyDescent="0.25">
      <c r="A15" s="158" t="s">
        <v>139</v>
      </c>
      <c r="B15" s="65">
        <v>225</v>
      </c>
      <c r="C15" s="66">
        <v>232</v>
      </c>
      <c r="D15" s="65">
        <v>2181</v>
      </c>
      <c r="E15" s="66">
        <v>1735</v>
      </c>
      <c r="F15" s="67"/>
      <c r="G15" s="65">
        <f>B15-C15</f>
        <v>-7</v>
      </c>
      <c r="H15" s="66">
        <f>D15-E15</f>
        <v>446</v>
      </c>
      <c r="I15" s="8">
        <f>IF(C15=0, "-", IF(G15/C15&lt;10, G15/C15, "&gt;999%"))</f>
        <v>-3.017241379310345E-2</v>
      </c>
      <c r="J15" s="9">
        <f>IF(E15=0, "-", IF(H15/E15&lt;10, H15/E15, "&gt;999%"))</f>
        <v>0.25706051873198849</v>
      </c>
    </row>
    <row r="16" spans="1:10" x14ac:dyDescent="0.25">
      <c r="A16" s="158" t="s">
        <v>140</v>
      </c>
      <c r="B16" s="65">
        <v>29</v>
      </c>
      <c r="C16" s="66">
        <v>22</v>
      </c>
      <c r="D16" s="65">
        <v>233</v>
      </c>
      <c r="E16" s="66">
        <v>189</v>
      </c>
      <c r="F16" s="67"/>
      <c r="G16" s="65">
        <f>B16-C16</f>
        <v>7</v>
      </c>
      <c r="H16" s="66">
        <f>D16-E16</f>
        <v>44</v>
      </c>
      <c r="I16" s="8">
        <f>IF(C16=0, "-", IF(G16/C16&lt;10, G16/C16, "&gt;999%"))</f>
        <v>0.31818181818181818</v>
      </c>
      <c r="J16" s="9">
        <f>IF(E16=0, "-", IF(H16/E16&lt;10, H16/E16, "&gt;999%"))</f>
        <v>0.23280423280423279</v>
      </c>
    </row>
    <row r="17" spans="1:10" x14ac:dyDescent="0.25">
      <c r="A17" s="158" t="s">
        <v>141</v>
      </c>
      <c r="B17" s="65">
        <v>11</v>
      </c>
      <c r="C17" s="66">
        <v>12</v>
      </c>
      <c r="D17" s="65">
        <v>215</v>
      </c>
      <c r="E17" s="66">
        <v>116</v>
      </c>
      <c r="F17" s="67"/>
      <c r="G17" s="65">
        <f>B17-C17</f>
        <v>-1</v>
      </c>
      <c r="H17" s="66">
        <f>D17-E17</f>
        <v>99</v>
      </c>
      <c r="I17" s="8">
        <f>IF(C17=0, "-", IF(G17/C17&lt;10, G17/C17, "&gt;999%"))</f>
        <v>-8.3333333333333329E-2</v>
      </c>
      <c r="J17" s="9">
        <f>IF(E17=0, "-", IF(H17/E17&lt;10, H17/E17, "&gt;999%"))</f>
        <v>0.85344827586206895</v>
      </c>
    </row>
    <row r="18" spans="1:10" ht="13" x14ac:dyDescent="0.3">
      <c r="A18" s="22"/>
      <c r="B18" s="74"/>
      <c r="C18" s="75"/>
      <c r="D18" s="74"/>
      <c r="E18" s="75"/>
      <c r="F18" s="76"/>
      <c r="G18" s="74"/>
      <c r="H18" s="75"/>
      <c r="I18" s="23"/>
      <c r="J18" s="24"/>
    </row>
    <row r="19" spans="1:10" s="160" customFormat="1" ht="13" x14ac:dyDescent="0.3">
      <c r="A19" s="159" t="s">
        <v>107</v>
      </c>
      <c r="B19" s="78">
        <f>SUM($B20:$B23)</f>
        <v>221</v>
      </c>
      <c r="C19" s="79">
        <f>SUM($C20:$C23)</f>
        <v>264</v>
      </c>
      <c r="D19" s="78">
        <f>SUM($D20:$D23)</f>
        <v>1710</v>
      </c>
      <c r="E19" s="79">
        <f>SUM($E20:$E23)</f>
        <v>2102</v>
      </c>
      <c r="F19" s="80"/>
      <c r="G19" s="78">
        <f>B19-C19</f>
        <v>-43</v>
      </c>
      <c r="H19" s="79">
        <f>D19-E19</f>
        <v>-392</v>
      </c>
      <c r="I19" s="54">
        <f>IF(C19=0, "-", IF(G19/C19&lt;10, G19/C19, "&gt;999%"))</f>
        <v>-0.16287878787878787</v>
      </c>
      <c r="J19" s="55">
        <f>IF(E19=0, "-", IF(H19/E19&lt;10, H19/E19, "&gt;999%"))</f>
        <v>-0.18648905803996194</v>
      </c>
    </row>
    <row r="20" spans="1:10" x14ac:dyDescent="0.25">
      <c r="A20" s="158" t="s">
        <v>138</v>
      </c>
      <c r="B20" s="65">
        <v>99</v>
      </c>
      <c r="C20" s="66">
        <v>120</v>
      </c>
      <c r="D20" s="65">
        <v>618</v>
      </c>
      <c r="E20" s="66">
        <v>842</v>
      </c>
      <c r="F20" s="67"/>
      <c r="G20" s="65">
        <f>B20-C20</f>
        <v>-21</v>
      </c>
      <c r="H20" s="66">
        <f>D20-E20</f>
        <v>-224</v>
      </c>
      <c r="I20" s="8">
        <f>IF(C20=0, "-", IF(G20/C20&lt;10, G20/C20, "&gt;999%"))</f>
        <v>-0.17499999999999999</v>
      </c>
      <c r="J20" s="9">
        <f>IF(E20=0, "-", IF(H20/E20&lt;10, H20/E20, "&gt;999%"))</f>
        <v>-0.26603325415676959</v>
      </c>
    </row>
    <row r="21" spans="1:10" x14ac:dyDescent="0.25">
      <c r="A21" s="158" t="s">
        <v>139</v>
      </c>
      <c r="B21" s="65">
        <v>103</v>
      </c>
      <c r="C21" s="66">
        <v>126</v>
      </c>
      <c r="D21" s="65">
        <v>984</v>
      </c>
      <c r="E21" s="66">
        <v>1085</v>
      </c>
      <c r="F21" s="67"/>
      <c r="G21" s="65">
        <f>B21-C21</f>
        <v>-23</v>
      </c>
      <c r="H21" s="66">
        <f>D21-E21</f>
        <v>-101</v>
      </c>
      <c r="I21" s="8">
        <f>IF(C21=0, "-", IF(G21/C21&lt;10, G21/C21, "&gt;999%"))</f>
        <v>-0.18253968253968253</v>
      </c>
      <c r="J21" s="9">
        <f>IF(E21=0, "-", IF(H21/E21&lt;10, H21/E21, "&gt;999%"))</f>
        <v>-9.308755760368663E-2</v>
      </c>
    </row>
    <row r="22" spans="1:10" x14ac:dyDescent="0.25">
      <c r="A22" s="158" t="s">
        <v>140</v>
      </c>
      <c r="B22" s="65">
        <v>19</v>
      </c>
      <c r="C22" s="66">
        <v>18</v>
      </c>
      <c r="D22" s="65">
        <v>107</v>
      </c>
      <c r="E22" s="66">
        <v>172</v>
      </c>
      <c r="F22" s="67"/>
      <c r="G22" s="65">
        <f>B22-C22</f>
        <v>1</v>
      </c>
      <c r="H22" s="66">
        <f>D22-E22</f>
        <v>-65</v>
      </c>
      <c r="I22" s="8">
        <f>IF(C22=0, "-", IF(G22/C22&lt;10, G22/C22, "&gt;999%"))</f>
        <v>5.5555555555555552E-2</v>
      </c>
      <c r="J22" s="9">
        <f>IF(E22=0, "-", IF(H22/E22&lt;10, H22/E22, "&gt;999%"))</f>
        <v>-0.37790697674418605</v>
      </c>
    </row>
    <row r="23" spans="1:10" x14ac:dyDescent="0.25">
      <c r="A23" s="158" t="s">
        <v>141</v>
      </c>
      <c r="B23" s="65">
        <v>0</v>
      </c>
      <c r="C23" s="66">
        <v>0</v>
      </c>
      <c r="D23" s="65">
        <v>1</v>
      </c>
      <c r="E23" s="66">
        <v>3</v>
      </c>
      <c r="F23" s="67"/>
      <c r="G23" s="65">
        <f>B23-C23</f>
        <v>0</v>
      </c>
      <c r="H23" s="66">
        <f>D23-E23</f>
        <v>-2</v>
      </c>
      <c r="I23" s="8" t="str">
        <f>IF(C23=0, "-", IF(G23/C23&lt;10, G23/C23, "&gt;999%"))</f>
        <v>-</v>
      </c>
      <c r="J23" s="9">
        <f>IF(E23=0, "-", IF(H23/E23&lt;10, H23/E23, "&gt;999%"))</f>
        <v>-0.66666666666666663</v>
      </c>
    </row>
    <row r="24" spans="1:10" x14ac:dyDescent="0.25">
      <c r="A24" s="7"/>
      <c r="B24" s="65"/>
      <c r="C24" s="66"/>
      <c r="D24" s="65"/>
      <c r="E24" s="66"/>
      <c r="F24" s="67"/>
      <c r="G24" s="65"/>
      <c r="H24" s="66"/>
      <c r="I24" s="8"/>
      <c r="J24" s="9"/>
    </row>
    <row r="25" spans="1:10" s="43" customFormat="1" ht="13" x14ac:dyDescent="0.3">
      <c r="A25" s="53" t="s">
        <v>29</v>
      </c>
      <c r="B25" s="78">
        <f>SUM($B26:$B29)</f>
        <v>1789</v>
      </c>
      <c r="C25" s="79">
        <f>SUM($C26:$C29)</f>
        <v>1481</v>
      </c>
      <c r="D25" s="78">
        <f>SUM($D26:$D29)</f>
        <v>13875</v>
      </c>
      <c r="E25" s="79">
        <f>SUM($E26:$E29)</f>
        <v>12093</v>
      </c>
      <c r="F25" s="80"/>
      <c r="G25" s="78">
        <f>B25-C25</f>
        <v>308</v>
      </c>
      <c r="H25" s="79">
        <f>D25-E25</f>
        <v>1782</v>
      </c>
      <c r="I25" s="54">
        <f>IF(C25=0, "-", IF(G25/C25&lt;10, G25/C25, "&gt;999%"))</f>
        <v>0.20796758946657665</v>
      </c>
      <c r="J25" s="55">
        <f>IF(E25=0, "-", IF(H25/E25&lt;10, H25/E25, "&gt;999%"))</f>
        <v>0.14735797568841477</v>
      </c>
    </row>
    <row r="26" spans="1:10" x14ac:dyDescent="0.25">
      <c r="A26" s="158" t="s">
        <v>138</v>
      </c>
      <c r="B26" s="65">
        <v>1282</v>
      </c>
      <c r="C26" s="66">
        <v>973</v>
      </c>
      <c r="D26" s="65">
        <v>9110</v>
      </c>
      <c r="E26" s="66">
        <v>7943</v>
      </c>
      <c r="F26" s="67"/>
      <c r="G26" s="65">
        <f>B26-C26</f>
        <v>309</v>
      </c>
      <c r="H26" s="66">
        <f>D26-E26</f>
        <v>1167</v>
      </c>
      <c r="I26" s="8">
        <f>IF(C26=0, "-", IF(G26/C26&lt;10, G26/C26, "&gt;999%"))</f>
        <v>0.31757451181911611</v>
      </c>
      <c r="J26" s="9">
        <f>IF(E26=0, "-", IF(H26/E26&lt;10, H26/E26, "&gt;999%"))</f>
        <v>0.14692181795291451</v>
      </c>
    </row>
    <row r="27" spans="1:10" x14ac:dyDescent="0.25">
      <c r="A27" s="158" t="s">
        <v>139</v>
      </c>
      <c r="B27" s="65">
        <v>419</v>
      </c>
      <c r="C27" s="66">
        <v>435</v>
      </c>
      <c r="D27" s="65">
        <v>4033</v>
      </c>
      <c r="E27" s="66">
        <v>3515</v>
      </c>
      <c r="F27" s="67"/>
      <c r="G27" s="65">
        <f>B27-C27</f>
        <v>-16</v>
      </c>
      <c r="H27" s="66">
        <f>D27-E27</f>
        <v>518</v>
      </c>
      <c r="I27" s="8">
        <f>IF(C27=0, "-", IF(G27/C27&lt;10, G27/C27, "&gt;999%"))</f>
        <v>-3.6781609195402298E-2</v>
      </c>
      <c r="J27" s="9">
        <f>IF(E27=0, "-", IF(H27/E27&lt;10, H27/E27, "&gt;999%"))</f>
        <v>0.14736842105263157</v>
      </c>
    </row>
    <row r="28" spans="1:10" x14ac:dyDescent="0.25">
      <c r="A28" s="158" t="s">
        <v>140</v>
      </c>
      <c r="B28" s="65">
        <v>61</v>
      </c>
      <c r="C28" s="66">
        <v>61</v>
      </c>
      <c r="D28" s="65">
        <v>434</v>
      </c>
      <c r="E28" s="66">
        <v>449</v>
      </c>
      <c r="F28" s="67"/>
      <c r="G28" s="65">
        <f>B28-C28</f>
        <v>0</v>
      </c>
      <c r="H28" s="66">
        <f>D28-E28</f>
        <v>-15</v>
      </c>
      <c r="I28" s="8">
        <f>IF(C28=0, "-", IF(G28/C28&lt;10, G28/C28, "&gt;999%"))</f>
        <v>0</v>
      </c>
      <c r="J28" s="9">
        <f>IF(E28=0, "-", IF(H28/E28&lt;10, H28/E28, "&gt;999%"))</f>
        <v>-3.34075723830735E-2</v>
      </c>
    </row>
    <row r="29" spans="1:10" x14ac:dyDescent="0.25">
      <c r="A29" s="158" t="s">
        <v>141</v>
      </c>
      <c r="B29" s="65">
        <v>27</v>
      </c>
      <c r="C29" s="66">
        <v>12</v>
      </c>
      <c r="D29" s="65">
        <v>298</v>
      </c>
      <c r="E29" s="66">
        <v>186</v>
      </c>
      <c r="F29" s="67"/>
      <c r="G29" s="65">
        <f>B29-C29</f>
        <v>15</v>
      </c>
      <c r="H29" s="66">
        <f>D29-E29</f>
        <v>112</v>
      </c>
      <c r="I29" s="8">
        <f>IF(C29=0, "-", IF(G29/C29&lt;10, G29/C29, "&gt;999%"))</f>
        <v>1.25</v>
      </c>
      <c r="J29" s="9">
        <f>IF(E29=0, "-", IF(H29/E29&lt;10, H29/E29, "&gt;999%"))</f>
        <v>0.60215053763440862</v>
      </c>
    </row>
    <row r="30" spans="1:10" x14ac:dyDescent="0.25">
      <c r="A30" s="7"/>
      <c r="B30" s="65"/>
      <c r="C30" s="66"/>
      <c r="D30" s="65"/>
      <c r="E30" s="66"/>
      <c r="F30" s="67"/>
      <c r="G30" s="65"/>
      <c r="H30" s="66"/>
      <c r="I30" s="8"/>
      <c r="J30" s="9"/>
    </row>
    <row r="31" spans="1:10" s="43" customFormat="1" ht="13" x14ac:dyDescent="0.3">
      <c r="A31" s="22" t="s">
        <v>108</v>
      </c>
      <c r="B31" s="78">
        <v>17</v>
      </c>
      <c r="C31" s="79">
        <v>17</v>
      </c>
      <c r="D31" s="78">
        <v>136</v>
      </c>
      <c r="E31" s="79">
        <v>135</v>
      </c>
      <c r="F31" s="80"/>
      <c r="G31" s="78">
        <f>B31-C31</f>
        <v>0</v>
      </c>
      <c r="H31" s="79">
        <f>D31-E31</f>
        <v>1</v>
      </c>
      <c r="I31" s="54">
        <f>IF(C31=0, "-", IF(G31/C31&lt;10, G31/C31, "&gt;999%"))</f>
        <v>0</v>
      </c>
      <c r="J31" s="55">
        <f>IF(E31=0, "-", IF(H31/E31&lt;10, H31/E31, "&gt;999%"))</f>
        <v>7.4074074074074077E-3</v>
      </c>
    </row>
    <row r="32" spans="1:10" x14ac:dyDescent="0.25">
      <c r="A32" s="1"/>
      <c r="B32" s="68"/>
      <c r="C32" s="69"/>
      <c r="D32" s="68"/>
      <c r="E32" s="69"/>
      <c r="F32" s="70"/>
      <c r="G32" s="68"/>
      <c r="H32" s="69"/>
      <c r="I32" s="5"/>
      <c r="J32" s="6"/>
    </row>
    <row r="33" spans="1:10" s="43" customFormat="1" ht="13" x14ac:dyDescent="0.3">
      <c r="A33" s="27" t="s">
        <v>5</v>
      </c>
      <c r="B33" s="71">
        <f>SUM(B26:B32)</f>
        <v>1806</v>
      </c>
      <c r="C33" s="77">
        <f>SUM(C26:C32)</f>
        <v>1498</v>
      </c>
      <c r="D33" s="71">
        <f>SUM(D26:D32)</f>
        <v>14011</v>
      </c>
      <c r="E33" s="77">
        <f>SUM(E26:E32)</f>
        <v>12228</v>
      </c>
      <c r="F33" s="73"/>
      <c r="G33" s="71">
        <f>B33-C33</f>
        <v>308</v>
      </c>
      <c r="H33" s="72">
        <f>D33-E33</f>
        <v>1783</v>
      </c>
      <c r="I33" s="37">
        <f>IF(C33=0, 0, G33/C33)</f>
        <v>0.20560747663551401</v>
      </c>
      <c r="J33" s="38">
        <f>IF(E33=0, 0, H33/E33)</f>
        <v>0.14581288845273144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92</v>
      </c>
      <c r="B7" s="65"/>
      <c r="C7" s="66"/>
      <c r="D7" s="65"/>
      <c r="E7" s="66"/>
      <c r="F7" s="67"/>
      <c r="G7" s="65"/>
      <c r="H7" s="66"/>
      <c r="I7" s="20"/>
      <c r="J7" s="21"/>
    </row>
    <row r="8" spans="1:10" x14ac:dyDescent="0.25">
      <c r="A8" s="158" t="s">
        <v>142</v>
      </c>
      <c r="B8" s="65">
        <v>24</v>
      </c>
      <c r="C8" s="66">
        <v>16</v>
      </c>
      <c r="D8" s="65">
        <v>155</v>
      </c>
      <c r="E8" s="66">
        <v>113</v>
      </c>
      <c r="F8" s="67"/>
      <c r="G8" s="65">
        <f>B8-C8</f>
        <v>8</v>
      </c>
      <c r="H8" s="66">
        <f>D8-E8</f>
        <v>42</v>
      </c>
      <c r="I8" s="20">
        <f>IF(C8=0, "-", IF(G8/C8&lt;10, G8/C8, "&gt;999%"))</f>
        <v>0.5</v>
      </c>
      <c r="J8" s="21">
        <f>IF(E8=0, "-", IF(H8/E8&lt;10, H8/E8, "&gt;999%"))</f>
        <v>0.37168141592920356</v>
      </c>
    </row>
    <row r="9" spans="1:10" x14ac:dyDescent="0.25">
      <c r="A9" s="158" t="s">
        <v>143</v>
      </c>
      <c r="B9" s="65">
        <v>148</v>
      </c>
      <c r="C9" s="66">
        <v>93</v>
      </c>
      <c r="D9" s="65">
        <v>1014</v>
      </c>
      <c r="E9" s="66">
        <v>548</v>
      </c>
      <c r="F9" s="67"/>
      <c r="G9" s="65">
        <f>B9-C9</f>
        <v>55</v>
      </c>
      <c r="H9" s="66">
        <f>D9-E9</f>
        <v>466</v>
      </c>
      <c r="I9" s="20">
        <f>IF(C9=0, "-", IF(G9/C9&lt;10, G9/C9, "&gt;999%"))</f>
        <v>0.59139784946236562</v>
      </c>
      <c r="J9" s="21">
        <f>IF(E9=0, "-", IF(H9/E9&lt;10, H9/E9, "&gt;999%"))</f>
        <v>0.85036496350364965</v>
      </c>
    </row>
    <row r="10" spans="1:10" x14ac:dyDescent="0.25">
      <c r="A10" s="158" t="s">
        <v>144</v>
      </c>
      <c r="B10" s="65">
        <v>65</v>
      </c>
      <c r="C10" s="66">
        <v>9</v>
      </c>
      <c r="D10" s="65">
        <v>284</v>
      </c>
      <c r="E10" s="66">
        <v>332</v>
      </c>
      <c r="F10" s="67"/>
      <c r="G10" s="65">
        <f>B10-C10</f>
        <v>56</v>
      </c>
      <c r="H10" s="66">
        <f>D10-E10</f>
        <v>-48</v>
      </c>
      <c r="I10" s="20">
        <f>IF(C10=0, "-", IF(G10/C10&lt;10, G10/C10, "&gt;999%"))</f>
        <v>6.2222222222222223</v>
      </c>
      <c r="J10" s="21">
        <f>IF(E10=0, "-", IF(H10/E10&lt;10, H10/E10, "&gt;999%"))</f>
        <v>-0.14457831325301204</v>
      </c>
    </row>
    <row r="11" spans="1:10" x14ac:dyDescent="0.25">
      <c r="A11" s="158" t="s">
        <v>145</v>
      </c>
      <c r="B11" s="65">
        <v>194</v>
      </c>
      <c r="C11" s="66">
        <v>198</v>
      </c>
      <c r="D11" s="65">
        <v>2054</v>
      </c>
      <c r="E11" s="66">
        <v>2100</v>
      </c>
      <c r="F11" s="67"/>
      <c r="G11" s="65">
        <f>B11-C11</f>
        <v>-4</v>
      </c>
      <c r="H11" s="66">
        <f>D11-E11</f>
        <v>-46</v>
      </c>
      <c r="I11" s="20">
        <f>IF(C11=0, "-", IF(G11/C11&lt;10, G11/C11, "&gt;999%"))</f>
        <v>-2.0202020202020204E-2</v>
      </c>
      <c r="J11" s="21">
        <f>IF(E11=0, "-", IF(H11/E11&lt;10, H11/E11, "&gt;999%"))</f>
        <v>-2.1904761904761906E-2</v>
      </c>
    </row>
    <row r="12" spans="1:10" x14ac:dyDescent="0.25">
      <c r="A12" s="158" t="s">
        <v>146</v>
      </c>
      <c r="B12" s="65">
        <v>1</v>
      </c>
      <c r="C12" s="66">
        <v>13</v>
      </c>
      <c r="D12" s="65">
        <v>6</v>
      </c>
      <c r="E12" s="66">
        <v>34</v>
      </c>
      <c r="F12" s="67"/>
      <c r="G12" s="65">
        <f>B12-C12</f>
        <v>-12</v>
      </c>
      <c r="H12" s="66">
        <f>D12-E12</f>
        <v>-28</v>
      </c>
      <c r="I12" s="20">
        <f>IF(C12=0, "-", IF(G12/C12&lt;10, G12/C12, "&gt;999%"))</f>
        <v>-0.92307692307692313</v>
      </c>
      <c r="J12" s="21">
        <f>IF(E12=0, "-", IF(H12/E12&lt;10, H12/E12, "&gt;999%"))</f>
        <v>-0.82352941176470584</v>
      </c>
    </row>
    <row r="13" spans="1:10" x14ac:dyDescent="0.25">
      <c r="A13" s="7"/>
      <c r="B13" s="65"/>
      <c r="C13" s="66"/>
      <c r="D13" s="65"/>
      <c r="E13" s="66"/>
      <c r="F13" s="67"/>
      <c r="G13" s="65"/>
      <c r="H13" s="66"/>
      <c r="I13" s="20"/>
      <c r="J13" s="21"/>
    </row>
    <row r="14" spans="1:10" s="139" customFormat="1" ht="13" x14ac:dyDescent="0.3">
      <c r="A14" s="159" t="s">
        <v>101</v>
      </c>
      <c r="B14" s="65"/>
      <c r="C14" s="66"/>
      <c r="D14" s="65"/>
      <c r="E14" s="66"/>
      <c r="F14" s="67"/>
      <c r="G14" s="65"/>
      <c r="H14" s="66"/>
      <c r="I14" s="20"/>
      <c r="J14" s="21"/>
    </row>
    <row r="15" spans="1:10" x14ac:dyDescent="0.25">
      <c r="A15" s="158" t="s">
        <v>142</v>
      </c>
      <c r="B15" s="65">
        <v>105</v>
      </c>
      <c r="C15" s="66">
        <v>102</v>
      </c>
      <c r="D15" s="65">
        <v>945</v>
      </c>
      <c r="E15" s="66">
        <v>1172</v>
      </c>
      <c r="F15" s="67"/>
      <c r="G15" s="65">
        <f>B15-C15</f>
        <v>3</v>
      </c>
      <c r="H15" s="66">
        <f>D15-E15</f>
        <v>-227</v>
      </c>
      <c r="I15" s="20">
        <f>IF(C15=0, "-", IF(G15/C15&lt;10, G15/C15, "&gt;999%"))</f>
        <v>2.9411764705882353E-2</v>
      </c>
      <c r="J15" s="21">
        <f>IF(E15=0, "-", IF(H15/E15&lt;10, H15/E15, "&gt;999%"))</f>
        <v>-0.19368600682593856</v>
      </c>
    </row>
    <row r="16" spans="1:10" x14ac:dyDescent="0.25">
      <c r="A16" s="158" t="s">
        <v>143</v>
      </c>
      <c r="B16" s="65">
        <v>173</v>
      </c>
      <c r="C16" s="66">
        <v>209</v>
      </c>
      <c r="D16" s="65">
        <v>1591</v>
      </c>
      <c r="E16" s="66">
        <v>394</v>
      </c>
      <c r="F16" s="67"/>
      <c r="G16" s="65">
        <f>B16-C16</f>
        <v>-36</v>
      </c>
      <c r="H16" s="66">
        <f>D16-E16</f>
        <v>1197</v>
      </c>
      <c r="I16" s="20">
        <f>IF(C16=0, "-", IF(G16/C16&lt;10, G16/C16, "&gt;999%"))</f>
        <v>-0.17224880382775121</v>
      </c>
      <c r="J16" s="21">
        <f>IF(E16=0, "-", IF(H16/E16&lt;10, H16/E16, "&gt;999%"))</f>
        <v>3.0380710659898478</v>
      </c>
    </row>
    <row r="17" spans="1:10" x14ac:dyDescent="0.25">
      <c r="A17" s="158" t="s">
        <v>144</v>
      </c>
      <c r="B17" s="65">
        <v>211</v>
      </c>
      <c r="C17" s="66">
        <v>50</v>
      </c>
      <c r="D17" s="65">
        <v>1047</v>
      </c>
      <c r="E17" s="66">
        <v>743</v>
      </c>
      <c r="F17" s="67"/>
      <c r="G17" s="65">
        <f>B17-C17</f>
        <v>161</v>
      </c>
      <c r="H17" s="66">
        <f>D17-E17</f>
        <v>304</v>
      </c>
      <c r="I17" s="20">
        <f>IF(C17=0, "-", IF(G17/C17&lt;10, G17/C17, "&gt;999%"))</f>
        <v>3.22</v>
      </c>
      <c r="J17" s="21">
        <f>IF(E17=0, "-", IF(H17/E17&lt;10, H17/E17, "&gt;999%"))</f>
        <v>0.40915208613728127</v>
      </c>
    </row>
    <row r="18" spans="1:10" x14ac:dyDescent="0.25">
      <c r="A18" s="158" t="s">
        <v>145</v>
      </c>
      <c r="B18" s="65">
        <v>577</v>
      </c>
      <c r="C18" s="66">
        <v>516</v>
      </c>
      <c r="D18" s="65">
        <v>4770</v>
      </c>
      <c r="E18" s="66">
        <v>4425</v>
      </c>
      <c r="F18" s="67"/>
      <c r="G18" s="65">
        <f>B18-C18</f>
        <v>61</v>
      </c>
      <c r="H18" s="66">
        <f>D18-E18</f>
        <v>345</v>
      </c>
      <c r="I18" s="20">
        <f>IF(C18=0, "-", IF(G18/C18&lt;10, G18/C18, "&gt;999%"))</f>
        <v>0.11821705426356589</v>
      </c>
      <c r="J18" s="21">
        <f>IF(E18=0, "-", IF(H18/E18&lt;10, H18/E18, "&gt;999%"))</f>
        <v>7.796610169491526E-2</v>
      </c>
    </row>
    <row r="19" spans="1:10" x14ac:dyDescent="0.25">
      <c r="A19" s="158" t="s">
        <v>146</v>
      </c>
      <c r="B19" s="65">
        <v>70</v>
      </c>
      <c r="C19" s="66">
        <v>11</v>
      </c>
      <c r="D19" s="65">
        <v>299</v>
      </c>
      <c r="E19" s="66">
        <v>130</v>
      </c>
      <c r="F19" s="67"/>
      <c r="G19" s="65">
        <f>B19-C19</f>
        <v>59</v>
      </c>
      <c r="H19" s="66">
        <f>D19-E19</f>
        <v>169</v>
      </c>
      <c r="I19" s="20">
        <f>IF(C19=0, "-", IF(G19/C19&lt;10, G19/C19, "&gt;999%"))</f>
        <v>5.3636363636363633</v>
      </c>
      <c r="J19" s="21">
        <f>IF(E19=0, "-", IF(H19/E19&lt;10, H19/E19, "&gt;999%"))</f>
        <v>1.3</v>
      </c>
    </row>
    <row r="20" spans="1:10" x14ac:dyDescent="0.25">
      <c r="A20" s="7"/>
      <c r="B20" s="65"/>
      <c r="C20" s="66"/>
      <c r="D20" s="65"/>
      <c r="E20" s="66"/>
      <c r="F20" s="67"/>
      <c r="G20" s="65"/>
      <c r="H20" s="66"/>
      <c r="I20" s="20"/>
      <c r="J20" s="21"/>
    </row>
    <row r="21" spans="1:10" s="139" customFormat="1" ht="13" x14ac:dyDescent="0.3">
      <c r="A21" s="159" t="s">
        <v>107</v>
      </c>
      <c r="B21" s="65"/>
      <c r="C21" s="66"/>
      <c r="D21" s="65"/>
      <c r="E21" s="66"/>
      <c r="F21" s="67"/>
      <c r="G21" s="65"/>
      <c r="H21" s="66"/>
      <c r="I21" s="20"/>
      <c r="J21" s="21"/>
    </row>
    <row r="22" spans="1:10" x14ac:dyDescent="0.25">
      <c r="A22" s="158" t="s">
        <v>142</v>
      </c>
      <c r="B22" s="65">
        <v>178</v>
      </c>
      <c r="C22" s="66">
        <v>219</v>
      </c>
      <c r="D22" s="65">
        <v>1448</v>
      </c>
      <c r="E22" s="66">
        <v>1861</v>
      </c>
      <c r="F22" s="67"/>
      <c r="G22" s="65">
        <f>B22-C22</f>
        <v>-41</v>
      </c>
      <c r="H22" s="66">
        <f>D22-E22</f>
        <v>-413</v>
      </c>
      <c r="I22" s="20">
        <f>IF(C22=0, "-", IF(G22/C22&lt;10, G22/C22, "&gt;999%"))</f>
        <v>-0.18721461187214611</v>
      </c>
      <c r="J22" s="21">
        <f>IF(E22=0, "-", IF(H22/E22&lt;10, H22/E22, "&gt;999%"))</f>
        <v>-0.22192369693713057</v>
      </c>
    </row>
    <row r="23" spans="1:10" x14ac:dyDescent="0.25">
      <c r="A23" s="158" t="s">
        <v>143</v>
      </c>
      <c r="B23" s="65">
        <v>1</v>
      </c>
      <c r="C23" s="66">
        <v>0</v>
      </c>
      <c r="D23" s="65">
        <v>5</v>
      </c>
      <c r="E23" s="66">
        <v>0</v>
      </c>
      <c r="F23" s="67"/>
      <c r="G23" s="65">
        <f>B23-C23</f>
        <v>1</v>
      </c>
      <c r="H23" s="66">
        <f>D23-E23</f>
        <v>5</v>
      </c>
      <c r="I23" s="20" t="str">
        <f>IF(C23=0, "-", IF(G23/C23&lt;10, G23/C23, "&gt;999%"))</f>
        <v>-</v>
      </c>
      <c r="J23" s="21" t="str">
        <f>IF(E23=0, "-", IF(H23/E23&lt;10, H23/E23, "&gt;999%"))</f>
        <v>-</v>
      </c>
    </row>
    <row r="24" spans="1:10" x14ac:dyDescent="0.25">
      <c r="A24" s="158" t="s">
        <v>145</v>
      </c>
      <c r="B24" s="65">
        <v>42</v>
      </c>
      <c r="C24" s="66">
        <v>45</v>
      </c>
      <c r="D24" s="65">
        <v>257</v>
      </c>
      <c r="E24" s="66">
        <v>241</v>
      </c>
      <c r="F24" s="67"/>
      <c r="G24" s="65">
        <f>B24-C24</f>
        <v>-3</v>
      </c>
      <c r="H24" s="66">
        <f>D24-E24</f>
        <v>16</v>
      </c>
      <c r="I24" s="20">
        <f>IF(C24=0, "-", IF(G24/C24&lt;10, G24/C24, "&gt;999%"))</f>
        <v>-6.6666666666666666E-2</v>
      </c>
      <c r="J24" s="21">
        <f>IF(E24=0, "-", IF(H24/E24&lt;10, H24/E24, "&gt;999%"))</f>
        <v>6.6390041493775934E-2</v>
      </c>
    </row>
    <row r="25" spans="1:10" x14ac:dyDescent="0.25">
      <c r="A25" s="7"/>
      <c r="B25" s="65"/>
      <c r="C25" s="66"/>
      <c r="D25" s="65"/>
      <c r="E25" s="66"/>
      <c r="F25" s="67"/>
      <c r="G25" s="65"/>
      <c r="H25" s="66"/>
      <c r="I25" s="20"/>
      <c r="J25" s="21"/>
    </row>
    <row r="26" spans="1:10" x14ac:dyDescent="0.25">
      <c r="A26" s="7" t="s">
        <v>108</v>
      </c>
      <c r="B26" s="65">
        <v>17</v>
      </c>
      <c r="C26" s="66">
        <v>17</v>
      </c>
      <c r="D26" s="65">
        <v>136</v>
      </c>
      <c r="E26" s="66">
        <v>135</v>
      </c>
      <c r="F26" s="67"/>
      <c r="G26" s="65">
        <f>B26-C26</f>
        <v>0</v>
      </c>
      <c r="H26" s="66">
        <f>D26-E26</f>
        <v>1</v>
      </c>
      <c r="I26" s="20">
        <f>IF(C26=0, "-", IF(G26/C26&lt;10, G26/C26, "&gt;999%"))</f>
        <v>0</v>
      </c>
      <c r="J26" s="21">
        <f>IF(E26=0, "-", IF(H26/E26&lt;10, H26/E26, "&gt;999%"))</f>
        <v>7.4074074074074077E-3</v>
      </c>
    </row>
    <row r="27" spans="1:10" x14ac:dyDescent="0.25">
      <c r="A27" s="1"/>
      <c r="B27" s="68"/>
      <c r="C27" s="69"/>
      <c r="D27" s="68"/>
      <c r="E27" s="69"/>
      <c r="F27" s="70"/>
      <c r="G27" s="68"/>
      <c r="H27" s="69"/>
      <c r="I27" s="5"/>
      <c r="J27" s="6"/>
    </row>
    <row r="28" spans="1:10" s="43" customFormat="1" ht="13" x14ac:dyDescent="0.3">
      <c r="A28" s="27" t="s">
        <v>5</v>
      </c>
      <c r="B28" s="71">
        <f>SUM(B6:B27)</f>
        <v>1806</v>
      </c>
      <c r="C28" s="77">
        <f>SUM(C6:C27)</f>
        <v>1498</v>
      </c>
      <c r="D28" s="71">
        <f>SUM(D6:D27)</f>
        <v>14011</v>
      </c>
      <c r="E28" s="77">
        <f>SUM(E6:E27)</f>
        <v>12228</v>
      </c>
      <c r="F28" s="73"/>
      <c r="G28" s="71">
        <f>B28-C28</f>
        <v>308</v>
      </c>
      <c r="H28" s="72">
        <f>D28-E28</f>
        <v>1783</v>
      </c>
      <c r="I28" s="37">
        <f>IF(C28=0, 0, G28/C28)</f>
        <v>0.20560747663551401</v>
      </c>
      <c r="J28" s="38">
        <f>IF(E28=0, 0, H28/E28)</f>
        <v>0.14581288845273144</v>
      </c>
    </row>
    <row r="29" spans="1:10" s="43" customFormat="1" ht="13" x14ac:dyDescent="0.3">
      <c r="A29" s="22"/>
      <c r="B29" s="78"/>
      <c r="C29" s="98"/>
      <c r="D29" s="78"/>
      <c r="E29" s="98"/>
      <c r="F29" s="80"/>
      <c r="G29" s="78"/>
      <c r="H29" s="79"/>
      <c r="I29" s="54"/>
      <c r="J29" s="55"/>
    </row>
    <row r="30" spans="1:10" s="139" customFormat="1" ht="13" x14ac:dyDescent="0.3">
      <c r="A30" s="161" t="s">
        <v>147</v>
      </c>
      <c r="B30" s="74"/>
      <c r="C30" s="75"/>
      <c r="D30" s="74"/>
      <c r="E30" s="75"/>
      <c r="F30" s="76"/>
      <c r="G30" s="74"/>
      <c r="H30" s="75"/>
      <c r="I30" s="23"/>
      <c r="J30" s="24"/>
    </row>
    <row r="31" spans="1:10" x14ac:dyDescent="0.25">
      <c r="A31" s="7" t="s">
        <v>142</v>
      </c>
      <c r="B31" s="65">
        <v>307</v>
      </c>
      <c r="C31" s="66">
        <v>337</v>
      </c>
      <c r="D31" s="65">
        <v>2548</v>
      </c>
      <c r="E31" s="66">
        <v>3146</v>
      </c>
      <c r="F31" s="67"/>
      <c r="G31" s="65">
        <f>B31-C31</f>
        <v>-30</v>
      </c>
      <c r="H31" s="66">
        <f>D31-E31</f>
        <v>-598</v>
      </c>
      <c r="I31" s="20">
        <f>IF(C31=0, "-", IF(G31/C31&lt;10, G31/C31, "&gt;999%"))</f>
        <v>-8.9020771513353122E-2</v>
      </c>
      <c r="J31" s="21">
        <f>IF(E31=0, "-", IF(H31/E31&lt;10, H31/E31, "&gt;999%"))</f>
        <v>-0.19008264462809918</v>
      </c>
    </row>
    <row r="32" spans="1:10" x14ac:dyDescent="0.25">
      <c r="A32" s="7" t="s">
        <v>143</v>
      </c>
      <c r="B32" s="65">
        <v>322</v>
      </c>
      <c r="C32" s="66">
        <v>302</v>
      </c>
      <c r="D32" s="65">
        <v>2610</v>
      </c>
      <c r="E32" s="66">
        <v>942</v>
      </c>
      <c r="F32" s="67"/>
      <c r="G32" s="65">
        <f>B32-C32</f>
        <v>20</v>
      </c>
      <c r="H32" s="66">
        <f>D32-E32</f>
        <v>1668</v>
      </c>
      <c r="I32" s="20">
        <f>IF(C32=0, "-", IF(G32/C32&lt;10, G32/C32, "&gt;999%"))</f>
        <v>6.6225165562913912E-2</v>
      </c>
      <c r="J32" s="21">
        <f>IF(E32=0, "-", IF(H32/E32&lt;10, H32/E32, "&gt;999%"))</f>
        <v>1.7707006369426752</v>
      </c>
    </row>
    <row r="33" spans="1:10" x14ac:dyDescent="0.25">
      <c r="A33" s="7" t="s">
        <v>144</v>
      </c>
      <c r="B33" s="65">
        <v>276</v>
      </c>
      <c r="C33" s="66">
        <v>59</v>
      </c>
      <c r="D33" s="65">
        <v>1331</v>
      </c>
      <c r="E33" s="66">
        <v>1075</v>
      </c>
      <c r="F33" s="67"/>
      <c r="G33" s="65">
        <f>B33-C33</f>
        <v>217</v>
      </c>
      <c r="H33" s="66">
        <f>D33-E33</f>
        <v>256</v>
      </c>
      <c r="I33" s="20">
        <f>IF(C33=0, "-", IF(G33/C33&lt;10, G33/C33, "&gt;999%"))</f>
        <v>3.6779661016949152</v>
      </c>
      <c r="J33" s="21">
        <f>IF(E33=0, "-", IF(H33/E33&lt;10, H33/E33, "&gt;999%"))</f>
        <v>0.23813953488372094</v>
      </c>
    </row>
    <row r="34" spans="1:10" x14ac:dyDescent="0.25">
      <c r="A34" s="7" t="s">
        <v>145</v>
      </c>
      <c r="B34" s="65">
        <v>813</v>
      </c>
      <c r="C34" s="66">
        <v>759</v>
      </c>
      <c r="D34" s="65">
        <v>7081</v>
      </c>
      <c r="E34" s="66">
        <v>6766</v>
      </c>
      <c r="F34" s="67"/>
      <c r="G34" s="65">
        <f>B34-C34</f>
        <v>54</v>
      </c>
      <c r="H34" s="66">
        <f>D34-E34</f>
        <v>315</v>
      </c>
      <c r="I34" s="20">
        <f>IF(C34=0, "-", IF(G34/C34&lt;10, G34/C34, "&gt;999%"))</f>
        <v>7.1146245059288543E-2</v>
      </c>
      <c r="J34" s="21">
        <f>IF(E34=0, "-", IF(H34/E34&lt;10, H34/E34, "&gt;999%"))</f>
        <v>4.6556310966597694E-2</v>
      </c>
    </row>
    <row r="35" spans="1:10" x14ac:dyDescent="0.25">
      <c r="A35" s="7" t="s">
        <v>146</v>
      </c>
      <c r="B35" s="65">
        <v>71</v>
      </c>
      <c r="C35" s="66">
        <v>24</v>
      </c>
      <c r="D35" s="65">
        <v>305</v>
      </c>
      <c r="E35" s="66">
        <v>164</v>
      </c>
      <c r="F35" s="67"/>
      <c r="G35" s="65">
        <f>B35-C35</f>
        <v>47</v>
      </c>
      <c r="H35" s="66">
        <f>D35-E35</f>
        <v>141</v>
      </c>
      <c r="I35" s="20">
        <f>IF(C35=0, "-", IF(G35/C35&lt;10, G35/C35, "&gt;999%"))</f>
        <v>1.9583333333333333</v>
      </c>
      <c r="J35" s="21">
        <f>IF(E35=0, "-", IF(H35/E35&lt;10, H35/E35, "&gt;999%"))</f>
        <v>0.8597560975609756</v>
      </c>
    </row>
    <row r="36" spans="1:10" x14ac:dyDescent="0.25">
      <c r="A36" s="7"/>
      <c r="B36" s="65"/>
      <c r="C36" s="66"/>
      <c r="D36" s="65"/>
      <c r="E36" s="66"/>
      <c r="F36" s="67"/>
      <c r="G36" s="65"/>
      <c r="H36" s="66"/>
      <c r="I36" s="20"/>
      <c r="J36" s="21"/>
    </row>
    <row r="37" spans="1:10" x14ac:dyDescent="0.25">
      <c r="A37" s="7" t="s">
        <v>108</v>
      </c>
      <c r="B37" s="65">
        <v>17</v>
      </c>
      <c r="C37" s="66">
        <v>17</v>
      </c>
      <c r="D37" s="65">
        <v>136</v>
      </c>
      <c r="E37" s="66">
        <v>135</v>
      </c>
      <c r="F37" s="67"/>
      <c r="G37" s="65">
        <f>B37-C37</f>
        <v>0</v>
      </c>
      <c r="H37" s="66">
        <f>D37-E37</f>
        <v>1</v>
      </c>
      <c r="I37" s="20">
        <f>IF(C37=0, "-", IF(G37/C37&lt;10, G37/C37, "&gt;999%"))</f>
        <v>0</v>
      </c>
      <c r="J37" s="21">
        <f>IF(E37=0, "-", IF(H37/E37&lt;10, H37/E37, "&gt;999%"))</f>
        <v>7.4074074074074077E-3</v>
      </c>
    </row>
    <row r="38" spans="1:10" x14ac:dyDescent="0.25">
      <c r="A38" s="7"/>
      <c r="B38" s="65"/>
      <c r="C38" s="66"/>
      <c r="D38" s="65"/>
      <c r="E38" s="66"/>
      <c r="F38" s="67"/>
      <c r="G38" s="65"/>
      <c r="H38" s="66"/>
      <c r="I38" s="20"/>
      <c r="J38" s="21"/>
    </row>
    <row r="39" spans="1:10" s="43" customFormat="1" ht="13" x14ac:dyDescent="0.3">
      <c r="A39" s="27" t="s">
        <v>5</v>
      </c>
      <c r="B39" s="71">
        <f>SUM(B29:B38)</f>
        <v>1806</v>
      </c>
      <c r="C39" s="77">
        <f>SUM(C29:C38)</f>
        <v>1498</v>
      </c>
      <c r="D39" s="71">
        <f>SUM(D29:D38)</f>
        <v>14011</v>
      </c>
      <c r="E39" s="77">
        <f>SUM(E29:E38)</f>
        <v>12228</v>
      </c>
      <c r="F39" s="73"/>
      <c r="G39" s="71">
        <f>B39-C39</f>
        <v>308</v>
      </c>
      <c r="H39" s="72">
        <f>D39-E39</f>
        <v>1783</v>
      </c>
      <c r="I39" s="37">
        <f>IF(C39=0, 0, G39/C39)</f>
        <v>0.20560747663551401</v>
      </c>
      <c r="J39" s="38">
        <f>IF(E39=0, 0, H39/E39)</f>
        <v>0.14581288845273144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174</v>
      </c>
      <c r="B15" s="65">
        <v>0</v>
      </c>
      <c r="C15" s="66">
        <v>10</v>
      </c>
      <c r="D15" s="65">
        <v>10</v>
      </c>
      <c r="E15" s="66">
        <v>73</v>
      </c>
      <c r="F15" s="67"/>
      <c r="G15" s="65">
        <f t="shared" ref="G15:G41" si="0">B15-C15</f>
        <v>-10</v>
      </c>
      <c r="H15" s="66">
        <f t="shared" ref="H15:H41" si="1">D15-E15</f>
        <v>-63</v>
      </c>
      <c r="I15" s="20">
        <f t="shared" ref="I15:I41" si="2">IF(C15=0, "-", IF(G15/C15&lt;10, G15/C15, "&gt;999%"))</f>
        <v>-1</v>
      </c>
      <c r="J15" s="21">
        <f t="shared" ref="J15:J41" si="3">IF(E15=0, "-", IF(H15/E15&lt;10, H15/E15, "&gt;999%"))</f>
        <v>-0.86301369863013699</v>
      </c>
    </row>
    <row r="16" spans="1:10" x14ac:dyDescent="0.25">
      <c r="A16" s="7" t="s">
        <v>173</v>
      </c>
      <c r="B16" s="65">
        <v>2</v>
      </c>
      <c r="C16" s="66">
        <v>3</v>
      </c>
      <c r="D16" s="65">
        <v>14</v>
      </c>
      <c r="E16" s="66">
        <v>34</v>
      </c>
      <c r="F16" s="67"/>
      <c r="G16" s="65">
        <f t="shared" si="0"/>
        <v>-1</v>
      </c>
      <c r="H16" s="66">
        <f t="shared" si="1"/>
        <v>-20</v>
      </c>
      <c r="I16" s="20">
        <f t="shared" si="2"/>
        <v>-0.33333333333333331</v>
      </c>
      <c r="J16" s="21">
        <f t="shared" si="3"/>
        <v>-0.58823529411764708</v>
      </c>
    </row>
    <row r="17" spans="1:10" x14ac:dyDescent="0.25">
      <c r="A17" s="7" t="s">
        <v>172</v>
      </c>
      <c r="B17" s="65">
        <v>0</v>
      </c>
      <c r="C17" s="66">
        <v>0</v>
      </c>
      <c r="D17" s="65">
        <v>4</v>
      </c>
      <c r="E17" s="66">
        <v>35</v>
      </c>
      <c r="F17" s="67"/>
      <c r="G17" s="65">
        <f t="shared" si="0"/>
        <v>0</v>
      </c>
      <c r="H17" s="66">
        <f t="shared" si="1"/>
        <v>-31</v>
      </c>
      <c r="I17" s="20" t="str">
        <f t="shared" si="2"/>
        <v>-</v>
      </c>
      <c r="J17" s="21">
        <f t="shared" si="3"/>
        <v>-0.88571428571428568</v>
      </c>
    </row>
    <row r="18" spans="1:10" x14ac:dyDescent="0.25">
      <c r="A18" s="7" t="s">
        <v>171</v>
      </c>
      <c r="B18" s="65">
        <v>341</v>
      </c>
      <c r="C18" s="66">
        <v>413</v>
      </c>
      <c r="D18" s="65">
        <v>3297</v>
      </c>
      <c r="E18" s="66">
        <v>1489</v>
      </c>
      <c r="F18" s="67"/>
      <c r="G18" s="65">
        <f t="shared" si="0"/>
        <v>-72</v>
      </c>
      <c r="H18" s="66">
        <f t="shared" si="1"/>
        <v>1808</v>
      </c>
      <c r="I18" s="20">
        <f t="shared" si="2"/>
        <v>-0.17433414043583534</v>
      </c>
      <c r="J18" s="21">
        <f t="shared" si="3"/>
        <v>1.2142377434519811</v>
      </c>
    </row>
    <row r="19" spans="1:10" x14ac:dyDescent="0.25">
      <c r="A19" s="7" t="s">
        <v>170</v>
      </c>
      <c r="B19" s="65">
        <v>34</v>
      </c>
      <c r="C19" s="66">
        <v>32</v>
      </c>
      <c r="D19" s="65">
        <v>256</v>
      </c>
      <c r="E19" s="66">
        <v>245</v>
      </c>
      <c r="F19" s="67"/>
      <c r="G19" s="65">
        <f t="shared" si="0"/>
        <v>2</v>
      </c>
      <c r="H19" s="66">
        <f t="shared" si="1"/>
        <v>11</v>
      </c>
      <c r="I19" s="20">
        <f t="shared" si="2"/>
        <v>6.25E-2</v>
      </c>
      <c r="J19" s="21">
        <f t="shared" si="3"/>
        <v>4.4897959183673466E-2</v>
      </c>
    </row>
    <row r="20" spans="1:10" x14ac:dyDescent="0.25">
      <c r="A20" s="7" t="s">
        <v>169</v>
      </c>
      <c r="B20" s="65">
        <v>39</v>
      </c>
      <c r="C20" s="66">
        <v>16</v>
      </c>
      <c r="D20" s="65">
        <v>256</v>
      </c>
      <c r="E20" s="66">
        <v>175</v>
      </c>
      <c r="F20" s="67"/>
      <c r="G20" s="65">
        <f t="shared" si="0"/>
        <v>23</v>
      </c>
      <c r="H20" s="66">
        <f t="shared" si="1"/>
        <v>81</v>
      </c>
      <c r="I20" s="20">
        <f t="shared" si="2"/>
        <v>1.4375</v>
      </c>
      <c r="J20" s="21">
        <f t="shared" si="3"/>
        <v>0.46285714285714286</v>
      </c>
    </row>
    <row r="21" spans="1:10" x14ac:dyDescent="0.25">
      <c r="A21" s="7" t="s">
        <v>168</v>
      </c>
      <c r="B21" s="65">
        <v>0</v>
      </c>
      <c r="C21" s="66">
        <v>0</v>
      </c>
      <c r="D21" s="65">
        <v>0</v>
      </c>
      <c r="E21" s="66">
        <v>6</v>
      </c>
      <c r="F21" s="67"/>
      <c r="G21" s="65">
        <f t="shared" si="0"/>
        <v>0</v>
      </c>
      <c r="H21" s="66">
        <f t="shared" si="1"/>
        <v>-6</v>
      </c>
      <c r="I21" s="20" t="str">
        <f t="shared" si="2"/>
        <v>-</v>
      </c>
      <c r="J21" s="21">
        <f t="shared" si="3"/>
        <v>-1</v>
      </c>
    </row>
    <row r="22" spans="1:10" x14ac:dyDescent="0.25">
      <c r="A22" s="7" t="s">
        <v>167</v>
      </c>
      <c r="B22" s="65">
        <v>9</v>
      </c>
      <c r="C22" s="66">
        <v>4</v>
      </c>
      <c r="D22" s="65">
        <v>51</v>
      </c>
      <c r="E22" s="66">
        <v>68</v>
      </c>
      <c r="F22" s="67"/>
      <c r="G22" s="65">
        <f t="shared" si="0"/>
        <v>5</v>
      </c>
      <c r="H22" s="66">
        <f t="shared" si="1"/>
        <v>-17</v>
      </c>
      <c r="I22" s="20">
        <f t="shared" si="2"/>
        <v>1.25</v>
      </c>
      <c r="J22" s="21">
        <f t="shared" si="3"/>
        <v>-0.25</v>
      </c>
    </row>
    <row r="23" spans="1:10" x14ac:dyDescent="0.25">
      <c r="A23" s="7" t="s">
        <v>166</v>
      </c>
      <c r="B23" s="65">
        <v>139</v>
      </c>
      <c r="C23" s="66">
        <v>74</v>
      </c>
      <c r="D23" s="65">
        <v>863</v>
      </c>
      <c r="E23" s="66">
        <v>586</v>
      </c>
      <c r="F23" s="67"/>
      <c r="G23" s="65">
        <f t="shared" si="0"/>
        <v>65</v>
      </c>
      <c r="H23" s="66">
        <f t="shared" si="1"/>
        <v>277</v>
      </c>
      <c r="I23" s="20">
        <f t="shared" si="2"/>
        <v>0.8783783783783784</v>
      </c>
      <c r="J23" s="21">
        <f t="shared" si="3"/>
        <v>0.47269624573378838</v>
      </c>
    </row>
    <row r="24" spans="1:10" x14ac:dyDescent="0.25">
      <c r="A24" s="7" t="s">
        <v>165</v>
      </c>
      <c r="B24" s="65">
        <v>9</v>
      </c>
      <c r="C24" s="66">
        <v>18</v>
      </c>
      <c r="D24" s="65">
        <v>92</v>
      </c>
      <c r="E24" s="66">
        <v>113</v>
      </c>
      <c r="F24" s="67"/>
      <c r="G24" s="65">
        <f t="shared" si="0"/>
        <v>-9</v>
      </c>
      <c r="H24" s="66">
        <f t="shared" si="1"/>
        <v>-21</v>
      </c>
      <c r="I24" s="20">
        <f t="shared" si="2"/>
        <v>-0.5</v>
      </c>
      <c r="J24" s="21">
        <f t="shared" si="3"/>
        <v>-0.18584070796460178</v>
      </c>
    </row>
    <row r="25" spans="1:10" x14ac:dyDescent="0.25">
      <c r="A25" s="7" t="s">
        <v>164</v>
      </c>
      <c r="B25" s="65">
        <v>0</v>
      </c>
      <c r="C25" s="66">
        <v>3</v>
      </c>
      <c r="D25" s="65">
        <v>7</v>
      </c>
      <c r="E25" s="66">
        <v>71</v>
      </c>
      <c r="F25" s="67"/>
      <c r="G25" s="65">
        <f t="shared" si="0"/>
        <v>-3</v>
      </c>
      <c r="H25" s="66">
        <f t="shared" si="1"/>
        <v>-64</v>
      </c>
      <c r="I25" s="20">
        <f t="shared" si="2"/>
        <v>-1</v>
      </c>
      <c r="J25" s="21">
        <f t="shared" si="3"/>
        <v>-0.90140845070422537</v>
      </c>
    </row>
    <row r="26" spans="1:10" x14ac:dyDescent="0.25">
      <c r="A26" s="7" t="s">
        <v>163</v>
      </c>
      <c r="B26" s="65">
        <v>0</v>
      </c>
      <c r="C26" s="66">
        <v>1</v>
      </c>
      <c r="D26" s="65">
        <v>3</v>
      </c>
      <c r="E26" s="66">
        <v>1</v>
      </c>
      <c r="F26" s="67"/>
      <c r="G26" s="65">
        <f t="shared" si="0"/>
        <v>-1</v>
      </c>
      <c r="H26" s="66">
        <f t="shared" si="1"/>
        <v>2</v>
      </c>
      <c r="I26" s="20">
        <f t="shared" si="2"/>
        <v>-1</v>
      </c>
      <c r="J26" s="21">
        <f t="shared" si="3"/>
        <v>2</v>
      </c>
    </row>
    <row r="27" spans="1:10" x14ac:dyDescent="0.25">
      <c r="A27" s="7" t="s">
        <v>162</v>
      </c>
      <c r="B27" s="65">
        <v>9</v>
      </c>
      <c r="C27" s="66">
        <v>3</v>
      </c>
      <c r="D27" s="65">
        <v>48</v>
      </c>
      <c r="E27" s="66">
        <v>37</v>
      </c>
      <c r="F27" s="67"/>
      <c r="G27" s="65">
        <f t="shared" si="0"/>
        <v>6</v>
      </c>
      <c r="H27" s="66">
        <f t="shared" si="1"/>
        <v>11</v>
      </c>
      <c r="I27" s="20">
        <f t="shared" si="2"/>
        <v>2</v>
      </c>
      <c r="J27" s="21">
        <f t="shared" si="3"/>
        <v>0.29729729729729731</v>
      </c>
    </row>
    <row r="28" spans="1:10" x14ac:dyDescent="0.25">
      <c r="A28" s="7" t="s">
        <v>161</v>
      </c>
      <c r="B28" s="65">
        <v>651</v>
      </c>
      <c r="C28" s="66">
        <v>290</v>
      </c>
      <c r="D28" s="65">
        <v>3892</v>
      </c>
      <c r="E28" s="66">
        <v>3882</v>
      </c>
      <c r="F28" s="67"/>
      <c r="G28" s="65">
        <f t="shared" si="0"/>
        <v>361</v>
      </c>
      <c r="H28" s="66">
        <f t="shared" si="1"/>
        <v>10</v>
      </c>
      <c r="I28" s="20">
        <f t="shared" si="2"/>
        <v>1.2448275862068965</v>
      </c>
      <c r="J28" s="21">
        <f t="shared" si="3"/>
        <v>2.5759917568263782E-3</v>
      </c>
    </row>
    <row r="29" spans="1:10" x14ac:dyDescent="0.25">
      <c r="A29" s="7" t="s">
        <v>160</v>
      </c>
      <c r="B29" s="65">
        <v>214</v>
      </c>
      <c r="C29" s="66">
        <v>231</v>
      </c>
      <c r="D29" s="65">
        <v>1897</v>
      </c>
      <c r="E29" s="66">
        <v>2021</v>
      </c>
      <c r="F29" s="67"/>
      <c r="G29" s="65">
        <f t="shared" si="0"/>
        <v>-17</v>
      </c>
      <c r="H29" s="66">
        <f t="shared" si="1"/>
        <v>-124</v>
      </c>
      <c r="I29" s="20">
        <f t="shared" si="2"/>
        <v>-7.3593073593073599E-2</v>
      </c>
      <c r="J29" s="21">
        <f t="shared" si="3"/>
        <v>-6.1355764473033154E-2</v>
      </c>
    </row>
    <row r="30" spans="1:10" x14ac:dyDescent="0.25">
      <c r="A30" s="7" t="s">
        <v>159</v>
      </c>
      <c r="B30" s="65">
        <v>25</v>
      </c>
      <c r="C30" s="66">
        <v>31</v>
      </c>
      <c r="D30" s="65">
        <v>264</v>
      </c>
      <c r="E30" s="66">
        <v>176</v>
      </c>
      <c r="F30" s="67"/>
      <c r="G30" s="65">
        <f t="shared" si="0"/>
        <v>-6</v>
      </c>
      <c r="H30" s="66">
        <f t="shared" si="1"/>
        <v>88</v>
      </c>
      <c r="I30" s="20">
        <f t="shared" si="2"/>
        <v>-0.19354838709677419</v>
      </c>
      <c r="J30" s="21">
        <f t="shared" si="3"/>
        <v>0.5</v>
      </c>
    </row>
    <row r="31" spans="1:10" x14ac:dyDescent="0.25">
      <c r="A31" s="7" t="s">
        <v>157</v>
      </c>
      <c r="B31" s="65">
        <v>4</v>
      </c>
      <c r="C31" s="66">
        <v>3</v>
      </c>
      <c r="D31" s="65">
        <v>46</v>
      </c>
      <c r="E31" s="66">
        <v>30</v>
      </c>
      <c r="F31" s="67"/>
      <c r="G31" s="65">
        <f t="shared" si="0"/>
        <v>1</v>
      </c>
      <c r="H31" s="66">
        <f t="shared" si="1"/>
        <v>16</v>
      </c>
      <c r="I31" s="20">
        <f t="shared" si="2"/>
        <v>0.33333333333333331</v>
      </c>
      <c r="J31" s="21">
        <f t="shared" si="3"/>
        <v>0.53333333333333333</v>
      </c>
    </row>
    <row r="32" spans="1:10" x14ac:dyDescent="0.25">
      <c r="A32" s="7" t="s">
        <v>156</v>
      </c>
      <c r="B32" s="65">
        <v>20</v>
      </c>
      <c r="C32" s="66">
        <v>26</v>
      </c>
      <c r="D32" s="65">
        <v>147</v>
      </c>
      <c r="E32" s="66">
        <v>68</v>
      </c>
      <c r="F32" s="67"/>
      <c r="G32" s="65">
        <f t="shared" si="0"/>
        <v>-6</v>
      </c>
      <c r="H32" s="66">
        <f t="shared" si="1"/>
        <v>79</v>
      </c>
      <c r="I32" s="20">
        <f t="shared" si="2"/>
        <v>-0.23076923076923078</v>
      </c>
      <c r="J32" s="21">
        <f t="shared" si="3"/>
        <v>1.161764705882353</v>
      </c>
    </row>
    <row r="33" spans="1:10" x14ac:dyDescent="0.25">
      <c r="A33" s="7" t="s">
        <v>155</v>
      </c>
      <c r="B33" s="65">
        <v>1</v>
      </c>
      <c r="C33" s="66">
        <v>1</v>
      </c>
      <c r="D33" s="65">
        <v>14</v>
      </c>
      <c r="E33" s="66">
        <v>14</v>
      </c>
      <c r="F33" s="67"/>
      <c r="G33" s="65">
        <f t="shared" si="0"/>
        <v>0</v>
      </c>
      <c r="H33" s="66">
        <f t="shared" si="1"/>
        <v>0</v>
      </c>
      <c r="I33" s="20">
        <f t="shared" si="2"/>
        <v>0</v>
      </c>
      <c r="J33" s="21">
        <f t="shared" si="3"/>
        <v>0</v>
      </c>
    </row>
    <row r="34" spans="1:10" x14ac:dyDescent="0.25">
      <c r="A34" s="7" t="s">
        <v>154</v>
      </c>
      <c r="B34" s="65">
        <v>16</v>
      </c>
      <c r="C34" s="66">
        <v>4</v>
      </c>
      <c r="D34" s="65">
        <v>121</v>
      </c>
      <c r="E34" s="66">
        <v>81</v>
      </c>
      <c r="F34" s="67"/>
      <c r="G34" s="65">
        <f t="shared" si="0"/>
        <v>12</v>
      </c>
      <c r="H34" s="66">
        <f t="shared" si="1"/>
        <v>40</v>
      </c>
      <c r="I34" s="20">
        <f t="shared" si="2"/>
        <v>3</v>
      </c>
      <c r="J34" s="21">
        <f t="shared" si="3"/>
        <v>0.49382716049382713</v>
      </c>
    </row>
    <row r="35" spans="1:10" x14ac:dyDescent="0.25">
      <c r="A35" s="7" t="s">
        <v>153</v>
      </c>
      <c r="B35" s="65">
        <v>27</v>
      </c>
      <c r="C35" s="66">
        <v>15</v>
      </c>
      <c r="D35" s="65">
        <v>145</v>
      </c>
      <c r="E35" s="66">
        <v>128</v>
      </c>
      <c r="F35" s="67"/>
      <c r="G35" s="65">
        <f t="shared" si="0"/>
        <v>12</v>
      </c>
      <c r="H35" s="66">
        <f t="shared" si="1"/>
        <v>17</v>
      </c>
      <c r="I35" s="20">
        <f t="shared" si="2"/>
        <v>0.8</v>
      </c>
      <c r="J35" s="21">
        <f t="shared" si="3"/>
        <v>0.1328125</v>
      </c>
    </row>
    <row r="36" spans="1:10" x14ac:dyDescent="0.25">
      <c r="A36" s="7" t="s">
        <v>152</v>
      </c>
      <c r="B36" s="65">
        <v>34</v>
      </c>
      <c r="C36" s="66">
        <v>22</v>
      </c>
      <c r="D36" s="65">
        <v>281</v>
      </c>
      <c r="E36" s="66">
        <v>217</v>
      </c>
      <c r="F36" s="67"/>
      <c r="G36" s="65">
        <f t="shared" si="0"/>
        <v>12</v>
      </c>
      <c r="H36" s="66">
        <f t="shared" si="1"/>
        <v>64</v>
      </c>
      <c r="I36" s="20">
        <f t="shared" si="2"/>
        <v>0.54545454545454541</v>
      </c>
      <c r="J36" s="21">
        <f t="shared" si="3"/>
        <v>0.29493087557603687</v>
      </c>
    </row>
    <row r="37" spans="1:10" x14ac:dyDescent="0.25">
      <c r="A37" s="7" t="s">
        <v>151</v>
      </c>
      <c r="B37" s="65">
        <v>1</v>
      </c>
      <c r="C37" s="66">
        <v>4</v>
      </c>
      <c r="D37" s="65">
        <v>22</v>
      </c>
      <c r="E37" s="66">
        <v>24</v>
      </c>
      <c r="F37" s="67"/>
      <c r="G37" s="65">
        <f t="shared" si="0"/>
        <v>-3</v>
      </c>
      <c r="H37" s="66">
        <f t="shared" si="1"/>
        <v>-2</v>
      </c>
      <c r="I37" s="20">
        <f t="shared" si="2"/>
        <v>-0.75</v>
      </c>
      <c r="J37" s="21">
        <f t="shared" si="3"/>
        <v>-8.3333333333333329E-2</v>
      </c>
    </row>
    <row r="38" spans="1:10" x14ac:dyDescent="0.25">
      <c r="A38" s="7" t="s">
        <v>150</v>
      </c>
      <c r="B38" s="65">
        <v>187</v>
      </c>
      <c r="C38" s="66">
        <v>230</v>
      </c>
      <c r="D38" s="65">
        <v>1800</v>
      </c>
      <c r="E38" s="66">
        <v>2090</v>
      </c>
      <c r="F38" s="67"/>
      <c r="G38" s="65">
        <f t="shared" si="0"/>
        <v>-43</v>
      </c>
      <c r="H38" s="66">
        <f t="shared" si="1"/>
        <v>-290</v>
      </c>
      <c r="I38" s="20">
        <f t="shared" si="2"/>
        <v>-0.18695652173913044</v>
      </c>
      <c r="J38" s="21">
        <f t="shared" si="3"/>
        <v>-0.13875598086124402</v>
      </c>
    </row>
    <row r="39" spans="1:10" x14ac:dyDescent="0.25">
      <c r="A39" s="7" t="s">
        <v>149</v>
      </c>
      <c r="B39" s="65">
        <v>3</v>
      </c>
      <c r="C39" s="66">
        <v>7</v>
      </c>
      <c r="D39" s="65">
        <v>36</v>
      </c>
      <c r="E39" s="66">
        <v>31</v>
      </c>
      <c r="F39" s="67"/>
      <c r="G39" s="65">
        <f t="shared" si="0"/>
        <v>-4</v>
      </c>
      <c r="H39" s="66">
        <f t="shared" si="1"/>
        <v>5</v>
      </c>
      <c r="I39" s="20">
        <f t="shared" si="2"/>
        <v>-0.5714285714285714</v>
      </c>
      <c r="J39" s="21">
        <f t="shared" si="3"/>
        <v>0.16129032258064516</v>
      </c>
    </row>
    <row r="40" spans="1:10" x14ac:dyDescent="0.25">
      <c r="A40" s="7" t="s">
        <v>148</v>
      </c>
      <c r="B40" s="65">
        <v>34</v>
      </c>
      <c r="C40" s="66">
        <v>43</v>
      </c>
      <c r="D40" s="65">
        <v>381</v>
      </c>
      <c r="E40" s="66">
        <v>442</v>
      </c>
      <c r="F40" s="67"/>
      <c r="G40" s="65">
        <f t="shared" si="0"/>
        <v>-9</v>
      </c>
      <c r="H40" s="66">
        <f t="shared" si="1"/>
        <v>-61</v>
      </c>
      <c r="I40" s="20">
        <f t="shared" si="2"/>
        <v>-0.20930232558139536</v>
      </c>
      <c r="J40" s="21">
        <f t="shared" si="3"/>
        <v>-0.13800904977375567</v>
      </c>
    </row>
    <row r="41" spans="1:10" x14ac:dyDescent="0.25">
      <c r="A41" s="7" t="s">
        <v>158</v>
      </c>
      <c r="B41" s="65">
        <v>7</v>
      </c>
      <c r="C41" s="66">
        <v>14</v>
      </c>
      <c r="D41" s="65">
        <v>64</v>
      </c>
      <c r="E41" s="66">
        <v>91</v>
      </c>
      <c r="F41" s="67"/>
      <c r="G41" s="65">
        <f t="shared" si="0"/>
        <v>-7</v>
      </c>
      <c r="H41" s="66">
        <f t="shared" si="1"/>
        <v>-27</v>
      </c>
      <c r="I41" s="20">
        <f t="shared" si="2"/>
        <v>-0.5</v>
      </c>
      <c r="J41" s="21">
        <f t="shared" si="3"/>
        <v>-0.2967032967032967</v>
      </c>
    </row>
    <row r="42" spans="1:10" x14ac:dyDescent="0.25">
      <c r="A42" s="7"/>
      <c r="B42" s="65"/>
      <c r="C42" s="66"/>
      <c r="D42" s="65"/>
      <c r="E42" s="66"/>
      <c r="F42" s="67"/>
      <c r="G42" s="65"/>
      <c r="H42" s="66"/>
      <c r="I42" s="20"/>
      <c r="J42" s="21"/>
    </row>
    <row r="43" spans="1:10" s="43" customFormat="1" ht="13" x14ac:dyDescent="0.3">
      <c r="A43" s="27" t="s">
        <v>28</v>
      </c>
      <c r="B43" s="71">
        <f>SUM(B15:B42)</f>
        <v>1806</v>
      </c>
      <c r="C43" s="72">
        <f>SUM(C15:C42)</f>
        <v>1498</v>
      </c>
      <c r="D43" s="71">
        <f>SUM(D15:D42)</f>
        <v>14011</v>
      </c>
      <c r="E43" s="72">
        <f>SUM(E15:E42)</f>
        <v>12228</v>
      </c>
      <c r="F43" s="73"/>
      <c r="G43" s="71">
        <f>B43-C43</f>
        <v>308</v>
      </c>
      <c r="H43" s="72">
        <f>D43-E43</f>
        <v>1783</v>
      </c>
      <c r="I43" s="37">
        <f>IF(C43=0, "-", G43/C43)</f>
        <v>0.20560747663551401</v>
      </c>
      <c r="J43" s="38">
        <f>IF(E43=0, "-", H43/E43)</f>
        <v>0.14581288845273144</v>
      </c>
    </row>
    <row r="44" spans="1:10" s="43" customFormat="1" ht="13" x14ac:dyDescent="0.3">
      <c r="A44" s="27" t="s">
        <v>0</v>
      </c>
      <c r="B44" s="71">
        <f>B11+B43</f>
        <v>1806</v>
      </c>
      <c r="C44" s="77">
        <f>C11+C43</f>
        <v>1498</v>
      </c>
      <c r="D44" s="71">
        <f>D11+D43</f>
        <v>14011</v>
      </c>
      <c r="E44" s="77">
        <f>E11+E43</f>
        <v>12228</v>
      </c>
      <c r="F44" s="73"/>
      <c r="G44" s="71">
        <f>B44-C44</f>
        <v>308</v>
      </c>
      <c r="H44" s="72">
        <f>D44-E44</f>
        <v>1783</v>
      </c>
      <c r="I44" s="37">
        <f>IF(C44=0, "-", G44/C44)</f>
        <v>0.20560747663551401</v>
      </c>
      <c r="J44" s="38">
        <f>IF(E44=0, "-", H44/E44)</f>
        <v>0.14581288845273144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0"/>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93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93</v>
      </c>
      <c r="B6" s="61" t="s">
        <v>12</v>
      </c>
      <c r="C6" s="62" t="s">
        <v>13</v>
      </c>
      <c r="D6" s="61" t="s">
        <v>12</v>
      </c>
      <c r="E6" s="63" t="s">
        <v>13</v>
      </c>
      <c r="F6" s="62" t="s">
        <v>12</v>
      </c>
      <c r="G6" s="62" t="s">
        <v>13</v>
      </c>
      <c r="H6" s="61" t="s">
        <v>12</v>
      </c>
      <c r="I6" s="63" t="s">
        <v>13</v>
      </c>
      <c r="J6" s="61"/>
      <c r="K6" s="63"/>
    </row>
    <row r="7" spans="1:11" x14ac:dyDescent="0.25">
      <c r="A7" s="7" t="s">
        <v>175</v>
      </c>
      <c r="B7" s="65">
        <v>5</v>
      </c>
      <c r="C7" s="34">
        <f>IF(B11=0, "-", B7/B11)</f>
        <v>0.19230769230769232</v>
      </c>
      <c r="D7" s="65">
        <v>1</v>
      </c>
      <c r="E7" s="9">
        <f>IF(D11=0, "-", D7/D11)</f>
        <v>8.3333333333333329E-2</v>
      </c>
      <c r="F7" s="81">
        <v>21</v>
      </c>
      <c r="G7" s="34">
        <f>IF(F11=0, "-", F7/F11)</f>
        <v>0.15</v>
      </c>
      <c r="H7" s="65">
        <v>14</v>
      </c>
      <c r="I7" s="9">
        <f>IF(H11=0, "-", H7/H11)</f>
        <v>0.14736842105263157</v>
      </c>
      <c r="J7" s="8">
        <f>IF(D7=0, "-", IF((B7-D7)/D7&lt;10, (B7-D7)/D7, "&gt;999%"))</f>
        <v>4</v>
      </c>
      <c r="K7" s="9">
        <f>IF(H7=0, "-", IF((F7-H7)/H7&lt;10, (F7-H7)/H7, "&gt;999%"))</f>
        <v>0.5</v>
      </c>
    </row>
    <row r="8" spans="1:11" x14ac:dyDescent="0.25">
      <c r="A8" s="7" t="s">
        <v>176</v>
      </c>
      <c r="B8" s="65">
        <v>21</v>
      </c>
      <c r="C8" s="34">
        <f>IF(B11=0, "-", B8/B11)</f>
        <v>0.80769230769230771</v>
      </c>
      <c r="D8" s="65">
        <v>11</v>
      </c>
      <c r="E8" s="9">
        <f>IF(D11=0, "-", D8/D11)</f>
        <v>0.91666666666666663</v>
      </c>
      <c r="F8" s="81">
        <v>119</v>
      </c>
      <c r="G8" s="34">
        <f>IF(F11=0, "-", F8/F11)</f>
        <v>0.85</v>
      </c>
      <c r="H8" s="65">
        <v>72</v>
      </c>
      <c r="I8" s="9">
        <f>IF(H11=0, "-", H8/H11)</f>
        <v>0.75789473684210529</v>
      </c>
      <c r="J8" s="8">
        <f>IF(D8=0, "-", IF((B8-D8)/D8&lt;10, (B8-D8)/D8, "&gt;999%"))</f>
        <v>0.90909090909090906</v>
      </c>
      <c r="K8" s="9">
        <f>IF(H8=0, "-", IF((F8-H8)/H8&lt;10, (F8-H8)/H8, "&gt;999%"))</f>
        <v>0.65277777777777779</v>
      </c>
    </row>
    <row r="9" spans="1:11" x14ac:dyDescent="0.25">
      <c r="A9" s="7" t="s">
        <v>177</v>
      </c>
      <c r="B9" s="65">
        <v>0</v>
      </c>
      <c r="C9" s="34">
        <f>IF(B11=0, "-", B9/B11)</f>
        <v>0</v>
      </c>
      <c r="D9" s="65">
        <v>0</v>
      </c>
      <c r="E9" s="9">
        <f>IF(D11=0, "-", D9/D11)</f>
        <v>0</v>
      </c>
      <c r="F9" s="81">
        <v>0</v>
      </c>
      <c r="G9" s="34">
        <f>IF(F11=0, "-", F9/F11)</f>
        <v>0</v>
      </c>
      <c r="H9" s="65">
        <v>9</v>
      </c>
      <c r="I9" s="9">
        <f>IF(H11=0, "-", H9/H11)</f>
        <v>9.4736842105263161E-2</v>
      </c>
      <c r="J9" s="8" t="str">
        <f>IF(D9=0, "-", IF((B9-D9)/D9&lt;10, (B9-D9)/D9, "&gt;999%"))</f>
        <v>-</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517</v>
      </c>
      <c r="B11" s="71">
        <f>SUM(B7:B10)</f>
        <v>26</v>
      </c>
      <c r="C11" s="40">
        <f>B11/1806</f>
        <v>1.4396456256921373E-2</v>
      </c>
      <c r="D11" s="71">
        <f>SUM(D7:D10)</f>
        <v>12</v>
      </c>
      <c r="E11" s="41">
        <f>D11/1498</f>
        <v>8.0106809078771702E-3</v>
      </c>
      <c r="F11" s="77">
        <f>SUM(F7:F10)</f>
        <v>140</v>
      </c>
      <c r="G11" s="42">
        <f>F11/14011</f>
        <v>9.9921490257654701E-3</v>
      </c>
      <c r="H11" s="71">
        <f>SUM(H7:H10)</f>
        <v>95</v>
      </c>
      <c r="I11" s="41">
        <f>H11/12228</f>
        <v>7.7690546287209686E-3</v>
      </c>
      <c r="J11" s="37">
        <f>IF(D11=0, "-", IF((B11-D11)/D11&lt;10, (B11-D11)/D11, "&gt;999%"))</f>
        <v>1.1666666666666667</v>
      </c>
      <c r="K11" s="38">
        <f>IF(H11=0, "-", IF((F11-H11)/H11&lt;10, (F11-H11)/H11, "&gt;999%"))</f>
        <v>0.47368421052631576</v>
      </c>
    </row>
    <row r="12" spans="1:11" x14ac:dyDescent="0.25">
      <c r="B12" s="83"/>
      <c r="D12" s="83"/>
      <c r="F12" s="83"/>
      <c r="H12" s="83"/>
    </row>
    <row r="13" spans="1:11" s="43" customFormat="1" ht="13" x14ac:dyDescent="0.3">
      <c r="A13" s="162" t="s">
        <v>517</v>
      </c>
      <c r="B13" s="71">
        <v>26</v>
      </c>
      <c r="C13" s="40">
        <f>B13/1806</f>
        <v>1.4396456256921373E-2</v>
      </c>
      <c r="D13" s="71">
        <v>12</v>
      </c>
      <c r="E13" s="41">
        <f>D13/1498</f>
        <v>8.0106809078771702E-3</v>
      </c>
      <c r="F13" s="77">
        <v>140</v>
      </c>
      <c r="G13" s="42">
        <f>F13/14011</f>
        <v>9.9921490257654701E-3</v>
      </c>
      <c r="H13" s="71">
        <v>95</v>
      </c>
      <c r="I13" s="41">
        <f>H13/12228</f>
        <v>7.7690546287209686E-3</v>
      </c>
      <c r="J13" s="37">
        <f>IF(D13=0, "-", IF((B13-D13)/D13&lt;10, (B13-D13)/D13, "&gt;999%"))</f>
        <v>1.1666666666666667</v>
      </c>
      <c r="K13" s="38">
        <f>IF(H13=0, "-", IF((F13-H13)/H13&lt;10, (F13-H13)/H13, "&gt;999%"))</f>
        <v>0.47368421052631576</v>
      </c>
    </row>
    <row r="14" spans="1:11" x14ac:dyDescent="0.25">
      <c r="B14" s="83"/>
      <c r="D14" s="83"/>
      <c r="F14" s="83"/>
      <c r="H14" s="83"/>
    </row>
    <row r="15" spans="1:11" ht="15.5" x14ac:dyDescent="0.35">
      <c r="A15" s="164" t="s">
        <v>94</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116</v>
      </c>
      <c r="B17" s="61" t="s">
        <v>12</v>
      </c>
      <c r="C17" s="62" t="s">
        <v>13</v>
      </c>
      <c r="D17" s="61" t="s">
        <v>12</v>
      </c>
      <c r="E17" s="63" t="s">
        <v>13</v>
      </c>
      <c r="F17" s="62" t="s">
        <v>12</v>
      </c>
      <c r="G17" s="62" t="s">
        <v>13</v>
      </c>
      <c r="H17" s="61" t="s">
        <v>12</v>
      </c>
      <c r="I17" s="63" t="s">
        <v>13</v>
      </c>
      <c r="J17" s="61"/>
      <c r="K17" s="63"/>
    </row>
    <row r="18" spans="1:11" x14ac:dyDescent="0.25">
      <c r="A18" s="7" t="s">
        <v>178</v>
      </c>
      <c r="B18" s="65">
        <v>0</v>
      </c>
      <c r="C18" s="34">
        <f>IF(B28=0, "-", B18/B28)</f>
        <v>0</v>
      </c>
      <c r="D18" s="65">
        <v>0</v>
      </c>
      <c r="E18" s="9">
        <f>IF(D28=0, "-", D18/D28)</f>
        <v>0</v>
      </c>
      <c r="F18" s="81">
        <v>2</v>
      </c>
      <c r="G18" s="34">
        <f>IF(F28=0, "-", F18/F28)</f>
        <v>4.2735042735042739E-3</v>
      </c>
      <c r="H18" s="65">
        <v>3</v>
      </c>
      <c r="I18" s="9">
        <f>IF(H28=0, "-", H18/H28)</f>
        <v>5.7361376673040155E-3</v>
      </c>
      <c r="J18" s="8" t="str">
        <f t="shared" ref="J18:J26" si="0">IF(D18=0, "-", IF((B18-D18)/D18&lt;10, (B18-D18)/D18, "&gt;999%"))</f>
        <v>-</v>
      </c>
      <c r="K18" s="9">
        <f t="shared" ref="K18:K26" si="1">IF(H18=0, "-", IF((F18-H18)/H18&lt;10, (F18-H18)/H18, "&gt;999%"))</f>
        <v>-0.33333333333333331</v>
      </c>
    </row>
    <row r="19" spans="1:11" x14ac:dyDescent="0.25">
      <c r="A19" s="7" t="s">
        <v>179</v>
      </c>
      <c r="B19" s="65">
        <v>0</v>
      </c>
      <c r="C19" s="34">
        <f>IF(B28=0, "-", B19/B28)</f>
        <v>0</v>
      </c>
      <c r="D19" s="65">
        <v>3</v>
      </c>
      <c r="E19" s="9">
        <f>IF(D28=0, "-", D19/D28)</f>
        <v>7.6923076923076927E-2</v>
      </c>
      <c r="F19" s="81">
        <v>4</v>
      </c>
      <c r="G19" s="34">
        <f>IF(F28=0, "-", F19/F28)</f>
        <v>8.5470085470085479E-3</v>
      </c>
      <c r="H19" s="65">
        <v>12</v>
      </c>
      <c r="I19" s="9">
        <f>IF(H28=0, "-", H19/H28)</f>
        <v>2.2944550669216062E-2</v>
      </c>
      <c r="J19" s="8">
        <f t="shared" si="0"/>
        <v>-1</v>
      </c>
      <c r="K19" s="9">
        <f t="shared" si="1"/>
        <v>-0.66666666666666663</v>
      </c>
    </row>
    <row r="20" spans="1:11" x14ac:dyDescent="0.25">
      <c r="A20" s="7" t="s">
        <v>180</v>
      </c>
      <c r="B20" s="65">
        <v>0</v>
      </c>
      <c r="C20" s="34">
        <f>IF(B28=0, "-", B20/B28)</f>
        <v>0</v>
      </c>
      <c r="D20" s="65">
        <v>7</v>
      </c>
      <c r="E20" s="9">
        <f>IF(D28=0, "-", D20/D28)</f>
        <v>0.17948717948717949</v>
      </c>
      <c r="F20" s="81">
        <v>67</v>
      </c>
      <c r="G20" s="34">
        <f>IF(F28=0, "-", F20/F28)</f>
        <v>0.14316239316239315</v>
      </c>
      <c r="H20" s="65">
        <v>70</v>
      </c>
      <c r="I20" s="9">
        <f>IF(H28=0, "-", H20/H28)</f>
        <v>0.13384321223709369</v>
      </c>
      <c r="J20" s="8">
        <f t="shared" si="0"/>
        <v>-1</v>
      </c>
      <c r="K20" s="9">
        <f t="shared" si="1"/>
        <v>-4.2857142857142858E-2</v>
      </c>
    </row>
    <row r="21" spans="1:11" x14ac:dyDescent="0.25">
      <c r="A21" s="7" t="s">
        <v>181</v>
      </c>
      <c r="B21" s="65">
        <v>6</v>
      </c>
      <c r="C21" s="34">
        <f>IF(B28=0, "-", B21/B28)</f>
        <v>0.25</v>
      </c>
      <c r="D21" s="65">
        <v>14</v>
      </c>
      <c r="E21" s="9">
        <f>IF(D28=0, "-", D21/D28)</f>
        <v>0.35897435897435898</v>
      </c>
      <c r="F21" s="81">
        <v>98</v>
      </c>
      <c r="G21" s="34">
        <f>IF(F28=0, "-", F21/F28)</f>
        <v>0.20940170940170941</v>
      </c>
      <c r="H21" s="65">
        <v>96</v>
      </c>
      <c r="I21" s="9">
        <f>IF(H28=0, "-", H21/H28)</f>
        <v>0.1835564053537285</v>
      </c>
      <c r="J21" s="8">
        <f t="shared" si="0"/>
        <v>-0.5714285714285714</v>
      </c>
      <c r="K21" s="9">
        <f t="shared" si="1"/>
        <v>2.0833333333333332E-2</v>
      </c>
    </row>
    <row r="22" spans="1:11" x14ac:dyDescent="0.25">
      <c r="A22" s="7" t="s">
        <v>182</v>
      </c>
      <c r="B22" s="65">
        <v>10</v>
      </c>
      <c r="C22" s="34">
        <f>IF(B28=0, "-", B22/B28)</f>
        <v>0.41666666666666669</v>
      </c>
      <c r="D22" s="65">
        <v>4</v>
      </c>
      <c r="E22" s="9">
        <f>IF(D28=0, "-", D22/D28)</f>
        <v>0.10256410256410256</v>
      </c>
      <c r="F22" s="81">
        <v>205</v>
      </c>
      <c r="G22" s="34">
        <f>IF(F28=0, "-", F22/F28)</f>
        <v>0.43803418803418803</v>
      </c>
      <c r="H22" s="65">
        <v>146</v>
      </c>
      <c r="I22" s="9">
        <f>IF(H28=0, "-", H22/H28)</f>
        <v>0.27915869980879543</v>
      </c>
      <c r="J22" s="8">
        <f t="shared" si="0"/>
        <v>1.5</v>
      </c>
      <c r="K22" s="9">
        <f t="shared" si="1"/>
        <v>0.4041095890410959</v>
      </c>
    </row>
    <row r="23" spans="1:11" x14ac:dyDescent="0.25">
      <c r="A23" s="7" t="s">
        <v>183</v>
      </c>
      <c r="B23" s="65">
        <v>0</v>
      </c>
      <c r="C23" s="34">
        <f>IF(B28=0, "-", B23/B28)</f>
        <v>0</v>
      </c>
      <c r="D23" s="65">
        <v>3</v>
      </c>
      <c r="E23" s="9">
        <f>IF(D28=0, "-", D23/D28)</f>
        <v>7.6923076923076927E-2</v>
      </c>
      <c r="F23" s="81">
        <v>7</v>
      </c>
      <c r="G23" s="34">
        <f>IF(F28=0, "-", F23/F28)</f>
        <v>1.4957264957264958E-2</v>
      </c>
      <c r="H23" s="65">
        <v>71</v>
      </c>
      <c r="I23" s="9">
        <f>IF(H28=0, "-", H23/H28)</f>
        <v>0.13575525812619502</v>
      </c>
      <c r="J23" s="8">
        <f t="shared" si="0"/>
        <v>-1</v>
      </c>
      <c r="K23" s="9">
        <f t="shared" si="1"/>
        <v>-0.90140845070422537</v>
      </c>
    </row>
    <row r="24" spans="1:11" x14ac:dyDescent="0.25">
      <c r="A24" s="7" t="s">
        <v>184</v>
      </c>
      <c r="B24" s="65">
        <v>5</v>
      </c>
      <c r="C24" s="34">
        <f>IF(B28=0, "-", B24/B28)</f>
        <v>0.20833333333333334</v>
      </c>
      <c r="D24" s="65">
        <v>4</v>
      </c>
      <c r="E24" s="9">
        <f>IF(D28=0, "-", D24/D28)</f>
        <v>0.10256410256410256</v>
      </c>
      <c r="F24" s="81">
        <v>48</v>
      </c>
      <c r="G24" s="34">
        <f>IF(F28=0, "-", F24/F28)</f>
        <v>0.10256410256410256</v>
      </c>
      <c r="H24" s="65">
        <v>48</v>
      </c>
      <c r="I24" s="9">
        <f>IF(H28=0, "-", H24/H28)</f>
        <v>9.1778202676864248E-2</v>
      </c>
      <c r="J24" s="8">
        <f t="shared" si="0"/>
        <v>0.25</v>
      </c>
      <c r="K24" s="9">
        <f t="shared" si="1"/>
        <v>0</v>
      </c>
    </row>
    <row r="25" spans="1:11" x14ac:dyDescent="0.25">
      <c r="A25" s="7" t="s">
        <v>185</v>
      </c>
      <c r="B25" s="65">
        <v>2</v>
      </c>
      <c r="C25" s="34">
        <f>IF(B28=0, "-", B25/B28)</f>
        <v>8.3333333333333329E-2</v>
      </c>
      <c r="D25" s="65">
        <v>0</v>
      </c>
      <c r="E25" s="9">
        <f>IF(D28=0, "-", D25/D28)</f>
        <v>0</v>
      </c>
      <c r="F25" s="81">
        <v>17</v>
      </c>
      <c r="G25" s="34">
        <f>IF(F28=0, "-", F25/F28)</f>
        <v>3.6324786324786328E-2</v>
      </c>
      <c r="H25" s="65">
        <v>30</v>
      </c>
      <c r="I25" s="9">
        <f>IF(H28=0, "-", H25/H28)</f>
        <v>5.736137667304015E-2</v>
      </c>
      <c r="J25" s="8" t="str">
        <f t="shared" si="0"/>
        <v>-</v>
      </c>
      <c r="K25" s="9">
        <f t="shared" si="1"/>
        <v>-0.43333333333333335</v>
      </c>
    </row>
    <row r="26" spans="1:11" x14ac:dyDescent="0.25">
      <c r="A26" s="7" t="s">
        <v>186</v>
      </c>
      <c r="B26" s="65">
        <v>1</v>
      </c>
      <c r="C26" s="34">
        <f>IF(B28=0, "-", B26/B28)</f>
        <v>4.1666666666666664E-2</v>
      </c>
      <c r="D26" s="65">
        <v>4</v>
      </c>
      <c r="E26" s="9">
        <f>IF(D28=0, "-", D26/D28)</f>
        <v>0.10256410256410256</v>
      </c>
      <c r="F26" s="81">
        <v>20</v>
      </c>
      <c r="G26" s="34">
        <f>IF(F28=0, "-", F26/F28)</f>
        <v>4.2735042735042736E-2</v>
      </c>
      <c r="H26" s="65">
        <v>47</v>
      </c>
      <c r="I26" s="9">
        <f>IF(H28=0, "-", H26/H28)</f>
        <v>8.9866156787762913E-2</v>
      </c>
      <c r="J26" s="8">
        <f t="shared" si="0"/>
        <v>-0.75</v>
      </c>
      <c r="K26" s="9">
        <f t="shared" si="1"/>
        <v>-0.57446808510638303</v>
      </c>
    </row>
    <row r="27" spans="1:11" x14ac:dyDescent="0.25">
      <c r="A27" s="2"/>
      <c r="B27" s="68"/>
      <c r="C27" s="33"/>
      <c r="D27" s="68"/>
      <c r="E27" s="6"/>
      <c r="F27" s="82"/>
      <c r="G27" s="33"/>
      <c r="H27" s="68"/>
      <c r="I27" s="6"/>
      <c r="J27" s="5"/>
      <c r="K27" s="6"/>
    </row>
    <row r="28" spans="1:11" s="43" customFormat="1" ht="13" x14ac:dyDescent="0.3">
      <c r="A28" s="162" t="s">
        <v>516</v>
      </c>
      <c r="B28" s="71">
        <f>SUM(B18:B27)</f>
        <v>24</v>
      </c>
      <c r="C28" s="40">
        <f>B28/1806</f>
        <v>1.3289036544850499E-2</v>
      </c>
      <c r="D28" s="71">
        <f>SUM(D18:D27)</f>
        <v>39</v>
      </c>
      <c r="E28" s="41">
        <f>D28/1498</f>
        <v>2.6034712950600801E-2</v>
      </c>
      <c r="F28" s="77">
        <f>SUM(F18:F27)</f>
        <v>468</v>
      </c>
      <c r="G28" s="42">
        <f>F28/14011</f>
        <v>3.340232674327314E-2</v>
      </c>
      <c r="H28" s="71">
        <f>SUM(H18:H27)</f>
        <v>523</v>
      </c>
      <c r="I28" s="41">
        <f>H28/12228</f>
        <v>4.277069021916912E-2</v>
      </c>
      <c r="J28" s="37">
        <f>IF(D28=0, "-", IF((B28-D28)/D28&lt;10, (B28-D28)/D28, "&gt;999%"))</f>
        <v>-0.38461538461538464</v>
      </c>
      <c r="K28" s="38">
        <f>IF(H28=0, "-", IF((F28-H28)/H28&lt;10, (F28-H28)/H28, "&gt;999%"))</f>
        <v>-0.10516252390057361</v>
      </c>
    </row>
    <row r="29" spans="1:11" x14ac:dyDescent="0.25">
      <c r="B29" s="83"/>
      <c r="D29" s="83"/>
      <c r="F29" s="83"/>
      <c r="H29" s="83"/>
    </row>
    <row r="30" spans="1:11" ht="13" x14ac:dyDescent="0.3">
      <c r="A30" s="163" t="s">
        <v>117</v>
      </c>
      <c r="B30" s="61" t="s">
        <v>12</v>
      </c>
      <c r="C30" s="62" t="s">
        <v>13</v>
      </c>
      <c r="D30" s="61" t="s">
        <v>12</v>
      </c>
      <c r="E30" s="63" t="s">
        <v>13</v>
      </c>
      <c r="F30" s="62" t="s">
        <v>12</v>
      </c>
      <c r="G30" s="62" t="s">
        <v>13</v>
      </c>
      <c r="H30" s="61" t="s">
        <v>12</v>
      </c>
      <c r="I30" s="63" t="s">
        <v>13</v>
      </c>
      <c r="J30" s="61"/>
      <c r="K30" s="63"/>
    </row>
    <row r="31" spans="1:11" x14ac:dyDescent="0.25">
      <c r="A31" s="7" t="s">
        <v>187</v>
      </c>
      <c r="B31" s="65">
        <v>1</v>
      </c>
      <c r="C31" s="34">
        <f>IF(B36=0, "-", B31/B36)</f>
        <v>0.16666666666666666</v>
      </c>
      <c r="D31" s="65">
        <v>2</v>
      </c>
      <c r="E31" s="9">
        <f>IF(D36=0, "-", D31/D36)</f>
        <v>0.25</v>
      </c>
      <c r="F31" s="81">
        <v>6</v>
      </c>
      <c r="G31" s="34">
        <f>IF(F36=0, "-", F31/F36)</f>
        <v>0.10909090909090909</v>
      </c>
      <c r="H31" s="65">
        <v>7</v>
      </c>
      <c r="I31" s="9">
        <f>IF(H36=0, "-", H31/H36)</f>
        <v>0.13207547169811321</v>
      </c>
      <c r="J31" s="8">
        <f>IF(D31=0, "-", IF((B31-D31)/D31&lt;10, (B31-D31)/D31, "&gt;999%"))</f>
        <v>-0.5</v>
      </c>
      <c r="K31" s="9">
        <f>IF(H31=0, "-", IF((F31-H31)/H31&lt;10, (F31-H31)/H31, "&gt;999%"))</f>
        <v>-0.14285714285714285</v>
      </c>
    </row>
    <row r="32" spans="1:11" x14ac:dyDescent="0.25">
      <c r="A32" s="7" t="s">
        <v>188</v>
      </c>
      <c r="B32" s="65">
        <v>0</v>
      </c>
      <c r="C32" s="34">
        <f>IF(B36=0, "-", B32/B36)</f>
        <v>0</v>
      </c>
      <c r="D32" s="65">
        <v>0</v>
      </c>
      <c r="E32" s="9">
        <f>IF(D36=0, "-", D32/D36)</f>
        <v>0</v>
      </c>
      <c r="F32" s="81">
        <v>2</v>
      </c>
      <c r="G32" s="34">
        <f>IF(F36=0, "-", F32/F36)</f>
        <v>3.6363636363636362E-2</v>
      </c>
      <c r="H32" s="65">
        <v>3</v>
      </c>
      <c r="I32" s="9">
        <f>IF(H36=0, "-", H32/H36)</f>
        <v>5.6603773584905662E-2</v>
      </c>
      <c r="J32" s="8" t="str">
        <f>IF(D32=0, "-", IF((B32-D32)/D32&lt;10, (B32-D32)/D32, "&gt;999%"))</f>
        <v>-</v>
      </c>
      <c r="K32" s="9">
        <f>IF(H32=0, "-", IF((F32-H32)/H32&lt;10, (F32-H32)/H32, "&gt;999%"))</f>
        <v>-0.33333333333333331</v>
      </c>
    </row>
    <row r="33" spans="1:11" x14ac:dyDescent="0.25">
      <c r="A33" s="7" t="s">
        <v>189</v>
      </c>
      <c r="B33" s="65">
        <v>4</v>
      </c>
      <c r="C33" s="34">
        <f>IF(B36=0, "-", B33/B36)</f>
        <v>0.66666666666666663</v>
      </c>
      <c r="D33" s="65">
        <v>5</v>
      </c>
      <c r="E33" s="9">
        <f>IF(D36=0, "-", D33/D36)</f>
        <v>0.625</v>
      </c>
      <c r="F33" s="81">
        <v>31</v>
      </c>
      <c r="G33" s="34">
        <f>IF(F36=0, "-", F33/F36)</f>
        <v>0.5636363636363636</v>
      </c>
      <c r="H33" s="65">
        <v>37</v>
      </c>
      <c r="I33" s="9">
        <f>IF(H36=0, "-", H33/H36)</f>
        <v>0.69811320754716977</v>
      </c>
      <c r="J33" s="8">
        <f>IF(D33=0, "-", IF((B33-D33)/D33&lt;10, (B33-D33)/D33, "&gt;999%"))</f>
        <v>-0.2</v>
      </c>
      <c r="K33" s="9">
        <f>IF(H33=0, "-", IF((F33-H33)/H33&lt;10, (F33-H33)/H33, "&gt;999%"))</f>
        <v>-0.16216216216216217</v>
      </c>
    </row>
    <row r="34" spans="1:11" x14ac:dyDescent="0.25">
      <c r="A34" s="7" t="s">
        <v>190</v>
      </c>
      <c r="B34" s="65">
        <v>1</v>
      </c>
      <c r="C34" s="34">
        <f>IF(B36=0, "-", B34/B36)</f>
        <v>0.16666666666666666</v>
      </c>
      <c r="D34" s="65">
        <v>1</v>
      </c>
      <c r="E34" s="9">
        <f>IF(D36=0, "-", D34/D36)</f>
        <v>0.125</v>
      </c>
      <c r="F34" s="81">
        <v>16</v>
      </c>
      <c r="G34" s="34">
        <f>IF(F36=0, "-", F34/F36)</f>
        <v>0.29090909090909089</v>
      </c>
      <c r="H34" s="65">
        <v>6</v>
      </c>
      <c r="I34" s="9">
        <f>IF(H36=0, "-", H34/H36)</f>
        <v>0.11320754716981132</v>
      </c>
      <c r="J34" s="8">
        <f>IF(D34=0, "-", IF((B34-D34)/D34&lt;10, (B34-D34)/D34, "&gt;999%"))</f>
        <v>0</v>
      </c>
      <c r="K34" s="9">
        <f>IF(H34=0, "-", IF((F34-H34)/H34&lt;10, (F34-H34)/H34, "&gt;999%"))</f>
        <v>1.6666666666666667</v>
      </c>
    </row>
    <row r="35" spans="1:11" x14ac:dyDescent="0.25">
      <c r="A35" s="2"/>
      <c r="B35" s="68"/>
      <c r="C35" s="33"/>
      <c r="D35" s="68"/>
      <c r="E35" s="6"/>
      <c r="F35" s="82"/>
      <c r="G35" s="33"/>
      <c r="H35" s="68"/>
      <c r="I35" s="6"/>
      <c r="J35" s="5"/>
      <c r="K35" s="6"/>
    </row>
    <row r="36" spans="1:11" s="43" customFormat="1" ht="13" x14ac:dyDescent="0.3">
      <c r="A36" s="162" t="s">
        <v>515</v>
      </c>
      <c r="B36" s="71">
        <f>SUM(B31:B35)</f>
        <v>6</v>
      </c>
      <c r="C36" s="40">
        <f>B36/1806</f>
        <v>3.3222591362126247E-3</v>
      </c>
      <c r="D36" s="71">
        <f>SUM(D31:D35)</f>
        <v>8</v>
      </c>
      <c r="E36" s="41">
        <f>D36/1498</f>
        <v>5.3404539385847796E-3</v>
      </c>
      <c r="F36" s="77">
        <f>SUM(F31:F35)</f>
        <v>55</v>
      </c>
      <c r="G36" s="42">
        <f>F36/14011</f>
        <v>3.9254871172650059E-3</v>
      </c>
      <c r="H36" s="71">
        <f>SUM(H31:H35)</f>
        <v>53</v>
      </c>
      <c r="I36" s="41">
        <f>H36/12228</f>
        <v>4.334314687602224E-3</v>
      </c>
      <c r="J36" s="37">
        <f>IF(D36=0, "-", IF((B36-D36)/D36&lt;10, (B36-D36)/D36, "&gt;999%"))</f>
        <v>-0.25</v>
      </c>
      <c r="K36" s="38">
        <f>IF(H36=0, "-", IF((F36-H36)/H36&lt;10, (F36-H36)/H36, "&gt;999%"))</f>
        <v>3.7735849056603772E-2</v>
      </c>
    </row>
    <row r="37" spans="1:11" x14ac:dyDescent="0.25">
      <c r="B37" s="83"/>
      <c r="D37" s="83"/>
      <c r="F37" s="83"/>
      <c r="H37" s="83"/>
    </row>
    <row r="38" spans="1:11" s="43" customFormat="1" ht="13" x14ac:dyDescent="0.3">
      <c r="A38" s="162" t="s">
        <v>514</v>
      </c>
      <c r="B38" s="71">
        <v>30</v>
      </c>
      <c r="C38" s="40">
        <f>B38/1806</f>
        <v>1.6611295681063124E-2</v>
      </c>
      <c r="D38" s="71">
        <v>47</v>
      </c>
      <c r="E38" s="41">
        <f>D38/1498</f>
        <v>3.1375166889185582E-2</v>
      </c>
      <c r="F38" s="77">
        <v>523</v>
      </c>
      <c r="G38" s="42">
        <f>F38/14011</f>
        <v>3.7327813860538149E-2</v>
      </c>
      <c r="H38" s="71">
        <v>576</v>
      </c>
      <c r="I38" s="41">
        <f>H38/12228</f>
        <v>4.7105004906771344E-2</v>
      </c>
      <c r="J38" s="37">
        <f>IF(D38=0, "-", IF((B38-D38)/D38&lt;10, (B38-D38)/D38, "&gt;999%"))</f>
        <v>-0.36170212765957449</v>
      </c>
      <c r="K38" s="38">
        <f>IF(H38=0, "-", IF((F38-H38)/H38&lt;10, (F38-H38)/H38, "&gt;999%"))</f>
        <v>-9.2013888888888895E-2</v>
      </c>
    </row>
    <row r="39" spans="1:11" x14ac:dyDescent="0.25">
      <c r="B39" s="83"/>
      <c r="D39" s="83"/>
      <c r="F39" s="83"/>
      <c r="H39" s="83"/>
    </row>
    <row r="40" spans="1:11" ht="15.5" x14ac:dyDescent="0.35">
      <c r="A40" s="164" t="s">
        <v>95</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118</v>
      </c>
      <c r="B42" s="61" t="s">
        <v>12</v>
      </c>
      <c r="C42" s="62" t="s">
        <v>13</v>
      </c>
      <c r="D42" s="61" t="s">
        <v>12</v>
      </c>
      <c r="E42" s="63" t="s">
        <v>13</v>
      </c>
      <c r="F42" s="62" t="s">
        <v>12</v>
      </c>
      <c r="G42" s="62" t="s">
        <v>13</v>
      </c>
      <c r="H42" s="61" t="s">
        <v>12</v>
      </c>
      <c r="I42" s="63" t="s">
        <v>13</v>
      </c>
      <c r="J42" s="61"/>
      <c r="K42" s="63"/>
    </row>
    <row r="43" spans="1:11" x14ac:dyDescent="0.25">
      <c r="A43" s="7" t="s">
        <v>191</v>
      </c>
      <c r="B43" s="65">
        <v>24</v>
      </c>
      <c r="C43" s="34">
        <f>IF(B53=0, "-", B43/B53)</f>
        <v>0.25</v>
      </c>
      <c r="D43" s="65">
        <v>29</v>
      </c>
      <c r="E43" s="9">
        <f>IF(D53=0, "-", D43/D53)</f>
        <v>0.33720930232558138</v>
      </c>
      <c r="F43" s="81">
        <v>251</v>
      </c>
      <c r="G43" s="34">
        <f>IF(F53=0, "-", F43/F53)</f>
        <v>0.31532663316582915</v>
      </c>
      <c r="H43" s="65">
        <v>274</v>
      </c>
      <c r="I43" s="9">
        <f>IF(H53=0, "-", H43/H53)</f>
        <v>0.25393883225208524</v>
      </c>
      <c r="J43" s="8">
        <f t="shared" ref="J43:J51" si="2">IF(D43=0, "-", IF((B43-D43)/D43&lt;10, (B43-D43)/D43, "&gt;999%"))</f>
        <v>-0.17241379310344829</v>
      </c>
      <c r="K43" s="9">
        <f t="shared" ref="K43:K51" si="3">IF(H43=0, "-", IF((F43-H43)/H43&lt;10, (F43-H43)/H43, "&gt;999%"))</f>
        <v>-8.3941605839416053E-2</v>
      </c>
    </row>
    <row r="44" spans="1:11" x14ac:dyDescent="0.25">
      <c r="A44" s="7" t="s">
        <v>192</v>
      </c>
      <c r="B44" s="65">
        <v>0</v>
      </c>
      <c r="C44" s="34">
        <f>IF(B53=0, "-", B44/B53)</f>
        <v>0</v>
      </c>
      <c r="D44" s="65">
        <v>11</v>
      </c>
      <c r="E44" s="9">
        <f>IF(D53=0, "-", D44/D53)</f>
        <v>0.12790697674418605</v>
      </c>
      <c r="F44" s="81">
        <v>0</v>
      </c>
      <c r="G44" s="34">
        <f>IF(F53=0, "-", F44/F53)</f>
        <v>0</v>
      </c>
      <c r="H44" s="65">
        <v>63</v>
      </c>
      <c r="I44" s="9">
        <f>IF(H53=0, "-", H44/H53)</f>
        <v>5.8387395736793329E-2</v>
      </c>
      <c r="J44" s="8">
        <f t="shared" si="2"/>
        <v>-1</v>
      </c>
      <c r="K44" s="9">
        <f t="shared" si="3"/>
        <v>-1</v>
      </c>
    </row>
    <row r="45" spans="1:11" x14ac:dyDescent="0.25">
      <c r="A45" s="7" t="s">
        <v>193</v>
      </c>
      <c r="B45" s="65">
        <v>7</v>
      </c>
      <c r="C45" s="34">
        <f>IF(B53=0, "-", B45/B53)</f>
        <v>7.2916666666666671E-2</v>
      </c>
      <c r="D45" s="65">
        <v>20</v>
      </c>
      <c r="E45" s="9">
        <f>IF(D53=0, "-", D45/D53)</f>
        <v>0.23255813953488372</v>
      </c>
      <c r="F45" s="81">
        <v>83</v>
      </c>
      <c r="G45" s="34">
        <f>IF(F53=0, "-", F45/F53)</f>
        <v>0.10427135678391959</v>
      </c>
      <c r="H45" s="65">
        <v>192</v>
      </c>
      <c r="I45" s="9">
        <f>IF(H53=0, "-", H45/H53)</f>
        <v>0.17794253938832252</v>
      </c>
      <c r="J45" s="8">
        <f t="shared" si="2"/>
        <v>-0.65</v>
      </c>
      <c r="K45" s="9">
        <f t="shared" si="3"/>
        <v>-0.56770833333333337</v>
      </c>
    </row>
    <row r="46" spans="1:11" x14ac:dyDescent="0.25">
      <c r="A46" s="7" t="s">
        <v>194</v>
      </c>
      <c r="B46" s="65">
        <v>13</v>
      </c>
      <c r="C46" s="34">
        <f>IF(B53=0, "-", B46/B53)</f>
        <v>0.13541666666666666</v>
      </c>
      <c r="D46" s="65">
        <v>12</v>
      </c>
      <c r="E46" s="9">
        <f>IF(D53=0, "-", D46/D53)</f>
        <v>0.13953488372093023</v>
      </c>
      <c r="F46" s="81">
        <v>165</v>
      </c>
      <c r="G46" s="34">
        <f>IF(F53=0, "-", F46/F53)</f>
        <v>0.20728643216080403</v>
      </c>
      <c r="H46" s="65">
        <v>191</v>
      </c>
      <c r="I46" s="9">
        <f>IF(H53=0, "-", H46/H53)</f>
        <v>0.17701575532900835</v>
      </c>
      <c r="J46" s="8">
        <f t="shared" si="2"/>
        <v>8.3333333333333329E-2</v>
      </c>
      <c r="K46" s="9">
        <f t="shared" si="3"/>
        <v>-0.13612565445026178</v>
      </c>
    </row>
    <row r="47" spans="1:11" x14ac:dyDescent="0.25">
      <c r="A47" s="7" t="s">
        <v>195</v>
      </c>
      <c r="B47" s="65">
        <v>2</v>
      </c>
      <c r="C47" s="34">
        <f>IF(B53=0, "-", B47/B53)</f>
        <v>2.0833333333333332E-2</v>
      </c>
      <c r="D47" s="65">
        <v>0</v>
      </c>
      <c r="E47" s="9">
        <f>IF(D53=0, "-", D47/D53)</f>
        <v>0</v>
      </c>
      <c r="F47" s="81">
        <v>11</v>
      </c>
      <c r="G47" s="34">
        <f>IF(F53=0, "-", F47/F53)</f>
        <v>1.3819095477386936E-2</v>
      </c>
      <c r="H47" s="65">
        <v>0</v>
      </c>
      <c r="I47" s="9">
        <f>IF(H53=0, "-", H47/H53)</f>
        <v>0</v>
      </c>
      <c r="J47" s="8" t="str">
        <f t="shared" si="2"/>
        <v>-</v>
      </c>
      <c r="K47" s="9" t="str">
        <f t="shared" si="3"/>
        <v>-</v>
      </c>
    </row>
    <row r="48" spans="1:11" x14ac:dyDescent="0.25">
      <c r="A48" s="7" t="s">
        <v>196</v>
      </c>
      <c r="B48" s="65">
        <v>7</v>
      </c>
      <c r="C48" s="34">
        <f>IF(B53=0, "-", B48/B53)</f>
        <v>7.2916666666666671E-2</v>
      </c>
      <c r="D48" s="65">
        <v>3</v>
      </c>
      <c r="E48" s="9">
        <f>IF(D53=0, "-", D48/D53)</f>
        <v>3.4883720930232558E-2</v>
      </c>
      <c r="F48" s="81">
        <v>26</v>
      </c>
      <c r="G48" s="34">
        <f>IF(F53=0, "-", F48/F53)</f>
        <v>3.2663316582914576E-2</v>
      </c>
      <c r="H48" s="65">
        <v>21</v>
      </c>
      <c r="I48" s="9">
        <f>IF(H53=0, "-", H48/H53)</f>
        <v>1.9462465245597776E-2</v>
      </c>
      <c r="J48" s="8">
        <f t="shared" si="2"/>
        <v>1.3333333333333333</v>
      </c>
      <c r="K48" s="9">
        <f t="shared" si="3"/>
        <v>0.23809523809523808</v>
      </c>
    </row>
    <row r="49" spans="1:11" x14ac:dyDescent="0.25">
      <c r="A49" s="7" t="s">
        <v>197</v>
      </c>
      <c r="B49" s="65">
        <v>0</v>
      </c>
      <c r="C49" s="34">
        <f>IF(B53=0, "-", B49/B53)</f>
        <v>0</v>
      </c>
      <c r="D49" s="65">
        <v>4</v>
      </c>
      <c r="E49" s="9">
        <f>IF(D53=0, "-", D49/D53)</f>
        <v>4.6511627906976744E-2</v>
      </c>
      <c r="F49" s="81">
        <v>50</v>
      </c>
      <c r="G49" s="34">
        <f>IF(F53=0, "-", F49/F53)</f>
        <v>6.2814070351758788E-2</v>
      </c>
      <c r="H49" s="65">
        <v>43</v>
      </c>
      <c r="I49" s="9">
        <f>IF(H53=0, "-", H49/H53)</f>
        <v>3.9851714550509731E-2</v>
      </c>
      <c r="J49" s="8">
        <f t="shared" si="2"/>
        <v>-1</v>
      </c>
      <c r="K49" s="9">
        <f t="shared" si="3"/>
        <v>0.16279069767441862</v>
      </c>
    </row>
    <row r="50" spans="1:11" x14ac:dyDescent="0.25">
      <c r="A50" s="7" t="s">
        <v>198</v>
      </c>
      <c r="B50" s="65">
        <v>43</v>
      </c>
      <c r="C50" s="34">
        <f>IF(B53=0, "-", B50/B53)</f>
        <v>0.44791666666666669</v>
      </c>
      <c r="D50" s="65">
        <v>7</v>
      </c>
      <c r="E50" s="9">
        <f>IF(D53=0, "-", D50/D53)</f>
        <v>8.1395348837209308E-2</v>
      </c>
      <c r="F50" s="81">
        <v>210</v>
      </c>
      <c r="G50" s="34">
        <f>IF(F53=0, "-", F50/F53)</f>
        <v>0.26381909547738691</v>
      </c>
      <c r="H50" s="65">
        <v>293</v>
      </c>
      <c r="I50" s="9">
        <f>IF(H53=0, "-", H50/H53)</f>
        <v>0.27154772937905469</v>
      </c>
      <c r="J50" s="8">
        <f t="shared" si="2"/>
        <v>5.1428571428571432</v>
      </c>
      <c r="K50" s="9">
        <f t="shared" si="3"/>
        <v>-0.28327645051194539</v>
      </c>
    </row>
    <row r="51" spans="1:11" x14ac:dyDescent="0.25">
      <c r="A51" s="7" t="s">
        <v>199</v>
      </c>
      <c r="B51" s="65">
        <v>0</v>
      </c>
      <c r="C51" s="34">
        <f>IF(B53=0, "-", B51/B53)</f>
        <v>0</v>
      </c>
      <c r="D51" s="65">
        <v>0</v>
      </c>
      <c r="E51" s="9">
        <f>IF(D53=0, "-", D51/D53)</f>
        <v>0</v>
      </c>
      <c r="F51" s="81">
        <v>0</v>
      </c>
      <c r="G51" s="34">
        <f>IF(F53=0, "-", F51/F53)</f>
        <v>0</v>
      </c>
      <c r="H51" s="65">
        <v>2</v>
      </c>
      <c r="I51" s="9">
        <f>IF(H53=0, "-", H51/H53)</f>
        <v>1.8535681186283596E-3</v>
      </c>
      <c r="J51" s="8" t="str">
        <f t="shared" si="2"/>
        <v>-</v>
      </c>
      <c r="K51" s="9">
        <f t="shared" si="3"/>
        <v>-1</v>
      </c>
    </row>
    <row r="52" spans="1:11" x14ac:dyDescent="0.25">
      <c r="A52" s="2"/>
      <c r="B52" s="68"/>
      <c r="C52" s="33"/>
      <c r="D52" s="68"/>
      <c r="E52" s="6"/>
      <c r="F52" s="82"/>
      <c r="G52" s="33"/>
      <c r="H52" s="68"/>
      <c r="I52" s="6"/>
      <c r="J52" s="5"/>
      <c r="K52" s="6"/>
    </row>
    <row r="53" spans="1:11" s="43" customFormat="1" ht="13" x14ac:dyDescent="0.3">
      <c r="A53" s="162" t="s">
        <v>513</v>
      </c>
      <c r="B53" s="71">
        <f>SUM(B43:B52)</f>
        <v>96</v>
      </c>
      <c r="C53" s="40">
        <f>B53/1806</f>
        <v>5.3156146179401995E-2</v>
      </c>
      <c r="D53" s="71">
        <f>SUM(D43:D52)</f>
        <v>86</v>
      </c>
      <c r="E53" s="41">
        <f>D53/1498</f>
        <v>5.7409879839786383E-2</v>
      </c>
      <c r="F53" s="77">
        <f>SUM(F43:F52)</f>
        <v>796</v>
      </c>
      <c r="G53" s="42">
        <f>F53/14011</f>
        <v>5.6812504460780816E-2</v>
      </c>
      <c r="H53" s="71">
        <f>SUM(H43:H52)</f>
        <v>1079</v>
      </c>
      <c r="I53" s="41">
        <f>H53/12228</f>
        <v>8.8240104677788686E-2</v>
      </c>
      <c r="J53" s="37">
        <f>IF(D53=0, "-", IF((B53-D53)/D53&lt;10, (B53-D53)/D53, "&gt;999%"))</f>
        <v>0.11627906976744186</v>
      </c>
      <c r="K53" s="38">
        <f>IF(H53=0, "-", IF((F53-H53)/H53&lt;10, (F53-H53)/H53, "&gt;999%"))</f>
        <v>-0.26227988878591291</v>
      </c>
    </row>
    <row r="54" spans="1:11" x14ac:dyDescent="0.25">
      <c r="B54" s="83"/>
      <c r="D54" s="83"/>
      <c r="F54" s="83"/>
      <c r="H54" s="83"/>
    </row>
    <row r="55" spans="1:11" ht="13" x14ac:dyDescent="0.3">
      <c r="A55" s="163" t="s">
        <v>119</v>
      </c>
      <c r="B55" s="61" t="s">
        <v>12</v>
      </c>
      <c r="C55" s="62" t="s">
        <v>13</v>
      </c>
      <c r="D55" s="61" t="s">
        <v>12</v>
      </c>
      <c r="E55" s="63" t="s">
        <v>13</v>
      </c>
      <c r="F55" s="62" t="s">
        <v>12</v>
      </c>
      <c r="G55" s="62" t="s">
        <v>13</v>
      </c>
      <c r="H55" s="61" t="s">
        <v>12</v>
      </c>
      <c r="I55" s="63" t="s">
        <v>13</v>
      </c>
      <c r="J55" s="61"/>
      <c r="K55" s="63"/>
    </row>
    <row r="56" spans="1:11" x14ac:dyDescent="0.25">
      <c r="A56" s="7" t="s">
        <v>200</v>
      </c>
      <c r="B56" s="65">
        <v>6</v>
      </c>
      <c r="C56" s="34">
        <f>IF(B73=0, "-", B56/B73)</f>
        <v>6.5217391304347824E-2</v>
      </c>
      <c r="D56" s="65">
        <v>10</v>
      </c>
      <c r="E56" s="9">
        <f>IF(D73=0, "-", D56/D73)</f>
        <v>0.29411764705882354</v>
      </c>
      <c r="F56" s="81">
        <v>50</v>
      </c>
      <c r="G56" s="34">
        <f>IF(F73=0, "-", F56/F73)</f>
        <v>0.10548523206751055</v>
      </c>
      <c r="H56" s="65">
        <v>34</v>
      </c>
      <c r="I56" s="9">
        <f>IF(H73=0, "-", H56/H73)</f>
        <v>0.13127413127413126</v>
      </c>
      <c r="J56" s="8">
        <f t="shared" ref="J56:J71" si="4">IF(D56=0, "-", IF((B56-D56)/D56&lt;10, (B56-D56)/D56, "&gt;999%"))</f>
        <v>-0.4</v>
      </c>
      <c r="K56" s="9">
        <f t="shared" ref="K56:K71" si="5">IF(H56=0, "-", IF((F56-H56)/H56&lt;10, (F56-H56)/H56, "&gt;999%"))</f>
        <v>0.47058823529411764</v>
      </c>
    </row>
    <row r="57" spans="1:11" x14ac:dyDescent="0.25">
      <c r="A57" s="7" t="s">
        <v>201</v>
      </c>
      <c r="B57" s="65">
        <v>2</v>
      </c>
      <c r="C57" s="34">
        <f>IF(B73=0, "-", B57/B73)</f>
        <v>2.1739130434782608E-2</v>
      </c>
      <c r="D57" s="65">
        <v>2</v>
      </c>
      <c r="E57" s="9">
        <f>IF(D73=0, "-", D57/D73)</f>
        <v>5.8823529411764705E-2</v>
      </c>
      <c r="F57" s="81">
        <v>27</v>
      </c>
      <c r="G57" s="34">
        <f>IF(F73=0, "-", F57/F73)</f>
        <v>5.6962025316455694E-2</v>
      </c>
      <c r="H57" s="65">
        <v>25</v>
      </c>
      <c r="I57" s="9">
        <f>IF(H73=0, "-", H57/H73)</f>
        <v>9.6525096525096526E-2</v>
      </c>
      <c r="J57" s="8">
        <f t="shared" si="4"/>
        <v>0</v>
      </c>
      <c r="K57" s="9">
        <f t="shared" si="5"/>
        <v>0.08</v>
      </c>
    </row>
    <row r="58" spans="1:11" x14ac:dyDescent="0.25">
      <c r="A58" s="7" t="s">
        <v>202</v>
      </c>
      <c r="B58" s="65">
        <v>1</v>
      </c>
      <c r="C58" s="34">
        <f>IF(B73=0, "-", B58/B73)</f>
        <v>1.0869565217391304E-2</v>
      </c>
      <c r="D58" s="65">
        <v>3</v>
      </c>
      <c r="E58" s="9">
        <f>IF(D73=0, "-", D58/D73)</f>
        <v>8.8235294117647065E-2</v>
      </c>
      <c r="F58" s="81">
        <v>22</v>
      </c>
      <c r="G58" s="34">
        <f>IF(F73=0, "-", F58/F73)</f>
        <v>4.6413502109704644E-2</v>
      </c>
      <c r="H58" s="65">
        <v>17</v>
      </c>
      <c r="I58" s="9">
        <f>IF(H73=0, "-", H58/H73)</f>
        <v>6.5637065637065631E-2</v>
      </c>
      <c r="J58" s="8">
        <f t="shared" si="4"/>
        <v>-0.66666666666666663</v>
      </c>
      <c r="K58" s="9">
        <f t="shared" si="5"/>
        <v>0.29411764705882354</v>
      </c>
    </row>
    <row r="59" spans="1:11" x14ac:dyDescent="0.25">
      <c r="A59" s="7" t="s">
        <v>203</v>
      </c>
      <c r="B59" s="65">
        <v>32</v>
      </c>
      <c r="C59" s="34">
        <f>IF(B73=0, "-", B59/B73)</f>
        <v>0.34782608695652173</v>
      </c>
      <c r="D59" s="65">
        <v>0</v>
      </c>
      <c r="E59" s="9">
        <f>IF(D73=0, "-", D59/D73)</f>
        <v>0</v>
      </c>
      <c r="F59" s="81">
        <v>70</v>
      </c>
      <c r="G59" s="34">
        <f>IF(F73=0, "-", F59/F73)</f>
        <v>0.14767932489451477</v>
      </c>
      <c r="H59" s="65">
        <v>0</v>
      </c>
      <c r="I59" s="9">
        <f>IF(H73=0, "-", H59/H73)</f>
        <v>0</v>
      </c>
      <c r="J59" s="8" t="str">
        <f t="shared" si="4"/>
        <v>-</v>
      </c>
      <c r="K59" s="9" t="str">
        <f t="shared" si="5"/>
        <v>-</v>
      </c>
    </row>
    <row r="60" spans="1:11" x14ac:dyDescent="0.25">
      <c r="A60" s="7" t="s">
        <v>204</v>
      </c>
      <c r="B60" s="65">
        <v>2</v>
      </c>
      <c r="C60" s="34">
        <f>IF(B73=0, "-", B60/B73)</f>
        <v>2.1739130434782608E-2</v>
      </c>
      <c r="D60" s="65">
        <v>1</v>
      </c>
      <c r="E60" s="9">
        <f>IF(D73=0, "-", D60/D73)</f>
        <v>2.9411764705882353E-2</v>
      </c>
      <c r="F60" s="81">
        <v>25</v>
      </c>
      <c r="G60" s="34">
        <f>IF(F73=0, "-", F60/F73)</f>
        <v>5.2742616033755275E-2</v>
      </c>
      <c r="H60" s="65">
        <v>3</v>
      </c>
      <c r="I60" s="9">
        <f>IF(H73=0, "-", H60/H73)</f>
        <v>1.1583011583011582E-2</v>
      </c>
      <c r="J60" s="8">
        <f t="shared" si="4"/>
        <v>1</v>
      </c>
      <c r="K60" s="9">
        <f t="shared" si="5"/>
        <v>7.333333333333333</v>
      </c>
    </row>
    <row r="61" spans="1:11" x14ac:dyDescent="0.25">
      <c r="A61" s="7" t="s">
        <v>205</v>
      </c>
      <c r="B61" s="65">
        <v>0</v>
      </c>
      <c r="C61" s="34">
        <f>IF(B73=0, "-", B61/B73)</f>
        <v>0</v>
      </c>
      <c r="D61" s="65">
        <v>0</v>
      </c>
      <c r="E61" s="9">
        <f>IF(D73=0, "-", D61/D73)</f>
        <v>0</v>
      </c>
      <c r="F61" s="81">
        <v>0</v>
      </c>
      <c r="G61" s="34">
        <f>IF(F73=0, "-", F61/F73)</f>
        <v>0</v>
      </c>
      <c r="H61" s="65">
        <v>3</v>
      </c>
      <c r="I61" s="9">
        <f>IF(H73=0, "-", H61/H73)</f>
        <v>1.1583011583011582E-2</v>
      </c>
      <c r="J61" s="8" t="str">
        <f t="shared" si="4"/>
        <v>-</v>
      </c>
      <c r="K61" s="9">
        <f t="shared" si="5"/>
        <v>-1</v>
      </c>
    </row>
    <row r="62" spans="1:11" x14ac:dyDescent="0.25">
      <c r="A62" s="7" t="s">
        <v>206</v>
      </c>
      <c r="B62" s="65">
        <v>2</v>
      </c>
      <c r="C62" s="34">
        <f>IF(B73=0, "-", B62/B73)</f>
        <v>2.1739130434782608E-2</v>
      </c>
      <c r="D62" s="65">
        <v>0</v>
      </c>
      <c r="E62" s="9">
        <f>IF(D73=0, "-", D62/D73)</f>
        <v>0</v>
      </c>
      <c r="F62" s="81">
        <v>12</v>
      </c>
      <c r="G62" s="34">
        <f>IF(F73=0, "-", F62/F73)</f>
        <v>2.5316455696202531E-2</v>
      </c>
      <c r="H62" s="65">
        <v>0</v>
      </c>
      <c r="I62" s="9">
        <f>IF(H73=0, "-", H62/H73)</f>
        <v>0</v>
      </c>
      <c r="J62" s="8" t="str">
        <f t="shared" si="4"/>
        <v>-</v>
      </c>
      <c r="K62" s="9" t="str">
        <f t="shared" si="5"/>
        <v>-</v>
      </c>
    </row>
    <row r="63" spans="1:11" x14ac:dyDescent="0.25">
      <c r="A63" s="7" t="s">
        <v>207</v>
      </c>
      <c r="B63" s="65">
        <v>5</v>
      </c>
      <c r="C63" s="34">
        <f>IF(B73=0, "-", B63/B73)</f>
        <v>5.434782608695652E-2</v>
      </c>
      <c r="D63" s="65">
        <v>1</v>
      </c>
      <c r="E63" s="9">
        <f>IF(D73=0, "-", D63/D73)</f>
        <v>2.9411764705882353E-2</v>
      </c>
      <c r="F63" s="81">
        <v>24</v>
      </c>
      <c r="G63" s="34">
        <f>IF(F73=0, "-", F63/F73)</f>
        <v>5.0632911392405063E-2</v>
      </c>
      <c r="H63" s="65">
        <v>4</v>
      </c>
      <c r="I63" s="9">
        <f>IF(H73=0, "-", H63/H73)</f>
        <v>1.5444015444015444E-2</v>
      </c>
      <c r="J63" s="8">
        <f t="shared" si="4"/>
        <v>4</v>
      </c>
      <c r="K63" s="9">
        <f t="shared" si="5"/>
        <v>5</v>
      </c>
    </row>
    <row r="64" spans="1:11" x14ac:dyDescent="0.25">
      <c r="A64" s="7" t="s">
        <v>208</v>
      </c>
      <c r="B64" s="65">
        <v>0</v>
      </c>
      <c r="C64" s="34">
        <f>IF(B73=0, "-", B64/B73)</f>
        <v>0</v>
      </c>
      <c r="D64" s="65">
        <v>5</v>
      </c>
      <c r="E64" s="9">
        <f>IF(D73=0, "-", D64/D73)</f>
        <v>0.14705882352941177</v>
      </c>
      <c r="F64" s="81">
        <v>20</v>
      </c>
      <c r="G64" s="34">
        <f>IF(F73=0, "-", F64/F73)</f>
        <v>4.2194092827004218E-2</v>
      </c>
      <c r="H64" s="65">
        <v>35</v>
      </c>
      <c r="I64" s="9">
        <f>IF(H73=0, "-", H64/H73)</f>
        <v>0.13513513513513514</v>
      </c>
      <c r="J64" s="8">
        <f t="shared" si="4"/>
        <v>-1</v>
      </c>
      <c r="K64" s="9">
        <f t="shared" si="5"/>
        <v>-0.42857142857142855</v>
      </c>
    </row>
    <row r="65" spans="1:11" x14ac:dyDescent="0.25">
      <c r="A65" s="7" t="s">
        <v>209</v>
      </c>
      <c r="B65" s="65">
        <v>16</v>
      </c>
      <c r="C65" s="34">
        <f>IF(B73=0, "-", B65/B73)</f>
        <v>0.17391304347826086</v>
      </c>
      <c r="D65" s="65">
        <v>0</v>
      </c>
      <c r="E65" s="9">
        <f>IF(D73=0, "-", D65/D73)</f>
        <v>0</v>
      </c>
      <c r="F65" s="81">
        <v>30</v>
      </c>
      <c r="G65" s="34">
        <f>IF(F73=0, "-", F65/F73)</f>
        <v>6.3291139240506333E-2</v>
      </c>
      <c r="H65" s="65">
        <v>0</v>
      </c>
      <c r="I65" s="9">
        <f>IF(H73=0, "-", H65/H73)</f>
        <v>0</v>
      </c>
      <c r="J65" s="8" t="str">
        <f t="shared" si="4"/>
        <v>-</v>
      </c>
      <c r="K65" s="9" t="str">
        <f t="shared" si="5"/>
        <v>-</v>
      </c>
    </row>
    <row r="66" spans="1:11" x14ac:dyDescent="0.25">
      <c r="A66" s="7" t="s">
        <v>210</v>
      </c>
      <c r="B66" s="65">
        <v>1</v>
      </c>
      <c r="C66" s="34">
        <f>IF(B73=0, "-", B66/B73)</f>
        <v>1.0869565217391304E-2</v>
      </c>
      <c r="D66" s="65">
        <v>0</v>
      </c>
      <c r="E66" s="9">
        <f>IF(D73=0, "-", D66/D73)</f>
        <v>0</v>
      </c>
      <c r="F66" s="81">
        <v>2</v>
      </c>
      <c r="G66" s="34">
        <f>IF(F73=0, "-", F66/F73)</f>
        <v>4.2194092827004216E-3</v>
      </c>
      <c r="H66" s="65">
        <v>5</v>
      </c>
      <c r="I66" s="9">
        <f>IF(H73=0, "-", H66/H73)</f>
        <v>1.9305019305019305E-2</v>
      </c>
      <c r="J66" s="8" t="str">
        <f t="shared" si="4"/>
        <v>-</v>
      </c>
      <c r="K66" s="9">
        <f t="shared" si="5"/>
        <v>-0.6</v>
      </c>
    </row>
    <row r="67" spans="1:11" x14ac:dyDescent="0.25">
      <c r="A67" s="7" t="s">
        <v>211</v>
      </c>
      <c r="B67" s="65">
        <v>10</v>
      </c>
      <c r="C67" s="34">
        <f>IF(B73=0, "-", B67/B73)</f>
        <v>0.10869565217391304</v>
      </c>
      <c r="D67" s="65">
        <v>1</v>
      </c>
      <c r="E67" s="9">
        <f>IF(D73=0, "-", D67/D73)</f>
        <v>2.9411764705882353E-2</v>
      </c>
      <c r="F67" s="81">
        <v>62</v>
      </c>
      <c r="G67" s="34">
        <f>IF(F73=0, "-", F67/F73)</f>
        <v>0.13080168776371309</v>
      </c>
      <c r="H67" s="65">
        <v>25</v>
      </c>
      <c r="I67" s="9">
        <f>IF(H73=0, "-", H67/H73)</f>
        <v>9.6525096525096526E-2</v>
      </c>
      <c r="J67" s="8">
        <f t="shared" si="4"/>
        <v>9</v>
      </c>
      <c r="K67" s="9">
        <f t="shared" si="5"/>
        <v>1.48</v>
      </c>
    </row>
    <row r="68" spans="1:11" x14ac:dyDescent="0.25">
      <c r="A68" s="7" t="s">
        <v>212</v>
      </c>
      <c r="B68" s="65">
        <v>2</v>
      </c>
      <c r="C68" s="34">
        <f>IF(B73=0, "-", B68/B73)</f>
        <v>2.1739130434782608E-2</v>
      </c>
      <c r="D68" s="65">
        <v>0</v>
      </c>
      <c r="E68" s="9">
        <f>IF(D73=0, "-", D68/D73)</f>
        <v>0</v>
      </c>
      <c r="F68" s="81">
        <v>10</v>
      </c>
      <c r="G68" s="34">
        <f>IF(F73=0, "-", F68/F73)</f>
        <v>2.1097046413502109E-2</v>
      </c>
      <c r="H68" s="65">
        <v>0</v>
      </c>
      <c r="I68" s="9">
        <f>IF(H73=0, "-", H68/H73)</f>
        <v>0</v>
      </c>
      <c r="J68" s="8" t="str">
        <f t="shared" si="4"/>
        <v>-</v>
      </c>
      <c r="K68" s="9" t="str">
        <f t="shared" si="5"/>
        <v>-</v>
      </c>
    </row>
    <row r="69" spans="1:11" x14ac:dyDescent="0.25">
      <c r="A69" s="7" t="s">
        <v>213</v>
      </c>
      <c r="B69" s="65">
        <v>1</v>
      </c>
      <c r="C69" s="34">
        <f>IF(B73=0, "-", B69/B73)</f>
        <v>1.0869565217391304E-2</v>
      </c>
      <c r="D69" s="65">
        <v>1</v>
      </c>
      <c r="E69" s="9">
        <f>IF(D73=0, "-", D69/D73)</f>
        <v>2.9411764705882353E-2</v>
      </c>
      <c r="F69" s="81">
        <v>2</v>
      </c>
      <c r="G69" s="34">
        <f>IF(F73=0, "-", F69/F73)</f>
        <v>4.2194092827004216E-3</v>
      </c>
      <c r="H69" s="65">
        <v>5</v>
      </c>
      <c r="I69" s="9">
        <f>IF(H73=0, "-", H69/H73)</f>
        <v>1.9305019305019305E-2</v>
      </c>
      <c r="J69" s="8">
        <f t="shared" si="4"/>
        <v>0</v>
      </c>
      <c r="K69" s="9">
        <f t="shared" si="5"/>
        <v>-0.6</v>
      </c>
    </row>
    <row r="70" spans="1:11" x14ac:dyDescent="0.25">
      <c r="A70" s="7" t="s">
        <v>214</v>
      </c>
      <c r="B70" s="65">
        <v>3</v>
      </c>
      <c r="C70" s="34">
        <f>IF(B73=0, "-", B70/B73)</f>
        <v>3.2608695652173912E-2</v>
      </c>
      <c r="D70" s="65">
        <v>4</v>
      </c>
      <c r="E70" s="9">
        <f>IF(D73=0, "-", D70/D73)</f>
        <v>0.11764705882352941</v>
      </c>
      <c r="F70" s="81">
        <v>51</v>
      </c>
      <c r="G70" s="34">
        <f>IF(F73=0, "-", F70/F73)</f>
        <v>0.10759493670886076</v>
      </c>
      <c r="H70" s="65">
        <v>34</v>
      </c>
      <c r="I70" s="9">
        <f>IF(H73=0, "-", H70/H73)</f>
        <v>0.13127413127413126</v>
      </c>
      <c r="J70" s="8">
        <f t="shared" si="4"/>
        <v>-0.25</v>
      </c>
      <c r="K70" s="9">
        <f t="shared" si="5"/>
        <v>0.5</v>
      </c>
    </row>
    <row r="71" spans="1:11" x14ac:dyDescent="0.25">
      <c r="A71" s="7" t="s">
        <v>215</v>
      </c>
      <c r="B71" s="65">
        <v>9</v>
      </c>
      <c r="C71" s="34">
        <f>IF(B73=0, "-", B71/B73)</f>
        <v>9.7826086956521743E-2</v>
      </c>
      <c r="D71" s="65">
        <v>6</v>
      </c>
      <c r="E71" s="9">
        <f>IF(D73=0, "-", D71/D73)</f>
        <v>0.17647058823529413</v>
      </c>
      <c r="F71" s="81">
        <v>67</v>
      </c>
      <c r="G71" s="34">
        <f>IF(F73=0, "-", F71/F73)</f>
        <v>0.14135021097046413</v>
      </c>
      <c r="H71" s="65">
        <v>69</v>
      </c>
      <c r="I71" s="9">
        <f>IF(H73=0, "-", H71/H73)</f>
        <v>0.26640926640926643</v>
      </c>
      <c r="J71" s="8">
        <f t="shared" si="4"/>
        <v>0.5</v>
      </c>
      <c r="K71" s="9">
        <f t="shared" si="5"/>
        <v>-2.8985507246376812E-2</v>
      </c>
    </row>
    <row r="72" spans="1:11" x14ac:dyDescent="0.25">
      <c r="A72" s="2"/>
      <c r="B72" s="68"/>
      <c r="C72" s="33"/>
      <c r="D72" s="68"/>
      <c r="E72" s="6"/>
      <c r="F72" s="82"/>
      <c r="G72" s="33"/>
      <c r="H72" s="68"/>
      <c r="I72" s="6"/>
      <c r="J72" s="5"/>
      <c r="K72" s="6"/>
    </row>
    <row r="73" spans="1:11" s="43" customFormat="1" ht="13" x14ac:dyDescent="0.3">
      <c r="A73" s="162" t="s">
        <v>512</v>
      </c>
      <c r="B73" s="71">
        <f>SUM(B56:B72)</f>
        <v>92</v>
      </c>
      <c r="C73" s="40">
        <f>B73/1806</f>
        <v>5.0941306755260242E-2</v>
      </c>
      <c r="D73" s="71">
        <f>SUM(D56:D72)</f>
        <v>34</v>
      </c>
      <c r="E73" s="41">
        <f>D73/1498</f>
        <v>2.2696929238985315E-2</v>
      </c>
      <c r="F73" s="77">
        <f>SUM(F56:F72)</f>
        <v>474</v>
      </c>
      <c r="G73" s="42">
        <f>F73/14011</f>
        <v>3.3830561701520233E-2</v>
      </c>
      <c r="H73" s="71">
        <f>SUM(H56:H72)</f>
        <v>259</v>
      </c>
      <c r="I73" s="41">
        <f>H73/12228</f>
        <v>2.1180896303565587E-2</v>
      </c>
      <c r="J73" s="37">
        <f>IF(D73=0, "-", IF((B73-D73)/D73&lt;10, (B73-D73)/D73, "&gt;999%"))</f>
        <v>1.7058823529411764</v>
      </c>
      <c r="K73" s="38">
        <f>IF(H73=0, "-", IF((F73-H73)/H73&lt;10, (F73-H73)/H73, "&gt;999%"))</f>
        <v>0.83011583011583012</v>
      </c>
    </row>
    <row r="74" spans="1:11" x14ac:dyDescent="0.25">
      <c r="B74" s="83"/>
      <c r="D74" s="83"/>
      <c r="F74" s="83"/>
      <c r="H74" s="83"/>
    </row>
    <row r="75" spans="1:11" s="43" customFormat="1" ht="13" x14ac:dyDescent="0.3">
      <c r="A75" s="162" t="s">
        <v>511</v>
      </c>
      <c r="B75" s="71">
        <v>188</v>
      </c>
      <c r="C75" s="40">
        <f>B75/1806</f>
        <v>0.10409745293466224</v>
      </c>
      <c r="D75" s="71">
        <v>120</v>
      </c>
      <c r="E75" s="41">
        <f>D75/1498</f>
        <v>8.0106809078771699E-2</v>
      </c>
      <c r="F75" s="77">
        <v>1270</v>
      </c>
      <c r="G75" s="42">
        <f>F75/14011</f>
        <v>9.0643066162301056E-2</v>
      </c>
      <c r="H75" s="71">
        <v>1338</v>
      </c>
      <c r="I75" s="41">
        <f>H75/12228</f>
        <v>0.10942100098135427</v>
      </c>
      <c r="J75" s="37">
        <f>IF(D75=0, "-", IF((B75-D75)/D75&lt;10, (B75-D75)/D75, "&gt;999%"))</f>
        <v>0.56666666666666665</v>
      </c>
      <c r="K75" s="38">
        <f>IF(H75=0, "-", IF((F75-H75)/H75&lt;10, (F75-H75)/H75, "&gt;999%"))</f>
        <v>-5.0822122571001493E-2</v>
      </c>
    </row>
    <row r="76" spans="1:11" x14ac:dyDescent="0.25">
      <c r="B76" s="83"/>
      <c r="D76" s="83"/>
      <c r="F76" s="83"/>
      <c r="H76" s="83"/>
    </row>
    <row r="77" spans="1:11" ht="15.5" x14ac:dyDescent="0.35">
      <c r="A77" s="164" t="s">
        <v>96</v>
      </c>
      <c r="B77" s="196" t="s">
        <v>1</v>
      </c>
      <c r="C77" s="200"/>
      <c r="D77" s="200"/>
      <c r="E77" s="197"/>
      <c r="F77" s="196" t="s">
        <v>14</v>
      </c>
      <c r="G77" s="200"/>
      <c r="H77" s="200"/>
      <c r="I77" s="197"/>
      <c r="J77" s="196" t="s">
        <v>15</v>
      </c>
      <c r="K77" s="197"/>
    </row>
    <row r="78" spans="1:11" ht="13" x14ac:dyDescent="0.3">
      <c r="A78" s="22"/>
      <c r="B78" s="196">
        <f>VALUE(RIGHT($B$2, 4))</f>
        <v>2023</v>
      </c>
      <c r="C78" s="197"/>
      <c r="D78" s="196">
        <f>B78-1</f>
        <v>2022</v>
      </c>
      <c r="E78" s="204"/>
      <c r="F78" s="196">
        <f>B78</f>
        <v>2023</v>
      </c>
      <c r="G78" s="204"/>
      <c r="H78" s="196">
        <f>D78</f>
        <v>2022</v>
      </c>
      <c r="I78" s="204"/>
      <c r="J78" s="140" t="s">
        <v>4</v>
      </c>
      <c r="K78" s="141" t="s">
        <v>2</v>
      </c>
    </row>
    <row r="79" spans="1:11" ht="13" x14ac:dyDescent="0.3">
      <c r="A79" s="163" t="s">
        <v>120</v>
      </c>
      <c r="B79" s="61" t="s">
        <v>12</v>
      </c>
      <c r="C79" s="62" t="s">
        <v>13</v>
      </c>
      <c r="D79" s="61" t="s">
        <v>12</v>
      </c>
      <c r="E79" s="63" t="s">
        <v>13</v>
      </c>
      <c r="F79" s="62" t="s">
        <v>12</v>
      </c>
      <c r="G79" s="62" t="s">
        <v>13</v>
      </c>
      <c r="H79" s="61" t="s">
        <v>12</v>
      </c>
      <c r="I79" s="63" t="s">
        <v>13</v>
      </c>
      <c r="J79" s="61"/>
      <c r="K79" s="63"/>
    </row>
    <row r="80" spans="1:11" x14ac:dyDescent="0.25">
      <c r="A80" s="7" t="s">
        <v>216</v>
      </c>
      <c r="B80" s="65">
        <v>0</v>
      </c>
      <c r="C80" s="34">
        <f>IF(B87=0, "-", B80/B87)</f>
        <v>0</v>
      </c>
      <c r="D80" s="65">
        <v>0</v>
      </c>
      <c r="E80" s="9">
        <f>IF(D87=0, "-", D80/D87)</f>
        <v>0</v>
      </c>
      <c r="F80" s="81">
        <v>2</v>
      </c>
      <c r="G80" s="34">
        <f>IF(F87=0, "-", F80/F87)</f>
        <v>1.1111111111111112E-2</v>
      </c>
      <c r="H80" s="65">
        <v>1</v>
      </c>
      <c r="I80" s="9">
        <f>IF(H87=0, "-", H80/H87)</f>
        <v>6.2111801242236021E-3</v>
      </c>
      <c r="J80" s="8" t="str">
        <f t="shared" ref="J80:J85" si="6">IF(D80=0, "-", IF((B80-D80)/D80&lt;10, (B80-D80)/D80, "&gt;999%"))</f>
        <v>-</v>
      </c>
      <c r="K80" s="9">
        <f t="shared" ref="K80:K85" si="7">IF(H80=0, "-", IF((F80-H80)/H80&lt;10, (F80-H80)/H80, "&gt;999%"))</f>
        <v>1</v>
      </c>
    </row>
    <row r="81" spans="1:11" x14ac:dyDescent="0.25">
      <c r="A81" s="7" t="s">
        <v>217</v>
      </c>
      <c r="B81" s="65">
        <v>0</v>
      </c>
      <c r="C81" s="34">
        <f>IF(B87=0, "-", B81/B87)</f>
        <v>0</v>
      </c>
      <c r="D81" s="65">
        <v>1</v>
      </c>
      <c r="E81" s="9">
        <f>IF(D87=0, "-", D81/D87)</f>
        <v>0.2</v>
      </c>
      <c r="F81" s="81">
        <v>4</v>
      </c>
      <c r="G81" s="34">
        <f>IF(F87=0, "-", F81/F87)</f>
        <v>2.2222222222222223E-2</v>
      </c>
      <c r="H81" s="65">
        <v>11</v>
      </c>
      <c r="I81" s="9">
        <f>IF(H87=0, "-", H81/H87)</f>
        <v>6.8322981366459631E-2</v>
      </c>
      <c r="J81" s="8">
        <f t="shared" si="6"/>
        <v>-1</v>
      </c>
      <c r="K81" s="9">
        <f t="shared" si="7"/>
        <v>-0.63636363636363635</v>
      </c>
    </row>
    <row r="82" spans="1:11" x14ac:dyDescent="0.25">
      <c r="A82" s="7" t="s">
        <v>218</v>
      </c>
      <c r="B82" s="65">
        <v>4</v>
      </c>
      <c r="C82" s="34">
        <f>IF(B87=0, "-", B82/B87)</f>
        <v>0.1</v>
      </c>
      <c r="D82" s="65">
        <v>0</v>
      </c>
      <c r="E82" s="9">
        <f>IF(D87=0, "-", D82/D87)</f>
        <v>0</v>
      </c>
      <c r="F82" s="81">
        <v>23</v>
      </c>
      <c r="G82" s="34">
        <f>IF(F87=0, "-", F82/F87)</f>
        <v>0.12777777777777777</v>
      </c>
      <c r="H82" s="65">
        <v>20</v>
      </c>
      <c r="I82" s="9">
        <f>IF(H87=0, "-", H82/H87)</f>
        <v>0.12422360248447205</v>
      </c>
      <c r="J82" s="8" t="str">
        <f t="shared" si="6"/>
        <v>-</v>
      </c>
      <c r="K82" s="9">
        <f t="shared" si="7"/>
        <v>0.15</v>
      </c>
    </row>
    <row r="83" spans="1:11" x14ac:dyDescent="0.25">
      <c r="A83" s="7" t="s">
        <v>219</v>
      </c>
      <c r="B83" s="65">
        <v>11</v>
      </c>
      <c r="C83" s="34">
        <f>IF(B87=0, "-", B83/B87)</f>
        <v>0.27500000000000002</v>
      </c>
      <c r="D83" s="65">
        <v>0</v>
      </c>
      <c r="E83" s="9">
        <f>IF(D87=0, "-", D83/D87)</f>
        <v>0</v>
      </c>
      <c r="F83" s="81">
        <v>46</v>
      </c>
      <c r="G83" s="34">
        <f>IF(F87=0, "-", F83/F87)</f>
        <v>0.25555555555555554</v>
      </c>
      <c r="H83" s="65">
        <v>30</v>
      </c>
      <c r="I83" s="9">
        <f>IF(H87=0, "-", H83/H87)</f>
        <v>0.18633540372670807</v>
      </c>
      <c r="J83" s="8" t="str">
        <f t="shared" si="6"/>
        <v>-</v>
      </c>
      <c r="K83" s="9">
        <f t="shared" si="7"/>
        <v>0.53333333333333333</v>
      </c>
    </row>
    <row r="84" spans="1:11" x14ac:dyDescent="0.25">
      <c r="A84" s="7" t="s">
        <v>220</v>
      </c>
      <c r="B84" s="65">
        <v>24</v>
      </c>
      <c r="C84" s="34">
        <f>IF(B87=0, "-", B84/B87)</f>
        <v>0.6</v>
      </c>
      <c r="D84" s="65">
        <v>3</v>
      </c>
      <c r="E84" s="9">
        <f>IF(D87=0, "-", D84/D87)</f>
        <v>0.6</v>
      </c>
      <c r="F84" s="81">
        <v>90</v>
      </c>
      <c r="G84" s="34">
        <f>IF(F87=0, "-", F84/F87)</f>
        <v>0.5</v>
      </c>
      <c r="H84" s="65">
        <v>94</v>
      </c>
      <c r="I84" s="9">
        <f>IF(H87=0, "-", H84/H87)</f>
        <v>0.58385093167701863</v>
      </c>
      <c r="J84" s="8">
        <f t="shared" si="6"/>
        <v>7</v>
      </c>
      <c r="K84" s="9">
        <f t="shared" si="7"/>
        <v>-4.2553191489361701E-2</v>
      </c>
    </row>
    <row r="85" spans="1:11" x14ac:dyDescent="0.25">
      <c r="A85" s="7" t="s">
        <v>221</v>
      </c>
      <c r="B85" s="65">
        <v>1</v>
      </c>
      <c r="C85" s="34">
        <f>IF(B87=0, "-", B85/B87)</f>
        <v>2.5000000000000001E-2</v>
      </c>
      <c r="D85" s="65">
        <v>1</v>
      </c>
      <c r="E85" s="9">
        <f>IF(D87=0, "-", D85/D87)</f>
        <v>0.2</v>
      </c>
      <c r="F85" s="81">
        <v>15</v>
      </c>
      <c r="G85" s="34">
        <f>IF(F87=0, "-", F85/F87)</f>
        <v>8.3333333333333329E-2</v>
      </c>
      <c r="H85" s="65">
        <v>5</v>
      </c>
      <c r="I85" s="9">
        <f>IF(H87=0, "-", H85/H87)</f>
        <v>3.1055900621118012E-2</v>
      </c>
      <c r="J85" s="8">
        <f t="shared" si="6"/>
        <v>0</v>
      </c>
      <c r="K85" s="9">
        <f t="shared" si="7"/>
        <v>2</v>
      </c>
    </row>
    <row r="86" spans="1:11" x14ac:dyDescent="0.25">
      <c r="A86" s="2"/>
      <c r="B86" s="68"/>
      <c r="C86" s="33"/>
      <c r="D86" s="68"/>
      <c r="E86" s="6"/>
      <c r="F86" s="82"/>
      <c r="G86" s="33"/>
      <c r="H86" s="68"/>
      <c r="I86" s="6"/>
      <c r="J86" s="5"/>
      <c r="K86" s="6"/>
    </row>
    <row r="87" spans="1:11" s="43" customFormat="1" ht="13" x14ac:dyDescent="0.3">
      <c r="A87" s="162" t="s">
        <v>510</v>
      </c>
      <c r="B87" s="71">
        <f>SUM(B80:B86)</f>
        <v>40</v>
      </c>
      <c r="C87" s="40">
        <f>B87/1806</f>
        <v>2.2148394241417499E-2</v>
      </c>
      <c r="D87" s="71">
        <f>SUM(D80:D86)</f>
        <v>5</v>
      </c>
      <c r="E87" s="41">
        <f>D87/1498</f>
        <v>3.3377837116154874E-3</v>
      </c>
      <c r="F87" s="77">
        <f>SUM(F80:F86)</f>
        <v>180</v>
      </c>
      <c r="G87" s="42">
        <f>F87/14011</f>
        <v>1.2847048747412748E-2</v>
      </c>
      <c r="H87" s="71">
        <f>SUM(H80:H86)</f>
        <v>161</v>
      </c>
      <c r="I87" s="41">
        <f>H87/12228</f>
        <v>1.3166503107621852E-2</v>
      </c>
      <c r="J87" s="37">
        <f>IF(D87=0, "-", IF((B87-D87)/D87&lt;10, (B87-D87)/D87, "&gt;999%"))</f>
        <v>7</v>
      </c>
      <c r="K87" s="38">
        <f>IF(H87=0, "-", IF((F87-H87)/H87&lt;10, (F87-H87)/H87, "&gt;999%"))</f>
        <v>0.11801242236024845</v>
      </c>
    </row>
    <row r="88" spans="1:11" x14ac:dyDescent="0.25">
      <c r="B88" s="83"/>
      <c r="D88" s="83"/>
      <c r="F88" s="83"/>
      <c r="H88" s="83"/>
    </row>
    <row r="89" spans="1:11" ht="13" x14ac:dyDescent="0.3">
      <c r="A89" s="163" t="s">
        <v>121</v>
      </c>
      <c r="B89" s="61" t="s">
        <v>12</v>
      </c>
      <c r="C89" s="62" t="s">
        <v>13</v>
      </c>
      <c r="D89" s="61" t="s">
        <v>12</v>
      </c>
      <c r="E89" s="63" t="s">
        <v>13</v>
      </c>
      <c r="F89" s="62" t="s">
        <v>12</v>
      </c>
      <c r="G89" s="62" t="s">
        <v>13</v>
      </c>
      <c r="H89" s="61" t="s">
        <v>12</v>
      </c>
      <c r="I89" s="63" t="s">
        <v>13</v>
      </c>
      <c r="J89" s="61"/>
      <c r="K89" s="63"/>
    </row>
    <row r="90" spans="1:11" x14ac:dyDescent="0.25">
      <c r="A90" s="7" t="s">
        <v>222</v>
      </c>
      <c r="B90" s="65">
        <v>1</v>
      </c>
      <c r="C90" s="34">
        <f>IF(B109=0, "-", B90/B109)</f>
        <v>1.098901098901099E-2</v>
      </c>
      <c r="D90" s="65">
        <v>1</v>
      </c>
      <c r="E90" s="9">
        <f>IF(D109=0, "-", D90/D109)</f>
        <v>9.1743119266055051E-3</v>
      </c>
      <c r="F90" s="81">
        <v>8</v>
      </c>
      <c r="G90" s="34">
        <f>IF(F109=0, "-", F90/F109)</f>
        <v>8.3420229405630868E-3</v>
      </c>
      <c r="H90" s="65">
        <v>7</v>
      </c>
      <c r="I90" s="9">
        <f>IF(H109=0, "-", H90/H109)</f>
        <v>1.1128775834658187E-2</v>
      </c>
      <c r="J90" s="8">
        <f t="shared" ref="J90:J107" si="8">IF(D90=0, "-", IF((B90-D90)/D90&lt;10, (B90-D90)/D90, "&gt;999%"))</f>
        <v>0</v>
      </c>
      <c r="K90" s="9">
        <f t="shared" ref="K90:K107" si="9">IF(H90=0, "-", IF((F90-H90)/H90&lt;10, (F90-H90)/H90, "&gt;999%"))</f>
        <v>0.14285714285714285</v>
      </c>
    </row>
    <row r="91" spans="1:11" x14ac:dyDescent="0.25">
      <c r="A91" s="7" t="s">
        <v>223</v>
      </c>
      <c r="B91" s="65">
        <v>2</v>
      </c>
      <c r="C91" s="34">
        <f>IF(B109=0, "-", B91/B109)</f>
        <v>2.197802197802198E-2</v>
      </c>
      <c r="D91" s="65">
        <v>1</v>
      </c>
      <c r="E91" s="9">
        <f>IF(D109=0, "-", D91/D109)</f>
        <v>9.1743119266055051E-3</v>
      </c>
      <c r="F91" s="81">
        <v>12</v>
      </c>
      <c r="G91" s="34">
        <f>IF(F109=0, "-", F91/F109)</f>
        <v>1.251303441084463E-2</v>
      </c>
      <c r="H91" s="65">
        <v>10</v>
      </c>
      <c r="I91" s="9">
        <f>IF(H109=0, "-", H91/H109)</f>
        <v>1.5898251192368838E-2</v>
      </c>
      <c r="J91" s="8">
        <f t="shared" si="8"/>
        <v>1</v>
      </c>
      <c r="K91" s="9">
        <f t="shared" si="9"/>
        <v>0.2</v>
      </c>
    </row>
    <row r="92" spans="1:11" x14ac:dyDescent="0.25">
      <c r="A92" s="7" t="s">
        <v>224</v>
      </c>
      <c r="B92" s="65">
        <v>2</v>
      </c>
      <c r="C92" s="34">
        <f>IF(B109=0, "-", B92/B109)</f>
        <v>2.197802197802198E-2</v>
      </c>
      <c r="D92" s="65">
        <v>0</v>
      </c>
      <c r="E92" s="9">
        <f>IF(D109=0, "-", D92/D109)</f>
        <v>0</v>
      </c>
      <c r="F92" s="81">
        <v>12</v>
      </c>
      <c r="G92" s="34">
        <f>IF(F109=0, "-", F92/F109)</f>
        <v>1.251303441084463E-2</v>
      </c>
      <c r="H92" s="65">
        <v>5</v>
      </c>
      <c r="I92" s="9">
        <f>IF(H109=0, "-", H92/H109)</f>
        <v>7.9491255961844191E-3</v>
      </c>
      <c r="J92" s="8" t="str">
        <f t="shared" si="8"/>
        <v>-</v>
      </c>
      <c r="K92" s="9">
        <f t="shared" si="9"/>
        <v>1.4</v>
      </c>
    </row>
    <row r="93" spans="1:11" x14ac:dyDescent="0.25">
      <c r="A93" s="7" t="s">
        <v>225</v>
      </c>
      <c r="B93" s="65">
        <v>5</v>
      </c>
      <c r="C93" s="34">
        <f>IF(B109=0, "-", B93/B109)</f>
        <v>5.4945054945054944E-2</v>
      </c>
      <c r="D93" s="65">
        <v>7</v>
      </c>
      <c r="E93" s="9">
        <f>IF(D109=0, "-", D93/D109)</f>
        <v>6.4220183486238536E-2</v>
      </c>
      <c r="F93" s="81">
        <v>42</v>
      </c>
      <c r="G93" s="34">
        <f>IF(F109=0, "-", F93/F109)</f>
        <v>4.3795620437956206E-2</v>
      </c>
      <c r="H93" s="65">
        <v>39</v>
      </c>
      <c r="I93" s="9">
        <f>IF(H109=0, "-", H93/H109)</f>
        <v>6.2003179650238473E-2</v>
      </c>
      <c r="J93" s="8">
        <f t="shared" si="8"/>
        <v>-0.2857142857142857</v>
      </c>
      <c r="K93" s="9">
        <f t="shared" si="9"/>
        <v>7.6923076923076927E-2</v>
      </c>
    </row>
    <row r="94" spans="1:11" x14ac:dyDescent="0.25">
      <c r="A94" s="7" t="s">
        <v>226</v>
      </c>
      <c r="B94" s="65">
        <v>0</v>
      </c>
      <c r="C94" s="34">
        <f>IF(B109=0, "-", B94/B109)</f>
        <v>0</v>
      </c>
      <c r="D94" s="65">
        <v>2</v>
      </c>
      <c r="E94" s="9">
        <f>IF(D109=0, "-", D94/D109)</f>
        <v>1.834862385321101E-2</v>
      </c>
      <c r="F94" s="81">
        <v>6</v>
      </c>
      <c r="G94" s="34">
        <f>IF(F109=0, "-", F94/F109)</f>
        <v>6.2565172054223151E-3</v>
      </c>
      <c r="H94" s="65">
        <v>16</v>
      </c>
      <c r="I94" s="9">
        <f>IF(H109=0, "-", H94/H109)</f>
        <v>2.5437201907790145E-2</v>
      </c>
      <c r="J94" s="8">
        <f t="shared" si="8"/>
        <v>-1</v>
      </c>
      <c r="K94" s="9">
        <f t="shared" si="9"/>
        <v>-0.625</v>
      </c>
    </row>
    <row r="95" spans="1:11" x14ac:dyDescent="0.25">
      <c r="A95" s="7" t="s">
        <v>227</v>
      </c>
      <c r="B95" s="65">
        <v>0</v>
      </c>
      <c r="C95" s="34">
        <f>IF(B109=0, "-", B95/B109)</f>
        <v>0</v>
      </c>
      <c r="D95" s="65">
        <v>2</v>
      </c>
      <c r="E95" s="9">
        <f>IF(D109=0, "-", D95/D109)</f>
        <v>1.834862385321101E-2</v>
      </c>
      <c r="F95" s="81">
        <v>4</v>
      </c>
      <c r="G95" s="34">
        <f>IF(F109=0, "-", F95/F109)</f>
        <v>4.1710114702815434E-3</v>
      </c>
      <c r="H95" s="65">
        <v>10</v>
      </c>
      <c r="I95" s="9">
        <f>IF(H109=0, "-", H95/H109)</f>
        <v>1.5898251192368838E-2</v>
      </c>
      <c r="J95" s="8">
        <f t="shared" si="8"/>
        <v>-1</v>
      </c>
      <c r="K95" s="9">
        <f t="shared" si="9"/>
        <v>-0.6</v>
      </c>
    </row>
    <row r="96" spans="1:11" x14ac:dyDescent="0.25">
      <c r="A96" s="7" t="s">
        <v>228</v>
      </c>
      <c r="B96" s="65">
        <v>0</v>
      </c>
      <c r="C96" s="34">
        <f>IF(B109=0, "-", B96/B109)</f>
        <v>0</v>
      </c>
      <c r="D96" s="65">
        <v>0</v>
      </c>
      <c r="E96" s="9">
        <f>IF(D109=0, "-", D96/D109)</f>
        <v>0</v>
      </c>
      <c r="F96" s="81">
        <v>0</v>
      </c>
      <c r="G96" s="34">
        <f>IF(F109=0, "-", F96/F109)</f>
        <v>0</v>
      </c>
      <c r="H96" s="65">
        <v>1</v>
      </c>
      <c r="I96" s="9">
        <f>IF(H109=0, "-", H96/H109)</f>
        <v>1.589825119236884E-3</v>
      </c>
      <c r="J96" s="8" t="str">
        <f t="shared" si="8"/>
        <v>-</v>
      </c>
      <c r="K96" s="9">
        <f t="shared" si="9"/>
        <v>-1</v>
      </c>
    </row>
    <row r="97" spans="1:11" x14ac:dyDescent="0.25">
      <c r="A97" s="7" t="s">
        <v>229</v>
      </c>
      <c r="B97" s="65">
        <v>1</v>
      </c>
      <c r="C97" s="34">
        <f>IF(B109=0, "-", B97/B109)</f>
        <v>1.098901098901099E-2</v>
      </c>
      <c r="D97" s="65">
        <v>0</v>
      </c>
      <c r="E97" s="9">
        <f>IF(D109=0, "-", D97/D109)</f>
        <v>0</v>
      </c>
      <c r="F97" s="81">
        <v>25</v>
      </c>
      <c r="G97" s="34">
        <f>IF(F109=0, "-", F97/F109)</f>
        <v>2.6068821689259645E-2</v>
      </c>
      <c r="H97" s="65">
        <v>0</v>
      </c>
      <c r="I97" s="9">
        <f>IF(H109=0, "-", H97/H109)</f>
        <v>0</v>
      </c>
      <c r="J97" s="8" t="str">
        <f t="shared" si="8"/>
        <v>-</v>
      </c>
      <c r="K97" s="9" t="str">
        <f t="shared" si="9"/>
        <v>-</v>
      </c>
    </row>
    <row r="98" spans="1:11" x14ac:dyDescent="0.25">
      <c r="A98" s="7" t="s">
        <v>230</v>
      </c>
      <c r="B98" s="65">
        <v>0</v>
      </c>
      <c r="C98" s="34">
        <f>IF(B109=0, "-", B98/B109)</f>
        <v>0</v>
      </c>
      <c r="D98" s="65">
        <v>0</v>
      </c>
      <c r="E98" s="9">
        <f>IF(D109=0, "-", D98/D109)</f>
        <v>0</v>
      </c>
      <c r="F98" s="81">
        <v>4</v>
      </c>
      <c r="G98" s="34">
        <f>IF(F109=0, "-", F98/F109)</f>
        <v>4.1710114702815434E-3</v>
      </c>
      <c r="H98" s="65">
        <v>1</v>
      </c>
      <c r="I98" s="9">
        <f>IF(H109=0, "-", H98/H109)</f>
        <v>1.589825119236884E-3</v>
      </c>
      <c r="J98" s="8" t="str">
        <f t="shared" si="8"/>
        <v>-</v>
      </c>
      <c r="K98" s="9">
        <f t="shared" si="9"/>
        <v>3</v>
      </c>
    </row>
    <row r="99" spans="1:11" x14ac:dyDescent="0.25">
      <c r="A99" s="7" t="s">
        <v>231</v>
      </c>
      <c r="B99" s="65">
        <v>0</v>
      </c>
      <c r="C99" s="34">
        <f>IF(B109=0, "-", B99/B109)</f>
        <v>0</v>
      </c>
      <c r="D99" s="65">
        <v>1</v>
      </c>
      <c r="E99" s="9">
        <f>IF(D109=0, "-", D99/D109)</f>
        <v>9.1743119266055051E-3</v>
      </c>
      <c r="F99" s="81">
        <v>23</v>
      </c>
      <c r="G99" s="34">
        <f>IF(F109=0, "-", F99/F109)</f>
        <v>2.3983315954118872E-2</v>
      </c>
      <c r="H99" s="65">
        <v>16</v>
      </c>
      <c r="I99" s="9">
        <f>IF(H109=0, "-", H99/H109)</f>
        <v>2.5437201907790145E-2</v>
      </c>
      <c r="J99" s="8">
        <f t="shared" si="8"/>
        <v>-1</v>
      </c>
      <c r="K99" s="9">
        <f t="shared" si="9"/>
        <v>0.4375</v>
      </c>
    </row>
    <row r="100" spans="1:11" x14ac:dyDescent="0.25">
      <c r="A100" s="7" t="s">
        <v>232</v>
      </c>
      <c r="B100" s="65">
        <v>0</v>
      </c>
      <c r="C100" s="34">
        <f>IF(B109=0, "-", B100/B109)</f>
        <v>0</v>
      </c>
      <c r="D100" s="65">
        <v>5</v>
      </c>
      <c r="E100" s="9">
        <f>IF(D109=0, "-", D100/D109)</f>
        <v>4.5871559633027525E-2</v>
      </c>
      <c r="F100" s="81">
        <v>31</v>
      </c>
      <c r="G100" s="34">
        <f>IF(F109=0, "-", F100/F109)</f>
        <v>3.2325338894681963E-2</v>
      </c>
      <c r="H100" s="65">
        <v>32</v>
      </c>
      <c r="I100" s="9">
        <f>IF(H109=0, "-", H100/H109)</f>
        <v>5.0874403815580289E-2</v>
      </c>
      <c r="J100" s="8">
        <f t="shared" si="8"/>
        <v>-1</v>
      </c>
      <c r="K100" s="9">
        <f t="shared" si="9"/>
        <v>-3.125E-2</v>
      </c>
    </row>
    <row r="101" spans="1:11" x14ac:dyDescent="0.25">
      <c r="A101" s="7" t="s">
        <v>233</v>
      </c>
      <c r="B101" s="65">
        <v>1</v>
      </c>
      <c r="C101" s="34">
        <f>IF(B109=0, "-", B101/B109)</f>
        <v>1.098901098901099E-2</v>
      </c>
      <c r="D101" s="65">
        <v>0</v>
      </c>
      <c r="E101" s="9">
        <f>IF(D109=0, "-", D101/D109)</f>
        <v>0</v>
      </c>
      <c r="F101" s="81">
        <v>9</v>
      </c>
      <c r="G101" s="34">
        <f>IF(F109=0, "-", F101/F109)</f>
        <v>9.384775808133473E-3</v>
      </c>
      <c r="H101" s="65">
        <v>7</v>
      </c>
      <c r="I101" s="9">
        <f>IF(H109=0, "-", H101/H109)</f>
        <v>1.1128775834658187E-2</v>
      </c>
      <c r="J101" s="8" t="str">
        <f t="shared" si="8"/>
        <v>-</v>
      </c>
      <c r="K101" s="9">
        <f t="shared" si="9"/>
        <v>0.2857142857142857</v>
      </c>
    </row>
    <row r="102" spans="1:11" x14ac:dyDescent="0.25">
      <c r="A102" s="7" t="s">
        <v>234</v>
      </c>
      <c r="B102" s="65">
        <v>0</v>
      </c>
      <c r="C102" s="34">
        <f>IF(B109=0, "-", B102/B109)</f>
        <v>0</v>
      </c>
      <c r="D102" s="65">
        <v>1</v>
      </c>
      <c r="E102" s="9">
        <f>IF(D109=0, "-", D102/D109)</f>
        <v>9.1743119266055051E-3</v>
      </c>
      <c r="F102" s="81">
        <v>3</v>
      </c>
      <c r="G102" s="34">
        <f>IF(F109=0, "-", F102/F109)</f>
        <v>3.1282586027111575E-3</v>
      </c>
      <c r="H102" s="65">
        <v>3</v>
      </c>
      <c r="I102" s="9">
        <f>IF(H109=0, "-", H102/H109)</f>
        <v>4.7694753577106515E-3</v>
      </c>
      <c r="J102" s="8">
        <f t="shared" si="8"/>
        <v>-1</v>
      </c>
      <c r="K102" s="9">
        <f t="shared" si="9"/>
        <v>0</v>
      </c>
    </row>
    <row r="103" spans="1:11" x14ac:dyDescent="0.25">
      <c r="A103" s="7" t="s">
        <v>235</v>
      </c>
      <c r="B103" s="65">
        <v>10</v>
      </c>
      <c r="C103" s="34">
        <f>IF(B109=0, "-", B103/B109)</f>
        <v>0.10989010989010989</v>
      </c>
      <c r="D103" s="65">
        <v>3</v>
      </c>
      <c r="E103" s="9">
        <f>IF(D109=0, "-", D103/D109)</f>
        <v>2.7522935779816515E-2</v>
      </c>
      <c r="F103" s="81">
        <v>73</v>
      </c>
      <c r="G103" s="34">
        <f>IF(F109=0, "-", F103/F109)</f>
        <v>7.6120959332638169E-2</v>
      </c>
      <c r="H103" s="65">
        <v>38</v>
      </c>
      <c r="I103" s="9">
        <f>IF(H109=0, "-", H103/H109)</f>
        <v>6.0413354531001592E-2</v>
      </c>
      <c r="J103" s="8">
        <f t="shared" si="8"/>
        <v>2.3333333333333335</v>
      </c>
      <c r="K103" s="9">
        <f t="shared" si="9"/>
        <v>0.92105263157894735</v>
      </c>
    </row>
    <row r="104" spans="1:11" x14ac:dyDescent="0.25">
      <c r="A104" s="7" t="s">
        <v>236</v>
      </c>
      <c r="B104" s="65">
        <v>65</v>
      </c>
      <c r="C104" s="34">
        <f>IF(B109=0, "-", B104/B109)</f>
        <v>0.7142857142857143</v>
      </c>
      <c r="D104" s="65">
        <v>85</v>
      </c>
      <c r="E104" s="9">
        <f>IF(D109=0, "-", D104/D109)</f>
        <v>0.77981651376146788</v>
      </c>
      <c r="F104" s="81">
        <v>687</v>
      </c>
      <c r="G104" s="34">
        <f>IF(F109=0, "-", F104/F109)</f>
        <v>0.71637122002085507</v>
      </c>
      <c r="H104" s="65">
        <v>421</v>
      </c>
      <c r="I104" s="9">
        <f>IF(H109=0, "-", H104/H109)</f>
        <v>0.66931637519872811</v>
      </c>
      <c r="J104" s="8">
        <f t="shared" si="8"/>
        <v>-0.23529411764705882</v>
      </c>
      <c r="K104" s="9">
        <f t="shared" si="9"/>
        <v>0.63182897862232779</v>
      </c>
    </row>
    <row r="105" spans="1:11" x14ac:dyDescent="0.25">
      <c r="A105" s="7" t="s">
        <v>237</v>
      </c>
      <c r="B105" s="65">
        <v>4</v>
      </c>
      <c r="C105" s="34">
        <f>IF(B109=0, "-", B105/B109)</f>
        <v>4.3956043956043959E-2</v>
      </c>
      <c r="D105" s="65">
        <v>1</v>
      </c>
      <c r="E105" s="9">
        <f>IF(D109=0, "-", D105/D109)</f>
        <v>9.1743119266055051E-3</v>
      </c>
      <c r="F105" s="81">
        <v>15</v>
      </c>
      <c r="G105" s="34">
        <f>IF(F109=0, "-", F105/F109)</f>
        <v>1.5641293013555789E-2</v>
      </c>
      <c r="H105" s="65">
        <v>15</v>
      </c>
      <c r="I105" s="9">
        <f>IF(H109=0, "-", H105/H109)</f>
        <v>2.3847376788553261E-2</v>
      </c>
      <c r="J105" s="8">
        <f t="shared" si="8"/>
        <v>3</v>
      </c>
      <c r="K105" s="9">
        <f t="shared" si="9"/>
        <v>0</v>
      </c>
    </row>
    <row r="106" spans="1:11" x14ac:dyDescent="0.25">
      <c r="A106" s="7" t="s">
        <v>238</v>
      </c>
      <c r="B106" s="65">
        <v>0</v>
      </c>
      <c r="C106" s="34">
        <f>IF(B109=0, "-", B106/B109)</f>
        <v>0</v>
      </c>
      <c r="D106" s="65">
        <v>0</v>
      </c>
      <c r="E106" s="9">
        <f>IF(D109=0, "-", D106/D109)</f>
        <v>0</v>
      </c>
      <c r="F106" s="81">
        <v>1</v>
      </c>
      <c r="G106" s="34">
        <f>IF(F109=0, "-", F106/F109)</f>
        <v>1.0427528675703858E-3</v>
      </c>
      <c r="H106" s="65">
        <v>4</v>
      </c>
      <c r="I106" s="9">
        <f>IF(H109=0, "-", H106/H109)</f>
        <v>6.3593004769475362E-3</v>
      </c>
      <c r="J106" s="8" t="str">
        <f t="shared" si="8"/>
        <v>-</v>
      </c>
      <c r="K106" s="9">
        <f t="shared" si="9"/>
        <v>-0.75</v>
      </c>
    </row>
    <row r="107" spans="1:11" x14ac:dyDescent="0.25">
      <c r="A107" s="7" t="s">
        <v>239</v>
      </c>
      <c r="B107" s="65">
        <v>0</v>
      </c>
      <c r="C107" s="34">
        <f>IF(B109=0, "-", B107/B109)</f>
        <v>0</v>
      </c>
      <c r="D107" s="65">
        <v>0</v>
      </c>
      <c r="E107" s="9">
        <f>IF(D109=0, "-", D107/D109)</f>
        <v>0</v>
      </c>
      <c r="F107" s="81">
        <v>4</v>
      </c>
      <c r="G107" s="34">
        <f>IF(F109=0, "-", F107/F109)</f>
        <v>4.1710114702815434E-3</v>
      </c>
      <c r="H107" s="65">
        <v>4</v>
      </c>
      <c r="I107" s="9">
        <f>IF(H109=0, "-", H107/H109)</f>
        <v>6.3593004769475362E-3</v>
      </c>
      <c r="J107" s="8" t="str">
        <f t="shared" si="8"/>
        <v>-</v>
      </c>
      <c r="K107" s="9">
        <f t="shared" si="9"/>
        <v>0</v>
      </c>
    </row>
    <row r="108" spans="1:11" x14ac:dyDescent="0.25">
      <c r="A108" s="2"/>
      <c r="B108" s="68"/>
      <c r="C108" s="33"/>
      <c r="D108" s="68"/>
      <c r="E108" s="6"/>
      <c r="F108" s="82"/>
      <c r="G108" s="33"/>
      <c r="H108" s="68"/>
      <c r="I108" s="6"/>
      <c r="J108" s="5"/>
      <c r="K108" s="6"/>
    </row>
    <row r="109" spans="1:11" s="43" customFormat="1" ht="13" x14ac:dyDescent="0.3">
      <c r="A109" s="162" t="s">
        <v>509</v>
      </c>
      <c r="B109" s="71">
        <f>SUM(B90:B108)</f>
        <v>91</v>
      </c>
      <c r="C109" s="40">
        <f>B109/1806</f>
        <v>5.0387596899224806E-2</v>
      </c>
      <c r="D109" s="71">
        <f>SUM(D90:D108)</f>
        <v>109</v>
      </c>
      <c r="E109" s="41">
        <f>D109/1498</f>
        <v>7.2763684913217622E-2</v>
      </c>
      <c r="F109" s="77">
        <f>SUM(F90:F108)</f>
        <v>959</v>
      </c>
      <c r="G109" s="42">
        <f>F109/14011</f>
        <v>6.8446220826493473E-2</v>
      </c>
      <c r="H109" s="71">
        <f>SUM(H90:H108)</f>
        <v>629</v>
      </c>
      <c r="I109" s="41">
        <f>H109/12228</f>
        <v>5.1439319594373568E-2</v>
      </c>
      <c r="J109" s="37">
        <f>IF(D109=0, "-", IF((B109-D109)/D109&lt;10, (B109-D109)/D109, "&gt;999%"))</f>
        <v>-0.16513761467889909</v>
      </c>
      <c r="K109" s="38">
        <f>IF(H109=0, "-", IF((F109-H109)/H109&lt;10, (F109-H109)/H109, "&gt;999%"))</f>
        <v>0.5246422893481717</v>
      </c>
    </row>
    <row r="110" spans="1:11" x14ac:dyDescent="0.25">
      <c r="B110" s="83"/>
      <c r="D110" s="83"/>
      <c r="F110" s="83"/>
      <c r="H110" s="83"/>
    </row>
    <row r="111" spans="1:11" s="43" customFormat="1" ht="13" x14ac:dyDescent="0.3">
      <c r="A111" s="162" t="s">
        <v>508</v>
      </c>
      <c r="B111" s="71">
        <v>131</v>
      </c>
      <c r="C111" s="40">
        <f>B111/1806</f>
        <v>7.2535991140642297E-2</v>
      </c>
      <c r="D111" s="71">
        <v>114</v>
      </c>
      <c r="E111" s="41">
        <f>D111/1498</f>
        <v>7.6101468624833107E-2</v>
      </c>
      <c r="F111" s="77">
        <v>1139</v>
      </c>
      <c r="G111" s="42">
        <f>F111/14011</f>
        <v>8.1293269573906216E-2</v>
      </c>
      <c r="H111" s="71">
        <v>790</v>
      </c>
      <c r="I111" s="41">
        <f>H111/12228</f>
        <v>6.4605822701995413E-2</v>
      </c>
      <c r="J111" s="37">
        <f>IF(D111=0, "-", IF((B111-D111)/D111&lt;10, (B111-D111)/D111, "&gt;999%"))</f>
        <v>0.14912280701754385</v>
      </c>
      <c r="K111" s="38">
        <f>IF(H111=0, "-", IF((F111-H111)/H111&lt;10, (F111-H111)/H111, "&gt;999%"))</f>
        <v>0.4417721518987342</v>
      </c>
    </row>
    <row r="112" spans="1:11" x14ac:dyDescent="0.25">
      <c r="B112" s="83"/>
      <c r="D112" s="83"/>
      <c r="F112" s="83"/>
      <c r="H112" s="83"/>
    </row>
    <row r="113" spans="1:11" ht="15.5" x14ac:dyDescent="0.35">
      <c r="A113" s="164" t="s">
        <v>97</v>
      </c>
      <c r="B113" s="196" t="s">
        <v>1</v>
      </c>
      <c r="C113" s="200"/>
      <c r="D113" s="200"/>
      <c r="E113" s="197"/>
      <c r="F113" s="196" t="s">
        <v>14</v>
      </c>
      <c r="G113" s="200"/>
      <c r="H113" s="200"/>
      <c r="I113" s="197"/>
      <c r="J113" s="196" t="s">
        <v>15</v>
      </c>
      <c r="K113" s="197"/>
    </row>
    <row r="114" spans="1:11" ht="13" x14ac:dyDescent="0.3">
      <c r="A114" s="22"/>
      <c r="B114" s="196">
        <f>VALUE(RIGHT($B$2, 4))</f>
        <v>2023</v>
      </c>
      <c r="C114" s="197"/>
      <c r="D114" s="196">
        <f>B114-1</f>
        <v>2022</v>
      </c>
      <c r="E114" s="204"/>
      <c r="F114" s="196">
        <f>B114</f>
        <v>2023</v>
      </c>
      <c r="G114" s="204"/>
      <c r="H114" s="196">
        <f>D114</f>
        <v>2022</v>
      </c>
      <c r="I114" s="204"/>
      <c r="J114" s="140" t="s">
        <v>4</v>
      </c>
      <c r="K114" s="141" t="s">
        <v>2</v>
      </c>
    </row>
    <row r="115" spans="1:11" ht="13" x14ac:dyDescent="0.3">
      <c r="A115" s="163" t="s">
        <v>122</v>
      </c>
      <c r="B115" s="61" t="s">
        <v>12</v>
      </c>
      <c r="C115" s="62" t="s">
        <v>13</v>
      </c>
      <c r="D115" s="61" t="s">
        <v>12</v>
      </c>
      <c r="E115" s="63" t="s">
        <v>13</v>
      </c>
      <c r="F115" s="62" t="s">
        <v>12</v>
      </c>
      <c r="G115" s="62" t="s">
        <v>13</v>
      </c>
      <c r="H115" s="61" t="s">
        <v>12</v>
      </c>
      <c r="I115" s="63" t="s">
        <v>13</v>
      </c>
      <c r="J115" s="61"/>
      <c r="K115" s="63"/>
    </row>
    <row r="116" spans="1:11" x14ac:dyDescent="0.25">
      <c r="A116" s="7" t="s">
        <v>240</v>
      </c>
      <c r="B116" s="65">
        <v>0</v>
      </c>
      <c r="C116" s="34">
        <f>IF(B120=0, "-", B116/B120)</f>
        <v>0</v>
      </c>
      <c r="D116" s="65">
        <v>0</v>
      </c>
      <c r="E116" s="9">
        <f>IF(D120=0, "-", D116/D120)</f>
        <v>0</v>
      </c>
      <c r="F116" s="81">
        <v>1</v>
      </c>
      <c r="G116" s="34">
        <f>IF(F120=0, "-", F116/F120)</f>
        <v>3.2258064516129031E-2</v>
      </c>
      <c r="H116" s="65">
        <v>0</v>
      </c>
      <c r="I116" s="9">
        <f>IF(H120=0, "-", H116/H120)</f>
        <v>0</v>
      </c>
      <c r="J116" s="8" t="str">
        <f>IF(D116=0, "-", IF((B116-D116)/D116&lt;10, (B116-D116)/D116, "&gt;999%"))</f>
        <v>-</v>
      </c>
      <c r="K116" s="9" t="str">
        <f>IF(H116=0, "-", IF((F116-H116)/H116&lt;10, (F116-H116)/H116, "&gt;999%"))</f>
        <v>-</v>
      </c>
    </row>
    <row r="117" spans="1:11" x14ac:dyDescent="0.25">
      <c r="A117" s="7" t="s">
        <v>241</v>
      </c>
      <c r="B117" s="65">
        <v>0</v>
      </c>
      <c r="C117" s="34">
        <f>IF(B120=0, "-", B117/B120)</f>
        <v>0</v>
      </c>
      <c r="D117" s="65">
        <v>2</v>
      </c>
      <c r="E117" s="9">
        <f>IF(D120=0, "-", D117/D120)</f>
        <v>0.4</v>
      </c>
      <c r="F117" s="81">
        <v>26</v>
      </c>
      <c r="G117" s="34">
        <f>IF(F120=0, "-", F117/F120)</f>
        <v>0.83870967741935487</v>
      </c>
      <c r="H117" s="65">
        <v>45</v>
      </c>
      <c r="I117" s="9">
        <f>IF(H120=0, "-", H117/H120)</f>
        <v>0.63380281690140849</v>
      </c>
      <c r="J117" s="8">
        <f>IF(D117=0, "-", IF((B117-D117)/D117&lt;10, (B117-D117)/D117, "&gt;999%"))</f>
        <v>-1</v>
      </c>
      <c r="K117" s="9">
        <f>IF(H117=0, "-", IF((F117-H117)/H117&lt;10, (F117-H117)/H117, "&gt;999%"))</f>
        <v>-0.42222222222222222</v>
      </c>
    </row>
    <row r="118" spans="1:11" x14ac:dyDescent="0.25">
      <c r="A118" s="7" t="s">
        <v>242</v>
      </c>
      <c r="B118" s="65">
        <v>2</v>
      </c>
      <c r="C118" s="34">
        <f>IF(B120=0, "-", B118/B120)</f>
        <v>1</v>
      </c>
      <c r="D118" s="65">
        <v>3</v>
      </c>
      <c r="E118" s="9">
        <f>IF(D120=0, "-", D118/D120)</f>
        <v>0.6</v>
      </c>
      <c r="F118" s="81">
        <v>4</v>
      </c>
      <c r="G118" s="34">
        <f>IF(F120=0, "-", F118/F120)</f>
        <v>0.12903225806451613</v>
      </c>
      <c r="H118" s="65">
        <v>26</v>
      </c>
      <c r="I118" s="9">
        <f>IF(H120=0, "-", H118/H120)</f>
        <v>0.36619718309859156</v>
      </c>
      <c r="J118" s="8">
        <f>IF(D118=0, "-", IF((B118-D118)/D118&lt;10, (B118-D118)/D118, "&gt;999%"))</f>
        <v>-0.33333333333333331</v>
      </c>
      <c r="K118" s="9">
        <f>IF(H118=0, "-", IF((F118-H118)/H118&lt;10, (F118-H118)/H118, "&gt;999%"))</f>
        <v>-0.84615384615384615</v>
      </c>
    </row>
    <row r="119" spans="1:11" x14ac:dyDescent="0.25">
      <c r="A119" s="2"/>
      <c r="B119" s="68"/>
      <c r="C119" s="33"/>
      <c r="D119" s="68"/>
      <c r="E119" s="6"/>
      <c r="F119" s="82"/>
      <c r="G119" s="33"/>
      <c r="H119" s="68"/>
      <c r="I119" s="6"/>
      <c r="J119" s="5"/>
      <c r="K119" s="6"/>
    </row>
    <row r="120" spans="1:11" s="43" customFormat="1" ht="13" x14ac:dyDescent="0.3">
      <c r="A120" s="162" t="s">
        <v>507</v>
      </c>
      <c r="B120" s="71">
        <f>SUM(B116:B119)</f>
        <v>2</v>
      </c>
      <c r="C120" s="40">
        <f>B120/1806</f>
        <v>1.1074197120708748E-3</v>
      </c>
      <c r="D120" s="71">
        <f>SUM(D116:D119)</f>
        <v>5</v>
      </c>
      <c r="E120" s="41">
        <f>D120/1498</f>
        <v>3.3377837116154874E-3</v>
      </c>
      <c r="F120" s="77">
        <f>SUM(F116:F119)</f>
        <v>31</v>
      </c>
      <c r="G120" s="42">
        <f>F120/14011</f>
        <v>2.2125472842766396E-3</v>
      </c>
      <c r="H120" s="71">
        <f>SUM(H116:H119)</f>
        <v>71</v>
      </c>
      <c r="I120" s="41">
        <f>H120/12228</f>
        <v>5.8063460909388289E-3</v>
      </c>
      <c r="J120" s="37">
        <f>IF(D120=0, "-", IF((B120-D120)/D120&lt;10, (B120-D120)/D120, "&gt;999%"))</f>
        <v>-0.6</v>
      </c>
      <c r="K120" s="38">
        <f>IF(H120=0, "-", IF((F120-H120)/H120&lt;10, (F120-H120)/H120, "&gt;999%"))</f>
        <v>-0.56338028169014087</v>
      </c>
    </row>
    <row r="121" spans="1:11" x14ac:dyDescent="0.25">
      <c r="B121" s="83"/>
      <c r="D121" s="83"/>
      <c r="F121" s="83"/>
      <c r="H121" s="83"/>
    </row>
    <row r="122" spans="1:11" ht="13" x14ac:dyDescent="0.3">
      <c r="A122" s="163" t="s">
        <v>123</v>
      </c>
      <c r="B122" s="61" t="s">
        <v>12</v>
      </c>
      <c r="C122" s="62" t="s">
        <v>13</v>
      </c>
      <c r="D122" s="61" t="s">
        <v>12</v>
      </c>
      <c r="E122" s="63" t="s">
        <v>13</v>
      </c>
      <c r="F122" s="62" t="s">
        <v>12</v>
      </c>
      <c r="G122" s="62" t="s">
        <v>13</v>
      </c>
      <c r="H122" s="61" t="s">
        <v>12</v>
      </c>
      <c r="I122" s="63" t="s">
        <v>13</v>
      </c>
      <c r="J122" s="61"/>
      <c r="K122" s="63"/>
    </row>
    <row r="123" spans="1:11" x14ac:dyDescent="0.25">
      <c r="A123" s="7" t="s">
        <v>243</v>
      </c>
      <c r="B123" s="65">
        <v>0</v>
      </c>
      <c r="C123" s="34">
        <f>IF(B133=0, "-", B123/B133)</f>
        <v>0</v>
      </c>
      <c r="D123" s="65">
        <v>0</v>
      </c>
      <c r="E123" s="9" t="str">
        <f>IF(D133=0, "-", D123/D133)</f>
        <v>-</v>
      </c>
      <c r="F123" s="81">
        <v>3</v>
      </c>
      <c r="G123" s="34">
        <f>IF(F133=0, "-", F123/F133)</f>
        <v>6.9767441860465115E-2</v>
      </c>
      <c r="H123" s="65">
        <v>1</v>
      </c>
      <c r="I123" s="9">
        <f>IF(H133=0, "-", H123/H133)</f>
        <v>4.7619047619047616E-2</v>
      </c>
      <c r="J123" s="8" t="str">
        <f t="shared" ref="J123:J131" si="10">IF(D123=0, "-", IF((B123-D123)/D123&lt;10, (B123-D123)/D123, "&gt;999%"))</f>
        <v>-</v>
      </c>
      <c r="K123" s="9">
        <f t="shared" ref="K123:K131" si="11">IF(H123=0, "-", IF((F123-H123)/H123&lt;10, (F123-H123)/H123, "&gt;999%"))</f>
        <v>2</v>
      </c>
    </row>
    <row r="124" spans="1:11" x14ac:dyDescent="0.25">
      <c r="A124" s="7" t="s">
        <v>244</v>
      </c>
      <c r="B124" s="65">
        <v>0</v>
      </c>
      <c r="C124" s="34">
        <f>IF(B133=0, "-", B124/B133)</f>
        <v>0</v>
      </c>
      <c r="D124" s="65">
        <v>0</v>
      </c>
      <c r="E124" s="9" t="str">
        <f>IF(D133=0, "-", D124/D133)</f>
        <v>-</v>
      </c>
      <c r="F124" s="81">
        <v>1</v>
      </c>
      <c r="G124" s="34">
        <f>IF(F133=0, "-", F124/F133)</f>
        <v>2.3255813953488372E-2</v>
      </c>
      <c r="H124" s="65">
        <v>0</v>
      </c>
      <c r="I124" s="9">
        <f>IF(H133=0, "-", H124/H133)</f>
        <v>0</v>
      </c>
      <c r="J124" s="8" t="str">
        <f t="shared" si="10"/>
        <v>-</v>
      </c>
      <c r="K124" s="9" t="str">
        <f t="shared" si="11"/>
        <v>-</v>
      </c>
    </row>
    <row r="125" spans="1:11" x14ac:dyDescent="0.25">
      <c r="A125" s="7" t="s">
        <v>245</v>
      </c>
      <c r="B125" s="65">
        <v>1</v>
      </c>
      <c r="C125" s="34">
        <f>IF(B133=0, "-", B125/B133)</f>
        <v>0.14285714285714285</v>
      </c>
      <c r="D125" s="65">
        <v>0</v>
      </c>
      <c r="E125" s="9" t="str">
        <f>IF(D133=0, "-", D125/D133)</f>
        <v>-</v>
      </c>
      <c r="F125" s="81">
        <v>8</v>
      </c>
      <c r="G125" s="34">
        <f>IF(F133=0, "-", F125/F133)</f>
        <v>0.18604651162790697</v>
      </c>
      <c r="H125" s="65">
        <v>0</v>
      </c>
      <c r="I125" s="9">
        <f>IF(H133=0, "-", H125/H133)</f>
        <v>0</v>
      </c>
      <c r="J125" s="8" t="str">
        <f t="shared" si="10"/>
        <v>-</v>
      </c>
      <c r="K125" s="9" t="str">
        <f t="shared" si="11"/>
        <v>-</v>
      </c>
    </row>
    <row r="126" spans="1:11" x14ac:dyDescent="0.25">
      <c r="A126" s="7" t="s">
        <v>246</v>
      </c>
      <c r="B126" s="65">
        <v>0</v>
      </c>
      <c r="C126" s="34">
        <f>IF(B133=0, "-", B126/B133)</f>
        <v>0</v>
      </c>
      <c r="D126" s="65">
        <v>0</v>
      </c>
      <c r="E126" s="9" t="str">
        <f>IF(D133=0, "-", D126/D133)</f>
        <v>-</v>
      </c>
      <c r="F126" s="81">
        <v>1</v>
      </c>
      <c r="G126" s="34">
        <f>IF(F133=0, "-", F126/F133)</f>
        <v>2.3255813953488372E-2</v>
      </c>
      <c r="H126" s="65">
        <v>3</v>
      </c>
      <c r="I126" s="9">
        <f>IF(H133=0, "-", H126/H133)</f>
        <v>0.14285714285714285</v>
      </c>
      <c r="J126" s="8" t="str">
        <f t="shared" si="10"/>
        <v>-</v>
      </c>
      <c r="K126" s="9">
        <f t="shared" si="11"/>
        <v>-0.66666666666666663</v>
      </c>
    </row>
    <row r="127" spans="1:11" x14ac:dyDescent="0.25">
      <c r="A127" s="7" t="s">
        <v>247</v>
      </c>
      <c r="B127" s="65">
        <v>0</v>
      </c>
      <c r="C127" s="34">
        <f>IF(B133=0, "-", B127/B133)</f>
        <v>0</v>
      </c>
      <c r="D127" s="65">
        <v>0</v>
      </c>
      <c r="E127" s="9" t="str">
        <f>IF(D133=0, "-", D127/D133)</f>
        <v>-</v>
      </c>
      <c r="F127" s="81">
        <v>1</v>
      </c>
      <c r="G127" s="34">
        <f>IF(F133=0, "-", F127/F133)</f>
        <v>2.3255813953488372E-2</v>
      </c>
      <c r="H127" s="65">
        <v>1</v>
      </c>
      <c r="I127" s="9">
        <f>IF(H133=0, "-", H127/H133)</f>
        <v>4.7619047619047616E-2</v>
      </c>
      <c r="J127" s="8" t="str">
        <f t="shared" si="10"/>
        <v>-</v>
      </c>
      <c r="K127" s="9">
        <f t="shared" si="11"/>
        <v>0</v>
      </c>
    </row>
    <row r="128" spans="1:11" x14ac:dyDescent="0.25">
      <c r="A128" s="7" t="s">
        <v>248</v>
      </c>
      <c r="B128" s="65">
        <v>0</v>
      </c>
      <c r="C128" s="34">
        <f>IF(B133=0, "-", B128/B133)</f>
        <v>0</v>
      </c>
      <c r="D128" s="65">
        <v>0</v>
      </c>
      <c r="E128" s="9" t="str">
        <f>IF(D133=0, "-", D128/D133)</f>
        <v>-</v>
      </c>
      <c r="F128" s="81">
        <v>1</v>
      </c>
      <c r="G128" s="34">
        <f>IF(F133=0, "-", F128/F133)</f>
        <v>2.3255813953488372E-2</v>
      </c>
      <c r="H128" s="65">
        <v>1</v>
      </c>
      <c r="I128" s="9">
        <f>IF(H133=0, "-", H128/H133)</f>
        <v>4.7619047619047616E-2</v>
      </c>
      <c r="J128" s="8" t="str">
        <f t="shared" si="10"/>
        <v>-</v>
      </c>
      <c r="K128" s="9">
        <f t="shared" si="11"/>
        <v>0</v>
      </c>
    </row>
    <row r="129" spans="1:11" x14ac:dyDescent="0.25">
      <c r="A129" s="7" t="s">
        <v>249</v>
      </c>
      <c r="B129" s="65">
        <v>1</v>
      </c>
      <c r="C129" s="34">
        <f>IF(B133=0, "-", B129/B133)</f>
        <v>0.14285714285714285</v>
      </c>
      <c r="D129" s="65">
        <v>0</v>
      </c>
      <c r="E129" s="9" t="str">
        <f>IF(D133=0, "-", D129/D133)</f>
        <v>-</v>
      </c>
      <c r="F129" s="81">
        <v>7</v>
      </c>
      <c r="G129" s="34">
        <f>IF(F133=0, "-", F129/F133)</f>
        <v>0.16279069767441862</v>
      </c>
      <c r="H129" s="65">
        <v>6</v>
      </c>
      <c r="I129" s="9">
        <f>IF(H133=0, "-", H129/H133)</f>
        <v>0.2857142857142857</v>
      </c>
      <c r="J129" s="8" t="str">
        <f t="shared" si="10"/>
        <v>-</v>
      </c>
      <c r="K129" s="9">
        <f t="shared" si="11"/>
        <v>0.16666666666666666</v>
      </c>
    </row>
    <row r="130" spans="1:11" x14ac:dyDescent="0.25">
      <c r="A130" s="7" t="s">
        <v>250</v>
      </c>
      <c r="B130" s="65">
        <v>4</v>
      </c>
      <c r="C130" s="34">
        <f>IF(B133=0, "-", B130/B133)</f>
        <v>0.5714285714285714</v>
      </c>
      <c r="D130" s="65">
        <v>0</v>
      </c>
      <c r="E130" s="9" t="str">
        <f>IF(D133=0, "-", D130/D133)</f>
        <v>-</v>
      </c>
      <c r="F130" s="81">
        <v>10</v>
      </c>
      <c r="G130" s="34">
        <f>IF(F133=0, "-", F130/F133)</f>
        <v>0.23255813953488372</v>
      </c>
      <c r="H130" s="65">
        <v>0</v>
      </c>
      <c r="I130" s="9">
        <f>IF(H133=0, "-", H130/H133)</f>
        <v>0</v>
      </c>
      <c r="J130" s="8" t="str">
        <f t="shared" si="10"/>
        <v>-</v>
      </c>
      <c r="K130" s="9" t="str">
        <f t="shared" si="11"/>
        <v>-</v>
      </c>
    </row>
    <row r="131" spans="1:11" x14ac:dyDescent="0.25">
      <c r="A131" s="7" t="s">
        <v>251</v>
      </c>
      <c r="B131" s="65">
        <v>1</v>
      </c>
      <c r="C131" s="34">
        <f>IF(B133=0, "-", B131/B133)</f>
        <v>0.14285714285714285</v>
      </c>
      <c r="D131" s="65">
        <v>0</v>
      </c>
      <c r="E131" s="9" t="str">
        <f>IF(D133=0, "-", D131/D133)</f>
        <v>-</v>
      </c>
      <c r="F131" s="81">
        <v>11</v>
      </c>
      <c r="G131" s="34">
        <f>IF(F133=0, "-", F131/F133)</f>
        <v>0.2558139534883721</v>
      </c>
      <c r="H131" s="65">
        <v>9</v>
      </c>
      <c r="I131" s="9">
        <f>IF(H133=0, "-", H131/H133)</f>
        <v>0.42857142857142855</v>
      </c>
      <c r="J131" s="8" t="str">
        <f t="shared" si="10"/>
        <v>-</v>
      </c>
      <c r="K131" s="9">
        <f t="shared" si="11"/>
        <v>0.22222222222222221</v>
      </c>
    </row>
    <row r="132" spans="1:11" x14ac:dyDescent="0.25">
      <c r="A132" s="2"/>
      <c r="B132" s="68"/>
      <c r="C132" s="33"/>
      <c r="D132" s="68"/>
      <c r="E132" s="6"/>
      <c r="F132" s="82"/>
      <c r="G132" s="33"/>
      <c r="H132" s="68"/>
      <c r="I132" s="6"/>
      <c r="J132" s="5"/>
      <c r="K132" s="6"/>
    </row>
    <row r="133" spans="1:11" s="43" customFormat="1" ht="13" x14ac:dyDescent="0.3">
      <c r="A133" s="162" t="s">
        <v>506</v>
      </c>
      <c r="B133" s="71">
        <f>SUM(B123:B132)</f>
        <v>7</v>
      </c>
      <c r="C133" s="40">
        <f>B133/1806</f>
        <v>3.875968992248062E-3</v>
      </c>
      <c r="D133" s="71">
        <f>SUM(D123:D132)</f>
        <v>0</v>
      </c>
      <c r="E133" s="41">
        <f>D133/1498</f>
        <v>0</v>
      </c>
      <c r="F133" s="77">
        <f>SUM(F123:F132)</f>
        <v>43</v>
      </c>
      <c r="G133" s="42">
        <f>F133/14011</f>
        <v>3.069017200770823E-3</v>
      </c>
      <c r="H133" s="71">
        <f>SUM(H123:H132)</f>
        <v>21</v>
      </c>
      <c r="I133" s="41">
        <f>H133/12228</f>
        <v>1.7173699705593719E-3</v>
      </c>
      <c r="J133" s="37" t="str">
        <f>IF(D133=0, "-", IF((B133-D133)/D133&lt;10, (B133-D133)/D133, "&gt;999%"))</f>
        <v>-</v>
      </c>
      <c r="K133" s="38">
        <f>IF(H133=0, "-", IF((F133-H133)/H133&lt;10, (F133-H133)/H133, "&gt;999%"))</f>
        <v>1.0476190476190477</v>
      </c>
    </row>
    <row r="134" spans="1:11" x14ac:dyDescent="0.25">
      <c r="B134" s="83"/>
      <c r="D134" s="83"/>
      <c r="F134" s="83"/>
      <c r="H134" s="83"/>
    </row>
    <row r="135" spans="1:11" s="43" customFormat="1" ht="13" x14ac:dyDescent="0.3">
      <c r="A135" s="162" t="s">
        <v>505</v>
      </c>
      <c r="B135" s="71">
        <v>9</v>
      </c>
      <c r="C135" s="40">
        <f>B135/1806</f>
        <v>4.9833887043189366E-3</v>
      </c>
      <c r="D135" s="71">
        <v>5</v>
      </c>
      <c r="E135" s="41">
        <f>D135/1498</f>
        <v>3.3377837116154874E-3</v>
      </c>
      <c r="F135" s="77">
        <v>74</v>
      </c>
      <c r="G135" s="42">
        <f>F135/14011</f>
        <v>5.281564485047463E-3</v>
      </c>
      <c r="H135" s="71">
        <v>92</v>
      </c>
      <c r="I135" s="41">
        <f>H135/12228</f>
        <v>7.5237160614982012E-3</v>
      </c>
      <c r="J135" s="37">
        <f>IF(D135=0, "-", IF((B135-D135)/D135&lt;10, (B135-D135)/D135, "&gt;999%"))</f>
        <v>0.8</v>
      </c>
      <c r="K135" s="38">
        <f>IF(H135=0, "-", IF((F135-H135)/H135&lt;10, (F135-H135)/H135, "&gt;999%"))</f>
        <v>-0.19565217391304349</v>
      </c>
    </row>
    <row r="136" spans="1:11" x14ac:dyDescent="0.25">
      <c r="B136" s="83"/>
      <c r="D136" s="83"/>
      <c r="F136" s="83"/>
      <c r="H136" s="83"/>
    </row>
    <row r="137" spans="1:11" ht="15.5" x14ac:dyDescent="0.35">
      <c r="A137" s="164" t="s">
        <v>98</v>
      </c>
      <c r="B137" s="196" t="s">
        <v>1</v>
      </c>
      <c r="C137" s="200"/>
      <c r="D137" s="200"/>
      <c r="E137" s="197"/>
      <c r="F137" s="196" t="s">
        <v>14</v>
      </c>
      <c r="G137" s="200"/>
      <c r="H137" s="200"/>
      <c r="I137" s="197"/>
      <c r="J137" s="196" t="s">
        <v>15</v>
      </c>
      <c r="K137" s="197"/>
    </row>
    <row r="138" spans="1:11" ht="13" x14ac:dyDescent="0.3">
      <c r="A138" s="22"/>
      <c r="B138" s="196">
        <f>VALUE(RIGHT($B$2, 4))</f>
        <v>2023</v>
      </c>
      <c r="C138" s="197"/>
      <c r="D138" s="196">
        <f>B138-1</f>
        <v>2022</v>
      </c>
      <c r="E138" s="204"/>
      <c r="F138" s="196">
        <f>B138</f>
        <v>2023</v>
      </c>
      <c r="G138" s="204"/>
      <c r="H138" s="196">
        <f>D138</f>
        <v>2022</v>
      </c>
      <c r="I138" s="204"/>
      <c r="J138" s="140" t="s">
        <v>4</v>
      </c>
      <c r="K138" s="141" t="s">
        <v>2</v>
      </c>
    </row>
    <row r="139" spans="1:11" ht="13" x14ac:dyDescent="0.3">
      <c r="A139" s="163" t="s">
        <v>124</v>
      </c>
      <c r="B139" s="61" t="s">
        <v>12</v>
      </c>
      <c r="C139" s="62" t="s">
        <v>13</v>
      </c>
      <c r="D139" s="61" t="s">
        <v>12</v>
      </c>
      <c r="E139" s="63" t="s">
        <v>13</v>
      </c>
      <c r="F139" s="62" t="s">
        <v>12</v>
      </c>
      <c r="G139" s="62" t="s">
        <v>13</v>
      </c>
      <c r="H139" s="61" t="s">
        <v>12</v>
      </c>
      <c r="I139" s="63" t="s">
        <v>13</v>
      </c>
      <c r="J139" s="61"/>
      <c r="K139" s="63"/>
    </row>
    <row r="140" spans="1:11" x14ac:dyDescent="0.25">
      <c r="A140" s="7" t="s">
        <v>252</v>
      </c>
      <c r="B140" s="65">
        <v>0</v>
      </c>
      <c r="C140" s="34" t="str">
        <f>IF(B147=0, "-", B140/B147)</f>
        <v>-</v>
      </c>
      <c r="D140" s="65">
        <v>0</v>
      </c>
      <c r="E140" s="9" t="str">
        <f>IF(D147=0, "-", D140/D147)</f>
        <v>-</v>
      </c>
      <c r="F140" s="81">
        <v>0</v>
      </c>
      <c r="G140" s="34">
        <f>IF(F147=0, "-", F140/F147)</f>
        <v>0</v>
      </c>
      <c r="H140" s="65">
        <v>1</v>
      </c>
      <c r="I140" s="9">
        <f>IF(H147=0, "-", H140/H147)</f>
        <v>0.25</v>
      </c>
      <c r="J140" s="8" t="str">
        <f t="shared" ref="J140:J145" si="12">IF(D140=0, "-", IF((B140-D140)/D140&lt;10, (B140-D140)/D140, "&gt;999%"))</f>
        <v>-</v>
      </c>
      <c r="K140" s="9">
        <f t="shared" ref="K140:K145" si="13">IF(H140=0, "-", IF((F140-H140)/H140&lt;10, (F140-H140)/H140, "&gt;999%"))</f>
        <v>-1</v>
      </c>
    </row>
    <row r="141" spans="1:11" x14ac:dyDescent="0.25">
      <c r="A141" s="7" t="s">
        <v>253</v>
      </c>
      <c r="B141" s="65">
        <v>0</v>
      </c>
      <c r="C141" s="34" t="str">
        <f>IF(B147=0, "-", B141/B147)</f>
        <v>-</v>
      </c>
      <c r="D141" s="65">
        <v>0</v>
      </c>
      <c r="E141" s="9" t="str">
        <f>IF(D147=0, "-", D141/D147)</f>
        <v>-</v>
      </c>
      <c r="F141" s="81">
        <v>2</v>
      </c>
      <c r="G141" s="34">
        <f>IF(F147=0, "-", F141/F147)</f>
        <v>0.5</v>
      </c>
      <c r="H141" s="65">
        <v>1</v>
      </c>
      <c r="I141" s="9">
        <f>IF(H147=0, "-", H141/H147)</f>
        <v>0.25</v>
      </c>
      <c r="J141" s="8" t="str">
        <f t="shared" si="12"/>
        <v>-</v>
      </c>
      <c r="K141" s="9">
        <f t="shared" si="13"/>
        <v>1</v>
      </c>
    </row>
    <row r="142" spans="1:11" x14ac:dyDescent="0.25">
      <c r="A142" s="7" t="s">
        <v>254</v>
      </c>
      <c r="B142" s="65">
        <v>0</v>
      </c>
      <c r="C142" s="34" t="str">
        <f>IF(B147=0, "-", B142/B147)</f>
        <v>-</v>
      </c>
      <c r="D142" s="65">
        <v>0</v>
      </c>
      <c r="E142" s="9" t="str">
        <f>IF(D147=0, "-", D142/D147)</f>
        <v>-</v>
      </c>
      <c r="F142" s="81">
        <v>1</v>
      </c>
      <c r="G142" s="34">
        <f>IF(F147=0, "-", F142/F147)</f>
        <v>0.25</v>
      </c>
      <c r="H142" s="65">
        <v>0</v>
      </c>
      <c r="I142" s="9">
        <f>IF(H147=0, "-", H142/H147)</f>
        <v>0</v>
      </c>
      <c r="J142" s="8" t="str">
        <f t="shared" si="12"/>
        <v>-</v>
      </c>
      <c r="K142" s="9" t="str">
        <f t="shared" si="13"/>
        <v>-</v>
      </c>
    </row>
    <row r="143" spans="1:11" x14ac:dyDescent="0.25">
      <c r="A143" s="7" t="s">
        <v>255</v>
      </c>
      <c r="B143" s="65">
        <v>0</v>
      </c>
      <c r="C143" s="34" t="str">
        <f>IF(B147=0, "-", B143/B147)</f>
        <v>-</v>
      </c>
      <c r="D143" s="65">
        <v>0</v>
      </c>
      <c r="E143" s="9" t="str">
        <f>IF(D147=0, "-", D143/D147)</f>
        <v>-</v>
      </c>
      <c r="F143" s="81">
        <v>0</v>
      </c>
      <c r="G143" s="34">
        <f>IF(F147=0, "-", F143/F147)</f>
        <v>0</v>
      </c>
      <c r="H143" s="65">
        <v>1</v>
      </c>
      <c r="I143" s="9">
        <f>IF(H147=0, "-", H143/H147)</f>
        <v>0.25</v>
      </c>
      <c r="J143" s="8" t="str">
        <f t="shared" si="12"/>
        <v>-</v>
      </c>
      <c r="K143" s="9">
        <f t="shared" si="13"/>
        <v>-1</v>
      </c>
    </row>
    <row r="144" spans="1:11" x14ac:dyDescent="0.25">
      <c r="A144" s="7" t="s">
        <v>256</v>
      </c>
      <c r="B144" s="65">
        <v>0</v>
      </c>
      <c r="C144" s="34" t="str">
        <f>IF(B147=0, "-", B144/B147)</f>
        <v>-</v>
      </c>
      <c r="D144" s="65">
        <v>0</v>
      </c>
      <c r="E144" s="9" t="str">
        <f>IF(D147=0, "-", D144/D147)</f>
        <v>-</v>
      </c>
      <c r="F144" s="81">
        <v>0</v>
      </c>
      <c r="G144" s="34">
        <f>IF(F147=0, "-", F144/F147)</f>
        <v>0</v>
      </c>
      <c r="H144" s="65">
        <v>1</v>
      </c>
      <c r="I144" s="9">
        <f>IF(H147=0, "-", H144/H147)</f>
        <v>0.25</v>
      </c>
      <c r="J144" s="8" t="str">
        <f t="shared" si="12"/>
        <v>-</v>
      </c>
      <c r="K144" s="9">
        <f t="shared" si="13"/>
        <v>-1</v>
      </c>
    </row>
    <row r="145" spans="1:11" x14ac:dyDescent="0.25">
      <c r="A145" s="7" t="s">
        <v>257</v>
      </c>
      <c r="B145" s="65">
        <v>0</v>
      </c>
      <c r="C145" s="34" t="str">
        <f>IF(B147=0, "-", B145/B147)</f>
        <v>-</v>
      </c>
      <c r="D145" s="65">
        <v>0</v>
      </c>
      <c r="E145" s="9" t="str">
        <f>IF(D147=0, "-", D145/D147)</f>
        <v>-</v>
      </c>
      <c r="F145" s="81">
        <v>1</v>
      </c>
      <c r="G145" s="34">
        <f>IF(F147=0, "-", F145/F147)</f>
        <v>0.25</v>
      </c>
      <c r="H145" s="65">
        <v>0</v>
      </c>
      <c r="I145" s="9">
        <f>IF(H147=0, "-", H145/H147)</f>
        <v>0</v>
      </c>
      <c r="J145" s="8" t="str">
        <f t="shared" si="12"/>
        <v>-</v>
      </c>
      <c r="K145" s="9" t="str">
        <f t="shared" si="13"/>
        <v>-</v>
      </c>
    </row>
    <row r="146" spans="1:11" x14ac:dyDescent="0.25">
      <c r="A146" s="2"/>
      <c r="B146" s="68"/>
      <c r="C146" s="33"/>
      <c r="D146" s="68"/>
      <c r="E146" s="6"/>
      <c r="F146" s="82"/>
      <c r="G146" s="33"/>
      <c r="H146" s="68"/>
      <c r="I146" s="6"/>
      <c r="J146" s="5"/>
      <c r="K146" s="6"/>
    </row>
    <row r="147" spans="1:11" s="43" customFormat="1" ht="13" x14ac:dyDescent="0.3">
      <c r="A147" s="162" t="s">
        <v>504</v>
      </c>
      <c r="B147" s="71">
        <f>SUM(B140:B146)</f>
        <v>0</v>
      </c>
      <c r="C147" s="40">
        <f>B147/1806</f>
        <v>0</v>
      </c>
      <c r="D147" s="71">
        <f>SUM(D140:D146)</f>
        <v>0</v>
      </c>
      <c r="E147" s="41">
        <f>D147/1498</f>
        <v>0</v>
      </c>
      <c r="F147" s="77">
        <f>SUM(F140:F146)</f>
        <v>4</v>
      </c>
      <c r="G147" s="42">
        <f>F147/14011</f>
        <v>2.8548997216472772E-4</v>
      </c>
      <c r="H147" s="71">
        <f>SUM(H140:H146)</f>
        <v>4</v>
      </c>
      <c r="I147" s="41">
        <f>H147/12228</f>
        <v>3.2711808963035657E-4</v>
      </c>
      <c r="J147" s="37" t="str">
        <f>IF(D147=0, "-", IF((B147-D147)/D147&lt;10, (B147-D147)/D147, "&gt;999%"))</f>
        <v>-</v>
      </c>
      <c r="K147" s="38">
        <f>IF(H147=0, "-", IF((F147-H147)/H147&lt;10, (F147-H147)/H147, "&gt;999%"))</f>
        <v>0</v>
      </c>
    </row>
    <row r="148" spans="1:11" x14ac:dyDescent="0.25">
      <c r="B148" s="83"/>
      <c r="D148" s="83"/>
      <c r="F148" s="83"/>
      <c r="H148" s="83"/>
    </row>
    <row r="149" spans="1:11" s="43" customFormat="1" ht="13" x14ac:dyDescent="0.3">
      <c r="A149" s="162" t="s">
        <v>503</v>
      </c>
      <c r="B149" s="71">
        <v>0</v>
      </c>
      <c r="C149" s="40">
        <f>B149/1806</f>
        <v>0</v>
      </c>
      <c r="D149" s="71">
        <v>0</v>
      </c>
      <c r="E149" s="41">
        <f>D149/1498</f>
        <v>0</v>
      </c>
      <c r="F149" s="77">
        <v>4</v>
      </c>
      <c r="G149" s="42">
        <f>F149/14011</f>
        <v>2.8548997216472772E-4</v>
      </c>
      <c r="H149" s="71">
        <v>4</v>
      </c>
      <c r="I149" s="41">
        <f>H149/12228</f>
        <v>3.2711808963035657E-4</v>
      </c>
      <c r="J149" s="37" t="str">
        <f>IF(D149=0, "-", IF((B149-D149)/D149&lt;10, (B149-D149)/D149, "&gt;999%"))</f>
        <v>-</v>
      </c>
      <c r="K149" s="38">
        <f>IF(H149=0, "-", IF((F149-H149)/H149&lt;10, (F149-H149)/H149, "&gt;999%"))</f>
        <v>0</v>
      </c>
    </row>
    <row r="150" spans="1:11" x14ac:dyDescent="0.25">
      <c r="B150" s="83"/>
      <c r="D150" s="83"/>
      <c r="F150" s="83"/>
      <c r="H150" s="83"/>
    </row>
    <row r="151" spans="1:11" ht="15.5" x14ac:dyDescent="0.35">
      <c r="A151" s="164" t="s">
        <v>99</v>
      </c>
      <c r="B151" s="196" t="s">
        <v>1</v>
      </c>
      <c r="C151" s="200"/>
      <c r="D151" s="200"/>
      <c r="E151" s="197"/>
      <c r="F151" s="196" t="s">
        <v>14</v>
      </c>
      <c r="G151" s="200"/>
      <c r="H151" s="200"/>
      <c r="I151" s="197"/>
      <c r="J151" s="196" t="s">
        <v>15</v>
      </c>
      <c r="K151" s="197"/>
    </row>
    <row r="152" spans="1:11" ht="13" x14ac:dyDescent="0.3">
      <c r="A152" s="22"/>
      <c r="B152" s="196">
        <f>VALUE(RIGHT($B$2, 4))</f>
        <v>2023</v>
      </c>
      <c r="C152" s="197"/>
      <c r="D152" s="196">
        <f>B152-1</f>
        <v>2022</v>
      </c>
      <c r="E152" s="204"/>
      <c r="F152" s="196">
        <f>B152</f>
        <v>2023</v>
      </c>
      <c r="G152" s="204"/>
      <c r="H152" s="196">
        <f>D152</f>
        <v>2022</v>
      </c>
      <c r="I152" s="204"/>
      <c r="J152" s="140" t="s">
        <v>4</v>
      </c>
      <c r="K152" s="141" t="s">
        <v>2</v>
      </c>
    </row>
    <row r="153" spans="1:11" ht="13" x14ac:dyDescent="0.3">
      <c r="A153" s="163" t="s">
        <v>125</v>
      </c>
      <c r="B153" s="61" t="s">
        <v>12</v>
      </c>
      <c r="C153" s="62" t="s">
        <v>13</v>
      </c>
      <c r="D153" s="61" t="s">
        <v>12</v>
      </c>
      <c r="E153" s="63" t="s">
        <v>13</v>
      </c>
      <c r="F153" s="62" t="s">
        <v>12</v>
      </c>
      <c r="G153" s="62" t="s">
        <v>13</v>
      </c>
      <c r="H153" s="61" t="s">
        <v>12</v>
      </c>
      <c r="I153" s="63" t="s">
        <v>13</v>
      </c>
      <c r="J153" s="61"/>
      <c r="K153" s="63"/>
    </row>
    <row r="154" spans="1:11" x14ac:dyDescent="0.25">
      <c r="A154" s="7" t="s">
        <v>258</v>
      </c>
      <c r="B154" s="65">
        <v>0</v>
      </c>
      <c r="C154" s="34">
        <f>IF(B163=0, "-", B154/B163)</f>
        <v>0</v>
      </c>
      <c r="D154" s="65">
        <v>0</v>
      </c>
      <c r="E154" s="9">
        <f>IF(D163=0, "-", D154/D163)</f>
        <v>0</v>
      </c>
      <c r="F154" s="81">
        <v>0</v>
      </c>
      <c r="G154" s="34">
        <f>IF(F163=0, "-", F154/F163)</f>
        <v>0</v>
      </c>
      <c r="H154" s="65">
        <v>9</v>
      </c>
      <c r="I154" s="9">
        <f>IF(H163=0, "-", H154/H163)</f>
        <v>7.3770491803278687E-2</v>
      </c>
      <c r="J154" s="8" t="str">
        <f t="shared" ref="J154:J161" si="14">IF(D154=0, "-", IF((B154-D154)/D154&lt;10, (B154-D154)/D154, "&gt;999%"))</f>
        <v>-</v>
      </c>
      <c r="K154" s="9">
        <f t="shared" ref="K154:K161" si="15">IF(H154=0, "-", IF((F154-H154)/H154&lt;10, (F154-H154)/H154, "&gt;999%"))</f>
        <v>-1</v>
      </c>
    </row>
    <row r="155" spans="1:11" x14ac:dyDescent="0.25">
      <c r="A155" s="7" t="s">
        <v>259</v>
      </c>
      <c r="B155" s="65">
        <v>1</v>
      </c>
      <c r="C155" s="34">
        <f>IF(B163=0, "-", B155/B163)</f>
        <v>4.1666666666666664E-2</v>
      </c>
      <c r="D155" s="65">
        <v>3</v>
      </c>
      <c r="E155" s="9">
        <f>IF(D163=0, "-", D155/D163)</f>
        <v>0.16666666666666666</v>
      </c>
      <c r="F155" s="81">
        <v>8</v>
      </c>
      <c r="G155" s="34">
        <f>IF(F163=0, "-", F155/F163)</f>
        <v>4.1884816753926704E-2</v>
      </c>
      <c r="H155" s="65">
        <v>17</v>
      </c>
      <c r="I155" s="9">
        <f>IF(H163=0, "-", H155/H163)</f>
        <v>0.13934426229508196</v>
      </c>
      <c r="J155" s="8">
        <f t="shared" si="14"/>
        <v>-0.66666666666666663</v>
      </c>
      <c r="K155" s="9">
        <f t="shared" si="15"/>
        <v>-0.52941176470588236</v>
      </c>
    </row>
    <row r="156" spans="1:11" x14ac:dyDescent="0.25">
      <c r="A156" s="7" t="s">
        <v>260</v>
      </c>
      <c r="B156" s="65">
        <v>19</v>
      </c>
      <c r="C156" s="34">
        <f>IF(B163=0, "-", B156/B163)</f>
        <v>0.79166666666666663</v>
      </c>
      <c r="D156" s="65">
        <v>10</v>
      </c>
      <c r="E156" s="9">
        <f>IF(D163=0, "-", D156/D163)</f>
        <v>0.55555555555555558</v>
      </c>
      <c r="F156" s="81">
        <v>158</v>
      </c>
      <c r="G156" s="34">
        <f>IF(F163=0, "-", F156/F163)</f>
        <v>0.82722513089005234</v>
      </c>
      <c r="H156" s="65">
        <v>77</v>
      </c>
      <c r="I156" s="9">
        <f>IF(H163=0, "-", H156/H163)</f>
        <v>0.63114754098360659</v>
      </c>
      <c r="J156" s="8">
        <f t="shared" si="14"/>
        <v>0.9</v>
      </c>
      <c r="K156" s="9">
        <f t="shared" si="15"/>
        <v>1.051948051948052</v>
      </c>
    </row>
    <row r="157" spans="1:11" x14ac:dyDescent="0.25">
      <c r="A157" s="7" t="s">
        <v>261</v>
      </c>
      <c r="B157" s="65">
        <v>0</v>
      </c>
      <c r="C157" s="34">
        <f>IF(B163=0, "-", B157/B163)</f>
        <v>0</v>
      </c>
      <c r="D157" s="65">
        <v>0</v>
      </c>
      <c r="E157" s="9">
        <f>IF(D163=0, "-", D157/D163)</f>
        <v>0</v>
      </c>
      <c r="F157" s="81">
        <v>0</v>
      </c>
      <c r="G157" s="34">
        <f>IF(F163=0, "-", F157/F163)</f>
        <v>0</v>
      </c>
      <c r="H157" s="65">
        <v>2</v>
      </c>
      <c r="I157" s="9">
        <f>IF(H163=0, "-", H157/H163)</f>
        <v>1.6393442622950821E-2</v>
      </c>
      <c r="J157" s="8" t="str">
        <f t="shared" si="14"/>
        <v>-</v>
      </c>
      <c r="K157" s="9">
        <f t="shared" si="15"/>
        <v>-1</v>
      </c>
    </row>
    <row r="158" spans="1:11" x14ac:dyDescent="0.25">
      <c r="A158" s="7" t="s">
        <v>262</v>
      </c>
      <c r="B158" s="65">
        <v>1</v>
      </c>
      <c r="C158" s="34">
        <f>IF(B163=0, "-", B158/B163)</f>
        <v>4.1666666666666664E-2</v>
      </c>
      <c r="D158" s="65">
        <v>0</v>
      </c>
      <c r="E158" s="9">
        <f>IF(D163=0, "-", D158/D163)</f>
        <v>0</v>
      </c>
      <c r="F158" s="81">
        <v>5</v>
      </c>
      <c r="G158" s="34">
        <f>IF(F163=0, "-", F158/F163)</f>
        <v>2.6178010471204188E-2</v>
      </c>
      <c r="H158" s="65">
        <v>0</v>
      </c>
      <c r="I158" s="9">
        <f>IF(H163=0, "-", H158/H163)</f>
        <v>0</v>
      </c>
      <c r="J158" s="8" t="str">
        <f t="shared" si="14"/>
        <v>-</v>
      </c>
      <c r="K158" s="9" t="str">
        <f t="shared" si="15"/>
        <v>-</v>
      </c>
    </row>
    <row r="159" spans="1:11" x14ac:dyDescent="0.25">
      <c r="A159" s="7" t="s">
        <v>263</v>
      </c>
      <c r="B159" s="65">
        <v>1</v>
      </c>
      <c r="C159" s="34">
        <f>IF(B163=0, "-", B159/B163)</f>
        <v>4.1666666666666664E-2</v>
      </c>
      <c r="D159" s="65">
        <v>1</v>
      </c>
      <c r="E159" s="9">
        <f>IF(D163=0, "-", D159/D163)</f>
        <v>5.5555555555555552E-2</v>
      </c>
      <c r="F159" s="81">
        <v>2</v>
      </c>
      <c r="G159" s="34">
        <f>IF(F163=0, "-", F159/F163)</f>
        <v>1.0471204188481676E-2</v>
      </c>
      <c r="H159" s="65">
        <v>4</v>
      </c>
      <c r="I159" s="9">
        <f>IF(H163=0, "-", H159/H163)</f>
        <v>3.2786885245901641E-2</v>
      </c>
      <c r="J159" s="8">
        <f t="shared" si="14"/>
        <v>0</v>
      </c>
      <c r="K159" s="9">
        <f t="shared" si="15"/>
        <v>-0.5</v>
      </c>
    </row>
    <row r="160" spans="1:11" x14ac:dyDescent="0.25">
      <c r="A160" s="7" t="s">
        <v>264</v>
      </c>
      <c r="B160" s="65">
        <v>1</v>
      </c>
      <c r="C160" s="34">
        <f>IF(B163=0, "-", B160/B163)</f>
        <v>4.1666666666666664E-2</v>
      </c>
      <c r="D160" s="65">
        <v>0</v>
      </c>
      <c r="E160" s="9">
        <f>IF(D163=0, "-", D160/D163)</f>
        <v>0</v>
      </c>
      <c r="F160" s="81">
        <v>3</v>
      </c>
      <c r="G160" s="34">
        <f>IF(F163=0, "-", F160/F163)</f>
        <v>1.5706806282722512E-2</v>
      </c>
      <c r="H160" s="65">
        <v>1</v>
      </c>
      <c r="I160" s="9">
        <f>IF(H163=0, "-", H160/H163)</f>
        <v>8.1967213114754103E-3</v>
      </c>
      <c r="J160" s="8" t="str">
        <f t="shared" si="14"/>
        <v>-</v>
      </c>
      <c r="K160" s="9">
        <f t="shared" si="15"/>
        <v>2</v>
      </c>
    </row>
    <row r="161" spans="1:11" x14ac:dyDescent="0.25">
      <c r="A161" s="7" t="s">
        <v>265</v>
      </c>
      <c r="B161" s="65">
        <v>1</v>
      </c>
      <c r="C161" s="34">
        <f>IF(B163=0, "-", B161/B163)</f>
        <v>4.1666666666666664E-2</v>
      </c>
      <c r="D161" s="65">
        <v>4</v>
      </c>
      <c r="E161" s="9">
        <f>IF(D163=0, "-", D161/D163)</f>
        <v>0.22222222222222221</v>
      </c>
      <c r="F161" s="81">
        <v>15</v>
      </c>
      <c r="G161" s="34">
        <f>IF(F163=0, "-", F161/F163)</f>
        <v>7.8534031413612565E-2</v>
      </c>
      <c r="H161" s="65">
        <v>12</v>
      </c>
      <c r="I161" s="9">
        <f>IF(H163=0, "-", H161/H163)</f>
        <v>9.8360655737704916E-2</v>
      </c>
      <c r="J161" s="8">
        <f t="shared" si="14"/>
        <v>-0.75</v>
      </c>
      <c r="K161" s="9">
        <f t="shared" si="15"/>
        <v>0.25</v>
      </c>
    </row>
    <row r="162" spans="1:11" x14ac:dyDescent="0.25">
      <c r="A162" s="2"/>
      <c r="B162" s="68"/>
      <c r="C162" s="33"/>
      <c r="D162" s="68"/>
      <c r="E162" s="6"/>
      <c r="F162" s="82"/>
      <c r="G162" s="33"/>
      <c r="H162" s="68"/>
      <c r="I162" s="6"/>
      <c r="J162" s="5"/>
      <c r="K162" s="6"/>
    </row>
    <row r="163" spans="1:11" s="43" customFormat="1" ht="13" x14ac:dyDescent="0.3">
      <c r="A163" s="162" t="s">
        <v>502</v>
      </c>
      <c r="B163" s="71">
        <f>SUM(B154:B162)</f>
        <v>24</v>
      </c>
      <c r="C163" s="40">
        <f>B163/1806</f>
        <v>1.3289036544850499E-2</v>
      </c>
      <c r="D163" s="71">
        <f>SUM(D154:D162)</f>
        <v>18</v>
      </c>
      <c r="E163" s="41">
        <f>D163/1498</f>
        <v>1.2016021361815754E-2</v>
      </c>
      <c r="F163" s="77">
        <f>SUM(F154:F162)</f>
        <v>191</v>
      </c>
      <c r="G163" s="42">
        <f>F163/14011</f>
        <v>1.3632146170865748E-2</v>
      </c>
      <c r="H163" s="71">
        <f>SUM(H154:H162)</f>
        <v>122</v>
      </c>
      <c r="I163" s="41">
        <f>H163/12228</f>
        <v>9.9771017337258756E-3</v>
      </c>
      <c r="J163" s="37">
        <f>IF(D163=0, "-", IF((B163-D163)/D163&lt;10, (B163-D163)/D163, "&gt;999%"))</f>
        <v>0.33333333333333331</v>
      </c>
      <c r="K163" s="38">
        <f>IF(H163=0, "-", IF((F163-H163)/H163&lt;10, (F163-H163)/H163, "&gt;999%"))</f>
        <v>0.56557377049180324</v>
      </c>
    </row>
    <row r="164" spans="1:11" x14ac:dyDescent="0.25">
      <c r="B164" s="83"/>
      <c r="D164" s="83"/>
      <c r="F164" s="83"/>
      <c r="H164" s="83"/>
    </row>
    <row r="165" spans="1:11" ht="13" x14ac:dyDescent="0.3">
      <c r="A165" s="163" t="s">
        <v>126</v>
      </c>
      <c r="B165" s="61" t="s">
        <v>12</v>
      </c>
      <c r="C165" s="62" t="s">
        <v>13</v>
      </c>
      <c r="D165" s="61" t="s">
        <v>12</v>
      </c>
      <c r="E165" s="63" t="s">
        <v>13</v>
      </c>
      <c r="F165" s="62" t="s">
        <v>12</v>
      </c>
      <c r="G165" s="62" t="s">
        <v>13</v>
      </c>
      <c r="H165" s="61" t="s">
        <v>12</v>
      </c>
      <c r="I165" s="63" t="s">
        <v>13</v>
      </c>
      <c r="J165" s="61"/>
      <c r="K165" s="63"/>
    </row>
    <row r="166" spans="1:11" x14ac:dyDescent="0.25">
      <c r="A166" s="7" t="s">
        <v>266</v>
      </c>
      <c r="B166" s="65">
        <v>0</v>
      </c>
      <c r="C166" s="34">
        <f>IF(B174=0, "-", B166/B174)</f>
        <v>0</v>
      </c>
      <c r="D166" s="65">
        <v>0</v>
      </c>
      <c r="E166" s="9" t="str">
        <f>IF(D174=0, "-", D166/D174)</f>
        <v>-</v>
      </c>
      <c r="F166" s="81">
        <v>1</v>
      </c>
      <c r="G166" s="34">
        <f>IF(F174=0, "-", F166/F174)</f>
        <v>0.14285714285714285</v>
      </c>
      <c r="H166" s="65">
        <v>0</v>
      </c>
      <c r="I166" s="9">
        <f>IF(H174=0, "-", H166/H174)</f>
        <v>0</v>
      </c>
      <c r="J166" s="8" t="str">
        <f t="shared" ref="J166:J172" si="16">IF(D166=0, "-", IF((B166-D166)/D166&lt;10, (B166-D166)/D166, "&gt;999%"))</f>
        <v>-</v>
      </c>
      <c r="K166" s="9" t="str">
        <f t="shared" ref="K166:K172" si="17">IF(H166=0, "-", IF((F166-H166)/H166&lt;10, (F166-H166)/H166, "&gt;999%"))</f>
        <v>-</v>
      </c>
    </row>
    <row r="167" spans="1:11" x14ac:dyDescent="0.25">
      <c r="A167" s="7" t="s">
        <v>267</v>
      </c>
      <c r="B167" s="65">
        <v>0</v>
      </c>
      <c r="C167" s="34">
        <f>IF(B174=0, "-", B167/B174)</f>
        <v>0</v>
      </c>
      <c r="D167" s="65">
        <v>0</v>
      </c>
      <c r="E167" s="9" t="str">
        <f>IF(D174=0, "-", D167/D174)</f>
        <v>-</v>
      </c>
      <c r="F167" s="81">
        <v>0</v>
      </c>
      <c r="G167" s="34">
        <f>IF(F174=0, "-", F167/F174)</f>
        <v>0</v>
      </c>
      <c r="H167" s="65">
        <v>2</v>
      </c>
      <c r="I167" s="9">
        <f>IF(H174=0, "-", H167/H174)</f>
        <v>0.2</v>
      </c>
      <c r="J167" s="8" t="str">
        <f t="shared" si="16"/>
        <v>-</v>
      </c>
      <c r="K167" s="9">
        <f t="shared" si="17"/>
        <v>-1</v>
      </c>
    </row>
    <row r="168" spans="1:11" x14ac:dyDescent="0.25">
      <c r="A168" s="7" t="s">
        <v>268</v>
      </c>
      <c r="B168" s="65">
        <v>0</v>
      </c>
      <c r="C168" s="34">
        <f>IF(B174=0, "-", B168/B174)</f>
        <v>0</v>
      </c>
      <c r="D168" s="65">
        <v>0</v>
      </c>
      <c r="E168" s="9" t="str">
        <f>IF(D174=0, "-", D168/D174)</f>
        <v>-</v>
      </c>
      <c r="F168" s="81">
        <v>0</v>
      </c>
      <c r="G168" s="34">
        <f>IF(F174=0, "-", F168/F174)</f>
        <v>0</v>
      </c>
      <c r="H168" s="65">
        <v>2</v>
      </c>
      <c r="I168" s="9">
        <f>IF(H174=0, "-", H168/H174)</f>
        <v>0.2</v>
      </c>
      <c r="J168" s="8" t="str">
        <f t="shared" si="16"/>
        <v>-</v>
      </c>
      <c r="K168" s="9">
        <f t="shared" si="17"/>
        <v>-1</v>
      </c>
    </row>
    <row r="169" spans="1:11" x14ac:dyDescent="0.25">
      <c r="A169" s="7" t="s">
        <v>269</v>
      </c>
      <c r="B169" s="65">
        <v>1</v>
      </c>
      <c r="C169" s="34">
        <f>IF(B174=0, "-", B169/B174)</f>
        <v>0.5</v>
      </c>
      <c r="D169" s="65">
        <v>0</v>
      </c>
      <c r="E169" s="9" t="str">
        <f>IF(D174=0, "-", D169/D174)</f>
        <v>-</v>
      </c>
      <c r="F169" s="81">
        <v>3</v>
      </c>
      <c r="G169" s="34">
        <f>IF(F174=0, "-", F169/F174)</f>
        <v>0.42857142857142855</v>
      </c>
      <c r="H169" s="65">
        <v>3</v>
      </c>
      <c r="I169" s="9">
        <f>IF(H174=0, "-", H169/H174)</f>
        <v>0.3</v>
      </c>
      <c r="J169" s="8" t="str">
        <f t="shared" si="16"/>
        <v>-</v>
      </c>
      <c r="K169" s="9">
        <f t="shared" si="17"/>
        <v>0</v>
      </c>
    </row>
    <row r="170" spans="1:11" x14ac:dyDescent="0.25">
      <c r="A170" s="7" t="s">
        <v>270</v>
      </c>
      <c r="B170" s="65">
        <v>0</v>
      </c>
      <c r="C170" s="34">
        <f>IF(B174=0, "-", B170/B174)</f>
        <v>0</v>
      </c>
      <c r="D170" s="65">
        <v>0</v>
      </c>
      <c r="E170" s="9" t="str">
        <f>IF(D174=0, "-", D170/D174)</f>
        <v>-</v>
      </c>
      <c r="F170" s="81">
        <v>1</v>
      </c>
      <c r="G170" s="34">
        <f>IF(F174=0, "-", F170/F174)</f>
        <v>0.14285714285714285</v>
      </c>
      <c r="H170" s="65">
        <v>0</v>
      </c>
      <c r="I170" s="9">
        <f>IF(H174=0, "-", H170/H174)</f>
        <v>0</v>
      </c>
      <c r="J170" s="8" t="str">
        <f t="shared" si="16"/>
        <v>-</v>
      </c>
      <c r="K170" s="9" t="str">
        <f t="shared" si="17"/>
        <v>-</v>
      </c>
    </row>
    <row r="171" spans="1:11" x14ac:dyDescent="0.25">
      <c r="A171" s="7" t="s">
        <v>271</v>
      </c>
      <c r="B171" s="65">
        <v>0</v>
      </c>
      <c r="C171" s="34">
        <f>IF(B174=0, "-", B171/B174)</f>
        <v>0</v>
      </c>
      <c r="D171" s="65">
        <v>0</v>
      </c>
      <c r="E171" s="9" t="str">
        <f>IF(D174=0, "-", D171/D174)</f>
        <v>-</v>
      </c>
      <c r="F171" s="81">
        <v>1</v>
      </c>
      <c r="G171" s="34">
        <f>IF(F174=0, "-", F171/F174)</f>
        <v>0.14285714285714285</v>
      </c>
      <c r="H171" s="65">
        <v>3</v>
      </c>
      <c r="I171" s="9">
        <f>IF(H174=0, "-", H171/H174)</f>
        <v>0.3</v>
      </c>
      <c r="J171" s="8" t="str">
        <f t="shared" si="16"/>
        <v>-</v>
      </c>
      <c r="K171" s="9">
        <f t="shared" si="17"/>
        <v>-0.66666666666666663</v>
      </c>
    </row>
    <row r="172" spans="1:11" x14ac:dyDescent="0.25">
      <c r="A172" s="7" t="s">
        <v>272</v>
      </c>
      <c r="B172" s="65">
        <v>1</v>
      </c>
      <c r="C172" s="34">
        <f>IF(B174=0, "-", B172/B174)</f>
        <v>0.5</v>
      </c>
      <c r="D172" s="65">
        <v>0</v>
      </c>
      <c r="E172" s="9" t="str">
        <f>IF(D174=0, "-", D172/D174)</f>
        <v>-</v>
      </c>
      <c r="F172" s="81">
        <v>1</v>
      </c>
      <c r="G172" s="34">
        <f>IF(F174=0, "-", F172/F174)</f>
        <v>0.14285714285714285</v>
      </c>
      <c r="H172" s="65">
        <v>0</v>
      </c>
      <c r="I172" s="9">
        <f>IF(H174=0, "-", H172/H174)</f>
        <v>0</v>
      </c>
      <c r="J172" s="8" t="str">
        <f t="shared" si="16"/>
        <v>-</v>
      </c>
      <c r="K172" s="9" t="str">
        <f t="shared" si="17"/>
        <v>-</v>
      </c>
    </row>
    <row r="173" spans="1:11" x14ac:dyDescent="0.25">
      <c r="A173" s="2"/>
      <c r="B173" s="68"/>
      <c r="C173" s="33"/>
      <c r="D173" s="68"/>
      <c r="E173" s="6"/>
      <c r="F173" s="82"/>
      <c r="G173" s="33"/>
      <c r="H173" s="68"/>
      <c r="I173" s="6"/>
      <c r="J173" s="5"/>
      <c r="K173" s="6"/>
    </row>
    <row r="174" spans="1:11" s="43" customFormat="1" ht="13" x14ac:dyDescent="0.3">
      <c r="A174" s="162" t="s">
        <v>501</v>
      </c>
      <c r="B174" s="71">
        <f>SUM(B166:B173)</f>
        <v>2</v>
      </c>
      <c r="C174" s="40">
        <f>B174/1806</f>
        <v>1.1074197120708748E-3</v>
      </c>
      <c r="D174" s="71">
        <f>SUM(D166:D173)</f>
        <v>0</v>
      </c>
      <c r="E174" s="41">
        <f>D174/1498</f>
        <v>0</v>
      </c>
      <c r="F174" s="77">
        <f>SUM(F166:F173)</f>
        <v>7</v>
      </c>
      <c r="G174" s="42">
        <f>F174/14011</f>
        <v>4.9960745128827346E-4</v>
      </c>
      <c r="H174" s="71">
        <f>SUM(H166:H173)</f>
        <v>10</v>
      </c>
      <c r="I174" s="41">
        <f>H174/12228</f>
        <v>8.1779522407589137E-4</v>
      </c>
      <c r="J174" s="37" t="str">
        <f>IF(D174=0, "-", IF((B174-D174)/D174&lt;10, (B174-D174)/D174, "&gt;999%"))</f>
        <v>-</v>
      </c>
      <c r="K174" s="38">
        <f>IF(H174=0, "-", IF((F174-H174)/H174&lt;10, (F174-H174)/H174, "&gt;999%"))</f>
        <v>-0.3</v>
      </c>
    </row>
    <row r="175" spans="1:11" x14ac:dyDescent="0.25">
      <c r="B175" s="83"/>
      <c r="D175" s="83"/>
      <c r="F175" s="83"/>
      <c r="H175" s="83"/>
    </row>
    <row r="176" spans="1:11" s="43" customFormat="1" ht="13" x14ac:dyDescent="0.3">
      <c r="A176" s="162" t="s">
        <v>500</v>
      </c>
      <c r="B176" s="71">
        <v>26</v>
      </c>
      <c r="C176" s="40">
        <f>B176/1806</f>
        <v>1.4396456256921373E-2</v>
      </c>
      <c r="D176" s="71">
        <v>18</v>
      </c>
      <c r="E176" s="41">
        <f>D176/1498</f>
        <v>1.2016021361815754E-2</v>
      </c>
      <c r="F176" s="77">
        <v>198</v>
      </c>
      <c r="G176" s="42">
        <f>F176/14011</f>
        <v>1.4131753622154021E-2</v>
      </c>
      <c r="H176" s="71">
        <v>132</v>
      </c>
      <c r="I176" s="41">
        <f>H176/12228</f>
        <v>1.0794896957801767E-2</v>
      </c>
      <c r="J176" s="37">
        <f>IF(D176=0, "-", IF((B176-D176)/D176&lt;10, (B176-D176)/D176, "&gt;999%"))</f>
        <v>0.44444444444444442</v>
      </c>
      <c r="K176" s="38">
        <f>IF(H176=0, "-", IF((F176-H176)/H176&lt;10, (F176-H176)/H176, "&gt;999%"))</f>
        <v>0.5</v>
      </c>
    </row>
    <row r="177" spans="1:11" x14ac:dyDescent="0.25">
      <c r="B177" s="83"/>
      <c r="D177" s="83"/>
      <c r="F177" s="83"/>
      <c r="H177" s="83"/>
    </row>
    <row r="178" spans="1:11" ht="15.5" x14ac:dyDescent="0.35">
      <c r="A178" s="164" t="s">
        <v>100</v>
      </c>
      <c r="B178" s="196" t="s">
        <v>1</v>
      </c>
      <c r="C178" s="200"/>
      <c r="D178" s="200"/>
      <c r="E178" s="197"/>
      <c r="F178" s="196" t="s">
        <v>14</v>
      </c>
      <c r="G178" s="200"/>
      <c r="H178" s="200"/>
      <c r="I178" s="197"/>
      <c r="J178" s="196" t="s">
        <v>15</v>
      </c>
      <c r="K178" s="197"/>
    </row>
    <row r="179" spans="1:11" ht="13" x14ac:dyDescent="0.3">
      <c r="A179" s="22"/>
      <c r="B179" s="196">
        <f>VALUE(RIGHT($B$2, 4))</f>
        <v>2023</v>
      </c>
      <c r="C179" s="197"/>
      <c r="D179" s="196">
        <f>B179-1</f>
        <v>2022</v>
      </c>
      <c r="E179" s="204"/>
      <c r="F179" s="196">
        <f>B179</f>
        <v>2023</v>
      </c>
      <c r="G179" s="204"/>
      <c r="H179" s="196">
        <f>D179</f>
        <v>2022</v>
      </c>
      <c r="I179" s="204"/>
      <c r="J179" s="140" t="s">
        <v>4</v>
      </c>
      <c r="K179" s="141" t="s">
        <v>2</v>
      </c>
    </row>
    <row r="180" spans="1:11" ht="13" x14ac:dyDescent="0.3">
      <c r="A180" s="163" t="s">
        <v>127</v>
      </c>
      <c r="B180" s="61" t="s">
        <v>12</v>
      </c>
      <c r="C180" s="62" t="s">
        <v>13</v>
      </c>
      <c r="D180" s="61" t="s">
        <v>12</v>
      </c>
      <c r="E180" s="63" t="s">
        <v>13</v>
      </c>
      <c r="F180" s="62" t="s">
        <v>12</v>
      </c>
      <c r="G180" s="62" t="s">
        <v>13</v>
      </c>
      <c r="H180" s="61" t="s">
        <v>12</v>
      </c>
      <c r="I180" s="63" t="s">
        <v>13</v>
      </c>
      <c r="J180" s="61"/>
      <c r="K180" s="63"/>
    </row>
    <row r="181" spans="1:11" x14ac:dyDescent="0.25">
      <c r="A181" s="7" t="s">
        <v>273</v>
      </c>
      <c r="B181" s="65">
        <v>0</v>
      </c>
      <c r="C181" s="34">
        <f>IF(B189=0, "-", B181/B189)</f>
        <v>0</v>
      </c>
      <c r="D181" s="65">
        <v>1</v>
      </c>
      <c r="E181" s="9">
        <f>IF(D189=0, "-", D181/D189)</f>
        <v>0.1</v>
      </c>
      <c r="F181" s="81">
        <v>10</v>
      </c>
      <c r="G181" s="34">
        <f>IF(F189=0, "-", F181/F189)</f>
        <v>8.1967213114754092E-2</v>
      </c>
      <c r="H181" s="65">
        <v>8</v>
      </c>
      <c r="I181" s="9">
        <f>IF(H189=0, "-", H181/H189)</f>
        <v>0.14545454545454545</v>
      </c>
      <c r="J181" s="8">
        <f t="shared" ref="J181:J187" si="18">IF(D181=0, "-", IF((B181-D181)/D181&lt;10, (B181-D181)/D181, "&gt;999%"))</f>
        <v>-1</v>
      </c>
      <c r="K181" s="9">
        <f t="shared" ref="K181:K187" si="19">IF(H181=0, "-", IF((F181-H181)/H181&lt;10, (F181-H181)/H181, "&gt;999%"))</f>
        <v>0.25</v>
      </c>
    </row>
    <row r="182" spans="1:11" x14ac:dyDescent="0.25">
      <c r="A182" s="7" t="s">
        <v>274</v>
      </c>
      <c r="B182" s="65">
        <v>0</v>
      </c>
      <c r="C182" s="34">
        <f>IF(B189=0, "-", B182/B189)</f>
        <v>0</v>
      </c>
      <c r="D182" s="65">
        <v>4</v>
      </c>
      <c r="E182" s="9">
        <f>IF(D189=0, "-", D182/D189)</f>
        <v>0.4</v>
      </c>
      <c r="F182" s="81">
        <v>14</v>
      </c>
      <c r="G182" s="34">
        <f>IF(F189=0, "-", F182/F189)</f>
        <v>0.11475409836065574</v>
      </c>
      <c r="H182" s="65">
        <v>16</v>
      </c>
      <c r="I182" s="9">
        <f>IF(H189=0, "-", H182/H189)</f>
        <v>0.29090909090909089</v>
      </c>
      <c r="J182" s="8">
        <f t="shared" si="18"/>
        <v>-1</v>
      </c>
      <c r="K182" s="9">
        <f t="shared" si="19"/>
        <v>-0.125</v>
      </c>
    </row>
    <row r="183" spans="1:11" x14ac:dyDescent="0.25">
      <c r="A183" s="7" t="s">
        <v>275</v>
      </c>
      <c r="B183" s="65">
        <v>5</v>
      </c>
      <c r="C183" s="34">
        <f>IF(B189=0, "-", B183/B189)</f>
        <v>0.29411764705882354</v>
      </c>
      <c r="D183" s="65">
        <v>2</v>
      </c>
      <c r="E183" s="9">
        <f>IF(D189=0, "-", D183/D189)</f>
        <v>0.2</v>
      </c>
      <c r="F183" s="81">
        <v>19</v>
      </c>
      <c r="G183" s="34">
        <f>IF(F189=0, "-", F183/F189)</f>
        <v>0.15573770491803279</v>
      </c>
      <c r="H183" s="65">
        <v>8</v>
      </c>
      <c r="I183" s="9">
        <f>IF(H189=0, "-", H183/H189)</f>
        <v>0.14545454545454545</v>
      </c>
      <c r="J183" s="8">
        <f t="shared" si="18"/>
        <v>1.5</v>
      </c>
      <c r="K183" s="9">
        <f t="shared" si="19"/>
        <v>1.375</v>
      </c>
    </row>
    <row r="184" spans="1:11" x14ac:dyDescent="0.25">
      <c r="A184" s="7" t="s">
        <v>276</v>
      </c>
      <c r="B184" s="65">
        <v>0</v>
      </c>
      <c r="C184" s="34">
        <f>IF(B189=0, "-", B184/B189)</f>
        <v>0</v>
      </c>
      <c r="D184" s="65">
        <v>0</v>
      </c>
      <c r="E184" s="9">
        <f>IF(D189=0, "-", D184/D189)</f>
        <v>0</v>
      </c>
      <c r="F184" s="81">
        <v>2</v>
      </c>
      <c r="G184" s="34">
        <f>IF(F189=0, "-", F184/F189)</f>
        <v>1.6393442622950821E-2</v>
      </c>
      <c r="H184" s="65">
        <v>2</v>
      </c>
      <c r="I184" s="9">
        <f>IF(H189=0, "-", H184/H189)</f>
        <v>3.6363636363636362E-2</v>
      </c>
      <c r="J184" s="8" t="str">
        <f t="shared" si="18"/>
        <v>-</v>
      </c>
      <c r="K184" s="9">
        <f t="shared" si="19"/>
        <v>0</v>
      </c>
    </row>
    <row r="185" spans="1:11" x14ac:dyDescent="0.25">
      <c r="A185" s="7" t="s">
        <v>277</v>
      </c>
      <c r="B185" s="65">
        <v>2</v>
      </c>
      <c r="C185" s="34">
        <f>IF(B189=0, "-", B185/B189)</f>
        <v>0.11764705882352941</v>
      </c>
      <c r="D185" s="65">
        <v>0</v>
      </c>
      <c r="E185" s="9">
        <f>IF(D189=0, "-", D185/D189)</f>
        <v>0</v>
      </c>
      <c r="F185" s="81">
        <v>4</v>
      </c>
      <c r="G185" s="34">
        <f>IF(F189=0, "-", F185/F189)</f>
        <v>3.2786885245901641E-2</v>
      </c>
      <c r="H185" s="65">
        <v>0</v>
      </c>
      <c r="I185" s="9">
        <f>IF(H189=0, "-", H185/H189)</f>
        <v>0</v>
      </c>
      <c r="J185" s="8" t="str">
        <f t="shared" si="18"/>
        <v>-</v>
      </c>
      <c r="K185" s="9" t="str">
        <f t="shared" si="19"/>
        <v>-</v>
      </c>
    </row>
    <row r="186" spans="1:11" x14ac:dyDescent="0.25">
      <c r="A186" s="7" t="s">
        <v>278</v>
      </c>
      <c r="B186" s="65">
        <v>4</v>
      </c>
      <c r="C186" s="34">
        <f>IF(B189=0, "-", B186/B189)</f>
        <v>0.23529411764705882</v>
      </c>
      <c r="D186" s="65">
        <v>1</v>
      </c>
      <c r="E186" s="9">
        <f>IF(D189=0, "-", D186/D189)</f>
        <v>0.1</v>
      </c>
      <c r="F186" s="81">
        <v>32</v>
      </c>
      <c r="G186" s="34">
        <f>IF(F189=0, "-", F186/F189)</f>
        <v>0.26229508196721313</v>
      </c>
      <c r="H186" s="65">
        <v>19</v>
      </c>
      <c r="I186" s="9">
        <f>IF(H189=0, "-", H186/H189)</f>
        <v>0.34545454545454546</v>
      </c>
      <c r="J186" s="8">
        <f t="shared" si="18"/>
        <v>3</v>
      </c>
      <c r="K186" s="9">
        <f t="shared" si="19"/>
        <v>0.68421052631578949</v>
      </c>
    </row>
    <row r="187" spans="1:11" x14ac:dyDescent="0.25">
      <c r="A187" s="7" t="s">
        <v>279</v>
      </c>
      <c r="B187" s="65">
        <v>6</v>
      </c>
      <c r="C187" s="34">
        <f>IF(B189=0, "-", B187/B189)</f>
        <v>0.35294117647058826</v>
      </c>
      <c r="D187" s="65">
        <v>2</v>
      </c>
      <c r="E187" s="9">
        <f>IF(D189=0, "-", D187/D189)</f>
        <v>0.2</v>
      </c>
      <c r="F187" s="81">
        <v>41</v>
      </c>
      <c r="G187" s="34">
        <f>IF(F189=0, "-", F187/F189)</f>
        <v>0.33606557377049179</v>
      </c>
      <c r="H187" s="65">
        <v>2</v>
      </c>
      <c r="I187" s="9">
        <f>IF(H189=0, "-", H187/H189)</f>
        <v>3.6363636363636362E-2</v>
      </c>
      <c r="J187" s="8">
        <f t="shared" si="18"/>
        <v>2</v>
      </c>
      <c r="K187" s="9" t="str">
        <f t="shared" si="19"/>
        <v>&gt;999%</v>
      </c>
    </row>
    <row r="188" spans="1:11" x14ac:dyDescent="0.25">
      <c r="A188" s="2"/>
      <c r="B188" s="68"/>
      <c r="C188" s="33"/>
      <c r="D188" s="68"/>
      <c r="E188" s="6"/>
      <c r="F188" s="82"/>
      <c r="G188" s="33"/>
      <c r="H188" s="68"/>
      <c r="I188" s="6"/>
      <c r="J188" s="5"/>
      <c r="K188" s="6"/>
    </row>
    <row r="189" spans="1:11" s="43" customFormat="1" ht="13" x14ac:dyDescent="0.3">
      <c r="A189" s="162" t="s">
        <v>499</v>
      </c>
      <c r="B189" s="71">
        <f>SUM(B181:B188)</f>
        <v>17</v>
      </c>
      <c r="C189" s="40">
        <f>B189/1806</f>
        <v>9.4130675526024367E-3</v>
      </c>
      <c r="D189" s="71">
        <f>SUM(D181:D188)</f>
        <v>10</v>
      </c>
      <c r="E189" s="41">
        <f>D189/1498</f>
        <v>6.6755674232309749E-3</v>
      </c>
      <c r="F189" s="77">
        <f>SUM(F181:F188)</f>
        <v>122</v>
      </c>
      <c r="G189" s="42">
        <f>F189/14011</f>
        <v>8.7074441510241948E-3</v>
      </c>
      <c r="H189" s="71">
        <f>SUM(H181:H188)</f>
        <v>55</v>
      </c>
      <c r="I189" s="41">
        <f>H189/12228</f>
        <v>4.4978737324174031E-3</v>
      </c>
      <c r="J189" s="37">
        <f>IF(D189=0, "-", IF((B189-D189)/D189&lt;10, (B189-D189)/D189, "&gt;999%"))</f>
        <v>0.7</v>
      </c>
      <c r="K189" s="38">
        <f>IF(H189=0, "-", IF((F189-H189)/H189&lt;10, (F189-H189)/H189, "&gt;999%"))</f>
        <v>1.2181818181818183</v>
      </c>
    </row>
    <row r="190" spans="1:11" x14ac:dyDescent="0.25">
      <c r="B190" s="83"/>
      <c r="D190" s="83"/>
      <c r="F190" s="83"/>
      <c r="H190" s="83"/>
    </row>
    <row r="191" spans="1:11" ht="13" x14ac:dyDescent="0.3">
      <c r="A191" s="163" t="s">
        <v>128</v>
      </c>
      <c r="B191" s="61" t="s">
        <v>12</v>
      </c>
      <c r="C191" s="62" t="s">
        <v>13</v>
      </c>
      <c r="D191" s="61" t="s">
        <v>12</v>
      </c>
      <c r="E191" s="63" t="s">
        <v>13</v>
      </c>
      <c r="F191" s="62" t="s">
        <v>12</v>
      </c>
      <c r="G191" s="62" t="s">
        <v>13</v>
      </c>
      <c r="H191" s="61" t="s">
        <v>12</v>
      </c>
      <c r="I191" s="63" t="s">
        <v>13</v>
      </c>
      <c r="J191" s="61"/>
      <c r="K191" s="63"/>
    </row>
    <row r="192" spans="1:11" x14ac:dyDescent="0.25">
      <c r="A192" s="7" t="s">
        <v>280</v>
      </c>
      <c r="B192" s="65">
        <v>0</v>
      </c>
      <c r="C192" s="34">
        <f>IF(B205=0, "-", B192/B205)</f>
        <v>0</v>
      </c>
      <c r="D192" s="65">
        <v>0</v>
      </c>
      <c r="E192" s="9">
        <f>IF(D205=0, "-", D192/D205)</f>
        <v>0</v>
      </c>
      <c r="F192" s="81">
        <v>3</v>
      </c>
      <c r="G192" s="34">
        <f>IF(F205=0, "-", F192/F205)</f>
        <v>9.6774193548387094E-2</v>
      </c>
      <c r="H192" s="65">
        <v>3</v>
      </c>
      <c r="I192" s="9">
        <f>IF(H205=0, "-", H192/H205)</f>
        <v>9.375E-2</v>
      </c>
      <c r="J192" s="8" t="str">
        <f t="shared" ref="J192:J203" si="20">IF(D192=0, "-", IF((B192-D192)/D192&lt;10, (B192-D192)/D192, "&gt;999%"))</f>
        <v>-</v>
      </c>
      <c r="K192" s="9">
        <f t="shared" ref="K192:K203" si="21">IF(H192=0, "-", IF((F192-H192)/H192&lt;10, (F192-H192)/H192, "&gt;999%"))</f>
        <v>0</v>
      </c>
    </row>
    <row r="193" spans="1:11" x14ac:dyDescent="0.25">
      <c r="A193" s="7" t="s">
        <v>281</v>
      </c>
      <c r="B193" s="65">
        <v>0</v>
      </c>
      <c r="C193" s="34">
        <f>IF(B205=0, "-", B193/B205)</f>
        <v>0</v>
      </c>
      <c r="D193" s="65">
        <v>2</v>
      </c>
      <c r="E193" s="9">
        <f>IF(D205=0, "-", D193/D205)</f>
        <v>0.66666666666666663</v>
      </c>
      <c r="F193" s="81">
        <v>2</v>
      </c>
      <c r="G193" s="34">
        <f>IF(F205=0, "-", F193/F205)</f>
        <v>6.4516129032258063E-2</v>
      </c>
      <c r="H193" s="65">
        <v>3</v>
      </c>
      <c r="I193" s="9">
        <f>IF(H205=0, "-", H193/H205)</f>
        <v>9.375E-2</v>
      </c>
      <c r="J193" s="8">
        <f t="shared" si="20"/>
        <v>-1</v>
      </c>
      <c r="K193" s="9">
        <f t="shared" si="21"/>
        <v>-0.33333333333333331</v>
      </c>
    </row>
    <row r="194" spans="1:11" x14ac:dyDescent="0.25">
      <c r="A194" s="7" t="s">
        <v>282</v>
      </c>
      <c r="B194" s="65">
        <v>0</v>
      </c>
      <c r="C194" s="34">
        <f>IF(B205=0, "-", B194/B205)</f>
        <v>0</v>
      </c>
      <c r="D194" s="65">
        <v>0</v>
      </c>
      <c r="E194" s="9">
        <f>IF(D205=0, "-", D194/D205)</f>
        <v>0</v>
      </c>
      <c r="F194" s="81">
        <v>4</v>
      </c>
      <c r="G194" s="34">
        <f>IF(F205=0, "-", F194/F205)</f>
        <v>0.12903225806451613</v>
      </c>
      <c r="H194" s="65">
        <v>13</v>
      </c>
      <c r="I194" s="9">
        <f>IF(H205=0, "-", H194/H205)</f>
        <v>0.40625</v>
      </c>
      <c r="J194" s="8" t="str">
        <f t="shared" si="20"/>
        <v>-</v>
      </c>
      <c r="K194" s="9">
        <f t="shared" si="21"/>
        <v>-0.69230769230769229</v>
      </c>
    </row>
    <row r="195" spans="1:11" x14ac:dyDescent="0.25">
      <c r="A195" s="7" t="s">
        <v>283</v>
      </c>
      <c r="B195" s="65">
        <v>0</v>
      </c>
      <c r="C195" s="34">
        <f>IF(B205=0, "-", B195/B205)</f>
        <v>0</v>
      </c>
      <c r="D195" s="65">
        <v>0</v>
      </c>
      <c r="E195" s="9">
        <f>IF(D205=0, "-", D195/D205)</f>
        <v>0</v>
      </c>
      <c r="F195" s="81">
        <v>1</v>
      </c>
      <c r="G195" s="34">
        <f>IF(F205=0, "-", F195/F205)</f>
        <v>3.2258064516129031E-2</v>
      </c>
      <c r="H195" s="65">
        <v>0</v>
      </c>
      <c r="I195" s="9">
        <f>IF(H205=0, "-", H195/H205)</f>
        <v>0</v>
      </c>
      <c r="J195" s="8" t="str">
        <f t="shared" si="20"/>
        <v>-</v>
      </c>
      <c r="K195" s="9" t="str">
        <f t="shared" si="21"/>
        <v>-</v>
      </c>
    </row>
    <row r="196" spans="1:11" x14ac:dyDescent="0.25">
      <c r="A196" s="7" t="s">
        <v>284</v>
      </c>
      <c r="B196" s="65">
        <v>1</v>
      </c>
      <c r="C196" s="34">
        <f>IF(B205=0, "-", B196/B205)</f>
        <v>0.25</v>
      </c>
      <c r="D196" s="65">
        <v>1</v>
      </c>
      <c r="E196" s="9">
        <f>IF(D205=0, "-", D196/D205)</f>
        <v>0.33333333333333331</v>
      </c>
      <c r="F196" s="81">
        <v>6</v>
      </c>
      <c r="G196" s="34">
        <f>IF(F205=0, "-", F196/F205)</f>
        <v>0.19354838709677419</v>
      </c>
      <c r="H196" s="65">
        <v>3</v>
      </c>
      <c r="I196" s="9">
        <f>IF(H205=0, "-", H196/H205)</f>
        <v>9.375E-2</v>
      </c>
      <c r="J196" s="8">
        <f t="shared" si="20"/>
        <v>0</v>
      </c>
      <c r="K196" s="9">
        <f t="shared" si="21"/>
        <v>1</v>
      </c>
    </row>
    <row r="197" spans="1:11" x14ac:dyDescent="0.25">
      <c r="A197" s="7" t="s">
        <v>285</v>
      </c>
      <c r="B197" s="65">
        <v>1</v>
      </c>
      <c r="C197" s="34">
        <f>IF(B205=0, "-", B197/B205)</f>
        <v>0.25</v>
      </c>
      <c r="D197" s="65">
        <v>0</v>
      </c>
      <c r="E197" s="9">
        <f>IF(D205=0, "-", D197/D205)</f>
        <v>0</v>
      </c>
      <c r="F197" s="81">
        <v>1</v>
      </c>
      <c r="G197" s="34">
        <f>IF(F205=0, "-", F197/F205)</f>
        <v>3.2258064516129031E-2</v>
      </c>
      <c r="H197" s="65">
        <v>1</v>
      </c>
      <c r="I197" s="9">
        <f>IF(H205=0, "-", H197/H205)</f>
        <v>3.125E-2</v>
      </c>
      <c r="J197" s="8" t="str">
        <f t="shared" si="20"/>
        <v>-</v>
      </c>
      <c r="K197" s="9">
        <f t="shared" si="21"/>
        <v>0</v>
      </c>
    </row>
    <row r="198" spans="1:11" x14ac:dyDescent="0.25">
      <c r="A198" s="7" t="s">
        <v>286</v>
      </c>
      <c r="B198" s="65">
        <v>0</v>
      </c>
      <c r="C198" s="34">
        <f>IF(B205=0, "-", B198/B205)</f>
        <v>0</v>
      </c>
      <c r="D198" s="65">
        <v>0</v>
      </c>
      <c r="E198" s="9">
        <f>IF(D205=0, "-", D198/D205)</f>
        <v>0</v>
      </c>
      <c r="F198" s="81">
        <v>0</v>
      </c>
      <c r="G198" s="34">
        <f>IF(F205=0, "-", F198/F205)</f>
        <v>0</v>
      </c>
      <c r="H198" s="65">
        <v>1</v>
      </c>
      <c r="I198" s="9">
        <f>IF(H205=0, "-", H198/H205)</f>
        <v>3.125E-2</v>
      </c>
      <c r="J198" s="8" t="str">
        <f t="shared" si="20"/>
        <v>-</v>
      </c>
      <c r="K198" s="9">
        <f t="shared" si="21"/>
        <v>-1</v>
      </c>
    </row>
    <row r="199" spans="1:11" x14ac:dyDescent="0.25">
      <c r="A199" s="7" t="s">
        <v>287</v>
      </c>
      <c r="B199" s="65">
        <v>0</v>
      </c>
      <c r="C199" s="34">
        <f>IF(B205=0, "-", B199/B205)</f>
        <v>0</v>
      </c>
      <c r="D199" s="65">
        <v>0</v>
      </c>
      <c r="E199" s="9">
        <f>IF(D205=0, "-", D199/D205)</f>
        <v>0</v>
      </c>
      <c r="F199" s="81">
        <v>1</v>
      </c>
      <c r="G199" s="34">
        <f>IF(F205=0, "-", F199/F205)</f>
        <v>3.2258064516129031E-2</v>
      </c>
      <c r="H199" s="65">
        <v>0</v>
      </c>
      <c r="I199" s="9">
        <f>IF(H205=0, "-", H199/H205)</f>
        <v>0</v>
      </c>
      <c r="J199" s="8" t="str">
        <f t="shared" si="20"/>
        <v>-</v>
      </c>
      <c r="K199" s="9" t="str">
        <f t="shared" si="21"/>
        <v>-</v>
      </c>
    </row>
    <row r="200" spans="1:11" x14ac:dyDescent="0.25">
      <c r="A200" s="7" t="s">
        <v>288</v>
      </c>
      <c r="B200" s="65">
        <v>0</v>
      </c>
      <c r="C200" s="34">
        <f>IF(B205=0, "-", B200/B205)</f>
        <v>0</v>
      </c>
      <c r="D200" s="65">
        <v>0</v>
      </c>
      <c r="E200" s="9">
        <f>IF(D205=0, "-", D200/D205)</f>
        <v>0</v>
      </c>
      <c r="F200" s="81">
        <v>4</v>
      </c>
      <c r="G200" s="34">
        <f>IF(F205=0, "-", F200/F205)</f>
        <v>0.12903225806451613</v>
      </c>
      <c r="H200" s="65">
        <v>1</v>
      </c>
      <c r="I200" s="9">
        <f>IF(H205=0, "-", H200/H205)</f>
        <v>3.125E-2</v>
      </c>
      <c r="J200" s="8" t="str">
        <f t="shared" si="20"/>
        <v>-</v>
      </c>
      <c r="K200" s="9">
        <f t="shared" si="21"/>
        <v>3</v>
      </c>
    </row>
    <row r="201" spans="1:11" x14ac:dyDescent="0.25">
      <c r="A201" s="7" t="s">
        <v>289</v>
      </c>
      <c r="B201" s="65">
        <v>0</v>
      </c>
      <c r="C201" s="34">
        <f>IF(B205=0, "-", B201/B205)</f>
        <v>0</v>
      </c>
      <c r="D201" s="65">
        <v>0</v>
      </c>
      <c r="E201" s="9">
        <f>IF(D205=0, "-", D201/D205)</f>
        <v>0</v>
      </c>
      <c r="F201" s="81">
        <v>2</v>
      </c>
      <c r="G201" s="34">
        <f>IF(F205=0, "-", F201/F205)</f>
        <v>6.4516129032258063E-2</v>
      </c>
      <c r="H201" s="65">
        <v>1</v>
      </c>
      <c r="I201" s="9">
        <f>IF(H205=0, "-", H201/H205)</f>
        <v>3.125E-2</v>
      </c>
      <c r="J201" s="8" t="str">
        <f t="shared" si="20"/>
        <v>-</v>
      </c>
      <c r="K201" s="9">
        <f t="shared" si="21"/>
        <v>1</v>
      </c>
    </row>
    <row r="202" spans="1:11" x14ac:dyDescent="0.25">
      <c r="A202" s="7" t="s">
        <v>290</v>
      </c>
      <c r="B202" s="65">
        <v>2</v>
      </c>
      <c r="C202" s="34">
        <f>IF(B205=0, "-", B202/B205)</f>
        <v>0.5</v>
      </c>
      <c r="D202" s="65">
        <v>0</v>
      </c>
      <c r="E202" s="9">
        <f>IF(D205=0, "-", D202/D205)</f>
        <v>0</v>
      </c>
      <c r="F202" s="81">
        <v>3</v>
      </c>
      <c r="G202" s="34">
        <f>IF(F205=0, "-", F202/F205)</f>
        <v>9.6774193548387094E-2</v>
      </c>
      <c r="H202" s="65">
        <v>2</v>
      </c>
      <c r="I202" s="9">
        <f>IF(H205=0, "-", H202/H205)</f>
        <v>6.25E-2</v>
      </c>
      <c r="J202" s="8" t="str">
        <f t="shared" si="20"/>
        <v>-</v>
      </c>
      <c r="K202" s="9">
        <f t="shared" si="21"/>
        <v>0.5</v>
      </c>
    </row>
    <row r="203" spans="1:11" x14ac:dyDescent="0.25">
      <c r="A203" s="7" t="s">
        <v>291</v>
      </c>
      <c r="B203" s="65">
        <v>0</v>
      </c>
      <c r="C203" s="34">
        <f>IF(B205=0, "-", B203/B205)</f>
        <v>0</v>
      </c>
      <c r="D203" s="65">
        <v>0</v>
      </c>
      <c r="E203" s="9">
        <f>IF(D205=0, "-", D203/D205)</f>
        <v>0</v>
      </c>
      <c r="F203" s="81">
        <v>4</v>
      </c>
      <c r="G203" s="34">
        <f>IF(F205=0, "-", F203/F205)</f>
        <v>0.12903225806451613</v>
      </c>
      <c r="H203" s="65">
        <v>4</v>
      </c>
      <c r="I203" s="9">
        <f>IF(H205=0, "-", H203/H205)</f>
        <v>0.125</v>
      </c>
      <c r="J203" s="8" t="str">
        <f t="shared" si="20"/>
        <v>-</v>
      </c>
      <c r="K203" s="9">
        <f t="shared" si="21"/>
        <v>0</v>
      </c>
    </row>
    <row r="204" spans="1:11" x14ac:dyDescent="0.25">
      <c r="A204" s="2"/>
      <c r="B204" s="68"/>
      <c r="C204" s="33"/>
      <c r="D204" s="68"/>
      <c r="E204" s="6"/>
      <c r="F204" s="82"/>
      <c r="G204" s="33"/>
      <c r="H204" s="68"/>
      <c r="I204" s="6"/>
      <c r="J204" s="5"/>
      <c r="K204" s="6"/>
    </row>
    <row r="205" spans="1:11" s="43" customFormat="1" ht="13" x14ac:dyDescent="0.3">
      <c r="A205" s="162" t="s">
        <v>498</v>
      </c>
      <c r="B205" s="71">
        <f>SUM(B192:B204)</f>
        <v>4</v>
      </c>
      <c r="C205" s="40">
        <f>B205/1806</f>
        <v>2.2148394241417496E-3</v>
      </c>
      <c r="D205" s="71">
        <f>SUM(D192:D204)</f>
        <v>3</v>
      </c>
      <c r="E205" s="41">
        <f>D205/1498</f>
        <v>2.0026702269692926E-3</v>
      </c>
      <c r="F205" s="77">
        <f>SUM(F192:F204)</f>
        <v>31</v>
      </c>
      <c r="G205" s="42">
        <f>F205/14011</f>
        <v>2.2125472842766396E-3</v>
      </c>
      <c r="H205" s="71">
        <f>SUM(H192:H204)</f>
        <v>32</v>
      </c>
      <c r="I205" s="41">
        <f>H205/12228</f>
        <v>2.6169447170428526E-3</v>
      </c>
      <c r="J205" s="37">
        <f>IF(D205=0, "-", IF((B205-D205)/D205&lt;10, (B205-D205)/D205, "&gt;999%"))</f>
        <v>0.33333333333333331</v>
      </c>
      <c r="K205" s="38">
        <f>IF(H205=0, "-", IF((F205-H205)/H205&lt;10, (F205-H205)/H205, "&gt;999%"))</f>
        <v>-3.125E-2</v>
      </c>
    </row>
    <row r="206" spans="1:11" x14ac:dyDescent="0.25">
      <c r="B206" s="83"/>
      <c r="D206" s="83"/>
      <c r="F206" s="83"/>
      <c r="H206" s="83"/>
    </row>
    <row r="207" spans="1:11" ht="13" x14ac:dyDescent="0.3">
      <c r="A207" s="163" t="s">
        <v>129</v>
      </c>
      <c r="B207" s="61" t="s">
        <v>12</v>
      </c>
      <c r="C207" s="62" t="s">
        <v>13</v>
      </c>
      <c r="D207" s="61" t="s">
        <v>12</v>
      </c>
      <c r="E207" s="63" t="s">
        <v>13</v>
      </c>
      <c r="F207" s="62" t="s">
        <v>12</v>
      </c>
      <c r="G207" s="62" t="s">
        <v>13</v>
      </c>
      <c r="H207" s="61" t="s">
        <v>12</v>
      </c>
      <c r="I207" s="63" t="s">
        <v>13</v>
      </c>
      <c r="J207" s="61"/>
      <c r="K207" s="63"/>
    </row>
    <row r="208" spans="1:11" x14ac:dyDescent="0.25">
      <c r="A208" s="7" t="s">
        <v>292</v>
      </c>
      <c r="B208" s="65">
        <v>0</v>
      </c>
      <c r="C208" s="34">
        <f>IF(B212=0, "-", B208/B212)</f>
        <v>0</v>
      </c>
      <c r="D208" s="65">
        <v>0</v>
      </c>
      <c r="E208" s="9" t="str">
        <f>IF(D212=0, "-", D208/D212)</f>
        <v>-</v>
      </c>
      <c r="F208" s="81">
        <v>0</v>
      </c>
      <c r="G208" s="34">
        <f>IF(F212=0, "-", F208/F212)</f>
        <v>0</v>
      </c>
      <c r="H208" s="65">
        <v>1</v>
      </c>
      <c r="I208" s="9">
        <f>IF(H212=0, "-", H208/H212)</f>
        <v>7.6923076923076927E-2</v>
      </c>
      <c r="J208" s="8" t="str">
        <f>IF(D208=0, "-", IF((B208-D208)/D208&lt;10, (B208-D208)/D208, "&gt;999%"))</f>
        <v>-</v>
      </c>
      <c r="K208" s="9">
        <f>IF(H208=0, "-", IF((F208-H208)/H208&lt;10, (F208-H208)/H208, "&gt;999%"))</f>
        <v>-1</v>
      </c>
    </row>
    <row r="209" spans="1:11" x14ac:dyDescent="0.25">
      <c r="A209" s="7" t="s">
        <v>293</v>
      </c>
      <c r="B209" s="65">
        <v>1</v>
      </c>
      <c r="C209" s="34">
        <f>IF(B212=0, "-", B209/B212)</f>
        <v>1</v>
      </c>
      <c r="D209" s="65">
        <v>0</v>
      </c>
      <c r="E209" s="9" t="str">
        <f>IF(D212=0, "-", D209/D212)</f>
        <v>-</v>
      </c>
      <c r="F209" s="81">
        <v>1</v>
      </c>
      <c r="G209" s="34">
        <f>IF(F212=0, "-", F209/F212)</f>
        <v>8.3333333333333329E-2</v>
      </c>
      <c r="H209" s="65">
        <v>0</v>
      </c>
      <c r="I209" s="9">
        <f>IF(H212=0, "-", H209/H212)</f>
        <v>0</v>
      </c>
      <c r="J209" s="8" t="str">
        <f>IF(D209=0, "-", IF((B209-D209)/D209&lt;10, (B209-D209)/D209, "&gt;999%"))</f>
        <v>-</v>
      </c>
      <c r="K209" s="9" t="str">
        <f>IF(H209=0, "-", IF((F209-H209)/H209&lt;10, (F209-H209)/H209, "&gt;999%"))</f>
        <v>-</v>
      </c>
    </row>
    <row r="210" spans="1:11" x14ac:dyDescent="0.25">
      <c r="A210" s="7" t="s">
        <v>294</v>
      </c>
      <c r="B210" s="65">
        <v>0</v>
      </c>
      <c r="C210" s="34">
        <f>IF(B212=0, "-", B210/B212)</f>
        <v>0</v>
      </c>
      <c r="D210" s="65">
        <v>0</v>
      </c>
      <c r="E210" s="9" t="str">
        <f>IF(D212=0, "-", D210/D212)</f>
        <v>-</v>
      </c>
      <c r="F210" s="81">
        <v>11</v>
      </c>
      <c r="G210" s="34">
        <f>IF(F212=0, "-", F210/F212)</f>
        <v>0.91666666666666663</v>
      </c>
      <c r="H210" s="65">
        <v>12</v>
      </c>
      <c r="I210" s="9">
        <f>IF(H212=0, "-", H210/H212)</f>
        <v>0.92307692307692313</v>
      </c>
      <c r="J210" s="8" t="str">
        <f>IF(D210=0, "-", IF((B210-D210)/D210&lt;10, (B210-D210)/D210, "&gt;999%"))</f>
        <v>-</v>
      </c>
      <c r="K210" s="9">
        <f>IF(H210=0, "-", IF((F210-H210)/H210&lt;10, (F210-H210)/H210, "&gt;999%"))</f>
        <v>-8.3333333333333329E-2</v>
      </c>
    </row>
    <row r="211" spans="1:11" x14ac:dyDescent="0.25">
      <c r="A211" s="2"/>
      <c r="B211" s="68"/>
      <c r="C211" s="33"/>
      <c r="D211" s="68"/>
      <c r="E211" s="6"/>
      <c r="F211" s="82"/>
      <c r="G211" s="33"/>
      <c r="H211" s="68"/>
      <c r="I211" s="6"/>
      <c r="J211" s="5"/>
      <c r="K211" s="6"/>
    </row>
    <row r="212" spans="1:11" s="43" customFormat="1" ht="13" x14ac:dyDescent="0.3">
      <c r="A212" s="162" t="s">
        <v>497</v>
      </c>
      <c r="B212" s="71">
        <f>SUM(B208:B211)</f>
        <v>1</v>
      </c>
      <c r="C212" s="40">
        <f>B212/1806</f>
        <v>5.5370985603543741E-4</v>
      </c>
      <c r="D212" s="71">
        <f>SUM(D208:D211)</f>
        <v>0</v>
      </c>
      <c r="E212" s="41">
        <f>D212/1498</f>
        <v>0</v>
      </c>
      <c r="F212" s="77">
        <f>SUM(F208:F211)</f>
        <v>12</v>
      </c>
      <c r="G212" s="42">
        <f>F212/14011</f>
        <v>8.5646991649418317E-4</v>
      </c>
      <c r="H212" s="71">
        <f>SUM(H208:H211)</f>
        <v>13</v>
      </c>
      <c r="I212" s="41">
        <f>H212/12228</f>
        <v>1.0631337912986587E-3</v>
      </c>
      <c r="J212" s="37" t="str">
        <f>IF(D212=0, "-", IF((B212-D212)/D212&lt;10, (B212-D212)/D212, "&gt;999%"))</f>
        <v>-</v>
      </c>
      <c r="K212" s="38">
        <f>IF(H212=0, "-", IF((F212-H212)/H212&lt;10, (F212-H212)/H212, "&gt;999%"))</f>
        <v>-7.6923076923076927E-2</v>
      </c>
    </row>
    <row r="213" spans="1:11" x14ac:dyDescent="0.25">
      <c r="B213" s="83"/>
      <c r="D213" s="83"/>
      <c r="F213" s="83"/>
      <c r="H213" s="83"/>
    </row>
    <row r="214" spans="1:11" s="43" customFormat="1" ht="13" x14ac:dyDescent="0.3">
      <c r="A214" s="162" t="s">
        <v>496</v>
      </c>
      <c r="B214" s="71">
        <v>22</v>
      </c>
      <c r="C214" s="40">
        <f>B214/1806</f>
        <v>1.2181616832779624E-2</v>
      </c>
      <c r="D214" s="71">
        <v>13</v>
      </c>
      <c r="E214" s="41">
        <f>D214/1498</f>
        <v>8.678237650200267E-3</v>
      </c>
      <c r="F214" s="77">
        <v>165</v>
      </c>
      <c r="G214" s="42">
        <f>F214/14011</f>
        <v>1.1776461351795019E-2</v>
      </c>
      <c r="H214" s="71">
        <v>100</v>
      </c>
      <c r="I214" s="41">
        <f>H214/12228</f>
        <v>8.1779522407589133E-3</v>
      </c>
      <c r="J214" s="37">
        <f>IF(D214=0, "-", IF((B214-D214)/D214&lt;10, (B214-D214)/D214, "&gt;999%"))</f>
        <v>0.69230769230769229</v>
      </c>
      <c r="K214" s="38">
        <f>IF(H214=0, "-", IF((F214-H214)/H214&lt;10, (F214-H214)/H214, "&gt;999%"))</f>
        <v>0.65</v>
      </c>
    </row>
    <row r="215" spans="1:11" x14ac:dyDescent="0.25">
      <c r="B215" s="83"/>
      <c r="D215" s="83"/>
      <c r="F215" s="83"/>
      <c r="H215" s="83"/>
    </row>
    <row r="216" spans="1:11" ht="13" x14ac:dyDescent="0.3">
      <c r="A216" s="27" t="s">
        <v>494</v>
      </c>
      <c r="B216" s="71">
        <f>B220-B218</f>
        <v>229</v>
      </c>
      <c r="C216" s="40">
        <f>B216/1806</f>
        <v>0.12679955703211518</v>
      </c>
      <c r="D216" s="71">
        <f>D220-D218</f>
        <v>175</v>
      </c>
      <c r="E216" s="41">
        <f>D216/1498</f>
        <v>0.11682242990654206</v>
      </c>
      <c r="F216" s="77">
        <f>F220-F218</f>
        <v>1928</v>
      </c>
      <c r="G216" s="42">
        <f>F216/14011</f>
        <v>0.13760616658339875</v>
      </c>
      <c r="H216" s="71">
        <f>H220-H218</f>
        <v>2106</v>
      </c>
      <c r="I216" s="41">
        <f>H216/12228</f>
        <v>0.17222767419038273</v>
      </c>
      <c r="J216" s="37">
        <f>IF(D216=0, "-", IF((B216-D216)/D216&lt;10, (B216-D216)/D216, "&gt;999%"))</f>
        <v>0.30857142857142855</v>
      </c>
      <c r="K216" s="38">
        <f>IF(H216=0, "-", IF((F216-H216)/H216&lt;10, (F216-H216)/H216, "&gt;999%"))</f>
        <v>-8.4520417853751181E-2</v>
      </c>
    </row>
    <row r="217" spans="1:11" ht="13" x14ac:dyDescent="0.3">
      <c r="A217" s="27"/>
      <c r="B217" s="71"/>
      <c r="C217" s="40"/>
      <c r="D217" s="71"/>
      <c r="E217" s="41"/>
      <c r="F217" s="77"/>
      <c r="G217" s="42"/>
      <c r="H217" s="71"/>
      <c r="I217" s="41"/>
      <c r="J217" s="37"/>
      <c r="K217" s="38"/>
    </row>
    <row r="218" spans="1:11" ht="13" x14ac:dyDescent="0.3">
      <c r="A218" s="27" t="s">
        <v>495</v>
      </c>
      <c r="B218" s="71">
        <v>203</v>
      </c>
      <c r="C218" s="40">
        <f>B218/1806</f>
        <v>0.1124031007751938</v>
      </c>
      <c r="D218" s="71">
        <v>154</v>
      </c>
      <c r="E218" s="41">
        <f>D218/1498</f>
        <v>0.10280373831775701</v>
      </c>
      <c r="F218" s="77">
        <v>1585</v>
      </c>
      <c r="G218" s="42">
        <f>F218/14011</f>
        <v>0.11312540147027336</v>
      </c>
      <c r="H218" s="71">
        <v>1021</v>
      </c>
      <c r="I218" s="41">
        <f>H218/12228</f>
        <v>8.3496892378148516E-2</v>
      </c>
      <c r="J218" s="37">
        <f>IF(D218=0, "-", IF((B218-D218)/D218&lt;10, (B218-D218)/D218, "&gt;999%"))</f>
        <v>0.31818181818181818</v>
      </c>
      <c r="K218" s="38">
        <f>IF(H218=0, "-", IF((F218-H218)/H218&lt;10, (F218-H218)/H218, "&gt;999%"))</f>
        <v>0.55239960822722822</v>
      </c>
    </row>
    <row r="219" spans="1:11" ht="13" x14ac:dyDescent="0.3">
      <c r="A219" s="27"/>
      <c r="B219" s="71"/>
      <c r="C219" s="40"/>
      <c r="D219" s="71"/>
      <c r="E219" s="41"/>
      <c r="F219" s="77"/>
      <c r="G219" s="42"/>
      <c r="H219" s="71"/>
      <c r="I219" s="41"/>
      <c r="J219" s="37"/>
      <c r="K219" s="38"/>
    </row>
    <row r="220" spans="1:11" ht="13" x14ac:dyDescent="0.3">
      <c r="A220" s="27" t="s">
        <v>493</v>
      </c>
      <c r="B220" s="71">
        <v>432</v>
      </c>
      <c r="C220" s="40">
        <f>B220/1806</f>
        <v>0.23920265780730898</v>
      </c>
      <c r="D220" s="71">
        <v>329</v>
      </c>
      <c r="E220" s="41">
        <f>D220/1498</f>
        <v>0.21962616822429906</v>
      </c>
      <c r="F220" s="77">
        <v>3513</v>
      </c>
      <c r="G220" s="42">
        <f>F220/14011</f>
        <v>0.25073156805367214</v>
      </c>
      <c r="H220" s="71">
        <v>3127</v>
      </c>
      <c r="I220" s="41">
        <f>H220/12228</f>
        <v>0.25572456656853126</v>
      </c>
      <c r="J220" s="37">
        <f>IF(D220=0, "-", IF((B220-D220)/D220&lt;10, (B220-D220)/D220, "&gt;999%"))</f>
        <v>0.31306990881458968</v>
      </c>
      <c r="K220" s="38">
        <f>IF(H220=0, "-", IF((F220-H220)/H220&lt;10, (F220-H220)/H220, "&gt;999%"))</f>
        <v>0.12344099776143268</v>
      </c>
    </row>
  </sheetData>
  <mergeCells count="58">
    <mergeCell ref="B1:K1"/>
    <mergeCell ref="B2:K2"/>
    <mergeCell ref="B178:E178"/>
    <mergeCell ref="F178:I178"/>
    <mergeCell ref="J178:K178"/>
    <mergeCell ref="B179:C179"/>
    <mergeCell ref="D179:E179"/>
    <mergeCell ref="F179:G179"/>
    <mergeCell ref="H179:I179"/>
    <mergeCell ref="B151:E151"/>
    <mergeCell ref="F151:I151"/>
    <mergeCell ref="J151:K151"/>
    <mergeCell ref="B152:C152"/>
    <mergeCell ref="D152:E152"/>
    <mergeCell ref="F152:G152"/>
    <mergeCell ref="H152:I152"/>
    <mergeCell ref="B137:E137"/>
    <mergeCell ref="F137:I137"/>
    <mergeCell ref="J137:K137"/>
    <mergeCell ref="B138:C138"/>
    <mergeCell ref="D138:E138"/>
    <mergeCell ref="F138:G138"/>
    <mergeCell ref="H138:I138"/>
    <mergeCell ref="B113:E113"/>
    <mergeCell ref="F113:I113"/>
    <mergeCell ref="J113:K113"/>
    <mergeCell ref="B114:C114"/>
    <mergeCell ref="D114:E114"/>
    <mergeCell ref="F114:G114"/>
    <mergeCell ref="H114:I114"/>
    <mergeCell ref="B77:E77"/>
    <mergeCell ref="F77:I77"/>
    <mergeCell ref="J77:K77"/>
    <mergeCell ref="B78:C78"/>
    <mergeCell ref="D78:E78"/>
    <mergeCell ref="F78:G78"/>
    <mergeCell ref="H78:I78"/>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3" max="16383" man="1"/>
    <brk id="111" max="16383" man="1"/>
    <brk id="17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5"/>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543</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v>
      </c>
      <c r="C7" s="39">
        <f>IF(B45=0, "-", B7/B45)</f>
        <v>2.3148148148148147E-3</v>
      </c>
      <c r="D7" s="65">
        <v>1</v>
      </c>
      <c r="E7" s="21">
        <f>IF(D45=0, "-", D7/D45)</f>
        <v>3.0395136778115501E-3</v>
      </c>
      <c r="F7" s="81">
        <v>8</v>
      </c>
      <c r="G7" s="39">
        <f>IF(F45=0, "-", F7/F45)</f>
        <v>2.2772559066325079E-3</v>
      </c>
      <c r="H7" s="65">
        <v>7</v>
      </c>
      <c r="I7" s="21">
        <f>IF(H45=0, "-", H7/H45)</f>
        <v>2.238567316917173E-3</v>
      </c>
      <c r="J7" s="20">
        <f t="shared" ref="J7:J43" si="0">IF(D7=0, "-", IF((B7-D7)/D7&lt;10, (B7-D7)/D7, "&gt;999%"))</f>
        <v>0</v>
      </c>
      <c r="K7" s="21">
        <f t="shared" ref="K7:K43" si="1">IF(H7=0, "-", IF((F7-H7)/H7&lt;10, (F7-H7)/H7, "&gt;999%"))</f>
        <v>0.14285714285714285</v>
      </c>
    </row>
    <row r="8" spans="1:11" x14ac:dyDescent="0.25">
      <c r="A8" s="7" t="s">
        <v>32</v>
      </c>
      <c r="B8" s="65">
        <v>12</v>
      </c>
      <c r="C8" s="39">
        <f>IF(B45=0, "-", B8/B45)</f>
        <v>2.7777777777777776E-2</v>
      </c>
      <c r="D8" s="65">
        <v>15</v>
      </c>
      <c r="E8" s="21">
        <f>IF(D45=0, "-", D8/D45)</f>
        <v>4.5592705167173252E-2</v>
      </c>
      <c r="F8" s="81">
        <v>97</v>
      </c>
      <c r="G8" s="39">
        <f>IF(F45=0, "-", F8/F45)</f>
        <v>2.7611727867919156E-2</v>
      </c>
      <c r="H8" s="65">
        <v>64</v>
      </c>
      <c r="I8" s="21">
        <f>IF(H45=0, "-", H8/H45)</f>
        <v>2.0466901183242726E-2</v>
      </c>
      <c r="J8" s="20">
        <f t="shared" si="0"/>
        <v>-0.2</v>
      </c>
      <c r="K8" s="21">
        <f t="shared" si="1"/>
        <v>0.515625</v>
      </c>
    </row>
    <row r="9" spans="1:11" x14ac:dyDescent="0.25">
      <c r="A9" s="7" t="s">
        <v>34</v>
      </c>
      <c r="B9" s="65">
        <v>8</v>
      </c>
      <c r="C9" s="39">
        <f>IF(B45=0, "-", B9/B45)</f>
        <v>1.8518518518518517E-2</v>
      </c>
      <c r="D9" s="65">
        <v>17</v>
      </c>
      <c r="E9" s="21">
        <f>IF(D45=0, "-", D9/D45)</f>
        <v>5.1671732522796353E-2</v>
      </c>
      <c r="F9" s="81">
        <v>120</v>
      </c>
      <c r="G9" s="39">
        <f>IF(F45=0, "-", F9/F45)</f>
        <v>3.4158838599487616E-2</v>
      </c>
      <c r="H9" s="65">
        <v>133</v>
      </c>
      <c r="I9" s="21">
        <f>IF(H45=0, "-", H9/H45)</f>
        <v>4.2532779021426284E-2</v>
      </c>
      <c r="J9" s="20">
        <f t="shared" si="0"/>
        <v>-0.52941176470588236</v>
      </c>
      <c r="K9" s="21">
        <f t="shared" si="1"/>
        <v>-9.7744360902255634E-2</v>
      </c>
    </row>
    <row r="10" spans="1:11" x14ac:dyDescent="0.25">
      <c r="A10" s="7" t="s">
        <v>37</v>
      </c>
      <c r="B10" s="65">
        <v>1</v>
      </c>
      <c r="C10" s="39">
        <f>IF(B45=0, "-", B10/B45)</f>
        <v>2.3148148148148147E-3</v>
      </c>
      <c r="D10" s="65">
        <v>1</v>
      </c>
      <c r="E10" s="21">
        <f>IF(D45=0, "-", D10/D45)</f>
        <v>3.0395136778115501E-3</v>
      </c>
      <c r="F10" s="81">
        <v>6</v>
      </c>
      <c r="G10" s="39">
        <f>IF(F45=0, "-", F10/F45)</f>
        <v>1.7079419299743809E-3</v>
      </c>
      <c r="H10" s="65">
        <v>3</v>
      </c>
      <c r="I10" s="21">
        <f>IF(H45=0, "-", H10/H45)</f>
        <v>9.5938599296450271E-4</v>
      </c>
      <c r="J10" s="20">
        <f t="shared" si="0"/>
        <v>0</v>
      </c>
      <c r="K10" s="21">
        <f t="shared" si="1"/>
        <v>1</v>
      </c>
    </row>
    <row r="11" spans="1:11" x14ac:dyDescent="0.25">
      <c r="A11" s="7" t="s">
        <v>38</v>
      </c>
      <c r="B11" s="65">
        <v>0</v>
      </c>
      <c r="C11" s="39">
        <f>IF(B45=0, "-", B11/B45)</f>
        <v>0</v>
      </c>
      <c r="D11" s="65">
        <v>0</v>
      </c>
      <c r="E11" s="21">
        <f>IF(D45=0, "-", D11/D45)</f>
        <v>0</v>
      </c>
      <c r="F11" s="81">
        <v>3</v>
      </c>
      <c r="G11" s="39">
        <f>IF(F45=0, "-", F11/F45)</f>
        <v>8.5397096498719043E-4</v>
      </c>
      <c r="H11" s="65">
        <v>3</v>
      </c>
      <c r="I11" s="21">
        <f>IF(H45=0, "-", H11/H45)</f>
        <v>9.5938599296450271E-4</v>
      </c>
      <c r="J11" s="20" t="str">
        <f t="shared" si="0"/>
        <v>-</v>
      </c>
      <c r="K11" s="21">
        <f t="shared" si="1"/>
        <v>0</v>
      </c>
    </row>
    <row r="12" spans="1:11" x14ac:dyDescent="0.25">
      <c r="A12" s="7" t="s">
        <v>39</v>
      </c>
      <c r="B12" s="65">
        <v>34</v>
      </c>
      <c r="C12" s="39">
        <f>IF(B45=0, "-", B12/B45)</f>
        <v>7.8703703703703706E-2</v>
      </c>
      <c r="D12" s="65">
        <v>1</v>
      </c>
      <c r="E12" s="21">
        <f>IF(D45=0, "-", D12/D45)</f>
        <v>3.0395136778115501E-3</v>
      </c>
      <c r="F12" s="81">
        <v>95</v>
      </c>
      <c r="G12" s="39">
        <f>IF(F45=0, "-", F12/F45)</f>
        <v>2.7042413891261032E-2</v>
      </c>
      <c r="H12" s="65">
        <v>3</v>
      </c>
      <c r="I12" s="21">
        <f>IF(H45=0, "-", H12/H45)</f>
        <v>9.5938599296450271E-4</v>
      </c>
      <c r="J12" s="20" t="str">
        <f t="shared" si="0"/>
        <v>&gt;999%</v>
      </c>
      <c r="K12" s="21" t="str">
        <f t="shared" si="1"/>
        <v>&gt;999%</v>
      </c>
    </row>
    <row r="13" spans="1:11" x14ac:dyDescent="0.25">
      <c r="A13" s="7" t="s">
        <v>40</v>
      </c>
      <c r="B13" s="65">
        <v>1</v>
      </c>
      <c r="C13" s="39">
        <f>IF(B45=0, "-", B13/B45)</f>
        <v>2.3148148148148147E-3</v>
      </c>
      <c r="D13" s="65">
        <v>0</v>
      </c>
      <c r="E13" s="21">
        <f>IF(D45=0, "-", D13/D45)</f>
        <v>0</v>
      </c>
      <c r="F13" s="81">
        <v>1</v>
      </c>
      <c r="G13" s="39">
        <f>IF(F45=0, "-", F13/F45)</f>
        <v>2.8465698832906349E-4</v>
      </c>
      <c r="H13" s="65">
        <v>0</v>
      </c>
      <c r="I13" s="21">
        <f>IF(H45=0, "-", H13/H45)</f>
        <v>0</v>
      </c>
      <c r="J13" s="20" t="str">
        <f t="shared" si="0"/>
        <v>-</v>
      </c>
      <c r="K13" s="21" t="str">
        <f t="shared" si="1"/>
        <v>-</v>
      </c>
    </row>
    <row r="14" spans="1:11" x14ac:dyDescent="0.25">
      <c r="A14" s="7" t="s">
        <v>41</v>
      </c>
      <c r="B14" s="65">
        <v>5</v>
      </c>
      <c r="C14" s="39">
        <f>IF(B45=0, "-", B14/B45)</f>
        <v>1.1574074074074073E-2</v>
      </c>
      <c r="D14" s="65">
        <v>1</v>
      </c>
      <c r="E14" s="21">
        <f>IF(D45=0, "-", D14/D45)</f>
        <v>3.0395136778115501E-3</v>
      </c>
      <c r="F14" s="81">
        <v>21</v>
      </c>
      <c r="G14" s="39">
        <f>IF(F45=0, "-", F14/F45)</f>
        <v>5.9777967549103327E-3</v>
      </c>
      <c r="H14" s="65">
        <v>14</v>
      </c>
      <c r="I14" s="21">
        <f>IF(H45=0, "-", H14/H45)</f>
        <v>4.4771346338343459E-3</v>
      </c>
      <c r="J14" s="20">
        <f t="shared" si="0"/>
        <v>4</v>
      </c>
      <c r="K14" s="21">
        <f t="shared" si="1"/>
        <v>0.5</v>
      </c>
    </row>
    <row r="15" spans="1:11" x14ac:dyDescent="0.25">
      <c r="A15" s="7" t="s">
        <v>43</v>
      </c>
      <c r="B15" s="65">
        <v>0</v>
      </c>
      <c r="C15" s="39">
        <f>IF(B45=0, "-", B15/B45)</f>
        <v>0</v>
      </c>
      <c r="D15" s="65">
        <v>4</v>
      </c>
      <c r="E15" s="21">
        <f>IF(D45=0, "-", D15/D45)</f>
        <v>1.2158054711246201E-2</v>
      </c>
      <c r="F15" s="81">
        <v>16</v>
      </c>
      <c r="G15" s="39">
        <f>IF(F45=0, "-", F15/F45)</f>
        <v>4.5545118132650159E-3</v>
      </c>
      <c r="H15" s="65">
        <v>22</v>
      </c>
      <c r="I15" s="21">
        <f>IF(H45=0, "-", H15/H45)</f>
        <v>7.0354972817396862E-3</v>
      </c>
      <c r="J15" s="20">
        <f t="shared" si="0"/>
        <v>-1</v>
      </c>
      <c r="K15" s="21">
        <f t="shared" si="1"/>
        <v>-0.27272727272727271</v>
      </c>
    </row>
    <row r="16" spans="1:11" x14ac:dyDescent="0.25">
      <c r="A16" s="7" t="s">
        <v>45</v>
      </c>
      <c r="B16" s="65">
        <v>0</v>
      </c>
      <c r="C16" s="39">
        <f>IF(B45=0, "-", B16/B45)</f>
        <v>0</v>
      </c>
      <c r="D16" s="65">
        <v>0</v>
      </c>
      <c r="E16" s="21">
        <f>IF(D45=0, "-", D16/D45)</f>
        <v>0</v>
      </c>
      <c r="F16" s="81">
        <v>1</v>
      </c>
      <c r="G16" s="39">
        <f>IF(F45=0, "-", F16/F45)</f>
        <v>2.8465698832906349E-4</v>
      </c>
      <c r="H16" s="65">
        <v>2</v>
      </c>
      <c r="I16" s="21">
        <f>IF(H45=0, "-", H16/H45)</f>
        <v>6.3959066197633518E-4</v>
      </c>
      <c r="J16" s="20" t="str">
        <f t="shared" si="0"/>
        <v>-</v>
      </c>
      <c r="K16" s="21">
        <f t="shared" si="1"/>
        <v>-0.5</v>
      </c>
    </row>
    <row r="17" spans="1:11" x14ac:dyDescent="0.25">
      <c r="A17" s="7" t="s">
        <v>46</v>
      </c>
      <c r="B17" s="65">
        <v>2</v>
      </c>
      <c r="C17" s="39">
        <f>IF(B45=0, "-", B17/B45)</f>
        <v>4.6296296296296294E-3</v>
      </c>
      <c r="D17" s="65">
        <v>0</v>
      </c>
      <c r="E17" s="21">
        <f>IF(D45=0, "-", D17/D45)</f>
        <v>0</v>
      </c>
      <c r="F17" s="81">
        <v>12</v>
      </c>
      <c r="G17" s="39">
        <f>IF(F45=0, "-", F17/F45)</f>
        <v>3.4158838599487617E-3</v>
      </c>
      <c r="H17" s="65">
        <v>0</v>
      </c>
      <c r="I17" s="21">
        <f>IF(H45=0, "-", H17/H45)</f>
        <v>0</v>
      </c>
      <c r="J17" s="20" t="str">
        <f t="shared" si="0"/>
        <v>-</v>
      </c>
      <c r="K17" s="21" t="str">
        <f t="shared" si="1"/>
        <v>-</v>
      </c>
    </row>
    <row r="18" spans="1:11" x14ac:dyDescent="0.25">
      <c r="A18" s="7" t="s">
        <v>48</v>
      </c>
      <c r="B18" s="65">
        <v>5</v>
      </c>
      <c r="C18" s="39">
        <f>IF(B45=0, "-", B18/B45)</f>
        <v>1.1574074074074073E-2</v>
      </c>
      <c r="D18" s="65">
        <v>1</v>
      </c>
      <c r="E18" s="21">
        <f>IF(D45=0, "-", D18/D45)</f>
        <v>3.0395136778115501E-3</v>
      </c>
      <c r="F18" s="81">
        <v>26</v>
      </c>
      <c r="G18" s="39">
        <f>IF(F45=0, "-", F18/F45)</f>
        <v>7.4010816965556503E-3</v>
      </c>
      <c r="H18" s="65">
        <v>14</v>
      </c>
      <c r="I18" s="21">
        <f>IF(H45=0, "-", H18/H45)</f>
        <v>4.4771346338343459E-3</v>
      </c>
      <c r="J18" s="20">
        <f t="shared" si="0"/>
        <v>4</v>
      </c>
      <c r="K18" s="21">
        <f t="shared" si="1"/>
        <v>0.8571428571428571</v>
      </c>
    </row>
    <row r="19" spans="1:11" x14ac:dyDescent="0.25">
      <c r="A19" s="7" t="s">
        <v>49</v>
      </c>
      <c r="B19" s="65">
        <v>26</v>
      </c>
      <c r="C19" s="39">
        <f>IF(B45=0, "-", B19/B45)</f>
        <v>6.0185185185185182E-2</v>
      </c>
      <c r="D19" s="65">
        <v>47</v>
      </c>
      <c r="E19" s="21">
        <f>IF(D45=0, "-", D19/D45)</f>
        <v>0.14285714285714285</v>
      </c>
      <c r="F19" s="81">
        <v>292</v>
      </c>
      <c r="G19" s="39">
        <f>IF(F45=0, "-", F19/F45)</f>
        <v>8.3119840592086533E-2</v>
      </c>
      <c r="H19" s="65">
        <v>377</v>
      </c>
      <c r="I19" s="21">
        <f>IF(H45=0, "-", H19/H45)</f>
        <v>0.12056283978253918</v>
      </c>
      <c r="J19" s="20">
        <f t="shared" si="0"/>
        <v>-0.44680851063829785</v>
      </c>
      <c r="K19" s="21">
        <f t="shared" si="1"/>
        <v>-0.22546419098143236</v>
      </c>
    </row>
    <row r="20" spans="1:11" x14ac:dyDescent="0.25">
      <c r="A20" s="7" t="s">
        <v>53</v>
      </c>
      <c r="B20" s="65">
        <v>0</v>
      </c>
      <c r="C20" s="39">
        <f>IF(B45=0, "-", B20/B45)</f>
        <v>0</v>
      </c>
      <c r="D20" s="65">
        <v>0</v>
      </c>
      <c r="E20" s="21">
        <f>IF(D45=0, "-", D20/D45)</f>
        <v>0</v>
      </c>
      <c r="F20" s="81">
        <v>4</v>
      </c>
      <c r="G20" s="39">
        <f>IF(F45=0, "-", F20/F45)</f>
        <v>1.138627953316254E-3</v>
      </c>
      <c r="H20" s="65">
        <v>1</v>
      </c>
      <c r="I20" s="21">
        <f>IF(H45=0, "-", H20/H45)</f>
        <v>3.1979533098816759E-4</v>
      </c>
      <c r="J20" s="20" t="str">
        <f t="shared" si="0"/>
        <v>-</v>
      </c>
      <c r="K20" s="21">
        <f t="shared" si="1"/>
        <v>3</v>
      </c>
    </row>
    <row r="21" spans="1:11" x14ac:dyDescent="0.25">
      <c r="A21" s="7" t="s">
        <v>55</v>
      </c>
      <c r="B21" s="65">
        <v>47</v>
      </c>
      <c r="C21" s="39">
        <f>IF(B45=0, "-", B21/B45)</f>
        <v>0.10879629629629629</v>
      </c>
      <c r="D21" s="65">
        <v>50</v>
      </c>
      <c r="E21" s="21">
        <f>IF(D45=0, "-", D21/D45)</f>
        <v>0.1519756838905775</v>
      </c>
      <c r="F21" s="81">
        <v>453</v>
      </c>
      <c r="G21" s="39">
        <f>IF(F45=0, "-", F21/F45)</f>
        <v>0.12894961571306576</v>
      </c>
      <c r="H21" s="65">
        <v>456</v>
      </c>
      <c r="I21" s="21">
        <f>IF(H45=0, "-", H21/H45)</f>
        <v>0.14582667093060442</v>
      </c>
      <c r="J21" s="20">
        <f t="shared" si="0"/>
        <v>-0.06</v>
      </c>
      <c r="K21" s="21">
        <f t="shared" si="1"/>
        <v>-6.5789473684210523E-3</v>
      </c>
    </row>
    <row r="22" spans="1:11" x14ac:dyDescent="0.25">
      <c r="A22" s="7" t="s">
        <v>57</v>
      </c>
      <c r="B22" s="65">
        <v>1</v>
      </c>
      <c r="C22" s="39">
        <f>IF(B45=0, "-", B22/B45)</f>
        <v>2.3148148148148147E-3</v>
      </c>
      <c r="D22" s="65">
        <v>0</v>
      </c>
      <c r="E22" s="21">
        <f>IF(D45=0, "-", D22/D45)</f>
        <v>0</v>
      </c>
      <c r="F22" s="81">
        <v>5</v>
      </c>
      <c r="G22" s="39">
        <f>IF(F45=0, "-", F22/F45)</f>
        <v>1.4232849416453174E-3</v>
      </c>
      <c r="H22" s="65">
        <v>2</v>
      </c>
      <c r="I22" s="21">
        <f>IF(H45=0, "-", H22/H45)</f>
        <v>6.3959066197633518E-4</v>
      </c>
      <c r="J22" s="20" t="str">
        <f t="shared" si="0"/>
        <v>-</v>
      </c>
      <c r="K22" s="21">
        <f t="shared" si="1"/>
        <v>1.5</v>
      </c>
    </row>
    <row r="23" spans="1:11" x14ac:dyDescent="0.25">
      <c r="A23" s="7" t="s">
        <v>58</v>
      </c>
      <c r="B23" s="65">
        <v>1</v>
      </c>
      <c r="C23" s="39">
        <f>IF(B45=0, "-", B23/B45)</f>
        <v>2.3148148148148147E-3</v>
      </c>
      <c r="D23" s="65">
        <v>1</v>
      </c>
      <c r="E23" s="21">
        <f>IF(D45=0, "-", D23/D45)</f>
        <v>3.0395136778115501E-3</v>
      </c>
      <c r="F23" s="81">
        <v>24</v>
      </c>
      <c r="G23" s="39">
        <f>IF(F45=0, "-", F23/F45)</f>
        <v>6.8317677198975234E-3</v>
      </c>
      <c r="H23" s="65">
        <v>18</v>
      </c>
      <c r="I23" s="21">
        <f>IF(H45=0, "-", H23/H45)</f>
        <v>5.7563159577870161E-3</v>
      </c>
      <c r="J23" s="20">
        <f t="shared" si="0"/>
        <v>0</v>
      </c>
      <c r="K23" s="21">
        <f t="shared" si="1"/>
        <v>0.33333333333333331</v>
      </c>
    </row>
    <row r="24" spans="1:11" x14ac:dyDescent="0.25">
      <c r="A24" s="7" t="s">
        <v>59</v>
      </c>
      <c r="B24" s="65">
        <v>0</v>
      </c>
      <c r="C24" s="39">
        <f>IF(B45=0, "-", B24/B45)</f>
        <v>0</v>
      </c>
      <c r="D24" s="65">
        <v>0</v>
      </c>
      <c r="E24" s="21">
        <f>IF(D45=0, "-", D24/D45)</f>
        <v>0</v>
      </c>
      <c r="F24" s="81">
        <v>1</v>
      </c>
      <c r="G24" s="39">
        <f>IF(F45=0, "-", F24/F45)</f>
        <v>2.8465698832906349E-4</v>
      </c>
      <c r="H24" s="65">
        <v>1</v>
      </c>
      <c r="I24" s="21">
        <f>IF(H45=0, "-", H24/H45)</f>
        <v>3.1979533098816759E-4</v>
      </c>
      <c r="J24" s="20" t="str">
        <f t="shared" si="0"/>
        <v>-</v>
      </c>
      <c r="K24" s="21">
        <f t="shared" si="1"/>
        <v>0</v>
      </c>
    </row>
    <row r="25" spans="1:11" x14ac:dyDescent="0.25">
      <c r="A25" s="7" t="s">
        <v>60</v>
      </c>
      <c r="B25" s="65">
        <v>0</v>
      </c>
      <c r="C25" s="39">
        <f>IF(B45=0, "-", B25/B45)</f>
        <v>0</v>
      </c>
      <c r="D25" s="65">
        <v>0</v>
      </c>
      <c r="E25" s="21">
        <f>IF(D45=0, "-", D25/D45)</f>
        <v>0</v>
      </c>
      <c r="F25" s="81">
        <v>1</v>
      </c>
      <c r="G25" s="39">
        <f>IF(F45=0, "-", F25/F45)</f>
        <v>2.8465698832906349E-4</v>
      </c>
      <c r="H25" s="65">
        <v>1</v>
      </c>
      <c r="I25" s="21">
        <f>IF(H45=0, "-", H25/H45)</f>
        <v>3.1979533098816759E-4</v>
      </c>
      <c r="J25" s="20" t="str">
        <f t="shared" si="0"/>
        <v>-</v>
      </c>
      <c r="K25" s="21">
        <f t="shared" si="1"/>
        <v>0</v>
      </c>
    </row>
    <row r="26" spans="1:11" x14ac:dyDescent="0.25">
      <c r="A26" s="7" t="s">
        <v>61</v>
      </c>
      <c r="B26" s="65">
        <v>28</v>
      </c>
      <c r="C26" s="39">
        <f>IF(B45=0, "-", B26/B45)</f>
        <v>6.4814814814814811E-2</v>
      </c>
      <c r="D26" s="65">
        <v>28</v>
      </c>
      <c r="E26" s="21">
        <f>IF(D45=0, "-", D26/D45)</f>
        <v>8.5106382978723402E-2</v>
      </c>
      <c r="F26" s="81">
        <v>305</v>
      </c>
      <c r="G26" s="39">
        <f>IF(F45=0, "-", F26/F45)</f>
        <v>8.6820381440364358E-2</v>
      </c>
      <c r="H26" s="65">
        <v>315</v>
      </c>
      <c r="I26" s="21">
        <f>IF(H45=0, "-", H26/H45)</f>
        <v>0.10073552926127279</v>
      </c>
      <c r="J26" s="20">
        <f t="shared" si="0"/>
        <v>0</v>
      </c>
      <c r="K26" s="21">
        <f t="shared" si="1"/>
        <v>-3.1746031746031744E-2</v>
      </c>
    </row>
    <row r="27" spans="1:11" x14ac:dyDescent="0.25">
      <c r="A27" s="7" t="s">
        <v>62</v>
      </c>
      <c r="B27" s="65">
        <v>6</v>
      </c>
      <c r="C27" s="39">
        <f>IF(B45=0, "-", B27/B45)</f>
        <v>1.3888888888888888E-2</v>
      </c>
      <c r="D27" s="65">
        <v>10</v>
      </c>
      <c r="E27" s="21">
        <f>IF(D45=0, "-", D27/D45)</f>
        <v>3.0395136778115502E-2</v>
      </c>
      <c r="F27" s="81">
        <v>81</v>
      </c>
      <c r="G27" s="39">
        <f>IF(F45=0, "-", F27/F45)</f>
        <v>2.3057216054654141E-2</v>
      </c>
      <c r="H27" s="65">
        <v>82</v>
      </c>
      <c r="I27" s="21">
        <f>IF(H45=0, "-", H27/H45)</f>
        <v>2.622321714102974E-2</v>
      </c>
      <c r="J27" s="20">
        <f t="shared" si="0"/>
        <v>-0.4</v>
      </c>
      <c r="K27" s="21">
        <f t="shared" si="1"/>
        <v>-1.2195121951219513E-2</v>
      </c>
    </row>
    <row r="28" spans="1:11" x14ac:dyDescent="0.25">
      <c r="A28" s="7" t="s">
        <v>63</v>
      </c>
      <c r="B28" s="65">
        <v>1</v>
      </c>
      <c r="C28" s="39">
        <f>IF(B45=0, "-", B28/B45)</f>
        <v>2.3148148148148147E-3</v>
      </c>
      <c r="D28" s="65">
        <v>0</v>
      </c>
      <c r="E28" s="21">
        <f>IF(D45=0, "-", D28/D45)</f>
        <v>0</v>
      </c>
      <c r="F28" s="81">
        <v>5</v>
      </c>
      <c r="G28" s="39">
        <f>IF(F45=0, "-", F28/F45)</f>
        <v>1.4232849416453174E-3</v>
      </c>
      <c r="H28" s="65">
        <v>7</v>
      </c>
      <c r="I28" s="21">
        <f>IF(H45=0, "-", H28/H45)</f>
        <v>2.238567316917173E-3</v>
      </c>
      <c r="J28" s="20" t="str">
        <f t="shared" si="0"/>
        <v>-</v>
      </c>
      <c r="K28" s="21">
        <f t="shared" si="1"/>
        <v>-0.2857142857142857</v>
      </c>
    </row>
    <row r="29" spans="1:11" x14ac:dyDescent="0.25">
      <c r="A29" s="7" t="s">
        <v>64</v>
      </c>
      <c r="B29" s="65">
        <v>28</v>
      </c>
      <c r="C29" s="39">
        <f>IF(B45=0, "-", B29/B45)</f>
        <v>6.4814814814814811E-2</v>
      </c>
      <c r="D29" s="65">
        <v>4</v>
      </c>
      <c r="E29" s="21">
        <f>IF(D45=0, "-", D29/D45)</f>
        <v>1.2158054711246201E-2</v>
      </c>
      <c r="F29" s="81">
        <v>246</v>
      </c>
      <c r="G29" s="39">
        <f>IF(F45=0, "-", F29/F45)</f>
        <v>7.0025619128949612E-2</v>
      </c>
      <c r="H29" s="65">
        <v>146</v>
      </c>
      <c r="I29" s="21">
        <f>IF(H45=0, "-", H29/H45)</f>
        <v>4.6690118324272466E-2</v>
      </c>
      <c r="J29" s="20">
        <f t="shared" si="0"/>
        <v>6</v>
      </c>
      <c r="K29" s="21">
        <f t="shared" si="1"/>
        <v>0.68493150684931503</v>
      </c>
    </row>
    <row r="30" spans="1:11" x14ac:dyDescent="0.25">
      <c r="A30" s="7" t="s">
        <v>65</v>
      </c>
      <c r="B30" s="65">
        <v>5</v>
      </c>
      <c r="C30" s="39">
        <f>IF(B45=0, "-", B30/B45)</f>
        <v>1.1574074074074073E-2</v>
      </c>
      <c r="D30" s="65">
        <v>5</v>
      </c>
      <c r="E30" s="21">
        <f>IF(D45=0, "-", D30/D45)</f>
        <v>1.5197568389057751E-2</v>
      </c>
      <c r="F30" s="81">
        <v>35</v>
      </c>
      <c r="G30" s="39">
        <f>IF(F45=0, "-", F30/F45)</f>
        <v>9.9629945915172217E-3</v>
      </c>
      <c r="H30" s="65">
        <v>44</v>
      </c>
      <c r="I30" s="21">
        <f>IF(H45=0, "-", H30/H45)</f>
        <v>1.4070994563479372E-2</v>
      </c>
      <c r="J30" s="20">
        <f t="shared" si="0"/>
        <v>0</v>
      </c>
      <c r="K30" s="21">
        <f t="shared" si="1"/>
        <v>-0.20454545454545456</v>
      </c>
    </row>
    <row r="31" spans="1:11" x14ac:dyDescent="0.25">
      <c r="A31" s="7" t="s">
        <v>66</v>
      </c>
      <c r="B31" s="65">
        <v>0</v>
      </c>
      <c r="C31" s="39">
        <f>IF(B45=0, "-", B31/B45)</f>
        <v>0</v>
      </c>
      <c r="D31" s="65">
        <v>0</v>
      </c>
      <c r="E31" s="21">
        <f>IF(D45=0, "-", D31/D45)</f>
        <v>0</v>
      </c>
      <c r="F31" s="81">
        <v>0</v>
      </c>
      <c r="G31" s="39">
        <f>IF(F45=0, "-", F31/F45)</f>
        <v>0</v>
      </c>
      <c r="H31" s="65">
        <v>9</v>
      </c>
      <c r="I31" s="21">
        <f>IF(H45=0, "-", H31/H45)</f>
        <v>2.878157978893508E-3</v>
      </c>
      <c r="J31" s="20" t="str">
        <f t="shared" si="0"/>
        <v>-</v>
      </c>
      <c r="K31" s="21">
        <f t="shared" si="1"/>
        <v>-1</v>
      </c>
    </row>
    <row r="32" spans="1:11" x14ac:dyDescent="0.25">
      <c r="A32" s="7" t="s">
        <v>67</v>
      </c>
      <c r="B32" s="65">
        <v>12</v>
      </c>
      <c r="C32" s="39">
        <f>IF(B45=0, "-", B32/B45)</f>
        <v>2.7777777777777776E-2</v>
      </c>
      <c r="D32" s="65">
        <v>1</v>
      </c>
      <c r="E32" s="21">
        <f>IF(D45=0, "-", D32/D45)</f>
        <v>3.0395136778115501E-3</v>
      </c>
      <c r="F32" s="81">
        <v>66</v>
      </c>
      <c r="G32" s="39">
        <f>IF(F45=0, "-", F32/F45)</f>
        <v>1.8787361229718188E-2</v>
      </c>
      <c r="H32" s="65">
        <v>25</v>
      </c>
      <c r="I32" s="21">
        <f>IF(H45=0, "-", H32/H45)</f>
        <v>7.9948832747041895E-3</v>
      </c>
      <c r="J32" s="20" t="str">
        <f t="shared" si="0"/>
        <v>&gt;999%</v>
      </c>
      <c r="K32" s="21">
        <f t="shared" si="1"/>
        <v>1.64</v>
      </c>
    </row>
    <row r="33" spans="1:11" x14ac:dyDescent="0.25">
      <c r="A33" s="7" t="s">
        <v>68</v>
      </c>
      <c r="B33" s="65">
        <v>2</v>
      </c>
      <c r="C33" s="39">
        <f>IF(B45=0, "-", B33/B45)</f>
        <v>4.6296296296296294E-3</v>
      </c>
      <c r="D33" s="65">
        <v>1</v>
      </c>
      <c r="E33" s="21">
        <f>IF(D45=0, "-", D33/D45)</f>
        <v>3.0395136778115501E-3</v>
      </c>
      <c r="F33" s="81">
        <v>13</v>
      </c>
      <c r="G33" s="39">
        <f>IF(F45=0, "-", F33/F45)</f>
        <v>3.7005408482778251E-3</v>
      </c>
      <c r="H33" s="65">
        <v>3</v>
      </c>
      <c r="I33" s="21">
        <f>IF(H45=0, "-", H33/H45)</f>
        <v>9.5938599296450271E-4</v>
      </c>
      <c r="J33" s="20">
        <f t="shared" si="0"/>
        <v>1</v>
      </c>
      <c r="K33" s="21">
        <f t="shared" si="1"/>
        <v>3.3333333333333335</v>
      </c>
    </row>
    <row r="34" spans="1:11" x14ac:dyDescent="0.25">
      <c r="A34" s="7" t="s">
        <v>69</v>
      </c>
      <c r="B34" s="65">
        <v>10</v>
      </c>
      <c r="C34" s="39">
        <f>IF(B45=0, "-", B34/B45)</f>
        <v>2.3148148148148147E-2</v>
      </c>
      <c r="D34" s="65">
        <v>3</v>
      </c>
      <c r="E34" s="21">
        <f>IF(D45=0, "-", D34/D45)</f>
        <v>9.11854103343465E-3</v>
      </c>
      <c r="F34" s="81">
        <v>73</v>
      </c>
      <c r="G34" s="39">
        <f>IF(F45=0, "-", F34/F45)</f>
        <v>2.0779960148021633E-2</v>
      </c>
      <c r="H34" s="65">
        <v>38</v>
      </c>
      <c r="I34" s="21">
        <f>IF(H45=0, "-", H34/H45)</f>
        <v>1.2152222577550368E-2</v>
      </c>
      <c r="J34" s="20">
        <f t="shared" si="0"/>
        <v>2.3333333333333335</v>
      </c>
      <c r="K34" s="21">
        <f t="shared" si="1"/>
        <v>0.92105263157894735</v>
      </c>
    </row>
    <row r="35" spans="1:11" x14ac:dyDescent="0.25">
      <c r="A35" s="7" t="s">
        <v>70</v>
      </c>
      <c r="B35" s="65">
        <v>3</v>
      </c>
      <c r="C35" s="39">
        <f>IF(B45=0, "-", B35/B45)</f>
        <v>6.9444444444444441E-3</v>
      </c>
      <c r="D35" s="65">
        <v>0</v>
      </c>
      <c r="E35" s="21">
        <f>IF(D45=0, "-", D35/D45)</f>
        <v>0</v>
      </c>
      <c r="F35" s="81">
        <v>28</v>
      </c>
      <c r="G35" s="39">
        <f>IF(F45=0, "-", F35/F45)</f>
        <v>7.970395673213778E-3</v>
      </c>
      <c r="H35" s="65">
        <v>24</v>
      </c>
      <c r="I35" s="21">
        <f>IF(H45=0, "-", H35/H45)</f>
        <v>7.6750879437160217E-3</v>
      </c>
      <c r="J35" s="20" t="str">
        <f t="shared" si="0"/>
        <v>-</v>
      </c>
      <c r="K35" s="21">
        <f t="shared" si="1"/>
        <v>0.16666666666666666</v>
      </c>
    </row>
    <row r="36" spans="1:11" x14ac:dyDescent="0.25">
      <c r="A36" s="7" t="s">
        <v>72</v>
      </c>
      <c r="B36" s="65">
        <v>1</v>
      </c>
      <c r="C36" s="39">
        <f>IF(B45=0, "-", B36/B45)</f>
        <v>2.3148148148148147E-3</v>
      </c>
      <c r="D36" s="65">
        <v>1</v>
      </c>
      <c r="E36" s="21">
        <f>IF(D45=0, "-", D36/D45)</f>
        <v>3.0395136778115501E-3</v>
      </c>
      <c r="F36" s="81">
        <v>2</v>
      </c>
      <c r="G36" s="39">
        <f>IF(F45=0, "-", F36/F45)</f>
        <v>5.6931397665812699E-4</v>
      </c>
      <c r="H36" s="65">
        <v>5</v>
      </c>
      <c r="I36" s="21">
        <f>IF(H45=0, "-", H36/H45)</f>
        <v>1.5989766549408379E-3</v>
      </c>
      <c r="J36" s="20">
        <f t="shared" si="0"/>
        <v>0</v>
      </c>
      <c r="K36" s="21">
        <f t="shared" si="1"/>
        <v>-0.6</v>
      </c>
    </row>
    <row r="37" spans="1:11" x14ac:dyDescent="0.25">
      <c r="A37" s="7" t="s">
        <v>73</v>
      </c>
      <c r="B37" s="65">
        <v>21</v>
      </c>
      <c r="C37" s="39">
        <f>IF(B45=0, "-", B37/B45)</f>
        <v>4.8611111111111112E-2</v>
      </c>
      <c r="D37" s="65">
        <v>7</v>
      </c>
      <c r="E37" s="21">
        <f>IF(D45=0, "-", D37/D45)</f>
        <v>2.1276595744680851E-2</v>
      </c>
      <c r="F37" s="81">
        <v>92</v>
      </c>
      <c r="G37" s="39">
        <f>IF(F45=0, "-", F37/F45)</f>
        <v>2.6188442926273842E-2</v>
      </c>
      <c r="H37" s="65">
        <v>83</v>
      </c>
      <c r="I37" s="21">
        <f>IF(H45=0, "-", H37/H45)</f>
        <v>2.6543012472017909E-2</v>
      </c>
      <c r="J37" s="20">
        <f t="shared" si="0"/>
        <v>2</v>
      </c>
      <c r="K37" s="21">
        <f t="shared" si="1"/>
        <v>0.10843373493975904</v>
      </c>
    </row>
    <row r="38" spans="1:11" x14ac:dyDescent="0.25">
      <c r="A38" s="7" t="s">
        <v>75</v>
      </c>
      <c r="B38" s="65">
        <v>7</v>
      </c>
      <c r="C38" s="39">
        <f>IF(B45=0, "-", B38/B45)</f>
        <v>1.6203703703703703E-2</v>
      </c>
      <c r="D38" s="65">
        <v>9</v>
      </c>
      <c r="E38" s="21">
        <f>IF(D45=0, "-", D38/D45)</f>
        <v>2.7355623100303952E-2</v>
      </c>
      <c r="F38" s="81">
        <v>133</v>
      </c>
      <c r="G38" s="39">
        <f>IF(F45=0, "-", F38/F45)</f>
        <v>3.7859379447765441E-2</v>
      </c>
      <c r="H38" s="65">
        <v>96</v>
      </c>
      <c r="I38" s="21">
        <f>IF(H45=0, "-", H38/H45)</f>
        <v>3.0700351774864087E-2</v>
      </c>
      <c r="J38" s="20">
        <f t="shared" si="0"/>
        <v>-0.22222222222222221</v>
      </c>
      <c r="K38" s="21">
        <f t="shared" si="1"/>
        <v>0.38541666666666669</v>
      </c>
    </row>
    <row r="39" spans="1:11" x14ac:dyDescent="0.25">
      <c r="A39" s="7" t="s">
        <v>76</v>
      </c>
      <c r="B39" s="65">
        <v>5</v>
      </c>
      <c r="C39" s="39">
        <f>IF(B45=0, "-", B39/B45)</f>
        <v>1.1574074074074073E-2</v>
      </c>
      <c r="D39" s="65">
        <v>7</v>
      </c>
      <c r="E39" s="21">
        <f>IF(D45=0, "-", D39/D45)</f>
        <v>2.1276595744680851E-2</v>
      </c>
      <c r="F39" s="81">
        <v>55</v>
      </c>
      <c r="G39" s="39">
        <f>IF(F45=0, "-", F39/F45)</f>
        <v>1.565613435809849E-2</v>
      </c>
      <c r="H39" s="65">
        <v>119</v>
      </c>
      <c r="I39" s="21">
        <f>IF(H45=0, "-", H39/H45)</f>
        <v>3.8055644387591944E-2</v>
      </c>
      <c r="J39" s="20">
        <f t="shared" si="0"/>
        <v>-0.2857142857142857</v>
      </c>
      <c r="K39" s="21">
        <f t="shared" si="1"/>
        <v>-0.53781512605042014</v>
      </c>
    </row>
    <row r="40" spans="1:11" x14ac:dyDescent="0.25">
      <c r="A40" s="7" t="s">
        <v>77</v>
      </c>
      <c r="B40" s="65">
        <v>65</v>
      </c>
      <c r="C40" s="39">
        <f>IF(B45=0, "-", B40/B45)</f>
        <v>0.15046296296296297</v>
      </c>
      <c r="D40" s="65">
        <v>85</v>
      </c>
      <c r="E40" s="21">
        <f>IF(D45=0, "-", D40/D45)</f>
        <v>0.25835866261398177</v>
      </c>
      <c r="F40" s="81">
        <v>687</v>
      </c>
      <c r="G40" s="39">
        <f>IF(F45=0, "-", F40/F45)</f>
        <v>0.19555935098206662</v>
      </c>
      <c r="H40" s="65">
        <v>421</v>
      </c>
      <c r="I40" s="21">
        <f>IF(H45=0, "-", H40/H45)</f>
        <v>0.13463383434601855</v>
      </c>
      <c r="J40" s="20">
        <f t="shared" si="0"/>
        <v>-0.23529411764705882</v>
      </c>
      <c r="K40" s="21">
        <f t="shared" si="1"/>
        <v>0.63182897862232779</v>
      </c>
    </row>
    <row r="41" spans="1:11" x14ac:dyDescent="0.25">
      <c r="A41" s="7" t="s">
        <v>78</v>
      </c>
      <c r="B41" s="65">
        <v>75</v>
      </c>
      <c r="C41" s="39">
        <f>IF(B45=0, "-", B41/B45)</f>
        <v>0.1736111111111111</v>
      </c>
      <c r="D41" s="65">
        <v>12</v>
      </c>
      <c r="E41" s="21">
        <f>IF(D45=0, "-", D41/D45)</f>
        <v>3.64741641337386E-2</v>
      </c>
      <c r="F41" s="81">
        <v>363</v>
      </c>
      <c r="G41" s="39">
        <f>IF(F45=0, "-", F41/F45)</f>
        <v>0.10333048676345004</v>
      </c>
      <c r="H41" s="65">
        <v>428</v>
      </c>
      <c r="I41" s="21">
        <f>IF(H45=0, "-", H41/H45)</f>
        <v>0.13687240166293571</v>
      </c>
      <c r="J41" s="20">
        <f t="shared" si="0"/>
        <v>5.25</v>
      </c>
      <c r="K41" s="21">
        <f t="shared" si="1"/>
        <v>-0.15186915887850466</v>
      </c>
    </row>
    <row r="42" spans="1:11" x14ac:dyDescent="0.25">
      <c r="A42" s="7" t="s">
        <v>79</v>
      </c>
      <c r="B42" s="65">
        <v>19</v>
      </c>
      <c r="C42" s="39">
        <f>IF(B45=0, "-", B42/B45)</f>
        <v>4.3981481481481483E-2</v>
      </c>
      <c r="D42" s="65">
        <v>17</v>
      </c>
      <c r="E42" s="21">
        <f>IF(D45=0, "-", D42/D45)</f>
        <v>5.1671732522796353E-2</v>
      </c>
      <c r="F42" s="81">
        <v>138</v>
      </c>
      <c r="G42" s="39">
        <f>IF(F45=0, "-", F42/F45)</f>
        <v>3.9282664389410762E-2</v>
      </c>
      <c r="H42" s="65">
        <v>153</v>
      </c>
      <c r="I42" s="21">
        <f>IF(H45=0, "-", H42/H45)</f>
        <v>4.8928685641189636E-2</v>
      </c>
      <c r="J42" s="20">
        <f t="shared" si="0"/>
        <v>0.11764705882352941</v>
      </c>
      <c r="K42" s="21">
        <f t="shared" si="1"/>
        <v>-9.8039215686274508E-2</v>
      </c>
    </row>
    <row r="43" spans="1:11" x14ac:dyDescent="0.25">
      <c r="A43" s="7" t="s">
        <v>80</v>
      </c>
      <c r="B43" s="65">
        <v>0</v>
      </c>
      <c r="C43" s="39">
        <f>IF(B45=0, "-", B43/B45)</f>
        <v>0</v>
      </c>
      <c r="D43" s="65">
        <v>0</v>
      </c>
      <c r="E43" s="21">
        <f>IF(D45=0, "-", D43/D45)</f>
        <v>0</v>
      </c>
      <c r="F43" s="81">
        <v>5</v>
      </c>
      <c r="G43" s="39">
        <f>IF(F45=0, "-", F43/F45)</f>
        <v>1.4232849416453174E-3</v>
      </c>
      <c r="H43" s="65">
        <v>8</v>
      </c>
      <c r="I43" s="21">
        <f>IF(H45=0, "-", H43/H45)</f>
        <v>2.5583626479053407E-3</v>
      </c>
      <c r="J43" s="20" t="str">
        <f t="shared" si="0"/>
        <v>-</v>
      </c>
      <c r="K43" s="21">
        <f t="shared" si="1"/>
        <v>-0.375</v>
      </c>
    </row>
    <row r="44" spans="1:11" x14ac:dyDescent="0.25">
      <c r="A44" s="2"/>
      <c r="B44" s="68"/>
      <c r="C44" s="33"/>
      <c r="D44" s="68"/>
      <c r="E44" s="6"/>
      <c r="F44" s="82"/>
      <c r="G44" s="33"/>
      <c r="H44" s="68"/>
      <c r="I44" s="6"/>
      <c r="J44" s="5"/>
      <c r="K44" s="6"/>
    </row>
    <row r="45" spans="1:11" s="43" customFormat="1" ht="13" x14ac:dyDescent="0.3">
      <c r="A45" s="162" t="s">
        <v>493</v>
      </c>
      <c r="B45" s="71">
        <f>SUM(B7:B44)</f>
        <v>432</v>
      </c>
      <c r="C45" s="40">
        <v>1</v>
      </c>
      <c r="D45" s="71">
        <f>SUM(D7:D44)</f>
        <v>329</v>
      </c>
      <c r="E45" s="41">
        <v>1</v>
      </c>
      <c r="F45" s="77">
        <f>SUM(F7:F44)</f>
        <v>3513</v>
      </c>
      <c r="G45" s="42">
        <v>1</v>
      </c>
      <c r="H45" s="71">
        <f>SUM(H7:H44)</f>
        <v>3127</v>
      </c>
      <c r="I45" s="41">
        <v>1</v>
      </c>
      <c r="J45" s="37">
        <f>IF(D45=0, "-", (B45-D45)/D45)</f>
        <v>0.31306990881458968</v>
      </c>
      <c r="K45" s="38">
        <f>IF(H45=0, "-", (F45-H45)/H45)</f>
        <v>0.12344099776143268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2023-10-03T18:54:05Z</dcterms:modified>
</cp:coreProperties>
</file>