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24226"/>
  <mc:AlternateContent xmlns:mc="http://schemas.openxmlformats.org/markup-compatibility/2006">
    <mc:Choice Requires="x15">
      <x15ac:absPath xmlns:x15ac="http://schemas.microsoft.com/office/spreadsheetml/2010/11/ac" url="C:\VFACTS\Output\Dec20\"/>
    </mc:Choice>
  </mc:AlternateContent>
  <xr:revisionPtr revIDLastSave="0" documentId="13_ncr:1_{ACB9F44C-6BF7-40F4-860A-4577931A7E07}" xr6:coauthVersionLast="45" xr6:coauthVersionMax="45" xr10:uidLastSave="{00000000-0000-0000-0000-000000000000}"/>
  <bookViews>
    <workbookView xWindow="780" yWindow="780" windowWidth="23730" windowHeight="1446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 i="49" l="1"/>
  <c r="H8" i="49"/>
  <c r="J8" i="49" s="1"/>
  <c r="G8" i="49"/>
  <c r="H9" i="49"/>
  <c r="J9" i="49" s="1"/>
  <c r="G9" i="49"/>
  <c r="I9" i="49" s="1"/>
  <c r="I10" i="49"/>
  <c r="H10" i="49"/>
  <c r="J10" i="49" s="1"/>
  <c r="G10" i="49"/>
  <c r="H11" i="49"/>
  <c r="J11" i="49" s="1"/>
  <c r="G11" i="49"/>
  <c r="I11" i="49" s="1"/>
  <c r="H12" i="49"/>
  <c r="J12" i="49" s="1"/>
  <c r="G12" i="49"/>
  <c r="I12" i="49" s="1"/>
  <c r="H15" i="49"/>
  <c r="J15" i="49" s="1"/>
  <c r="G15" i="49"/>
  <c r="I15" i="49" s="1"/>
  <c r="H16" i="49"/>
  <c r="J16" i="49" s="1"/>
  <c r="G16" i="49"/>
  <c r="I16" i="49" s="1"/>
  <c r="H19" i="49"/>
  <c r="J19" i="49" s="1"/>
  <c r="G19" i="49"/>
  <c r="I19" i="49" s="1"/>
  <c r="J20" i="49"/>
  <c r="I20" i="49"/>
  <c r="H20" i="49"/>
  <c r="G20" i="49"/>
  <c r="H21" i="49"/>
  <c r="J21" i="49" s="1"/>
  <c r="G21" i="49"/>
  <c r="I21" i="49" s="1"/>
  <c r="H24" i="49"/>
  <c r="J24" i="49" s="1"/>
  <c r="G24" i="49"/>
  <c r="I24" i="49" s="1"/>
  <c r="H25" i="49"/>
  <c r="J25" i="49" s="1"/>
  <c r="G25" i="49"/>
  <c r="I25" i="49" s="1"/>
  <c r="H26" i="49"/>
  <c r="J26" i="49" s="1"/>
  <c r="G26" i="49"/>
  <c r="I26" i="49" s="1"/>
  <c r="H27" i="49"/>
  <c r="J27" i="49" s="1"/>
  <c r="G27" i="49"/>
  <c r="I27" i="49" s="1"/>
  <c r="H28" i="49"/>
  <c r="J28" i="49" s="1"/>
  <c r="G28" i="49"/>
  <c r="I28" i="49" s="1"/>
  <c r="H29" i="49"/>
  <c r="J29" i="49" s="1"/>
  <c r="G29" i="49"/>
  <c r="I29" i="49" s="1"/>
  <c r="H30" i="49"/>
  <c r="J30" i="49" s="1"/>
  <c r="G30" i="49"/>
  <c r="I30" i="49" s="1"/>
  <c r="H31" i="49"/>
  <c r="J31" i="49" s="1"/>
  <c r="G31" i="49"/>
  <c r="I31" i="49" s="1"/>
  <c r="I32" i="49"/>
  <c r="H32" i="49"/>
  <c r="J32" i="49" s="1"/>
  <c r="G32" i="49"/>
  <c r="J33" i="49"/>
  <c r="I33" i="49"/>
  <c r="H33" i="49"/>
  <c r="G33" i="49"/>
  <c r="H34" i="49"/>
  <c r="J34" i="49" s="1"/>
  <c r="G34" i="49"/>
  <c r="I34" i="49" s="1"/>
  <c r="H35" i="49"/>
  <c r="J35" i="49" s="1"/>
  <c r="G35" i="49"/>
  <c r="I35" i="49" s="1"/>
  <c r="H36" i="49"/>
  <c r="J36" i="49" s="1"/>
  <c r="G36" i="49"/>
  <c r="I36" i="49" s="1"/>
  <c r="H37" i="49"/>
  <c r="J37" i="49" s="1"/>
  <c r="G37" i="49"/>
  <c r="I37" i="49" s="1"/>
  <c r="H38" i="49"/>
  <c r="J38" i="49" s="1"/>
  <c r="G38" i="49"/>
  <c r="I38" i="49" s="1"/>
  <c r="I39" i="49"/>
  <c r="H39" i="49"/>
  <c r="J39" i="49" s="1"/>
  <c r="G39" i="49"/>
  <c r="H40" i="49"/>
  <c r="J40" i="49" s="1"/>
  <c r="G40" i="49"/>
  <c r="I40" i="49" s="1"/>
  <c r="H41" i="49"/>
  <c r="J41" i="49" s="1"/>
  <c r="G41" i="49"/>
  <c r="I41" i="49" s="1"/>
  <c r="I44" i="49"/>
  <c r="H44" i="49"/>
  <c r="J44" i="49" s="1"/>
  <c r="G44" i="49"/>
  <c r="H45" i="49"/>
  <c r="J45" i="49" s="1"/>
  <c r="G45" i="49"/>
  <c r="I45" i="49" s="1"/>
  <c r="I46" i="49"/>
  <c r="H46" i="49"/>
  <c r="J46" i="49" s="1"/>
  <c r="G46" i="49"/>
  <c r="H47" i="49"/>
  <c r="J47" i="49" s="1"/>
  <c r="G47" i="49"/>
  <c r="I47" i="49" s="1"/>
  <c r="H50" i="49"/>
  <c r="J50" i="49" s="1"/>
  <c r="G50" i="49"/>
  <c r="I50" i="49" s="1"/>
  <c r="I51" i="49"/>
  <c r="H51" i="49"/>
  <c r="J51" i="49" s="1"/>
  <c r="G51" i="49"/>
  <c r="H52" i="49"/>
  <c r="J52" i="49" s="1"/>
  <c r="G52" i="49"/>
  <c r="I52" i="49" s="1"/>
  <c r="J53" i="49"/>
  <c r="I53" i="49"/>
  <c r="H53" i="49"/>
  <c r="G53" i="49"/>
  <c r="H54" i="49"/>
  <c r="J54" i="49" s="1"/>
  <c r="G54" i="49"/>
  <c r="I54" i="49" s="1"/>
  <c r="I55" i="49"/>
  <c r="H55" i="49"/>
  <c r="J55" i="49" s="1"/>
  <c r="G55" i="49"/>
  <c r="H56" i="49"/>
  <c r="J56" i="49" s="1"/>
  <c r="G56" i="49"/>
  <c r="I56" i="49" s="1"/>
  <c r="H57" i="49"/>
  <c r="J57" i="49" s="1"/>
  <c r="G57" i="49"/>
  <c r="I57" i="49" s="1"/>
  <c r="H58" i="49"/>
  <c r="J58" i="49" s="1"/>
  <c r="G58" i="49"/>
  <c r="I58" i="49" s="1"/>
  <c r="I59" i="49"/>
  <c r="H59" i="49"/>
  <c r="J59" i="49" s="1"/>
  <c r="G59" i="49"/>
  <c r="I60" i="49"/>
  <c r="H60" i="49"/>
  <c r="J60" i="49" s="1"/>
  <c r="G60" i="49"/>
  <c r="I61" i="49"/>
  <c r="H61" i="49"/>
  <c r="J61" i="49" s="1"/>
  <c r="G61" i="49"/>
  <c r="I62" i="49"/>
  <c r="H62" i="49"/>
  <c r="J62" i="49" s="1"/>
  <c r="G62" i="49"/>
  <c r="I63" i="49"/>
  <c r="H63" i="49"/>
  <c r="J63" i="49" s="1"/>
  <c r="G63" i="49"/>
  <c r="I64" i="49"/>
  <c r="H64" i="49"/>
  <c r="J64" i="49" s="1"/>
  <c r="G64" i="49"/>
  <c r="I65" i="49"/>
  <c r="H65" i="49"/>
  <c r="J65" i="49" s="1"/>
  <c r="G65" i="49"/>
  <c r="H66" i="49"/>
  <c r="J66" i="49" s="1"/>
  <c r="G66" i="49"/>
  <c r="I66" i="49" s="1"/>
  <c r="H67" i="49"/>
  <c r="J67" i="49" s="1"/>
  <c r="G67" i="49"/>
  <c r="I67" i="49" s="1"/>
  <c r="H68" i="49"/>
  <c r="J68" i="49" s="1"/>
  <c r="G68" i="49"/>
  <c r="I68" i="49" s="1"/>
  <c r="H69" i="49"/>
  <c r="J69" i="49" s="1"/>
  <c r="G69" i="49"/>
  <c r="I69" i="49" s="1"/>
  <c r="H70" i="49"/>
  <c r="J70" i="49" s="1"/>
  <c r="G70" i="49"/>
  <c r="I70" i="49" s="1"/>
  <c r="H71" i="49"/>
  <c r="J71" i="49" s="1"/>
  <c r="G71" i="49"/>
  <c r="I71" i="49" s="1"/>
  <c r="H72" i="49"/>
  <c r="J72" i="49" s="1"/>
  <c r="G72" i="49"/>
  <c r="I72" i="49" s="1"/>
  <c r="H73" i="49"/>
  <c r="J73" i="49" s="1"/>
  <c r="G73" i="49"/>
  <c r="I73" i="49" s="1"/>
  <c r="H74" i="49"/>
  <c r="J74" i="49" s="1"/>
  <c r="G74" i="49"/>
  <c r="I74" i="49" s="1"/>
  <c r="J77" i="49"/>
  <c r="I77" i="49"/>
  <c r="H77" i="49"/>
  <c r="G77" i="49"/>
  <c r="J78" i="49"/>
  <c r="I78" i="49"/>
  <c r="H78" i="49"/>
  <c r="G78" i="49"/>
  <c r="J81" i="49"/>
  <c r="I81" i="49"/>
  <c r="H81" i="49"/>
  <c r="G81" i="49"/>
  <c r="J82" i="49"/>
  <c r="I82" i="49"/>
  <c r="H82" i="49"/>
  <c r="G82" i="49"/>
  <c r="J85" i="49"/>
  <c r="H85" i="49"/>
  <c r="G85" i="49"/>
  <c r="I85" i="49" s="1"/>
  <c r="H86" i="49"/>
  <c r="J86" i="49" s="1"/>
  <c r="G86" i="49"/>
  <c r="I86" i="49" s="1"/>
  <c r="I89" i="49"/>
  <c r="H89" i="49"/>
  <c r="J89" i="49" s="1"/>
  <c r="G89" i="49"/>
  <c r="H90" i="49"/>
  <c r="J90" i="49" s="1"/>
  <c r="G90" i="49"/>
  <c r="I90" i="49" s="1"/>
  <c r="H91" i="49"/>
  <c r="J91" i="49" s="1"/>
  <c r="G91" i="49"/>
  <c r="I91" i="49" s="1"/>
  <c r="I92" i="49"/>
  <c r="H92" i="49"/>
  <c r="J92" i="49" s="1"/>
  <c r="G92" i="49"/>
  <c r="H93" i="49"/>
  <c r="J93" i="49" s="1"/>
  <c r="G93" i="49"/>
  <c r="I93" i="49" s="1"/>
  <c r="H94" i="49"/>
  <c r="J94" i="49" s="1"/>
  <c r="G94" i="49"/>
  <c r="I94" i="49" s="1"/>
  <c r="H97" i="49"/>
  <c r="J97" i="49" s="1"/>
  <c r="G97" i="49"/>
  <c r="I97" i="49" s="1"/>
  <c r="H98" i="49"/>
  <c r="J98" i="49" s="1"/>
  <c r="G98" i="49"/>
  <c r="I98" i="49" s="1"/>
  <c r="H99" i="49"/>
  <c r="J99" i="49" s="1"/>
  <c r="G99" i="49"/>
  <c r="I99" i="49" s="1"/>
  <c r="I102" i="49"/>
  <c r="H102" i="49"/>
  <c r="J102" i="49" s="1"/>
  <c r="G102" i="49"/>
  <c r="I103" i="49"/>
  <c r="H103" i="49"/>
  <c r="J103" i="49" s="1"/>
  <c r="G103" i="49"/>
  <c r="H106" i="49"/>
  <c r="J106" i="49" s="1"/>
  <c r="G106" i="49"/>
  <c r="I106" i="49" s="1"/>
  <c r="H107" i="49"/>
  <c r="J107" i="49" s="1"/>
  <c r="G107" i="49"/>
  <c r="I107" i="49" s="1"/>
  <c r="H110" i="49"/>
  <c r="J110" i="49" s="1"/>
  <c r="G110" i="49"/>
  <c r="I110" i="49" s="1"/>
  <c r="H111" i="49"/>
  <c r="J111" i="49" s="1"/>
  <c r="G111" i="49"/>
  <c r="I111" i="49" s="1"/>
  <c r="H112" i="49"/>
  <c r="J112" i="49" s="1"/>
  <c r="G112" i="49"/>
  <c r="I112" i="49" s="1"/>
  <c r="H113" i="49"/>
  <c r="J113" i="49" s="1"/>
  <c r="G113" i="49"/>
  <c r="I113" i="49" s="1"/>
  <c r="H116" i="49"/>
  <c r="J116" i="49" s="1"/>
  <c r="G116" i="49"/>
  <c r="I116" i="49" s="1"/>
  <c r="H117" i="49"/>
  <c r="J117" i="49" s="1"/>
  <c r="G117" i="49"/>
  <c r="I117" i="49" s="1"/>
  <c r="H118" i="49"/>
  <c r="J118" i="49" s="1"/>
  <c r="G118" i="49"/>
  <c r="I118" i="49" s="1"/>
  <c r="H121" i="49"/>
  <c r="J121" i="49" s="1"/>
  <c r="G121" i="49"/>
  <c r="I121" i="49" s="1"/>
  <c r="H122" i="49"/>
  <c r="J122" i="49" s="1"/>
  <c r="G122" i="49"/>
  <c r="I122" i="49" s="1"/>
  <c r="H123" i="49"/>
  <c r="J123" i="49" s="1"/>
  <c r="G123" i="49"/>
  <c r="I123" i="49" s="1"/>
  <c r="H124" i="49"/>
  <c r="J124" i="49" s="1"/>
  <c r="G124" i="49"/>
  <c r="I124" i="49" s="1"/>
  <c r="J125" i="49"/>
  <c r="I125" i="49"/>
  <c r="H125" i="49"/>
  <c r="G125" i="49"/>
  <c r="H126" i="49"/>
  <c r="J126" i="49" s="1"/>
  <c r="G126" i="49"/>
  <c r="I126" i="49" s="1"/>
  <c r="H127" i="49"/>
  <c r="J127" i="49" s="1"/>
  <c r="G127" i="49"/>
  <c r="I127" i="49" s="1"/>
  <c r="H128" i="49"/>
  <c r="J128" i="49" s="1"/>
  <c r="G128" i="49"/>
  <c r="I128" i="49" s="1"/>
  <c r="J129" i="49"/>
  <c r="I129" i="49"/>
  <c r="H129" i="49"/>
  <c r="G129" i="49"/>
  <c r="H130" i="49"/>
  <c r="J130" i="49" s="1"/>
  <c r="G130" i="49"/>
  <c r="I130" i="49" s="1"/>
  <c r="H131" i="49"/>
  <c r="J131" i="49" s="1"/>
  <c r="G131" i="49"/>
  <c r="I131" i="49" s="1"/>
  <c r="H132" i="49"/>
  <c r="J132" i="49" s="1"/>
  <c r="G132" i="49"/>
  <c r="I132" i="49" s="1"/>
  <c r="H133" i="49"/>
  <c r="J133" i="49" s="1"/>
  <c r="G133" i="49"/>
  <c r="I133" i="49" s="1"/>
  <c r="H134" i="49"/>
  <c r="J134" i="49" s="1"/>
  <c r="G134" i="49"/>
  <c r="I134" i="49" s="1"/>
  <c r="H137" i="49"/>
  <c r="J137" i="49" s="1"/>
  <c r="G137" i="49"/>
  <c r="I137" i="49" s="1"/>
  <c r="H138" i="49"/>
  <c r="J138" i="49" s="1"/>
  <c r="G138" i="49"/>
  <c r="I138" i="49" s="1"/>
  <c r="H141" i="49"/>
  <c r="J141" i="49" s="1"/>
  <c r="G141" i="49"/>
  <c r="I141" i="49" s="1"/>
  <c r="H142" i="49"/>
  <c r="J142" i="49" s="1"/>
  <c r="G142" i="49"/>
  <c r="I142" i="49" s="1"/>
  <c r="H143" i="49"/>
  <c r="J143" i="49" s="1"/>
  <c r="G143" i="49"/>
  <c r="I143" i="49" s="1"/>
  <c r="H144" i="49"/>
  <c r="J144" i="49" s="1"/>
  <c r="G144" i="49"/>
  <c r="I144" i="49" s="1"/>
  <c r="H147" i="49"/>
  <c r="J147" i="49" s="1"/>
  <c r="G147" i="49"/>
  <c r="I147" i="49" s="1"/>
  <c r="H148" i="49"/>
  <c r="J148" i="49" s="1"/>
  <c r="G148" i="49"/>
  <c r="I148" i="49" s="1"/>
  <c r="J149" i="49"/>
  <c r="I149" i="49"/>
  <c r="H149" i="49"/>
  <c r="G149" i="49"/>
  <c r="H150" i="49"/>
  <c r="J150" i="49" s="1"/>
  <c r="G150" i="49"/>
  <c r="I150" i="49" s="1"/>
  <c r="J153" i="49"/>
  <c r="I153" i="49"/>
  <c r="H153" i="49"/>
  <c r="G153" i="49"/>
  <c r="H154" i="49"/>
  <c r="J154" i="49" s="1"/>
  <c r="G154" i="49"/>
  <c r="I154" i="49" s="1"/>
  <c r="H155" i="49"/>
  <c r="J155" i="49" s="1"/>
  <c r="G155" i="49"/>
  <c r="I155" i="49" s="1"/>
  <c r="H156" i="49"/>
  <c r="J156" i="49" s="1"/>
  <c r="G156" i="49"/>
  <c r="I156" i="49" s="1"/>
  <c r="H159" i="49"/>
  <c r="J159" i="49" s="1"/>
  <c r="G159" i="49"/>
  <c r="I159" i="49" s="1"/>
  <c r="H160" i="49"/>
  <c r="J160" i="49" s="1"/>
  <c r="G160" i="49"/>
  <c r="I160" i="49" s="1"/>
  <c r="H161" i="49"/>
  <c r="J161" i="49" s="1"/>
  <c r="G161" i="49"/>
  <c r="I161" i="49" s="1"/>
  <c r="H162" i="49"/>
  <c r="J162" i="49" s="1"/>
  <c r="G162" i="49"/>
  <c r="I162" i="49" s="1"/>
  <c r="H165" i="49"/>
  <c r="J165" i="49" s="1"/>
  <c r="G165" i="49"/>
  <c r="I165" i="49" s="1"/>
  <c r="H166" i="49"/>
  <c r="J166" i="49" s="1"/>
  <c r="G166" i="49"/>
  <c r="I166" i="49" s="1"/>
  <c r="H167" i="49"/>
  <c r="J167" i="49" s="1"/>
  <c r="G167" i="49"/>
  <c r="I167" i="49" s="1"/>
  <c r="H168" i="49"/>
  <c r="J168" i="49" s="1"/>
  <c r="G168" i="49"/>
  <c r="I168" i="49" s="1"/>
  <c r="H171" i="49"/>
  <c r="J171" i="49" s="1"/>
  <c r="G171" i="49"/>
  <c r="I171" i="49" s="1"/>
  <c r="H172" i="49"/>
  <c r="J172" i="49" s="1"/>
  <c r="G172" i="49"/>
  <c r="I172" i="49" s="1"/>
  <c r="I173" i="49"/>
  <c r="H173" i="49"/>
  <c r="J173" i="49" s="1"/>
  <c r="G173" i="49"/>
  <c r="I174" i="49"/>
  <c r="H174" i="49"/>
  <c r="J174" i="49" s="1"/>
  <c r="G174" i="49"/>
  <c r="H175" i="49"/>
  <c r="J175" i="49" s="1"/>
  <c r="G175" i="49"/>
  <c r="I175" i="49" s="1"/>
  <c r="H176" i="49"/>
  <c r="J176" i="49" s="1"/>
  <c r="G176" i="49"/>
  <c r="I176" i="49" s="1"/>
  <c r="H177" i="49"/>
  <c r="J177" i="49" s="1"/>
  <c r="G177" i="49"/>
  <c r="I177" i="49" s="1"/>
  <c r="H178" i="49"/>
  <c r="J178" i="49" s="1"/>
  <c r="G178" i="49"/>
  <c r="I178" i="49" s="1"/>
  <c r="H179" i="49"/>
  <c r="J179" i="49" s="1"/>
  <c r="G179" i="49"/>
  <c r="I179" i="49" s="1"/>
  <c r="H180" i="49"/>
  <c r="J180" i="49" s="1"/>
  <c r="G180" i="49"/>
  <c r="I180" i="49" s="1"/>
  <c r="I181" i="49"/>
  <c r="H181" i="49"/>
  <c r="J181" i="49" s="1"/>
  <c r="G181" i="49"/>
  <c r="H182" i="49"/>
  <c r="J182" i="49" s="1"/>
  <c r="G182" i="49"/>
  <c r="I182" i="49" s="1"/>
  <c r="H185" i="49"/>
  <c r="J185" i="49" s="1"/>
  <c r="G185" i="49"/>
  <c r="I185" i="49" s="1"/>
  <c r="H186" i="49"/>
  <c r="J186" i="49" s="1"/>
  <c r="G186" i="49"/>
  <c r="I186" i="49" s="1"/>
  <c r="H187" i="49"/>
  <c r="J187" i="49" s="1"/>
  <c r="G187" i="49"/>
  <c r="I187" i="49" s="1"/>
  <c r="H188" i="49"/>
  <c r="J188" i="49" s="1"/>
  <c r="G188" i="49"/>
  <c r="I188" i="49" s="1"/>
  <c r="H189" i="49"/>
  <c r="J189" i="49" s="1"/>
  <c r="G189" i="49"/>
  <c r="I189" i="49" s="1"/>
  <c r="H190" i="49"/>
  <c r="J190" i="49" s="1"/>
  <c r="G190" i="49"/>
  <c r="I190" i="49" s="1"/>
  <c r="H191" i="49"/>
  <c r="J191" i="49" s="1"/>
  <c r="G191" i="49"/>
  <c r="I191" i="49" s="1"/>
  <c r="H192" i="49"/>
  <c r="J192" i="49" s="1"/>
  <c r="G192" i="49"/>
  <c r="I192" i="49" s="1"/>
  <c r="H195" i="49"/>
  <c r="J195" i="49" s="1"/>
  <c r="G195" i="49"/>
  <c r="I195" i="49" s="1"/>
  <c r="H196" i="49"/>
  <c r="J196" i="49" s="1"/>
  <c r="G196" i="49"/>
  <c r="I196" i="49" s="1"/>
  <c r="H197" i="49"/>
  <c r="J197" i="49" s="1"/>
  <c r="G197" i="49"/>
  <c r="I197" i="49" s="1"/>
  <c r="I198" i="49"/>
  <c r="H198" i="49"/>
  <c r="J198" i="49" s="1"/>
  <c r="G198" i="49"/>
  <c r="H199" i="49"/>
  <c r="J199" i="49" s="1"/>
  <c r="G199" i="49"/>
  <c r="I199" i="49" s="1"/>
  <c r="H200" i="49"/>
  <c r="J200" i="49" s="1"/>
  <c r="G200" i="49"/>
  <c r="I200" i="49" s="1"/>
  <c r="H201" i="49"/>
  <c r="J201" i="49" s="1"/>
  <c r="G201" i="49"/>
  <c r="I201" i="49" s="1"/>
  <c r="H202" i="49"/>
  <c r="J202" i="49" s="1"/>
  <c r="G202" i="49"/>
  <c r="I202" i="49" s="1"/>
  <c r="J203" i="49"/>
  <c r="I203" i="49"/>
  <c r="H203" i="49"/>
  <c r="G203" i="49"/>
  <c r="H204" i="49"/>
  <c r="J204" i="49" s="1"/>
  <c r="G204" i="49"/>
  <c r="I204" i="49" s="1"/>
  <c r="H205" i="49"/>
  <c r="J205" i="49" s="1"/>
  <c r="G205" i="49"/>
  <c r="I205" i="49" s="1"/>
  <c r="H206" i="49"/>
  <c r="J206" i="49" s="1"/>
  <c r="G206" i="49"/>
  <c r="I206" i="49" s="1"/>
  <c r="H207" i="49"/>
  <c r="J207" i="49" s="1"/>
  <c r="G207" i="49"/>
  <c r="I207" i="49" s="1"/>
  <c r="H208" i="49"/>
  <c r="J208" i="49" s="1"/>
  <c r="G208" i="49"/>
  <c r="I208" i="49" s="1"/>
  <c r="H209" i="49"/>
  <c r="J209" i="49" s="1"/>
  <c r="G209" i="49"/>
  <c r="I209" i="49" s="1"/>
  <c r="I212" i="49"/>
  <c r="H212" i="49"/>
  <c r="J212" i="49" s="1"/>
  <c r="G212" i="49"/>
  <c r="I213" i="49"/>
  <c r="H213" i="49"/>
  <c r="J213" i="49" s="1"/>
  <c r="G213" i="49"/>
  <c r="J214" i="49"/>
  <c r="I214" i="49"/>
  <c r="H214" i="49"/>
  <c r="G214" i="49"/>
  <c r="I215" i="49"/>
  <c r="H215" i="49"/>
  <c r="J215" i="49" s="1"/>
  <c r="G215" i="49"/>
  <c r="I216" i="49"/>
  <c r="H216" i="49"/>
  <c r="J216" i="49" s="1"/>
  <c r="G216" i="49"/>
  <c r="H219" i="49"/>
  <c r="J219" i="49" s="1"/>
  <c r="G219" i="49"/>
  <c r="I219" i="49" s="1"/>
  <c r="H220" i="49"/>
  <c r="J220" i="49" s="1"/>
  <c r="G220" i="49"/>
  <c r="I220" i="49" s="1"/>
  <c r="H221" i="49"/>
  <c r="J221" i="49" s="1"/>
  <c r="G221" i="49"/>
  <c r="I221" i="49" s="1"/>
  <c r="H222" i="49"/>
  <c r="J222" i="49" s="1"/>
  <c r="G222" i="49"/>
  <c r="I222" i="49" s="1"/>
  <c r="H223" i="49"/>
  <c r="J223" i="49" s="1"/>
  <c r="G223" i="49"/>
  <c r="I223" i="49" s="1"/>
  <c r="H224" i="49"/>
  <c r="J224" i="49" s="1"/>
  <c r="G224" i="49"/>
  <c r="I224" i="49" s="1"/>
  <c r="H227" i="49"/>
  <c r="J227" i="49" s="1"/>
  <c r="G227" i="49"/>
  <c r="I227" i="49" s="1"/>
  <c r="H228" i="49"/>
  <c r="J228" i="49" s="1"/>
  <c r="G228" i="49"/>
  <c r="I228" i="49" s="1"/>
  <c r="H231" i="49"/>
  <c r="J231" i="49" s="1"/>
  <c r="G231" i="49"/>
  <c r="I231" i="49" s="1"/>
  <c r="H232" i="49"/>
  <c r="J232" i="49" s="1"/>
  <c r="G232" i="49"/>
  <c r="I232" i="49" s="1"/>
  <c r="H233" i="49"/>
  <c r="J233" i="49" s="1"/>
  <c r="G233" i="49"/>
  <c r="I233" i="49" s="1"/>
  <c r="H234" i="49"/>
  <c r="J234" i="49" s="1"/>
  <c r="G234" i="49"/>
  <c r="I234" i="49" s="1"/>
  <c r="H237" i="49"/>
  <c r="J237" i="49" s="1"/>
  <c r="G237" i="49"/>
  <c r="I237" i="49" s="1"/>
  <c r="H238" i="49"/>
  <c r="J238" i="49" s="1"/>
  <c r="G238" i="49"/>
  <c r="I238" i="49" s="1"/>
  <c r="H239" i="49"/>
  <c r="J239" i="49" s="1"/>
  <c r="G239" i="49"/>
  <c r="I239" i="49" s="1"/>
  <c r="H240" i="49"/>
  <c r="J240" i="49" s="1"/>
  <c r="G240" i="49"/>
  <c r="I240" i="49" s="1"/>
  <c r="J243" i="49"/>
  <c r="I243" i="49"/>
  <c r="H243" i="49"/>
  <c r="G243" i="49"/>
  <c r="J244" i="49"/>
  <c r="I244" i="49"/>
  <c r="H244" i="49"/>
  <c r="G244" i="49"/>
  <c r="H247" i="49"/>
  <c r="J247" i="49" s="1"/>
  <c r="G247" i="49"/>
  <c r="I247" i="49" s="1"/>
  <c r="H248" i="49"/>
  <c r="J248" i="49" s="1"/>
  <c r="G248" i="49"/>
  <c r="I248" i="49" s="1"/>
  <c r="H249" i="49"/>
  <c r="J249" i="49" s="1"/>
  <c r="G249" i="49"/>
  <c r="I249" i="49" s="1"/>
  <c r="H250" i="49"/>
  <c r="J250" i="49" s="1"/>
  <c r="G250" i="49"/>
  <c r="I250" i="49" s="1"/>
  <c r="H251" i="49"/>
  <c r="J251" i="49" s="1"/>
  <c r="G251" i="49"/>
  <c r="I251" i="49" s="1"/>
  <c r="H254" i="49"/>
  <c r="J254" i="49" s="1"/>
  <c r="G254" i="49"/>
  <c r="I254" i="49" s="1"/>
  <c r="H255" i="49"/>
  <c r="J255" i="49" s="1"/>
  <c r="G255" i="49"/>
  <c r="I255" i="49" s="1"/>
  <c r="I256" i="49"/>
  <c r="H256" i="49"/>
  <c r="J256" i="49" s="1"/>
  <c r="G256" i="49"/>
  <c r="H257" i="49"/>
  <c r="J257" i="49" s="1"/>
  <c r="G257" i="49"/>
  <c r="I257" i="49" s="1"/>
  <c r="H258" i="49"/>
  <c r="J258" i="49" s="1"/>
  <c r="G258" i="49"/>
  <c r="I258" i="49" s="1"/>
  <c r="H259" i="49"/>
  <c r="J259" i="49" s="1"/>
  <c r="G259" i="49"/>
  <c r="I259" i="49" s="1"/>
  <c r="I260" i="49"/>
  <c r="H260" i="49"/>
  <c r="J260" i="49" s="1"/>
  <c r="G260" i="49"/>
  <c r="H261" i="49"/>
  <c r="J261" i="49" s="1"/>
  <c r="G261" i="49"/>
  <c r="I261" i="49" s="1"/>
  <c r="H264" i="49"/>
  <c r="J264" i="49" s="1"/>
  <c r="G264" i="49"/>
  <c r="I264" i="49" s="1"/>
  <c r="H265" i="49"/>
  <c r="J265" i="49" s="1"/>
  <c r="G265" i="49"/>
  <c r="I265" i="49" s="1"/>
  <c r="J266" i="49"/>
  <c r="I266" i="49"/>
  <c r="H266" i="49"/>
  <c r="G266" i="49"/>
  <c r="H267" i="49"/>
  <c r="J267" i="49" s="1"/>
  <c r="G267" i="49"/>
  <c r="I267" i="49" s="1"/>
  <c r="I268" i="49"/>
  <c r="H268" i="49"/>
  <c r="J268" i="49" s="1"/>
  <c r="G268" i="49"/>
  <c r="H269" i="49"/>
  <c r="J269" i="49" s="1"/>
  <c r="G269" i="49"/>
  <c r="I269" i="49" s="1"/>
  <c r="H270" i="49"/>
  <c r="J270" i="49" s="1"/>
  <c r="G270" i="49"/>
  <c r="I270" i="49" s="1"/>
  <c r="H273" i="49"/>
  <c r="J273" i="49" s="1"/>
  <c r="G273" i="49"/>
  <c r="I273" i="49" s="1"/>
  <c r="H274" i="49"/>
  <c r="J274" i="49" s="1"/>
  <c r="G274" i="49"/>
  <c r="I274" i="49" s="1"/>
  <c r="H277" i="49"/>
  <c r="J277" i="49" s="1"/>
  <c r="G277" i="49"/>
  <c r="I277" i="49" s="1"/>
  <c r="H278" i="49"/>
  <c r="J278" i="49" s="1"/>
  <c r="G278" i="49"/>
  <c r="I278" i="49" s="1"/>
  <c r="H279" i="49"/>
  <c r="J279" i="49" s="1"/>
  <c r="G279" i="49"/>
  <c r="I279" i="49" s="1"/>
  <c r="H280" i="49"/>
  <c r="J280" i="49" s="1"/>
  <c r="G280" i="49"/>
  <c r="I280" i="49" s="1"/>
  <c r="H281" i="49"/>
  <c r="J281" i="49" s="1"/>
  <c r="G281" i="49"/>
  <c r="I281" i="49" s="1"/>
  <c r="I282" i="49"/>
  <c r="H282" i="49"/>
  <c r="J282" i="49" s="1"/>
  <c r="G282" i="49"/>
  <c r="H283" i="49"/>
  <c r="J283" i="49" s="1"/>
  <c r="G283" i="49"/>
  <c r="I283" i="49" s="1"/>
  <c r="H284" i="49"/>
  <c r="J284" i="49" s="1"/>
  <c r="G284" i="49"/>
  <c r="I284" i="49" s="1"/>
  <c r="I285" i="49"/>
  <c r="H285" i="49"/>
  <c r="J285" i="49" s="1"/>
  <c r="G285" i="49"/>
  <c r="H286" i="49"/>
  <c r="J286" i="49" s="1"/>
  <c r="G286" i="49"/>
  <c r="I286" i="49" s="1"/>
  <c r="H287" i="49"/>
  <c r="J287" i="49" s="1"/>
  <c r="G287" i="49"/>
  <c r="I287" i="49" s="1"/>
  <c r="H288" i="49"/>
  <c r="J288" i="49" s="1"/>
  <c r="G288" i="49"/>
  <c r="I288" i="49" s="1"/>
  <c r="H291" i="49"/>
  <c r="J291" i="49" s="1"/>
  <c r="G291" i="49"/>
  <c r="I291" i="49" s="1"/>
  <c r="H292" i="49"/>
  <c r="J292" i="49" s="1"/>
  <c r="G292" i="49"/>
  <c r="I292" i="49" s="1"/>
  <c r="J293" i="49"/>
  <c r="H293" i="49"/>
  <c r="G293" i="49"/>
  <c r="I293" i="49" s="1"/>
  <c r="J296" i="49"/>
  <c r="I296" i="49"/>
  <c r="H296" i="49"/>
  <c r="G296" i="49"/>
  <c r="H297" i="49"/>
  <c r="J297" i="49" s="1"/>
  <c r="G297" i="49"/>
  <c r="I297" i="49" s="1"/>
  <c r="H298" i="49"/>
  <c r="J298" i="49" s="1"/>
  <c r="G298" i="49"/>
  <c r="I298" i="49" s="1"/>
  <c r="H299" i="49"/>
  <c r="J299" i="49" s="1"/>
  <c r="G299" i="49"/>
  <c r="I299" i="49" s="1"/>
  <c r="H300" i="49"/>
  <c r="J300" i="49" s="1"/>
  <c r="G300" i="49"/>
  <c r="I300" i="49" s="1"/>
  <c r="H301" i="49"/>
  <c r="J301" i="49" s="1"/>
  <c r="G301" i="49"/>
  <c r="I301" i="49" s="1"/>
  <c r="H302" i="49"/>
  <c r="J302" i="49" s="1"/>
  <c r="G302" i="49"/>
  <c r="I302" i="49" s="1"/>
  <c r="H303" i="49"/>
  <c r="J303" i="49" s="1"/>
  <c r="G303" i="49"/>
  <c r="I303" i="49" s="1"/>
  <c r="H306" i="49"/>
  <c r="J306" i="49" s="1"/>
  <c r="G306" i="49"/>
  <c r="I306" i="49" s="1"/>
  <c r="J307" i="49"/>
  <c r="I307" i="49"/>
  <c r="H307" i="49"/>
  <c r="G307" i="49"/>
  <c r="H308" i="49"/>
  <c r="J308" i="49" s="1"/>
  <c r="G308" i="49"/>
  <c r="I308" i="49" s="1"/>
  <c r="H309" i="49"/>
  <c r="J309" i="49" s="1"/>
  <c r="G309" i="49"/>
  <c r="I309" i="49" s="1"/>
  <c r="H310" i="49"/>
  <c r="J310" i="49" s="1"/>
  <c r="G310" i="49"/>
  <c r="I310" i="49" s="1"/>
  <c r="H311" i="49"/>
  <c r="J311" i="49" s="1"/>
  <c r="G311" i="49"/>
  <c r="I311" i="49" s="1"/>
  <c r="H312" i="49"/>
  <c r="J312" i="49" s="1"/>
  <c r="G312" i="49"/>
  <c r="I312" i="49" s="1"/>
  <c r="H315" i="49"/>
  <c r="J315" i="49" s="1"/>
  <c r="G315" i="49"/>
  <c r="I315" i="49" s="1"/>
  <c r="H316" i="49"/>
  <c r="J316" i="49" s="1"/>
  <c r="G316" i="49"/>
  <c r="I316" i="49" s="1"/>
  <c r="I317" i="49"/>
  <c r="H317" i="49"/>
  <c r="J317" i="49" s="1"/>
  <c r="G317" i="49"/>
  <c r="H318" i="49"/>
  <c r="J318" i="49" s="1"/>
  <c r="G318" i="49"/>
  <c r="I318" i="49" s="1"/>
  <c r="I319" i="49"/>
  <c r="H319" i="49"/>
  <c r="J319" i="49" s="1"/>
  <c r="G319" i="49"/>
  <c r="I320" i="49"/>
  <c r="H320" i="49"/>
  <c r="J320" i="49" s="1"/>
  <c r="G320" i="49"/>
  <c r="H321" i="49"/>
  <c r="J321" i="49" s="1"/>
  <c r="G321" i="49"/>
  <c r="I321" i="49" s="1"/>
  <c r="H322" i="49"/>
  <c r="J322" i="49" s="1"/>
  <c r="G322" i="49"/>
  <c r="I322" i="49" s="1"/>
  <c r="H323" i="49"/>
  <c r="J323" i="49" s="1"/>
  <c r="G323" i="49"/>
  <c r="I323" i="49" s="1"/>
  <c r="H324" i="49"/>
  <c r="J324" i="49" s="1"/>
  <c r="G324" i="49"/>
  <c r="I324" i="49" s="1"/>
  <c r="H325" i="49"/>
  <c r="J325" i="49" s="1"/>
  <c r="G325" i="49"/>
  <c r="I325" i="49" s="1"/>
  <c r="H326" i="49"/>
  <c r="J326" i="49" s="1"/>
  <c r="G326" i="49"/>
  <c r="I326" i="49" s="1"/>
  <c r="H329" i="49"/>
  <c r="J329" i="49" s="1"/>
  <c r="G329" i="49"/>
  <c r="I329" i="49" s="1"/>
  <c r="I330" i="49"/>
  <c r="H330" i="49"/>
  <c r="J330" i="49" s="1"/>
  <c r="G330" i="49"/>
  <c r="H331" i="49"/>
  <c r="J331" i="49" s="1"/>
  <c r="G331" i="49"/>
  <c r="I331" i="49" s="1"/>
  <c r="H332" i="49"/>
  <c r="J332" i="49" s="1"/>
  <c r="G332" i="49"/>
  <c r="I332" i="49" s="1"/>
  <c r="H335" i="49"/>
  <c r="J335" i="49" s="1"/>
  <c r="G335" i="49"/>
  <c r="I335" i="49" s="1"/>
  <c r="H336" i="49"/>
  <c r="J336" i="49" s="1"/>
  <c r="G336" i="49"/>
  <c r="I336" i="49" s="1"/>
  <c r="H339" i="49"/>
  <c r="J339" i="49" s="1"/>
  <c r="G339" i="49"/>
  <c r="I339" i="49" s="1"/>
  <c r="H340" i="49"/>
  <c r="J340" i="49" s="1"/>
  <c r="G340" i="49"/>
  <c r="I340" i="49" s="1"/>
  <c r="H341" i="49"/>
  <c r="J341" i="49" s="1"/>
  <c r="G341" i="49"/>
  <c r="I341" i="49" s="1"/>
  <c r="H344" i="49"/>
  <c r="J344" i="49" s="1"/>
  <c r="G344" i="49"/>
  <c r="I344" i="49" s="1"/>
  <c r="H345" i="49"/>
  <c r="J345" i="49" s="1"/>
  <c r="G345" i="49"/>
  <c r="I345" i="49" s="1"/>
  <c r="H346" i="49"/>
  <c r="J346" i="49" s="1"/>
  <c r="G346" i="49"/>
  <c r="I346" i="49" s="1"/>
  <c r="H347" i="49"/>
  <c r="J347" i="49" s="1"/>
  <c r="G347" i="49"/>
  <c r="I347" i="49" s="1"/>
  <c r="H348" i="49"/>
  <c r="J348" i="49" s="1"/>
  <c r="G348" i="49"/>
  <c r="I348" i="49" s="1"/>
  <c r="H351" i="49"/>
  <c r="J351" i="49" s="1"/>
  <c r="G351" i="49"/>
  <c r="I351" i="49" s="1"/>
  <c r="H352" i="49"/>
  <c r="J352" i="49" s="1"/>
  <c r="G352" i="49"/>
  <c r="I352" i="49" s="1"/>
  <c r="H353" i="49"/>
  <c r="J353" i="49" s="1"/>
  <c r="G353" i="49"/>
  <c r="I353" i="49" s="1"/>
  <c r="J354" i="49"/>
  <c r="I354" i="49"/>
  <c r="H354" i="49"/>
  <c r="G354" i="49"/>
  <c r="H355" i="49"/>
  <c r="J355" i="49" s="1"/>
  <c r="G355" i="49"/>
  <c r="I355" i="49" s="1"/>
  <c r="H356" i="49"/>
  <c r="J356" i="49" s="1"/>
  <c r="G356" i="49"/>
  <c r="I356" i="49" s="1"/>
  <c r="H357" i="49"/>
  <c r="J357" i="49" s="1"/>
  <c r="G357" i="49"/>
  <c r="I357" i="49" s="1"/>
  <c r="H358" i="49"/>
  <c r="J358" i="49" s="1"/>
  <c r="G358" i="49"/>
  <c r="I358" i="49" s="1"/>
  <c r="H359" i="49"/>
  <c r="J359" i="49" s="1"/>
  <c r="G359" i="49"/>
  <c r="I359" i="49" s="1"/>
  <c r="H360" i="49"/>
  <c r="J360" i="49" s="1"/>
  <c r="G360" i="49"/>
  <c r="I360" i="49" s="1"/>
  <c r="H361" i="49"/>
  <c r="J361" i="49" s="1"/>
  <c r="G361" i="49"/>
  <c r="I361" i="49" s="1"/>
  <c r="H362" i="49"/>
  <c r="J362" i="49" s="1"/>
  <c r="G362" i="49"/>
  <c r="I362" i="49" s="1"/>
  <c r="H365" i="49"/>
  <c r="J365" i="49" s="1"/>
  <c r="G365" i="49"/>
  <c r="I365" i="49" s="1"/>
  <c r="H366" i="49"/>
  <c r="J366" i="49" s="1"/>
  <c r="G366" i="49"/>
  <c r="I366" i="49" s="1"/>
  <c r="H369" i="49"/>
  <c r="J369" i="49" s="1"/>
  <c r="G369" i="49"/>
  <c r="I369" i="49" s="1"/>
  <c r="I370" i="49"/>
  <c r="H370" i="49"/>
  <c r="J370" i="49" s="1"/>
  <c r="G370" i="49"/>
  <c r="H371" i="49"/>
  <c r="J371" i="49" s="1"/>
  <c r="G371" i="49"/>
  <c r="I371" i="49" s="1"/>
  <c r="H372" i="49"/>
  <c r="J372" i="49" s="1"/>
  <c r="G372" i="49"/>
  <c r="I372" i="49" s="1"/>
  <c r="H373" i="49"/>
  <c r="J373" i="49" s="1"/>
  <c r="G373" i="49"/>
  <c r="I373" i="49" s="1"/>
  <c r="H374" i="49"/>
  <c r="J374" i="49" s="1"/>
  <c r="G374" i="49"/>
  <c r="I374" i="49" s="1"/>
  <c r="H375" i="49"/>
  <c r="J375" i="49" s="1"/>
  <c r="G375" i="49"/>
  <c r="I375" i="49" s="1"/>
  <c r="H376" i="49"/>
  <c r="J376" i="49" s="1"/>
  <c r="G376" i="49"/>
  <c r="I376" i="49" s="1"/>
  <c r="H377" i="49"/>
  <c r="J377" i="49" s="1"/>
  <c r="G377" i="49"/>
  <c r="I377" i="49" s="1"/>
  <c r="H378" i="49"/>
  <c r="J378" i="49" s="1"/>
  <c r="G378" i="49"/>
  <c r="I378" i="49" s="1"/>
  <c r="J379" i="49"/>
  <c r="I379" i="49"/>
  <c r="H379" i="49"/>
  <c r="G379" i="49"/>
  <c r="H380" i="49"/>
  <c r="J380" i="49" s="1"/>
  <c r="G380" i="49"/>
  <c r="I380" i="49" s="1"/>
  <c r="H381" i="49"/>
  <c r="J381" i="49" s="1"/>
  <c r="G381" i="49"/>
  <c r="I381" i="49" s="1"/>
  <c r="J382" i="49"/>
  <c r="I382" i="49"/>
  <c r="H382" i="49"/>
  <c r="G382" i="49"/>
  <c r="H383" i="49"/>
  <c r="J383" i="49" s="1"/>
  <c r="G383" i="49"/>
  <c r="I383" i="49" s="1"/>
  <c r="H384" i="49"/>
  <c r="J384" i="49" s="1"/>
  <c r="G384" i="49"/>
  <c r="I384" i="49" s="1"/>
  <c r="H385" i="49"/>
  <c r="J385" i="49" s="1"/>
  <c r="G385" i="49"/>
  <c r="I385" i="49" s="1"/>
  <c r="H386" i="49"/>
  <c r="J386" i="49" s="1"/>
  <c r="G386" i="49"/>
  <c r="I386" i="49" s="1"/>
  <c r="H387" i="49"/>
  <c r="J387" i="49" s="1"/>
  <c r="G387" i="49"/>
  <c r="I387" i="49" s="1"/>
  <c r="I388" i="49"/>
  <c r="H388" i="49"/>
  <c r="J388" i="49" s="1"/>
  <c r="G388" i="49"/>
  <c r="I389" i="49"/>
  <c r="H389" i="49"/>
  <c r="J389" i="49" s="1"/>
  <c r="G389" i="49"/>
  <c r="H390" i="49"/>
  <c r="J390" i="49" s="1"/>
  <c r="G390" i="49"/>
  <c r="I390" i="49" s="1"/>
  <c r="H391" i="49"/>
  <c r="J391" i="49" s="1"/>
  <c r="G391" i="49"/>
  <c r="I391" i="49" s="1"/>
  <c r="H392" i="49"/>
  <c r="J392" i="49" s="1"/>
  <c r="G392" i="49"/>
  <c r="I392" i="49" s="1"/>
  <c r="I393" i="49"/>
  <c r="H393" i="49"/>
  <c r="J393" i="49" s="1"/>
  <c r="G393" i="49"/>
  <c r="H394" i="49"/>
  <c r="J394" i="49" s="1"/>
  <c r="G394" i="49"/>
  <c r="I394" i="49" s="1"/>
  <c r="H397" i="49"/>
  <c r="J397" i="49" s="1"/>
  <c r="G397" i="49"/>
  <c r="I397" i="49" s="1"/>
  <c r="I398" i="49"/>
  <c r="H398" i="49"/>
  <c r="J398" i="49" s="1"/>
  <c r="G398" i="49"/>
  <c r="H399" i="49"/>
  <c r="J399" i="49" s="1"/>
  <c r="G399" i="49"/>
  <c r="I399" i="49" s="1"/>
  <c r="I402" i="49"/>
  <c r="H402" i="49"/>
  <c r="J402" i="49" s="1"/>
  <c r="G402" i="49"/>
  <c r="H403" i="49"/>
  <c r="J403" i="49" s="1"/>
  <c r="G403" i="49"/>
  <c r="I403" i="49" s="1"/>
  <c r="H404" i="49"/>
  <c r="J404" i="49" s="1"/>
  <c r="G404" i="49"/>
  <c r="I404" i="49" s="1"/>
  <c r="H405" i="49"/>
  <c r="J405" i="49" s="1"/>
  <c r="G405" i="49"/>
  <c r="I405" i="49" s="1"/>
  <c r="H406" i="49"/>
  <c r="J406" i="49" s="1"/>
  <c r="G406" i="49"/>
  <c r="I406" i="49" s="1"/>
  <c r="H407" i="49"/>
  <c r="J407" i="49" s="1"/>
  <c r="G407" i="49"/>
  <c r="I407" i="49" s="1"/>
  <c r="H408" i="49"/>
  <c r="J408" i="49" s="1"/>
  <c r="G408" i="49"/>
  <c r="I408" i="49" s="1"/>
  <c r="H409" i="49"/>
  <c r="J409" i="49" s="1"/>
  <c r="G409" i="49"/>
  <c r="I409" i="49" s="1"/>
  <c r="H410" i="49"/>
  <c r="J410" i="49" s="1"/>
  <c r="G410" i="49"/>
  <c r="I410" i="49" s="1"/>
  <c r="H413" i="49"/>
  <c r="J413" i="49" s="1"/>
  <c r="G413" i="49"/>
  <c r="I413" i="49" s="1"/>
  <c r="H414" i="49"/>
  <c r="J414" i="49" s="1"/>
  <c r="G414" i="49"/>
  <c r="I414" i="49" s="1"/>
  <c r="H415" i="49"/>
  <c r="J415" i="49" s="1"/>
  <c r="G415" i="49"/>
  <c r="I415" i="49" s="1"/>
  <c r="I416" i="49"/>
  <c r="H416" i="49"/>
  <c r="J416" i="49" s="1"/>
  <c r="G416" i="49"/>
  <c r="H417" i="49"/>
  <c r="J417" i="49" s="1"/>
  <c r="G417" i="49"/>
  <c r="I417" i="49" s="1"/>
  <c r="H418" i="49"/>
  <c r="J418" i="49" s="1"/>
  <c r="G418" i="49"/>
  <c r="I418" i="49" s="1"/>
  <c r="H421" i="49"/>
  <c r="J421" i="49" s="1"/>
  <c r="G421" i="49"/>
  <c r="I421" i="49" s="1"/>
  <c r="H422" i="49"/>
  <c r="J422" i="49" s="1"/>
  <c r="G422" i="49"/>
  <c r="I422" i="49" s="1"/>
  <c r="H423" i="49"/>
  <c r="J423" i="49" s="1"/>
  <c r="G423" i="49"/>
  <c r="I423" i="49" s="1"/>
  <c r="H424" i="49"/>
  <c r="J424" i="49" s="1"/>
  <c r="G424" i="49"/>
  <c r="I424" i="49" s="1"/>
  <c r="H425" i="49"/>
  <c r="J425" i="49" s="1"/>
  <c r="G425" i="49"/>
  <c r="I425" i="49" s="1"/>
  <c r="H428" i="49"/>
  <c r="J428" i="49" s="1"/>
  <c r="G428" i="49"/>
  <c r="I428" i="49" s="1"/>
  <c r="H429" i="49"/>
  <c r="J429" i="49" s="1"/>
  <c r="G429" i="49"/>
  <c r="I429" i="49" s="1"/>
  <c r="J430" i="49"/>
  <c r="I430" i="49"/>
  <c r="H430" i="49"/>
  <c r="G430" i="49"/>
  <c r="I431" i="49"/>
  <c r="H431" i="49"/>
  <c r="J431" i="49" s="1"/>
  <c r="G431" i="49"/>
  <c r="H432" i="49"/>
  <c r="J432" i="49" s="1"/>
  <c r="G432" i="49"/>
  <c r="I432" i="49" s="1"/>
  <c r="H433" i="49"/>
  <c r="J433" i="49" s="1"/>
  <c r="G433" i="49"/>
  <c r="I433" i="49" s="1"/>
  <c r="H434" i="49"/>
  <c r="J434" i="49" s="1"/>
  <c r="G434" i="49"/>
  <c r="I434" i="49" s="1"/>
  <c r="H435" i="49"/>
  <c r="J435" i="49" s="1"/>
  <c r="G435" i="49"/>
  <c r="I435" i="49" s="1"/>
  <c r="H436" i="49"/>
  <c r="J436" i="49" s="1"/>
  <c r="G436" i="49"/>
  <c r="I436" i="49" s="1"/>
  <c r="H437" i="49"/>
  <c r="J437" i="49" s="1"/>
  <c r="G437" i="49"/>
  <c r="I437" i="49" s="1"/>
  <c r="H438" i="49"/>
  <c r="J438" i="49" s="1"/>
  <c r="G438" i="49"/>
  <c r="I438" i="49" s="1"/>
  <c r="I441" i="49"/>
  <c r="H441" i="49"/>
  <c r="J441" i="49" s="1"/>
  <c r="G441" i="49"/>
  <c r="I442" i="49"/>
  <c r="H442" i="49"/>
  <c r="J442" i="49" s="1"/>
  <c r="G442" i="49"/>
  <c r="I443" i="49"/>
  <c r="H443" i="49"/>
  <c r="J443" i="49" s="1"/>
  <c r="G443" i="49"/>
  <c r="H446" i="49"/>
  <c r="J446" i="49" s="1"/>
  <c r="G446" i="49"/>
  <c r="I446" i="49" s="1"/>
  <c r="I447" i="49"/>
  <c r="H447" i="49"/>
  <c r="J447" i="49" s="1"/>
  <c r="G447" i="49"/>
  <c r="H448" i="49"/>
  <c r="J448" i="49" s="1"/>
  <c r="G448" i="49"/>
  <c r="I448" i="49" s="1"/>
  <c r="H449" i="49"/>
  <c r="J449" i="49" s="1"/>
  <c r="G449" i="49"/>
  <c r="I449" i="49" s="1"/>
  <c r="H450" i="49"/>
  <c r="J450" i="49" s="1"/>
  <c r="G450" i="49"/>
  <c r="I450" i="49" s="1"/>
  <c r="H451" i="49"/>
  <c r="J451" i="49" s="1"/>
  <c r="G451" i="49"/>
  <c r="I451" i="49" s="1"/>
  <c r="H452" i="49"/>
  <c r="J452" i="49" s="1"/>
  <c r="G452" i="49"/>
  <c r="I452" i="49" s="1"/>
  <c r="H453" i="49"/>
  <c r="J453" i="49" s="1"/>
  <c r="G453" i="49"/>
  <c r="I453" i="49" s="1"/>
  <c r="H454" i="49"/>
  <c r="J454" i="49" s="1"/>
  <c r="G454" i="49"/>
  <c r="I454" i="49" s="1"/>
  <c r="H455" i="49"/>
  <c r="J455" i="49" s="1"/>
  <c r="G455" i="49"/>
  <c r="I455" i="49" s="1"/>
  <c r="H456" i="49"/>
  <c r="J456" i="49" s="1"/>
  <c r="G456" i="49"/>
  <c r="I456" i="49" s="1"/>
  <c r="H459" i="49"/>
  <c r="J459" i="49" s="1"/>
  <c r="G459" i="49"/>
  <c r="I459" i="49" s="1"/>
  <c r="I460" i="49"/>
  <c r="H460" i="49"/>
  <c r="J460" i="49" s="1"/>
  <c r="G460" i="49"/>
  <c r="H461" i="49"/>
  <c r="J461" i="49" s="1"/>
  <c r="G461" i="49"/>
  <c r="I461" i="49" s="1"/>
  <c r="H462" i="49"/>
  <c r="J462" i="49" s="1"/>
  <c r="G462" i="49"/>
  <c r="I462" i="49" s="1"/>
  <c r="H463" i="49"/>
  <c r="J463" i="49" s="1"/>
  <c r="G463" i="49"/>
  <c r="I463" i="49" s="1"/>
  <c r="H464" i="49"/>
  <c r="J464" i="49" s="1"/>
  <c r="G464" i="49"/>
  <c r="I464" i="49" s="1"/>
  <c r="I465" i="49"/>
  <c r="H465" i="49"/>
  <c r="J465" i="49" s="1"/>
  <c r="G465" i="49"/>
  <c r="H466" i="49"/>
  <c r="J466" i="49" s="1"/>
  <c r="G466" i="49"/>
  <c r="I466" i="49" s="1"/>
  <c r="H467" i="49"/>
  <c r="J467" i="49" s="1"/>
  <c r="G467" i="49"/>
  <c r="I467" i="49" s="1"/>
  <c r="H468" i="49"/>
  <c r="J468" i="49" s="1"/>
  <c r="G468" i="49"/>
  <c r="I468" i="49" s="1"/>
  <c r="H471" i="49"/>
  <c r="J471" i="49" s="1"/>
  <c r="G471" i="49"/>
  <c r="I471" i="49" s="1"/>
  <c r="H472" i="49"/>
  <c r="J472" i="49" s="1"/>
  <c r="G472" i="49"/>
  <c r="I472" i="49" s="1"/>
  <c r="H473" i="49"/>
  <c r="J473" i="49" s="1"/>
  <c r="G473" i="49"/>
  <c r="I473" i="49" s="1"/>
  <c r="H474" i="49"/>
  <c r="J474" i="49" s="1"/>
  <c r="G474" i="49"/>
  <c r="I474" i="49" s="1"/>
  <c r="H475" i="49"/>
  <c r="J475" i="49" s="1"/>
  <c r="G475" i="49"/>
  <c r="I475" i="49" s="1"/>
  <c r="H476" i="49"/>
  <c r="J476" i="49" s="1"/>
  <c r="G476" i="49"/>
  <c r="I476" i="49" s="1"/>
  <c r="H477" i="49"/>
  <c r="J477" i="49" s="1"/>
  <c r="G477" i="49"/>
  <c r="I477" i="49" s="1"/>
  <c r="H478" i="49"/>
  <c r="J478" i="49" s="1"/>
  <c r="G478" i="49"/>
  <c r="I478" i="49" s="1"/>
  <c r="H481" i="49"/>
  <c r="J481" i="49" s="1"/>
  <c r="G481" i="49"/>
  <c r="I481" i="49" s="1"/>
  <c r="H482" i="49"/>
  <c r="J482" i="49" s="1"/>
  <c r="G482" i="49"/>
  <c r="I482" i="49" s="1"/>
  <c r="J483" i="49"/>
  <c r="I483" i="49"/>
  <c r="H483" i="49"/>
  <c r="G483" i="49"/>
  <c r="J484" i="49"/>
  <c r="I484" i="49"/>
  <c r="H484" i="49"/>
  <c r="G484" i="49"/>
  <c r="H485" i="49"/>
  <c r="J485" i="49" s="1"/>
  <c r="G485" i="49"/>
  <c r="I485" i="49" s="1"/>
  <c r="H486" i="49"/>
  <c r="J486" i="49" s="1"/>
  <c r="G486" i="49"/>
  <c r="I486" i="49" s="1"/>
  <c r="H489" i="49"/>
  <c r="J489" i="49" s="1"/>
  <c r="G489" i="49"/>
  <c r="I489" i="49" s="1"/>
  <c r="H490" i="49"/>
  <c r="J490" i="49" s="1"/>
  <c r="G490" i="49"/>
  <c r="I490" i="49" s="1"/>
  <c r="H491" i="49"/>
  <c r="J491" i="49" s="1"/>
  <c r="G491" i="49"/>
  <c r="I491" i="49" s="1"/>
  <c r="H492" i="49"/>
  <c r="J492" i="49" s="1"/>
  <c r="G492" i="49"/>
  <c r="I492" i="49" s="1"/>
  <c r="H493" i="49"/>
  <c r="J493" i="49" s="1"/>
  <c r="G493" i="49"/>
  <c r="I493" i="49" s="1"/>
  <c r="H494" i="49"/>
  <c r="J494" i="49" s="1"/>
  <c r="G494" i="49"/>
  <c r="I494" i="49" s="1"/>
  <c r="H495" i="49"/>
  <c r="J495" i="49" s="1"/>
  <c r="G495" i="49"/>
  <c r="I495" i="49" s="1"/>
  <c r="H496" i="49"/>
  <c r="J496" i="49" s="1"/>
  <c r="G496" i="49"/>
  <c r="I496" i="49" s="1"/>
  <c r="H497" i="49"/>
  <c r="J497" i="49" s="1"/>
  <c r="G497" i="49"/>
  <c r="I497" i="49" s="1"/>
  <c r="J498" i="49"/>
  <c r="I498" i="49"/>
  <c r="H498" i="49"/>
  <c r="G498" i="49"/>
  <c r="H499" i="49"/>
  <c r="J499" i="49" s="1"/>
  <c r="G499" i="49"/>
  <c r="I499" i="49" s="1"/>
  <c r="H502" i="49"/>
  <c r="J502" i="49" s="1"/>
  <c r="G502" i="49"/>
  <c r="I502" i="49" s="1"/>
  <c r="I503" i="49"/>
  <c r="H503" i="49"/>
  <c r="J503" i="49" s="1"/>
  <c r="G503" i="49"/>
  <c r="I504" i="49"/>
  <c r="H504" i="49"/>
  <c r="J504" i="49" s="1"/>
  <c r="G504" i="49"/>
  <c r="H505" i="49"/>
  <c r="J505" i="49" s="1"/>
  <c r="G505" i="49"/>
  <c r="I505" i="49" s="1"/>
  <c r="H508" i="49"/>
  <c r="J508" i="49" s="1"/>
  <c r="G508" i="49"/>
  <c r="I508" i="49" s="1"/>
  <c r="H509" i="49"/>
  <c r="J509" i="49" s="1"/>
  <c r="G509" i="49"/>
  <c r="I509" i="49" s="1"/>
  <c r="H512" i="49"/>
  <c r="J512" i="49" s="1"/>
  <c r="G512" i="49"/>
  <c r="I512" i="49" s="1"/>
  <c r="J513" i="49"/>
  <c r="I513" i="49"/>
  <c r="H513" i="49"/>
  <c r="G513" i="49"/>
  <c r="H514" i="49"/>
  <c r="J514" i="49" s="1"/>
  <c r="G514" i="49"/>
  <c r="I514" i="49" s="1"/>
  <c r="H515" i="49"/>
  <c r="J515" i="49" s="1"/>
  <c r="G515" i="49"/>
  <c r="I515" i="49" s="1"/>
  <c r="H516" i="49"/>
  <c r="J516" i="49" s="1"/>
  <c r="G516" i="49"/>
  <c r="I516" i="49" s="1"/>
  <c r="H517" i="49"/>
  <c r="J517" i="49" s="1"/>
  <c r="G517" i="49"/>
  <c r="I517" i="49" s="1"/>
  <c r="J518" i="49"/>
  <c r="I518" i="49"/>
  <c r="H518" i="49"/>
  <c r="G518" i="49"/>
  <c r="H519" i="49"/>
  <c r="J519" i="49" s="1"/>
  <c r="G519" i="49"/>
  <c r="I519" i="49" s="1"/>
  <c r="H520" i="49"/>
  <c r="J520" i="49" s="1"/>
  <c r="G520" i="49"/>
  <c r="I520" i="49" s="1"/>
  <c r="H523" i="49"/>
  <c r="J523" i="49" s="1"/>
  <c r="G523" i="49"/>
  <c r="I523" i="49" s="1"/>
  <c r="H524" i="49"/>
  <c r="J524" i="49" s="1"/>
  <c r="G524" i="49"/>
  <c r="I524" i="49" s="1"/>
  <c r="H525" i="49"/>
  <c r="J525" i="49" s="1"/>
  <c r="G525" i="49"/>
  <c r="I525" i="49" s="1"/>
  <c r="H526" i="49"/>
  <c r="J526" i="49" s="1"/>
  <c r="G526" i="49"/>
  <c r="I526" i="49" s="1"/>
  <c r="H527" i="49"/>
  <c r="J527" i="49" s="1"/>
  <c r="G527" i="49"/>
  <c r="I527" i="49" s="1"/>
  <c r="H528" i="49"/>
  <c r="J528" i="49" s="1"/>
  <c r="G528" i="49"/>
  <c r="I528" i="49" s="1"/>
  <c r="H531" i="49"/>
  <c r="J531" i="49" s="1"/>
  <c r="G531" i="49"/>
  <c r="I531" i="49" s="1"/>
  <c r="H532" i="49"/>
  <c r="J532" i="49" s="1"/>
  <c r="G532" i="49"/>
  <c r="I532" i="49" s="1"/>
  <c r="H533" i="49"/>
  <c r="J533" i="49" s="1"/>
  <c r="G533" i="49"/>
  <c r="I533" i="49" s="1"/>
  <c r="H534" i="49"/>
  <c r="J534" i="49" s="1"/>
  <c r="G534" i="49"/>
  <c r="I534" i="49" s="1"/>
  <c r="H535" i="49"/>
  <c r="J535" i="49" s="1"/>
  <c r="G535" i="49"/>
  <c r="I535" i="49" s="1"/>
  <c r="H536" i="49"/>
  <c r="J536" i="49" s="1"/>
  <c r="G536" i="49"/>
  <c r="I536" i="49" s="1"/>
  <c r="H537" i="49"/>
  <c r="J537" i="49" s="1"/>
  <c r="G537" i="49"/>
  <c r="I537" i="49" s="1"/>
  <c r="H538" i="49"/>
  <c r="J538" i="49" s="1"/>
  <c r="G538" i="49"/>
  <c r="I538" i="49" s="1"/>
  <c r="H539" i="49"/>
  <c r="J539" i="49" s="1"/>
  <c r="G539" i="49"/>
  <c r="I539" i="49" s="1"/>
  <c r="H542" i="49"/>
  <c r="J542" i="49" s="1"/>
  <c r="G542" i="49"/>
  <c r="I542" i="49" s="1"/>
  <c r="I543" i="49"/>
  <c r="H543" i="49"/>
  <c r="J543" i="49" s="1"/>
  <c r="G543" i="49"/>
  <c r="H544" i="49"/>
  <c r="J544" i="49" s="1"/>
  <c r="G544" i="49"/>
  <c r="I544" i="49" s="1"/>
  <c r="H545" i="49"/>
  <c r="J545" i="49" s="1"/>
  <c r="G545" i="49"/>
  <c r="I545" i="49" s="1"/>
  <c r="H546" i="49"/>
  <c r="J546" i="49" s="1"/>
  <c r="G546" i="49"/>
  <c r="I546" i="49" s="1"/>
  <c r="H547" i="49"/>
  <c r="J547" i="49" s="1"/>
  <c r="G547" i="49"/>
  <c r="I547" i="49" s="1"/>
  <c r="H548" i="49"/>
  <c r="J548" i="49" s="1"/>
  <c r="G548" i="49"/>
  <c r="I548" i="49" s="1"/>
  <c r="H549" i="49"/>
  <c r="J549" i="49" s="1"/>
  <c r="G549" i="49"/>
  <c r="I549" i="49" s="1"/>
  <c r="H552" i="49"/>
  <c r="J552" i="49" s="1"/>
  <c r="G552" i="49"/>
  <c r="I552" i="49" s="1"/>
  <c r="H553" i="49"/>
  <c r="J553" i="49" s="1"/>
  <c r="G553" i="49"/>
  <c r="I553" i="49" s="1"/>
  <c r="H554" i="49"/>
  <c r="J554" i="49" s="1"/>
  <c r="G554" i="49"/>
  <c r="I554" i="49" s="1"/>
  <c r="H555" i="49"/>
  <c r="J555" i="49" s="1"/>
  <c r="G555" i="49"/>
  <c r="I555" i="49" s="1"/>
  <c r="H556" i="49"/>
  <c r="J556" i="49" s="1"/>
  <c r="G556" i="49"/>
  <c r="I556" i="49" s="1"/>
  <c r="H557" i="49"/>
  <c r="J557" i="49" s="1"/>
  <c r="G557" i="49"/>
  <c r="I557" i="49" s="1"/>
  <c r="H558" i="49"/>
  <c r="J558" i="49" s="1"/>
  <c r="G558" i="49"/>
  <c r="I558" i="49" s="1"/>
  <c r="H559" i="49"/>
  <c r="J559" i="49" s="1"/>
  <c r="G559" i="49"/>
  <c r="I559" i="49" s="1"/>
  <c r="H560" i="49"/>
  <c r="J560" i="49" s="1"/>
  <c r="G560" i="49"/>
  <c r="I560" i="49" s="1"/>
  <c r="H561" i="49"/>
  <c r="J561" i="49" s="1"/>
  <c r="G561" i="49"/>
  <c r="I561" i="49" s="1"/>
  <c r="H562" i="49"/>
  <c r="J562" i="49" s="1"/>
  <c r="G562" i="49"/>
  <c r="I562" i="49" s="1"/>
  <c r="H563" i="49"/>
  <c r="J563" i="49" s="1"/>
  <c r="G563" i="49"/>
  <c r="I563" i="49" s="1"/>
  <c r="H564" i="49"/>
  <c r="J564" i="49" s="1"/>
  <c r="G564" i="49"/>
  <c r="I564" i="49" s="1"/>
  <c r="H565" i="49"/>
  <c r="J565" i="49" s="1"/>
  <c r="G565" i="49"/>
  <c r="I565" i="49" s="1"/>
  <c r="H566" i="49"/>
  <c r="J566" i="49" s="1"/>
  <c r="G566" i="49"/>
  <c r="I566" i="49" s="1"/>
  <c r="H567" i="49"/>
  <c r="J567" i="49" s="1"/>
  <c r="G567" i="49"/>
  <c r="I567" i="49" s="1"/>
  <c r="H568" i="49"/>
  <c r="J568" i="49" s="1"/>
  <c r="G568" i="49"/>
  <c r="I568" i="49" s="1"/>
  <c r="H569" i="49"/>
  <c r="J569" i="49" s="1"/>
  <c r="G569" i="49"/>
  <c r="I569" i="49" s="1"/>
  <c r="H570" i="49"/>
  <c r="J570" i="49" s="1"/>
  <c r="G570" i="49"/>
  <c r="I570" i="49" s="1"/>
  <c r="H571" i="49"/>
  <c r="J571" i="49" s="1"/>
  <c r="G571" i="49"/>
  <c r="I571" i="49" s="1"/>
  <c r="H572" i="49"/>
  <c r="J572" i="49" s="1"/>
  <c r="G572" i="49"/>
  <c r="I572" i="49" s="1"/>
  <c r="H573" i="49"/>
  <c r="J573" i="49" s="1"/>
  <c r="G573" i="49"/>
  <c r="I573" i="49" s="1"/>
  <c r="J574" i="49"/>
  <c r="I574" i="49"/>
  <c r="H574" i="49"/>
  <c r="G574" i="49"/>
  <c r="H575" i="49"/>
  <c r="J575" i="49" s="1"/>
  <c r="G575" i="49"/>
  <c r="I575" i="49" s="1"/>
  <c r="H578" i="49"/>
  <c r="J578" i="49" s="1"/>
  <c r="G578" i="49"/>
  <c r="I578" i="49" s="1"/>
  <c r="I579" i="49"/>
  <c r="H579" i="49"/>
  <c r="J579" i="49" s="1"/>
  <c r="G579" i="49"/>
  <c r="H580" i="49"/>
  <c r="J580" i="49" s="1"/>
  <c r="G580" i="49"/>
  <c r="I580" i="49" s="1"/>
  <c r="I583" i="49"/>
  <c r="H583" i="49"/>
  <c r="J583" i="49" s="1"/>
  <c r="G583" i="49"/>
  <c r="H584" i="49"/>
  <c r="J584" i="49" s="1"/>
  <c r="G584" i="49"/>
  <c r="I584" i="49" s="1"/>
  <c r="H585" i="49"/>
  <c r="J585" i="49" s="1"/>
  <c r="G585" i="49"/>
  <c r="I585" i="49" s="1"/>
  <c r="H586" i="49"/>
  <c r="J586" i="49" s="1"/>
  <c r="G586" i="49"/>
  <c r="I586" i="49" s="1"/>
  <c r="H587" i="49"/>
  <c r="J587" i="49" s="1"/>
  <c r="G587" i="49"/>
  <c r="I587" i="49" s="1"/>
  <c r="J588" i="49"/>
  <c r="I588" i="49"/>
  <c r="H588" i="49"/>
  <c r="G588" i="49"/>
  <c r="H589" i="49"/>
  <c r="J589" i="49" s="1"/>
  <c r="G589" i="49"/>
  <c r="I589" i="49" s="1"/>
  <c r="H590" i="49"/>
  <c r="J590" i="49" s="1"/>
  <c r="G590" i="49"/>
  <c r="I590" i="49" s="1"/>
  <c r="I591" i="49"/>
  <c r="H591" i="49"/>
  <c r="J591" i="49" s="1"/>
  <c r="G591" i="49"/>
  <c r="H592" i="49"/>
  <c r="J592" i="49" s="1"/>
  <c r="G592" i="49"/>
  <c r="I592" i="49" s="1"/>
  <c r="H593" i="49"/>
  <c r="J593" i="49" s="1"/>
  <c r="G593" i="49"/>
  <c r="I593" i="49" s="1"/>
  <c r="I594" i="49"/>
  <c r="H594" i="49"/>
  <c r="J594" i="49" s="1"/>
  <c r="G594" i="49"/>
  <c r="H595" i="49"/>
  <c r="J595" i="49" s="1"/>
  <c r="G595" i="49"/>
  <c r="I595" i="49" s="1"/>
  <c r="H596" i="49"/>
  <c r="J596" i="49" s="1"/>
  <c r="G596" i="49"/>
  <c r="I596" i="49" s="1"/>
  <c r="H597" i="49"/>
  <c r="J597" i="49" s="1"/>
  <c r="G597" i="49"/>
  <c r="I597" i="49" s="1"/>
  <c r="H598" i="49"/>
  <c r="J598" i="49" s="1"/>
  <c r="G598" i="49"/>
  <c r="I598" i="49" s="1"/>
  <c r="J599" i="49"/>
  <c r="I599" i="49"/>
  <c r="H599" i="49"/>
  <c r="G599" i="49"/>
  <c r="H600" i="49"/>
  <c r="J600" i="49" s="1"/>
  <c r="G600" i="49"/>
  <c r="I600" i="49" s="1"/>
  <c r="H601" i="49"/>
  <c r="J601" i="49" s="1"/>
  <c r="G601" i="49"/>
  <c r="I601" i="49" s="1"/>
  <c r="H602" i="49"/>
  <c r="J602" i="49" s="1"/>
  <c r="G602" i="49"/>
  <c r="I602" i="49" s="1"/>
  <c r="H603" i="49"/>
  <c r="J603" i="49" s="1"/>
  <c r="G603" i="49"/>
  <c r="I603" i="49" s="1"/>
  <c r="J604" i="49"/>
  <c r="I604" i="49"/>
  <c r="H604" i="49"/>
  <c r="G604" i="49"/>
  <c r="H605" i="49"/>
  <c r="J605" i="49" s="1"/>
  <c r="G605" i="49"/>
  <c r="I605" i="49" s="1"/>
  <c r="H608" i="49"/>
  <c r="J608" i="49" s="1"/>
  <c r="G608" i="49"/>
  <c r="I608" i="49" s="1"/>
  <c r="H609" i="49"/>
  <c r="J609" i="49" s="1"/>
  <c r="G609" i="49"/>
  <c r="I609" i="49" s="1"/>
  <c r="H610" i="49"/>
  <c r="J610" i="49" s="1"/>
  <c r="G610" i="49"/>
  <c r="I610" i="49" s="1"/>
  <c r="H611" i="49"/>
  <c r="J611" i="49" s="1"/>
  <c r="G611" i="49"/>
  <c r="I611" i="49" s="1"/>
  <c r="H612" i="49"/>
  <c r="J612" i="49" s="1"/>
  <c r="G612" i="49"/>
  <c r="I612" i="49" s="1"/>
  <c r="H613" i="49"/>
  <c r="J613" i="49" s="1"/>
  <c r="G613" i="49"/>
  <c r="I613" i="49" s="1"/>
  <c r="H614" i="49"/>
  <c r="J614" i="49" s="1"/>
  <c r="G614" i="49"/>
  <c r="I614" i="49" s="1"/>
  <c r="H617" i="49"/>
  <c r="J617" i="49" s="1"/>
  <c r="G617" i="49"/>
  <c r="I617" i="49" s="1"/>
  <c r="H618" i="49"/>
  <c r="J618" i="49" s="1"/>
  <c r="G618" i="49"/>
  <c r="I618" i="49" s="1"/>
  <c r="H619" i="49"/>
  <c r="J619" i="49" s="1"/>
  <c r="G619" i="49"/>
  <c r="I619" i="49" s="1"/>
  <c r="H622" i="49"/>
  <c r="J622" i="49" s="1"/>
  <c r="G622" i="49"/>
  <c r="I622" i="49" s="1"/>
  <c r="H623" i="49"/>
  <c r="J623" i="49" s="1"/>
  <c r="G623" i="49"/>
  <c r="I623" i="49" s="1"/>
  <c r="H624" i="49"/>
  <c r="J624" i="49" s="1"/>
  <c r="G624" i="49"/>
  <c r="I624"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H32" i="56"/>
  <c r="I29" i="56" s="1"/>
  <c r="F32" i="56"/>
  <c r="G30" i="56" s="1"/>
  <c r="D32" i="56"/>
  <c r="E29" i="56" s="1"/>
  <c r="B32" i="56"/>
  <c r="C30"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K26" i="57"/>
  <c r="J26" i="57"/>
  <c r="K27" i="57"/>
  <c r="J27" i="57"/>
  <c r="K28" i="57"/>
  <c r="J28" i="57"/>
  <c r="H30" i="57"/>
  <c r="I28" i="57" s="1"/>
  <c r="F30" i="57"/>
  <c r="G28" i="57" s="1"/>
  <c r="D30" i="57"/>
  <c r="E28" i="57" s="1"/>
  <c r="B30" i="57"/>
  <c r="C28"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H48" i="58"/>
  <c r="I45" i="58" s="1"/>
  <c r="F48" i="58"/>
  <c r="G46" i="58" s="1"/>
  <c r="D48" i="58"/>
  <c r="E45" i="58" s="1"/>
  <c r="B48" i="58"/>
  <c r="C46"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K49" i="50"/>
  <c r="J49" i="50"/>
  <c r="H51" i="50"/>
  <c r="I48" i="50" s="1"/>
  <c r="F51" i="50"/>
  <c r="G49" i="50" s="1"/>
  <c r="D51" i="50"/>
  <c r="E48" i="50" s="1"/>
  <c r="B51" i="50"/>
  <c r="C49"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9" i="53" s="1"/>
  <c r="F22" i="53"/>
  <c r="G20" i="53" s="1"/>
  <c r="D22" i="53"/>
  <c r="E19" i="53" s="1"/>
  <c r="B22" i="53"/>
  <c r="C20" i="53" s="1"/>
  <c r="K7" i="53"/>
  <c r="J7" i="53"/>
  <c r="K26" i="53"/>
  <c r="J26" i="53"/>
  <c r="K27" i="53"/>
  <c r="J27" i="53"/>
  <c r="K28" i="53"/>
  <c r="J28" i="53"/>
  <c r="K29" i="53"/>
  <c r="J29" i="53"/>
  <c r="K30" i="53"/>
  <c r="J30" i="53"/>
  <c r="K31" i="53"/>
  <c r="J31" i="53"/>
  <c r="K32" i="53"/>
  <c r="J32" i="53"/>
  <c r="K33" i="53"/>
  <c r="J33" i="53"/>
  <c r="K34" i="53"/>
  <c r="J34" i="53"/>
  <c r="K35" i="53"/>
  <c r="J35" i="53"/>
  <c r="H37" i="53"/>
  <c r="I33" i="53" s="1"/>
  <c r="F37" i="53"/>
  <c r="G35" i="53" s="1"/>
  <c r="D37" i="53"/>
  <c r="E34" i="53" s="1"/>
  <c r="B37" i="53"/>
  <c r="C35" i="53" s="1"/>
  <c r="K25" i="53"/>
  <c r="J25" i="53"/>
  <c r="K41" i="53"/>
  <c r="J41" i="53"/>
  <c r="K42" i="53"/>
  <c r="J42" i="53"/>
  <c r="K43" i="53"/>
  <c r="J43" i="53"/>
  <c r="K44" i="53"/>
  <c r="J44" i="53"/>
  <c r="K45" i="53"/>
  <c r="J45" i="53"/>
  <c r="K46" i="53"/>
  <c r="J46" i="53"/>
  <c r="K47" i="53"/>
  <c r="J47" i="53"/>
  <c r="K48" i="53"/>
  <c r="J48" i="53"/>
  <c r="K49" i="53"/>
  <c r="J49" i="53"/>
  <c r="K50" i="53"/>
  <c r="J50" i="53"/>
  <c r="K51" i="53"/>
  <c r="J51" i="53"/>
  <c r="K52" i="53"/>
  <c r="J52" i="53"/>
  <c r="K53" i="53"/>
  <c r="J53" i="53"/>
  <c r="K54" i="53"/>
  <c r="J54" i="53"/>
  <c r="K55" i="53"/>
  <c r="J55" i="53"/>
  <c r="K56" i="53"/>
  <c r="J56" i="53"/>
  <c r="H58" i="53"/>
  <c r="I55" i="53" s="1"/>
  <c r="F58" i="53"/>
  <c r="G56" i="53" s="1"/>
  <c r="D58" i="53"/>
  <c r="E55" i="53" s="1"/>
  <c r="B58" i="53"/>
  <c r="C56" i="53" s="1"/>
  <c r="K40" i="53"/>
  <c r="J40" i="53"/>
  <c r="I60" i="53"/>
  <c r="G60" i="53"/>
  <c r="E60" i="53"/>
  <c r="C60" i="53"/>
  <c r="B5" i="54"/>
  <c r="F5" i="54" s="1"/>
  <c r="K8" i="54"/>
  <c r="J8" i="54"/>
  <c r="K9" i="54"/>
  <c r="J9" i="54"/>
  <c r="K10" i="54"/>
  <c r="J10" i="54"/>
  <c r="K11" i="54"/>
  <c r="J11" i="54"/>
  <c r="H13" i="54"/>
  <c r="I10" i="54" s="1"/>
  <c r="F13" i="54"/>
  <c r="G11" i="54" s="1"/>
  <c r="D13" i="54"/>
  <c r="E9" i="54" s="1"/>
  <c r="B13" i="54"/>
  <c r="C11" i="54" s="1"/>
  <c r="K7" i="54"/>
  <c r="J7" i="54"/>
  <c r="H18" i="54"/>
  <c r="F18" i="54"/>
  <c r="G18" i="54" s="1"/>
  <c r="D18" i="54"/>
  <c r="J18" i="54" s="1"/>
  <c r="B18" i="54"/>
  <c r="C18" i="54" s="1"/>
  <c r="K16" i="54"/>
  <c r="J16" i="54"/>
  <c r="K22" i="54"/>
  <c r="J22" i="54"/>
  <c r="K23" i="54"/>
  <c r="J23" i="54"/>
  <c r="K24" i="54"/>
  <c r="J24" i="54"/>
  <c r="K25" i="54"/>
  <c r="J25" i="54"/>
  <c r="H27" i="54"/>
  <c r="I24" i="54" s="1"/>
  <c r="F27" i="54"/>
  <c r="G25" i="54" s="1"/>
  <c r="D27" i="54"/>
  <c r="E24" i="54" s="1"/>
  <c r="B27" i="54"/>
  <c r="C25" i="54" s="1"/>
  <c r="K21" i="54"/>
  <c r="J21" i="54"/>
  <c r="K31" i="54"/>
  <c r="J31" i="54"/>
  <c r="K32" i="54"/>
  <c r="J32" i="54"/>
  <c r="K33" i="54"/>
  <c r="J33" i="54"/>
  <c r="K34" i="54"/>
  <c r="J34" i="54"/>
  <c r="K35" i="54"/>
  <c r="J35" i="54"/>
  <c r="K36" i="54"/>
  <c r="J36" i="54"/>
  <c r="K37" i="54"/>
  <c r="J37" i="54"/>
  <c r="K38" i="54"/>
  <c r="J38" i="54"/>
  <c r="K39" i="54"/>
  <c r="J39" i="54"/>
  <c r="H41" i="54"/>
  <c r="I37" i="54" s="1"/>
  <c r="F41" i="54"/>
  <c r="G39" i="54" s="1"/>
  <c r="D41" i="54"/>
  <c r="E38" i="54" s="1"/>
  <c r="B41" i="54"/>
  <c r="C39" i="54" s="1"/>
  <c r="K30" i="54"/>
  <c r="J30" i="54"/>
  <c r="K45" i="54"/>
  <c r="J45" i="54"/>
  <c r="K46" i="54"/>
  <c r="J46" i="54"/>
  <c r="K47" i="54"/>
  <c r="J47" i="54"/>
  <c r="K48" i="54"/>
  <c r="J48" i="54"/>
  <c r="K49" i="54"/>
  <c r="J49" i="54"/>
  <c r="K50" i="54"/>
  <c r="J50" i="54"/>
  <c r="K51" i="54"/>
  <c r="J51" i="54"/>
  <c r="K52" i="54"/>
  <c r="J52" i="54"/>
  <c r="K53" i="54"/>
  <c r="J53" i="54"/>
  <c r="K54" i="54"/>
  <c r="J54" i="54"/>
  <c r="H56" i="54"/>
  <c r="I53" i="54" s="1"/>
  <c r="F56" i="54"/>
  <c r="G54" i="54" s="1"/>
  <c r="D56" i="54"/>
  <c r="E52" i="54" s="1"/>
  <c r="B56" i="54"/>
  <c r="C54" i="54" s="1"/>
  <c r="K44" i="54"/>
  <c r="J44"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K76" i="54"/>
  <c r="J76" i="54"/>
  <c r="K77" i="54"/>
  <c r="J77" i="54"/>
  <c r="K78" i="54"/>
  <c r="J78" i="54"/>
  <c r="K79" i="54"/>
  <c r="J79" i="54"/>
  <c r="K80" i="54"/>
  <c r="J80" i="54"/>
  <c r="H82" i="54"/>
  <c r="I79" i="54" s="1"/>
  <c r="F82" i="54"/>
  <c r="G80" i="54" s="1"/>
  <c r="D82" i="54"/>
  <c r="E79" i="54" s="1"/>
  <c r="B82" i="54"/>
  <c r="C80" i="54" s="1"/>
  <c r="K59" i="54"/>
  <c r="J59" i="54"/>
  <c r="I84" i="54"/>
  <c r="G84" i="54"/>
  <c r="E84" i="54"/>
  <c r="C84" i="54"/>
  <c r="D5" i="55"/>
  <c r="H5" i="55" s="1"/>
  <c r="B5" i="55"/>
  <c r="F5" i="55" s="1"/>
  <c r="K8" i="55"/>
  <c r="J8" i="55"/>
  <c r="K9" i="55"/>
  <c r="J9" i="55"/>
  <c r="K10" i="55"/>
  <c r="J10" i="55"/>
  <c r="K11" i="55"/>
  <c r="J11" i="55"/>
  <c r="K12" i="55"/>
  <c r="J12" i="55"/>
  <c r="K13" i="55"/>
  <c r="J13" i="55"/>
  <c r="K14" i="55"/>
  <c r="J14" i="55"/>
  <c r="K15" i="55"/>
  <c r="J15" i="55"/>
  <c r="K16" i="55"/>
  <c r="J16" i="55"/>
  <c r="K17" i="55"/>
  <c r="J17" i="55"/>
  <c r="K18" i="55"/>
  <c r="J18" i="55"/>
  <c r="K19" i="55"/>
  <c r="J19" i="55"/>
  <c r="K20" i="55"/>
  <c r="J20" i="55"/>
  <c r="H22" i="55"/>
  <c r="I17" i="55" s="1"/>
  <c r="F22" i="55"/>
  <c r="G20" i="55" s="1"/>
  <c r="D22" i="55"/>
  <c r="E17" i="55" s="1"/>
  <c r="B22" i="55"/>
  <c r="C20" i="55" s="1"/>
  <c r="K7" i="55"/>
  <c r="J7" i="55"/>
  <c r="I24" i="55"/>
  <c r="G24" i="55"/>
  <c r="E24" i="55"/>
  <c r="C24" i="55"/>
  <c r="K24" i="55"/>
  <c r="J24" i="55"/>
  <c r="B27" i="55"/>
  <c r="D27" i="55" s="1"/>
  <c r="H27" i="55" s="1"/>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K49" i="55"/>
  <c r="J49" i="55"/>
  <c r="H51" i="55"/>
  <c r="I47" i="55" s="1"/>
  <c r="F51" i="55"/>
  <c r="G49" i="55" s="1"/>
  <c r="D51" i="55"/>
  <c r="E47" i="55" s="1"/>
  <c r="B51" i="55"/>
  <c r="C49" i="55" s="1"/>
  <c r="K29" i="55"/>
  <c r="J29" i="55"/>
  <c r="K55" i="55"/>
  <c r="J55" i="55"/>
  <c r="K56" i="55"/>
  <c r="J56" i="55"/>
  <c r="K57" i="55"/>
  <c r="J57" i="55"/>
  <c r="K58" i="55"/>
  <c r="J58" i="55"/>
  <c r="K59" i="55"/>
  <c r="J59" i="55"/>
  <c r="K60" i="55"/>
  <c r="J60" i="55"/>
  <c r="K61" i="55"/>
  <c r="J61" i="55"/>
  <c r="K62" i="55"/>
  <c r="J62" i="55"/>
  <c r="K63" i="55"/>
  <c r="J63" i="55"/>
  <c r="H65" i="55"/>
  <c r="I62" i="55" s="1"/>
  <c r="F65" i="55"/>
  <c r="G63" i="55" s="1"/>
  <c r="D65" i="55"/>
  <c r="E62" i="55" s="1"/>
  <c r="B65" i="55"/>
  <c r="C63" i="55" s="1"/>
  <c r="K54" i="55"/>
  <c r="J54" i="55"/>
  <c r="I67" i="55"/>
  <c r="G67" i="55"/>
  <c r="E67" i="55"/>
  <c r="C67" i="55"/>
  <c r="K67" i="55"/>
  <c r="J67" i="55"/>
  <c r="B70" i="55"/>
  <c r="F70" i="55" s="1"/>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H96" i="55"/>
  <c r="I92" i="55" s="1"/>
  <c r="F96" i="55"/>
  <c r="G94" i="55" s="1"/>
  <c r="D96" i="55"/>
  <c r="E93" i="55" s="1"/>
  <c r="B96" i="55"/>
  <c r="C94" i="55" s="1"/>
  <c r="K72" i="55"/>
  <c r="J72" i="55"/>
  <c r="K100" i="55"/>
  <c r="J100" i="55"/>
  <c r="K101" i="55"/>
  <c r="J101" i="55"/>
  <c r="K102" i="55"/>
  <c r="J102" i="55"/>
  <c r="K103" i="55"/>
  <c r="J103" i="55"/>
  <c r="K104" i="55"/>
  <c r="J104" i="55"/>
  <c r="K105" i="55"/>
  <c r="J105" i="55"/>
  <c r="K106" i="55"/>
  <c r="J106" i="55"/>
  <c r="K107" i="55"/>
  <c r="J107" i="55"/>
  <c r="K108" i="55"/>
  <c r="J108" i="55"/>
  <c r="K109" i="55"/>
  <c r="J109" i="55"/>
  <c r="K110" i="55"/>
  <c r="J110" i="55"/>
  <c r="K111" i="55"/>
  <c r="J111" i="55"/>
  <c r="H113" i="55"/>
  <c r="I110" i="55" s="1"/>
  <c r="F113" i="55"/>
  <c r="G111" i="55" s="1"/>
  <c r="D113" i="55"/>
  <c r="E110" i="55" s="1"/>
  <c r="B113" i="55"/>
  <c r="C111" i="55" s="1"/>
  <c r="K99" i="55"/>
  <c r="J99" i="55"/>
  <c r="I115" i="55"/>
  <c r="G115" i="55"/>
  <c r="E115" i="55"/>
  <c r="C115" i="55"/>
  <c r="J115" i="55"/>
  <c r="K115" i="55"/>
  <c r="B118" i="55"/>
  <c r="F118" i="55" s="1"/>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H147" i="55"/>
  <c r="I144" i="55" s="1"/>
  <c r="F147" i="55"/>
  <c r="G145" i="55" s="1"/>
  <c r="D147" i="55"/>
  <c r="E144" i="55" s="1"/>
  <c r="B147" i="55"/>
  <c r="C145" i="55" s="1"/>
  <c r="K120" i="55"/>
  <c r="J120"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H170" i="55"/>
  <c r="I167" i="55" s="1"/>
  <c r="F170" i="55"/>
  <c r="G168" i="55" s="1"/>
  <c r="D170" i="55"/>
  <c r="E167" i="55" s="1"/>
  <c r="B170" i="55"/>
  <c r="C168" i="55" s="1"/>
  <c r="K150" i="55"/>
  <c r="J150" i="55"/>
  <c r="I172" i="55"/>
  <c r="G172" i="55"/>
  <c r="E172" i="55"/>
  <c r="C172" i="55"/>
  <c r="J172" i="55"/>
  <c r="K172" i="55"/>
  <c r="B175" i="55"/>
  <c r="F175" i="55" s="1"/>
  <c r="K178" i="55"/>
  <c r="J178" i="55"/>
  <c r="H180" i="55"/>
  <c r="I180" i="55" s="1"/>
  <c r="F180" i="55"/>
  <c r="G178" i="55" s="1"/>
  <c r="D180" i="55"/>
  <c r="E180" i="55" s="1"/>
  <c r="B180" i="55"/>
  <c r="C178" i="55" s="1"/>
  <c r="K177" i="55"/>
  <c r="J177" i="55"/>
  <c r="K184" i="55"/>
  <c r="J184" i="55"/>
  <c r="K185" i="55"/>
  <c r="J185" i="55"/>
  <c r="K186" i="55"/>
  <c r="J186" i="55"/>
  <c r="K187" i="55"/>
  <c r="J187" i="55"/>
  <c r="K188" i="55"/>
  <c r="J188" i="55"/>
  <c r="K189" i="55"/>
  <c r="J189" i="55"/>
  <c r="K190" i="55"/>
  <c r="J190" i="55"/>
  <c r="K191" i="55"/>
  <c r="J191" i="55"/>
  <c r="K192" i="55"/>
  <c r="J192" i="55"/>
  <c r="K193" i="55"/>
  <c r="J193" i="55"/>
  <c r="K194" i="55"/>
  <c r="J194" i="55"/>
  <c r="K195" i="55"/>
  <c r="J195" i="55"/>
  <c r="H197" i="55"/>
  <c r="I194" i="55" s="1"/>
  <c r="F197" i="55"/>
  <c r="G195" i="55" s="1"/>
  <c r="D197" i="55"/>
  <c r="E192" i="55" s="1"/>
  <c r="B197" i="55"/>
  <c r="C195" i="55" s="1"/>
  <c r="K183" i="55"/>
  <c r="J183" i="55"/>
  <c r="I199" i="55"/>
  <c r="G199" i="55"/>
  <c r="E199" i="55"/>
  <c r="C199" i="55"/>
  <c r="J199" i="55"/>
  <c r="K199" i="55"/>
  <c r="I203" i="55"/>
  <c r="G203" i="55"/>
  <c r="E203" i="55"/>
  <c r="C203" i="55"/>
  <c r="H201" i="55"/>
  <c r="I201" i="55" s="1"/>
  <c r="F201" i="55"/>
  <c r="G201" i="55" s="1"/>
  <c r="D201" i="55"/>
  <c r="E201" i="55" s="1"/>
  <c r="B201" i="55"/>
  <c r="C201" i="55" s="1"/>
  <c r="K203" i="55"/>
  <c r="J203" i="55"/>
  <c r="K205" i="55"/>
  <c r="J205" i="55"/>
  <c r="I205" i="55"/>
  <c r="G205" i="55"/>
  <c r="E205" i="55"/>
  <c r="C205" i="55"/>
  <c r="B5" i="48"/>
  <c r="D5" i="48" s="1"/>
  <c r="H5" i="48" s="1"/>
  <c r="K8" i="48"/>
  <c r="J8" i="48"/>
  <c r="K9" i="48"/>
  <c r="J9" i="48"/>
  <c r="H11" i="48"/>
  <c r="I8" i="48" s="1"/>
  <c r="F11" i="48"/>
  <c r="G9" i="48" s="1"/>
  <c r="D11" i="48"/>
  <c r="E8" i="48" s="1"/>
  <c r="B11" i="48"/>
  <c r="C9" i="48" s="1"/>
  <c r="K7" i="48"/>
  <c r="J7" i="48"/>
  <c r="I13" i="48"/>
  <c r="G13" i="48"/>
  <c r="E13" i="48"/>
  <c r="C13" i="48"/>
  <c r="K13" i="48"/>
  <c r="J13" i="48"/>
  <c r="B16" i="48"/>
  <c r="F16" i="48" s="1"/>
  <c r="K19" i="48"/>
  <c r="J19" i="48"/>
  <c r="K20" i="48"/>
  <c r="J20" i="48"/>
  <c r="K21" i="48"/>
  <c r="J21" i="48"/>
  <c r="K22" i="48"/>
  <c r="J22" i="48"/>
  <c r="K23" i="48"/>
  <c r="J23" i="48"/>
  <c r="K24" i="48"/>
  <c r="J24" i="48"/>
  <c r="K25" i="48"/>
  <c r="J25" i="48"/>
  <c r="K26" i="48"/>
  <c r="J26" i="48"/>
  <c r="K27" i="48"/>
  <c r="J27" i="48"/>
  <c r="K28" i="48"/>
  <c r="J28" i="48"/>
  <c r="K29" i="48"/>
  <c r="J29" i="48"/>
  <c r="K30" i="48"/>
  <c r="J30" i="48"/>
  <c r="K31" i="48"/>
  <c r="J31" i="48"/>
  <c r="K32" i="48"/>
  <c r="J32" i="48"/>
  <c r="H34" i="48"/>
  <c r="I31" i="48" s="1"/>
  <c r="F34" i="48"/>
  <c r="G32" i="48" s="1"/>
  <c r="D34" i="48"/>
  <c r="E31" i="48" s="1"/>
  <c r="B34" i="48"/>
  <c r="C32" i="48" s="1"/>
  <c r="K18" i="48"/>
  <c r="J18" i="48"/>
  <c r="K38" i="48"/>
  <c r="J38" i="48"/>
  <c r="K39" i="48"/>
  <c r="J39" i="48"/>
  <c r="K40" i="48"/>
  <c r="J40" i="48"/>
  <c r="K41" i="48"/>
  <c r="J41" i="48"/>
  <c r="H43" i="48"/>
  <c r="I39" i="48" s="1"/>
  <c r="F43" i="48"/>
  <c r="G41" i="48" s="1"/>
  <c r="D43" i="48"/>
  <c r="E38" i="48" s="1"/>
  <c r="B43" i="48"/>
  <c r="C41" i="48" s="1"/>
  <c r="K37" i="48"/>
  <c r="J37" i="48"/>
  <c r="I45" i="48"/>
  <c r="G45" i="48"/>
  <c r="E45" i="48"/>
  <c r="C45" i="48"/>
  <c r="K45" i="48"/>
  <c r="J45" i="48"/>
  <c r="B48" i="48"/>
  <c r="D48" i="48" s="1"/>
  <c r="H48" i="48" s="1"/>
  <c r="K51" i="48"/>
  <c r="J51" i="48"/>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K65" i="48"/>
  <c r="J65" i="48"/>
  <c r="K66" i="48"/>
  <c r="J66" i="48"/>
  <c r="K67" i="48"/>
  <c r="J67" i="48"/>
  <c r="K68" i="48"/>
  <c r="J68" i="48"/>
  <c r="K69" i="48"/>
  <c r="J69" i="48"/>
  <c r="K70" i="48"/>
  <c r="J70" i="48"/>
  <c r="K71" i="48"/>
  <c r="J71" i="48"/>
  <c r="K72" i="48"/>
  <c r="J72" i="48"/>
  <c r="H74" i="48"/>
  <c r="I71" i="48" s="1"/>
  <c r="F74" i="48"/>
  <c r="G72" i="48" s="1"/>
  <c r="D74" i="48"/>
  <c r="E70" i="48" s="1"/>
  <c r="B74" i="48"/>
  <c r="C72" i="48" s="1"/>
  <c r="K50" i="48"/>
  <c r="J50" i="48"/>
  <c r="K78" i="48"/>
  <c r="J78" i="48"/>
  <c r="K79" i="48"/>
  <c r="J79" i="48"/>
  <c r="K80" i="48"/>
  <c r="J80" i="48"/>
  <c r="K81" i="48"/>
  <c r="J81" i="48"/>
  <c r="K82" i="48"/>
  <c r="J82" i="48"/>
  <c r="K83" i="48"/>
  <c r="J83" i="48"/>
  <c r="K84" i="48"/>
  <c r="J84" i="48"/>
  <c r="K85" i="48"/>
  <c r="J85" i="48"/>
  <c r="K86" i="48"/>
  <c r="J86" i="48"/>
  <c r="H88" i="48"/>
  <c r="I85" i="48" s="1"/>
  <c r="F88" i="48"/>
  <c r="G86" i="48" s="1"/>
  <c r="D88" i="48"/>
  <c r="E85" i="48" s="1"/>
  <c r="B88" i="48"/>
  <c r="C86" i="48" s="1"/>
  <c r="K77" i="48"/>
  <c r="J77" i="48"/>
  <c r="I90" i="48"/>
  <c r="G90" i="48"/>
  <c r="E90" i="48"/>
  <c r="C90" i="48"/>
  <c r="K90" i="48"/>
  <c r="J90" i="48"/>
  <c r="B93" i="48"/>
  <c r="D93" i="48" s="1"/>
  <c r="H93" i="48" s="1"/>
  <c r="K96" i="48"/>
  <c r="J96" i="48"/>
  <c r="K97" i="48"/>
  <c r="J97" i="48"/>
  <c r="K98" i="48"/>
  <c r="J98" i="48"/>
  <c r="K99" i="48"/>
  <c r="J99" i="48"/>
  <c r="K100" i="48"/>
  <c r="J100" i="48"/>
  <c r="K101" i="48"/>
  <c r="J101" i="48"/>
  <c r="K102" i="48"/>
  <c r="J102" i="48"/>
  <c r="K103" i="48"/>
  <c r="J103" i="48"/>
  <c r="K104" i="48"/>
  <c r="J104" i="48"/>
  <c r="K105" i="48"/>
  <c r="J105" i="48"/>
  <c r="K106" i="48"/>
  <c r="J106" i="48"/>
  <c r="H108" i="48"/>
  <c r="I105" i="48" s="1"/>
  <c r="F108" i="48"/>
  <c r="G106" i="48" s="1"/>
  <c r="D108" i="48"/>
  <c r="E105" i="48" s="1"/>
  <c r="B108" i="48"/>
  <c r="C106" i="48" s="1"/>
  <c r="K95" i="48"/>
  <c r="J95" i="48"/>
  <c r="K112" i="48"/>
  <c r="J112" i="48"/>
  <c r="K113" i="48"/>
  <c r="J113" i="48"/>
  <c r="K114" i="48"/>
  <c r="J114" i="48"/>
  <c r="K115" i="48"/>
  <c r="J115" i="48"/>
  <c r="K116" i="48"/>
  <c r="J116" i="48"/>
  <c r="K117" i="48"/>
  <c r="J117" i="48"/>
  <c r="K118" i="48"/>
  <c r="J118" i="48"/>
  <c r="K119" i="48"/>
  <c r="J119" i="48"/>
  <c r="K120" i="48"/>
  <c r="J120" i="48"/>
  <c r="K121" i="48"/>
  <c r="J121" i="48"/>
  <c r="K122" i="48"/>
  <c r="J122" i="48"/>
  <c r="K123" i="48"/>
  <c r="J123" i="48"/>
  <c r="K124" i="48"/>
  <c r="J124" i="48"/>
  <c r="K125" i="48"/>
  <c r="J125" i="48"/>
  <c r="K126" i="48"/>
  <c r="J126" i="48"/>
  <c r="H128" i="48"/>
  <c r="I125" i="48" s="1"/>
  <c r="F128" i="48"/>
  <c r="G126" i="48" s="1"/>
  <c r="D128" i="48"/>
  <c r="E125" i="48" s="1"/>
  <c r="B128" i="48"/>
  <c r="C126" i="48" s="1"/>
  <c r="K111" i="48"/>
  <c r="J111" i="48"/>
  <c r="I130" i="48"/>
  <c r="G130" i="48"/>
  <c r="E130" i="48"/>
  <c r="C130" i="48"/>
  <c r="J130" i="48"/>
  <c r="K130" i="48"/>
  <c r="B133" i="48"/>
  <c r="D133" i="48" s="1"/>
  <c r="H133" i="48" s="1"/>
  <c r="K136" i="48"/>
  <c r="J136" i="48"/>
  <c r="K137" i="48"/>
  <c r="J137" i="48"/>
  <c r="H139" i="48"/>
  <c r="I136" i="48" s="1"/>
  <c r="F139" i="48"/>
  <c r="G137" i="48" s="1"/>
  <c r="D139" i="48"/>
  <c r="E136" i="48" s="1"/>
  <c r="B139" i="48"/>
  <c r="C137" i="48" s="1"/>
  <c r="K135" i="48"/>
  <c r="J135" i="48"/>
  <c r="K143" i="48"/>
  <c r="J143" i="48"/>
  <c r="K144" i="48"/>
  <c r="J144" i="48"/>
  <c r="K145" i="48"/>
  <c r="J145" i="48"/>
  <c r="K146" i="48"/>
  <c r="J146" i="48"/>
  <c r="K147" i="48"/>
  <c r="J147" i="48"/>
  <c r="K148" i="48"/>
  <c r="J148" i="48"/>
  <c r="K149" i="48"/>
  <c r="J149" i="48"/>
  <c r="K150" i="48"/>
  <c r="J150" i="48"/>
  <c r="K151" i="48"/>
  <c r="J151" i="48"/>
  <c r="H153" i="48"/>
  <c r="I150" i="48" s="1"/>
  <c r="F153" i="48"/>
  <c r="G151" i="48" s="1"/>
  <c r="D153" i="48"/>
  <c r="E150" i="48" s="1"/>
  <c r="B153" i="48"/>
  <c r="C151" i="48" s="1"/>
  <c r="K142" i="48"/>
  <c r="J142" i="48"/>
  <c r="I155" i="48"/>
  <c r="G155" i="48"/>
  <c r="E155" i="48"/>
  <c r="C155" i="48"/>
  <c r="J155" i="48"/>
  <c r="K155" i="48"/>
  <c r="D158" i="48"/>
  <c r="H158" i="48" s="1"/>
  <c r="B158" i="48"/>
  <c r="F158" i="48" s="1"/>
  <c r="H162" i="48"/>
  <c r="K162" i="48" s="1"/>
  <c r="F162" i="48"/>
  <c r="G162" i="48" s="1"/>
  <c r="D162" i="48"/>
  <c r="J162" i="48" s="1"/>
  <c r="B162" i="48"/>
  <c r="C162" i="48" s="1"/>
  <c r="K160" i="48"/>
  <c r="J160" i="48"/>
  <c r="K166" i="48"/>
  <c r="J166" i="48"/>
  <c r="K167" i="48"/>
  <c r="J167" i="48"/>
  <c r="K168" i="48"/>
  <c r="J168" i="48"/>
  <c r="K169" i="48"/>
  <c r="J169" i="48"/>
  <c r="K170" i="48"/>
  <c r="J170" i="48"/>
  <c r="K171" i="48"/>
  <c r="J171" i="48"/>
  <c r="K172" i="48"/>
  <c r="J172" i="48"/>
  <c r="K173" i="48"/>
  <c r="J173" i="48"/>
  <c r="K174" i="48"/>
  <c r="J174" i="48"/>
  <c r="K175" i="48"/>
  <c r="J175" i="48"/>
  <c r="K176" i="48"/>
  <c r="J176" i="48"/>
  <c r="H178" i="48"/>
  <c r="I175" i="48" s="1"/>
  <c r="F178" i="48"/>
  <c r="G176" i="48" s="1"/>
  <c r="D178" i="48"/>
  <c r="E174" i="48" s="1"/>
  <c r="B178" i="48"/>
  <c r="C176" i="48" s="1"/>
  <c r="K165" i="48"/>
  <c r="J165" i="48"/>
  <c r="I180" i="48"/>
  <c r="G180" i="48"/>
  <c r="E180" i="48"/>
  <c r="C180" i="48"/>
  <c r="K180" i="48"/>
  <c r="J180" i="48"/>
  <c r="B183" i="48"/>
  <c r="D183" i="48" s="1"/>
  <c r="H183" i="48" s="1"/>
  <c r="K186" i="48"/>
  <c r="J186" i="48"/>
  <c r="K187" i="48"/>
  <c r="J187" i="48"/>
  <c r="K188" i="48"/>
  <c r="J188" i="48"/>
  <c r="K189" i="48"/>
  <c r="J189" i="48"/>
  <c r="K190" i="48"/>
  <c r="J190" i="48"/>
  <c r="K191" i="48"/>
  <c r="J191" i="48"/>
  <c r="K192" i="48"/>
  <c r="J192" i="48"/>
  <c r="K193" i="48"/>
  <c r="J193" i="48"/>
  <c r="H195" i="48"/>
  <c r="I192" i="48" s="1"/>
  <c r="F195" i="48"/>
  <c r="G193" i="48" s="1"/>
  <c r="D195" i="48"/>
  <c r="E192" i="48" s="1"/>
  <c r="B195" i="48"/>
  <c r="C193" i="48" s="1"/>
  <c r="K185" i="48"/>
  <c r="J185" i="48"/>
  <c r="K199" i="48"/>
  <c r="J199" i="48"/>
  <c r="K200" i="48"/>
  <c r="J200" i="48"/>
  <c r="K201" i="48"/>
  <c r="J201" i="48"/>
  <c r="K202" i="48"/>
  <c r="J202" i="48"/>
  <c r="H204" i="48"/>
  <c r="I200" i="48" s="1"/>
  <c r="F204" i="48"/>
  <c r="G202" i="48" s="1"/>
  <c r="D204" i="48"/>
  <c r="E200" i="48" s="1"/>
  <c r="B204" i="48"/>
  <c r="C202" i="48" s="1"/>
  <c r="K198" i="48"/>
  <c r="J198" i="48"/>
  <c r="I206" i="48"/>
  <c r="G206" i="48"/>
  <c r="E206" i="48"/>
  <c r="C206" i="48"/>
  <c r="K206" i="48"/>
  <c r="J206" i="48"/>
  <c r="B209" i="48"/>
  <c r="F209" i="48" s="1"/>
  <c r="K212" i="48"/>
  <c r="J212" i="48"/>
  <c r="K213" i="48"/>
  <c r="J213" i="48"/>
  <c r="K214" i="48"/>
  <c r="J214" i="48"/>
  <c r="K215" i="48"/>
  <c r="J215" i="48"/>
  <c r="K216" i="48"/>
  <c r="J216" i="48"/>
  <c r="K217" i="48"/>
  <c r="J217" i="48"/>
  <c r="K218" i="48"/>
  <c r="J218" i="48"/>
  <c r="K219" i="48"/>
  <c r="J219" i="48"/>
  <c r="K220" i="48"/>
  <c r="J220" i="48"/>
  <c r="H222" i="48"/>
  <c r="I219" i="48" s="1"/>
  <c r="F222" i="48"/>
  <c r="G220" i="48" s="1"/>
  <c r="D222" i="48"/>
  <c r="E219" i="48" s="1"/>
  <c r="B222" i="48"/>
  <c r="C220" i="48" s="1"/>
  <c r="K211" i="48"/>
  <c r="J211" i="48"/>
  <c r="K226" i="48"/>
  <c r="J226" i="48"/>
  <c r="K227" i="48"/>
  <c r="J227" i="48"/>
  <c r="K228" i="48"/>
  <c r="J228" i="48"/>
  <c r="K229" i="48"/>
  <c r="J229" i="48"/>
  <c r="K230" i="48"/>
  <c r="J230" i="48"/>
  <c r="K231" i="48"/>
  <c r="J231" i="48"/>
  <c r="K232" i="48"/>
  <c r="J232" i="48"/>
  <c r="K233" i="48"/>
  <c r="J233" i="48"/>
  <c r="K234" i="48"/>
  <c r="J234" i="48"/>
  <c r="K235" i="48"/>
  <c r="J235" i="48"/>
  <c r="K236" i="48"/>
  <c r="J236" i="48"/>
  <c r="K237" i="48"/>
  <c r="J237" i="48"/>
  <c r="K238" i="48"/>
  <c r="J238" i="48"/>
  <c r="K239" i="48"/>
  <c r="J239" i="48"/>
  <c r="K240" i="48"/>
  <c r="J240" i="48"/>
  <c r="K241" i="48"/>
  <c r="J241" i="48"/>
  <c r="K242" i="48"/>
  <c r="J242" i="48"/>
  <c r="K243" i="48"/>
  <c r="J243" i="48"/>
  <c r="K244" i="48"/>
  <c r="J244" i="48"/>
  <c r="K245" i="48"/>
  <c r="J245" i="48"/>
  <c r="H247" i="48"/>
  <c r="I244" i="48" s="1"/>
  <c r="F247" i="48"/>
  <c r="G245" i="48" s="1"/>
  <c r="D247" i="48"/>
  <c r="E244" i="48" s="1"/>
  <c r="B247" i="48"/>
  <c r="C245" i="48" s="1"/>
  <c r="K225" i="48"/>
  <c r="J225" i="48"/>
  <c r="K251" i="48"/>
  <c r="J251" i="48"/>
  <c r="K252" i="48"/>
  <c r="J252" i="48"/>
  <c r="K253" i="48"/>
  <c r="J253" i="48"/>
  <c r="K254" i="48"/>
  <c r="J254" i="48"/>
  <c r="K255" i="48"/>
  <c r="J255" i="48"/>
  <c r="K256" i="48"/>
  <c r="J256" i="48"/>
  <c r="K257" i="48"/>
  <c r="J257" i="48"/>
  <c r="K258" i="48"/>
  <c r="J258" i="48"/>
  <c r="K259" i="48"/>
  <c r="J259" i="48"/>
  <c r="K260" i="48"/>
  <c r="J260" i="48"/>
  <c r="K261" i="48"/>
  <c r="J261" i="48"/>
  <c r="K262" i="48"/>
  <c r="J262" i="48"/>
  <c r="K263" i="48"/>
  <c r="J263" i="48"/>
  <c r="K264" i="48"/>
  <c r="J264" i="48"/>
  <c r="K265" i="48"/>
  <c r="J265" i="48"/>
  <c r="K266" i="48"/>
  <c r="J266" i="48"/>
  <c r="H268" i="48"/>
  <c r="I266" i="48" s="1"/>
  <c r="F268" i="48"/>
  <c r="G266" i="48" s="1"/>
  <c r="D268" i="48"/>
  <c r="E266" i="48" s="1"/>
  <c r="B268" i="48"/>
  <c r="C266" i="48" s="1"/>
  <c r="K250" i="48"/>
  <c r="J250" i="48"/>
  <c r="I270" i="48"/>
  <c r="G270" i="48"/>
  <c r="E270" i="48"/>
  <c r="C270" i="48"/>
  <c r="J270" i="48"/>
  <c r="K270" i="48"/>
  <c r="I274" i="48"/>
  <c r="G274" i="48"/>
  <c r="E274" i="48"/>
  <c r="C274" i="48"/>
  <c r="H272" i="48"/>
  <c r="I272" i="48" s="1"/>
  <c r="F272" i="48"/>
  <c r="G272" i="48" s="1"/>
  <c r="D272" i="48"/>
  <c r="E272" i="48" s="1"/>
  <c r="B272" i="48"/>
  <c r="C272" i="48" s="1"/>
  <c r="K274" i="48"/>
  <c r="J274" i="48"/>
  <c r="K276" i="48"/>
  <c r="J276" i="48"/>
  <c r="I276" i="48"/>
  <c r="G276" i="48"/>
  <c r="E276" i="48"/>
  <c r="C276" i="48"/>
  <c r="K201" i="55"/>
  <c r="K84" i="54"/>
  <c r="J84" i="54"/>
  <c r="K60" i="53"/>
  <c r="J60"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J32" i="44"/>
  <c r="I32" i="44"/>
  <c r="H32" i="44"/>
  <c r="G32" i="44"/>
  <c r="J33" i="44"/>
  <c r="I33" i="44"/>
  <c r="H33" i="44"/>
  <c r="G33" i="44"/>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H23" i="47"/>
  <c r="J23" i="47" s="1"/>
  <c r="G23" i="47"/>
  <c r="I23" i="47" s="1"/>
  <c r="H24" i="47"/>
  <c r="J24" i="47" s="1"/>
  <c r="G24" i="47"/>
  <c r="I24" i="47" s="1"/>
  <c r="H32" i="47"/>
  <c r="J32" i="47" s="1"/>
  <c r="G32" i="47"/>
  <c r="I32" i="47" s="1"/>
  <c r="H33" i="47"/>
  <c r="J33" i="47" s="1"/>
  <c r="G33" i="47"/>
  <c r="I33" i="47" s="1"/>
  <c r="H34" i="47"/>
  <c r="J34" i="47" s="1"/>
  <c r="G34" i="47"/>
  <c r="I34" i="47" s="1"/>
  <c r="H35" i="47"/>
  <c r="J35" i="47" s="1"/>
  <c r="G35" i="47"/>
  <c r="I35" i="47" s="1"/>
  <c r="E25" i="46"/>
  <c r="J25" i="46" s="1"/>
  <c r="D25" i="46"/>
  <c r="H25" i="46" s="1"/>
  <c r="C25" i="46"/>
  <c r="B25" i="46"/>
  <c r="G25" i="46" s="1"/>
  <c r="I25" i="46" s="1"/>
  <c r="E19" i="46"/>
  <c r="J19" i="46" s="1"/>
  <c r="D19" i="46"/>
  <c r="H19" i="46" s="1"/>
  <c r="C19" i="46"/>
  <c r="B19" i="46"/>
  <c r="G19" i="46" s="1"/>
  <c r="I19" i="46" s="1"/>
  <c r="E13" i="46"/>
  <c r="J13" i="46" s="1"/>
  <c r="D13" i="46"/>
  <c r="H13" i="46" s="1"/>
  <c r="C13" i="46"/>
  <c r="B13" i="46"/>
  <c r="G13" i="46" s="1"/>
  <c r="I13" i="46" s="1"/>
  <c r="E7" i="46"/>
  <c r="J7" i="46" s="1"/>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H74" i="33"/>
  <c r="G74" i="33"/>
  <c r="H75" i="33"/>
  <c r="G75" i="33"/>
  <c r="H7" i="26"/>
  <c r="J7" i="26" s="1"/>
  <c r="G7" i="26"/>
  <c r="I7" i="26" s="1"/>
  <c r="H8" i="26"/>
  <c r="J8" i="26" s="1"/>
  <c r="G8" i="26"/>
  <c r="I8" i="26" s="1"/>
  <c r="H9" i="26"/>
  <c r="J9" i="26" s="1"/>
  <c r="G9" i="26"/>
  <c r="I9" i="26" s="1"/>
  <c r="H10" i="26"/>
  <c r="J10" i="26" s="1"/>
  <c r="G10" i="26"/>
  <c r="I10" i="26" s="1"/>
  <c r="H11" i="26"/>
  <c r="J11" i="26" s="1"/>
  <c r="G11" i="26"/>
  <c r="I11" i="26" s="1"/>
  <c r="J12" i="26"/>
  <c r="I12" i="26"/>
  <c r="H12" i="26"/>
  <c r="G12" i="26"/>
  <c r="J13" i="26"/>
  <c r="I13" i="26"/>
  <c r="H13" i="26"/>
  <c r="G13" i="26"/>
  <c r="H14" i="26"/>
  <c r="J14" i="26" s="1"/>
  <c r="G14" i="26"/>
  <c r="I14" i="26" s="1"/>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H27" i="26"/>
  <c r="J27" i="26" s="1"/>
  <c r="G27" i="26"/>
  <c r="I27" i="26" s="1"/>
  <c r="J28" i="26"/>
  <c r="I28" i="26"/>
  <c r="H28" i="26"/>
  <c r="G28" i="26"/>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I45" i="26"/>
  <c r="H45" i="26"/>
  <c r="J45" i="26" s="1"/>
  <c r="G45" i="26"/>
  <c r="H46" i="26"/>
  <c r="J46" i="26" s="1"/>
  <c r="G46" i="26"/>
  <c r="I46" i="26" s="1"/>
  <c r="H47" i="26"/>
  <c r="J47" i="26" s="1"/>
  <c r="G47" i="26"/>
  <c r="I47" i="26" s="1"/>
  <c r="H48" i="26"/>
  <c r="J48" i="26" s="1"/>
  <c r="G48" i="26"/>
  <c r="I48" i="26" s="1"/>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H58" i="26"/>
  <c r="J58" i="26" s="1"/>
  <c r="G58" i="26"/>
  <c r="I58" i="26" s="1"/>
  <c r="H59" i="26"/>
  <c r="J59" i="26" s="1"/>
  <c r="G59" i="26"/>
  <c r="I59" i="26" s="1"/>
  <c r="I60" i="26"/>
  <c r="H60" i="26"/>
  <c r="J60" i="26" s="1"/>
  <c r="G60" i="26"/>
  <c r="H61" i="26"/>
  <c r="J61" i="26" s="1"/>
  <c r="G61" i="26"/>
  <c r="I61" i="26" s="1"/>
  <c r="H62" i="26"/>
  <c r="J62" i="26" s="1"/>
  <c r="G62" i="26"/>
  <c r="I62" i="26" s="1"/>
  <c r="H63" i="26"/>
  <c r="J63" i="26" s="1"/>
  <c r="G63" i="26"/>
  <c r="I63" i="26" s="1"/>
  <c r="I64" i="26"/>
  <c r="H64" i="26"/>
  <c r="J64" i="26" s="1"/>
  <c r="G64" i="26"/>
  <c r="H65" i="26"/>
  <c r="J65" i="26" s="1"/>
  <c r="G65" i="26"/>
  <c r="I65" i="26" s="1"/>
  <c r="H66" i="26"/>
  <c r="J66" i="26" s="1"/>
  <c r="G66" i="26"/>
  <c r="I66" i="26" s="1"/>
  <c r="H67" i="26"/>
  <c r="J67" i="26" s="1"/>
  <c r="G67" i="26"/>
  <c r="I67" i="26" s="1"/>
  <c r="H68" i="26"/>
  <c r="J68" i="26" s="1"/>
  <c r="G68" i="26"/>
  <c r="I68" i="26" s="1"/>
  <c r="H69" i="26"/>
  <c r="J69" i="26" s="1"/>
  <c r="G69" i="26"/>
  <c r="I69" i="26" s="1"/>
  <c r="H70" i="26"/>
  <c r="J70" i="26" s="1"/>
  <c r="G70" i="26"/>
  <c r="I70" i="26" s="1"/>
  <c r="H71" i="26"/>
  <c r="J71" i="26" s="1"/>
  <c r="G71" i="26"/>
  <c r="I71" i="26" s="1"/>
  <c r="H72" i="26"/>
  <c r="J72" i="26" s="1"/>
  <c r="G72" i="26"/>
  <c r="I72" i="26" s="1"/>
  <c r="H73" i="26"/>
  <c r="J73" i="26" s="1"/>
  <c r="G73" i="26"/>
  <c r="I73" i="26" s="1"/>
  <c r="H74" i="26"/>
  <c r="J74" i="26" s="1"/>
  <c r="G74" i="26"/>
  <c r="I74" i="26" s="1"/>
  <c r="H75" i="26"/>
  <c r="J75" i="26" s="1"/>
  <c r="G75" i="26"/>
  <c r="I75"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K18" i="54" l="1"/>
  <c r="I58" i="53"/>
  <c r="C7" i="56"/>
  <c r="G7" i="56"/>
  <c r="D5" i="56"/>
  <c r="H5" i="56" s="1"/>
  <c r="E7" i="56"/>
  <c r="I7" i="56"/>
  <c r="E8" i="56"/>
  <c r="I8" i="56"/>
  <c r="C8" i="56"/>
  <c r="G8" i="56"/>
  <c r="E9" i="56"/>
  <c r="I9" i="56"/>
  <c r="C9" i="56"/>
  <c r="G9" i="56"/>
  <c r="E10" i="56"/>
  <c r="I10" i="56"/>
  <c r="C10" i="56"/>
  <c r="G10" i="56"/>
  <c r="E11" i="56"/>
  <c r="I11" i="56"/>
  <c r="C11" i="56"/>
  <c r="G11" i="56"/>
  <c r="E12" i="56"/>
  <c r="I12" i="56"/>
  <c r="C12" i="56"/>
  <c r="G12" i="56"/>
  <c r="E13" i="56"/>
  <c r="I13" i="56"/>
  <c r="C13" i="56"/>
  <c r="G13" i="56"/>
  <c r="E14" i="56"/>
  <c r="I14" i="56"/>
  <c r="C14" i="56"/>
  <c r="G14" i="56"/>
  <c r="E15" i="56"/>
  <c r="I15" i="56"/>
  <c r="C15" i="56"/>
  <c r="G15" i="56"/>
  <c r="E16" i="56"/>
  <c r="I16" i="56"/>
  <c r="C16" i="56"/>
  <c r="G16" i="56"/>
  <c r="E17" i="56"/>
  <c r="I17" i="56"/>
  <c r="C17" i="56"/>
  <c r="G17" i="56"/>
  <c r="E18" i="56"/>
  <c r="I18" i="56"/>
  <c r="C18" i="56"/>
  <c r="G18" i="56"/>
  <c r="E19" i="56"/>
  <c r="I19" i="56"/>
  <c r="C19" i="56"/>
  <c r="G19" i="56"/>
  <c r="E20" i="56"/>
  <c r="I20" i="56"/>
  <c r="C20" i="56"/>
  <c r="G20" i="56"/>
  <c r="E21" i="56"/>
  <c r="I21" i="56"/>
  <c r="C21" i="56"/>
  <c r="G21" i="56"/>
  <c r="E22" i="56"/>
  <c r="I22" i="56"/>
  <c r="C22" i="56"/>
  <c r="G22" i="56"/>
  <c r="E23" i="56"/>
  <c r="I23" i="56"/>
  <c r="C23" i="56"/>
  <c r="G23" i="56"/>
  <c r="E24" i="56"/>
  <c r="I24" i="56"/>
  <c r="C24" i="56"/>
  <c r="G24" i="56"/>
  <c r="E25" i="56"/>
  <c r="I25" i="56"/>
  <c r="C25" i="56"/>
  <c r="G25" i="56"/>
  <c r="E26" i="56"/>
  <c r="I26" i="56"/>
  <c r="C26" i="56"/>
  <c r="G26" i="56"/>
  <c r="E27" i="56"/>
  <c r="I27" i="56"/>
  <c r="C27" i="56"/>
  <c r="G27" i="56"/>
  <c r="E28" i="56"/>
  <c r="I28" i="56"/>
  <c r="C28" i="56"/>
  <c r="G28" i="56"/>
  <c r="C29" i="56"/>
  <c r="G29" i="56"/>
  <c r="K32" i="56"/>
  <c r="J32" i="56"/>
  <c r="E30" i="56"/>
  <c r="I30" i="56"/>
  <c r="C7" i="57"/>
  <c r="G7" i="57"/>
  <c r="E7" i="57"/>
  <c r="I7" i="57"/>
  <c r="C8" i="57"/>
  <c r="G8" i="57"/>
  <c r="E8" i="57"/>
  <c r="I8" i="57"/>
  <c r="E9" i="57"/>
  <c r="I9" i="57"/>
  <c r="C9" i="57"/>
  <c r="G9" i="57"/>
  <c r="E10" i="57"/>
  <c r="I10" i="57"/>
  <c r="C10" i="57"/>
  <c r="G10" i="57"/>
  <c r="E11" i="57"/>
  <c r="I11" i="57"/>
  <c r="C11" i="57"/>
  <c r="G11" i="57"/>
  <c r="C12" i="57"/>
  <c r="G12" i="57"/>
  <c r="E12" i="57"/>
  <c r="I12" i="57"/>
  <c r="E13" i="57"/>
  <c r="I13" i="57"/>
  <c r="C13" i="57"/>
  <c r="G13" i="57"/>
  <c r="E14" i="57"/>
  <c r="I14" i="57"/>
  <c r="C14" i="57"/>
  <c r="G14" i="57"/>
  <c r="E15" i="57"/>
  <c r="I15" i="57"/>
  <c r="C15" i="57"/>
  <c r="G15" i="57"/>
  <c r="E16" i="57"/>
  <c r="I16" i="57"/>
  <c r="C16" i="57"/>
  <c r="G16" i="57"/>
  <c r="E17" i="57"/>
  <c r="I17" i="57"/>
  <c r="C17" i="57"/>
  <c r="G17" i="57"/>
  <c r="E18" i="57"/>
  <c r="I18" i="57"/>
  <c r="C18" i="57"/>
  <c r="G18" i="57"/>
  <c r="E19" i="57"/>
  <c r="I19" i="57"/>
  <c r="C19" i="57"/>
  <c r="G19" i="57"/>
  <c r="E20" i="57"/>
  <c r="I20" i="57"/>
  <c r="C20" i="57"/>
  <c r="G20" i="57"/>
  <c r="C21" i="57"/>
  <c r="G21" i="57"/>
  <c r="E21" i="57"/>
  <c r="I21" i="57"/>
  <c r="E22" i="57"/>
  <c r="I22" i="57"/>
  <c r="C22" i="57"/>
  <c r="G22" i="57"/>
  <c r="E23" i="57"/>
  <c r="I23" i="57"/>
  <c r="C23" i="57"/>
  <c r="G23" i="57"/>
  <c r="E24" i="57"/>
  <c r="I24" i="57"/>
  <c r="C24" i="57"/>
  <c r="G24" i="57"/>
  <c r="C25" i="57"/>
  <c r="G25" i="57"/>
  <c r="E25" i="57"/>
  <c r="I25" i="57"/>
  <c r="C26" i="57"/>
  <c r="G26" i="57"/>
  <c r="E26" i="57"/>
  <c r="I26" i="57"/>
  <c r="E27" i="57"/>
  <c r="I27" i="57"/>
  <c r="C27" i="57"/>
  <c r="G27" i="57"/>
  <c r="J30" i="57"/>
  <c r="K30" i="57"/>
  <c r="F5" i="57"/>
  <c r="C7" i="58"/>
  <c r="G7" i="58"/>
  <c r="D5" i="58"/>
  <c r="H5" i="58" s="1"/>
  <c r="E7" i="58"/>
  <c r="I7" i="58"/>
  <c r="E8" i="58"/>
  <c r="I8" i="58"/>
  <c r="C8" i="58"/>
  <c r="G8" i="58"/>
  <c r="E9" i="58"/>
  <c r="I9" i="58"/>
  <c r="C9" i="58"/>
  <c r="G9" i="58"/>
  <c r="E10" i="58"/>
  <c r="I10" i="58"/>
  <c r="C10" i="58"/>
  <c r="G10" i="58"/>
  <c r="C11" i="58"/>
  <c r="G11" i="58"/>
  <c r="E11" i="58"/>
  <c r="I11" i="58"/>
  <c r="E12" i="58"/>
  <c r="I12" i="58"/>
  <c r="C12" i="58"/>
  <c r="G12" i="58"/>
  <c r="E13" i="58"/>
  <c r="I13" i="58"/>
  <c r="C13" i="58"/>
  <c r="G13" i="58"/>
  <c r="E14" i="58"/>
  <c r="I14" i="58"/>
  <c r="C14" i="58"/>
  <c r="G14" i="58"/>
  <c r="C15" i="58"/>
  <c r="G15" i="58"/>
  <c r="E15" i="58"/>
  <c r="I15" i="58"/>
  <c r="E16" i="58"/>
  <c r="I16" i="58"/>
  <c r="C16" i="58"/>
  <c r="G16" i="58"/>
  <c r="E17" i="58"/>
  <c r="I17" i="58"/>
  <c r="C17" i="58"/>
  <c r="G17" i="58"/>
  <c r="C18" i="58"/>
  <c r="G18" i="58"/>
  <c r="E18" i="58"/>
  <c r="I18" i="58"/>
  <c r="E19" i="58"/>
  <c r="I19" i="58"/>
  <c r="C19" i="58"/>
  <c r="G19" i="58"/>
  <c r="C20" i="58"/>
  <c r="G20" i="58"/>
  <c r="E20" i="58"/>
  <c r="I20" i="58"/>
  <c r="C21" i="58"/>
  <c r="G21" i="58"/>
  <c r="E21" i="58"/>
  <c r="I21" i="58"/>
  <c r="E22" i="58"/>
  <c r="I22" i="58"/>
  <c r="C22" i="58"/>
  <c r="G22" i="58"/>
  <c r="E23" i="58"/>
  <c r="I23" i="58"/>
  <c r="C23" i="58"/>
  <c r="G23" i="58"/>
  <c r="E24" i="58"/>
  <c r="I24" i="58"/>
  <c r="C24" i="58"/>
  <c r="G24" i="58"/>
  <c r="C25" i="58"/>
  <c r="G25" i="58"/>
  <c r="E25" i="58"/>
  <c r="I25" i="58"/>
  <c r="E26" i="58"/>
  <c r="I26" i="58"/>
  <c r="C26" i="58"/>
  <c r="G26" i="58"/>
  <c r="C27" i="58"/>
  <c r="G27" i="58"/>
  <c r="E27" i="58"/>
  <c r="I27" i="58"/>
  <c r="E28" i="58"/>
  <c r="I28" i="58"/>
  <c r="C28" i="58"/>
  <c r="G28" i="58"/>
  <c r="E29" i="58"/>
  <c r="I29" i="58"/>
  <c r="C29" i="58"/>
  <c r="G29" i="58"/>
  <c r="E30" i="58"/>
  <c r="I30" i="58"/>
  <c r="C30" i="58"/>
  <c r="G30" i="58"/>
  <c r="C31" i="58"/>
  <c r="G31" i="58"/>
  <c r="E31" i="58"/>
  <c r="I31" i="58"/>
  <c r="E32" i="58"/>
  <c r="I32" i="58"/>
  <c r="C32" i="58"/>
  <c r="G32" i="58"/>
  <c r="E33" i="58"/>
  <c r="I33" i="58"/>
  <c r="C33" i="58"/>
  <c r="G33" i="58"/>
  <c r="E34" i="58"/>
  <c r="I34" i="58"/>
  <c r="C34" i="58"/>
  <c r="G34" i="58"/>
  <c r="C35" i="58"/>
  <c r="G35" i="58"/>
  <c r="E35" i="58"/>
  <c r="I35" i="58"/>
  <c r="E36" i="58"/>
  <c r="I36" i="58"/>
  <c r="C36" i="58"/>
  <c r="G36" i="58"/>
  <c r="E37" i="58"/>
  <c r="I37" i="58"/>
  <c r="C37" i="58"/>
  <c r="G37" i="58"/>
  <c r="E38" i="58"/>
  <c r="I38" i="58"/>
  <c r="C38" i="58"/>
  <c r="G38" i="58"/>
  <c r="E39" i="58"/>
  <c r="I39" i="58"/>
  <c r="C39" i="58"/>
  <c r="G39" i="58"/>
  <c r="E40" i="58"/>
  <c r="I40" i="58"/>
  <c r="C40" i="58"/>
  <c r="G40" i="58"/>
  <c r="E41" i="58"/>
  <c r="I41" i="58"/>
  <c r="C41" i="58"/>
  <c r="G41" i="58"/>
  <c r="C42" i="58"/>
  <c r="G42" i="58"/>
  <c r="E42" i="58"/>
  <c r="I42" i="58"/>
  <c r="E43" i="58"/>
  <c r="I43" i="58"/>
  <c r="C43" i="58"/>
  <c r="G43" i="58"/>
  <c r="E44" i="58"/>
  <c r="I44" i="58"/>
  <c r="C44" i="58"/>
  <c r="G44" i="58"/>
  <c r="C45" i="58"/>
  <c r="G45" i="58"/>
  <c r="K48" i="58"/>
  <c r="J48" i="58"/>
  <c r="E46" i="58"/>
  <c r="I46" i="58"/>
  <c r="C7" i="50"/>
  <c r="G7" i="50"/>
  <c r="E7" i="50"/>
  <c r="I7" i="50"/>
  <c r="E8" i="50"/>
  <c r="I8" i="50"/>
  <c r="C8" i="50"/>
  <c r="G8" i="50"/>
  <c r="C9" i="50"/>
  <c r="G9" i="50"/>
  <c r="E9" i="50"/>
  <c r="I9" i="50"/>
  <c r="E10" i="50"/>
  <c r="I10" i="50"/>
  <c r="C10" i="50"/>
  <c r="G10" i="50"/>
  <c r="E11" i="50"/>
  <c r="I11" i="50"/>
  <c r="C11" i="50"/>
  <c r="G11" i="50"/>
  <c r="E12" i="50"/>
  <c r="I12" i="50"/>
  <c r="C12" i="50"/>
  <c r="G12" i="50"/>
  <c r="E13" i="50"/>
  <c r="I13" i="50"/>
  <c r="C13" i="50"/>
  <c r="G13" i="50"/>
  <c r="E14" i="50"/>
  <c r="I14" i="50"/>
  <c r="C14" i="50"/>
  <c r="G14" i="50"/>
  <c r="E15" i="50"/>
  <c r="I15" i="50"/>
  <c r="C15" i="50"/>
  <c r="G15" i="50"/>
  <c r="E16" i="50"/>
  <c r="I16" i="50"/>
  <c r="C16" i="50"/>
  <c r="G16" i="50"/>
  <c r="E17" i="50"/>
  <c r="I17" i="50"/>
  <c r="C17" i="50"/>
  <c r="G17" i="50"/>
  <c r="C18" i="50"/>
  <c r="G18" i="50"/>
  <c r="E18" i="50"/>
  <c r="I18" i="50"/>
  <c r="E19" i="50"/>
  <c r="I19" i="50"/>
  <c r="C19" i="50"/>
  <c r="G19" i="50"/>
  <c r="E20" i="50"/>
  <c r="I20" i="50"/>
  <c r="C20" i="50"/>
  <c r="G20" i="50"/>
  <c r="C21" i="50"/>
  <c r="G21" i="50"/>
  <c r="E21" i="50"/>
  <c r="I21" i="50"/>
  <c r="E22" i="50"/>
  <c r="I22" i="50"/>
  <c r="C22" i="50"/>
  <c r="G22" i="50"/>
  <c r="C23" i="50"/>
  <c r="G23" i="50"/>
  <c r="E23" i="50"/>
  <c r="I23" i="50"/>
  <c r="E24" i="50"/>
  <c r="I24" i="50"/>
  <c r="C24" i="50"/>
  <c r="G24" i="50"/>
  <c r="C25" i="50"/>
  <c r="G25" i="50"/>
  <c r="E25" i="50"/>
  <c r="I25" i="50"/>
  <c r="E26" i="50"/>
  <c r="I26" i="50"/>
  <c r="C26" i="50"/>
  <c r="G26" i="50"/>
  <c r="C27" i="50"/>
  <c r="G27" i="50"/>
  <c r="E27" i="50"/>
  <c r="I27" i="50"/>
  <c r="E28" i="50"/>
  <c r="I28" i="50"/>
  <c r="C28" i="50"/>
  <c r="G28" i="50"/>
  <c r="E29" i="50"/>
  <c r="I29" i="50"/>
  <c r="C29" i="50"/>
  <c r="G29" i="50"/>
  <c r="E30" i="50"/>
  <c r="I30" i="50"/>
  <c r="C30" i="50"/>
  <c r="G30" i="50"/>
  <c r="E31" i="50"/>
  <c r="I31" i="50"/>
  <c r="C31" i="50"/>
  <c r="G31" i="50"/>
  <c r="E32" i="50"/>
  <c r="I32" i="50"/>
  <c r="C32" i="50"/>
  <c r="G32" i="50"/>
  <c r="E33" i="50"/>
  <c r="I33" i="50"/>
  <c r="C33" i="50"/>
  <c r="G33" i="50"/>
  <c r="E34" i="50"/>
  <c r="I34" i="50"/>
  <c r="C34" i="50"/>
  <c r="G34" i="50"/>
  <c r="E35" i="50"/>
  <c r="I35" i="50"/>
  <c r="C35" i="50"/>
  <c r="G35" i="50"/>
  <c r="E36" i="50"/>
  <c r="I36" i="50"/>
  <c r="C36" i="50"/>
  <c r="G36" i="50"/>
  <c r="E37" i="50"/>
  <c r="I37" i="50"/>
  <c r="C37" i="50"/>
  <c r="G37" i="50"/>
  <c r="E38" i="50"/>
  <c r="I38" i="50"/>
  <c r="C38" i="50"/>
  <c r="G38" i="50"/>
  <c r="E39" i="50"/>
  <c r="I39" i="50"/>
  <c r="C39" i="50"/>
  <c r="G39" i="50"/>
  <c r="E40" i="50"/>
  <c r="I40" i="50"/>
  <c r="C40" i="50"/>
  <c r="G40" i="50"/>
  <c r="E41" i="50"/>
  <c r="I41" i="50"/>
  <c r="C41" i="50"/>
  <c r="G41" i="50"/>
  <c r="C42" i="50"/>
  <c r="G42" i="50"/>
  <c r="E42" i="50"/>
  <c r="I42" i="50"/>
  <c r="E43" i="50"/>
  <c r="I43" i="50"/>
  <c r="C43" i="50"/>
  <c r="G43" i="50"/>
  <c r="E44" i="50"/>
  <c r="I44" i="50"/>
  <c r="C44" i="50"/>
  <c r="G44" i="50"/>
  <c r="E45" i="50"/>
  <c r="I45" i="50"/>
  <c r="C45" i="50"/>
  <c r="G45" i="50"/>
  <c r="E46" i="50"/>
  <c r="I46" i="50"/>
  <c r="C46" i="50"/>
  <c r="G46" i="50"/>
  <c r="C47" i="50"/>
  <c r="G47" i="50"/>
  <c r="E47" i="50"/>
  <c r="I47" i="50"/>
  <c r="C48" i="50"/>
  <c r="G48" i="50"/>
  <c r="K51" i="50"/>
  <c r="J51" i="50"/>
  <c r="E49" i="50"/>
  <c r="I49" i="50"/>
  <c r="F5" i="50"/>
  <c r="E40" i="53"/>
  <c r="I40" i="53"/>
  <c r="E58" i="53"/>
  <c r="E25" i="53"/>
  <c r="I25" i="53"/>
  <c r="E37" i="53"/>
  <c r="I37" i="53"/>
  <c r="E7" i="53"/>
  <c r="I7" i="53"/>
  <c r="E22" i="53"/>
  <c r="I22" i="53"/>
  <c r="C40" i="53"/>
  <c r="G40" i="53"/>
  <c r="C58" i="53"/>
  <c r="G58" i="53"/>
  <c r="C25" i="53"/>
  <c r="G25" i="53"/>
  <c r="C37" i="53"/>
  <c r="G37" i="53"/>
  <c r="C7" i="53"/>
  <c r="G7" i="53"/>
  <c r="C22" i="53"/>
  <c r="G22" i="53"/>
  <c r="F5" i="53"/>
  <c r="E8" i="53"/>
  <c r="I8" i="53"/>
  <c r="C8" i="53"/>
  <c r="G8" i="53"/>
  <c r="E9" i="53"/>
  <c r="I9" i="53"/>
  <c r="C9" i="53"/>
  <c r="G9" i="53"/>
  <c r="E10" i="53"/>
  <c r="I10" i="53"/>
  <c r="C10" i="53"/>
  <c r="G10" i="53"/>
  <c r="C11" i="53"/>
  <c r="G11" i="53"/>
  <c r="E11" i="53"/>
  <c r="I11" i="53"/>
  <c r="E12" i="53"/>
  <c r="I12" i="53"/>
  <c r="C12" i="53"/>
  <c r="G12" i="53"/>
  <c r="E13" i="53"/>
  <c r="I13" i="53"/>
  <c r="C13" i="53"/>
  <c r="G13" i="53"/>
  <c r="E14" i="53"/>
  <c r="I14" i="53"/>
  <c r="C14" i="53"/>
  <c r="G14" i="53"/>
  <c r="E15" i="53"/>
  <c r="I15" i="53"/>
  <c r="C15" i="53"/>
  <c r="G15" i="53"/>
  <c r="E16" i="53"/>
  <c r="I16" i="53"/>
  <c r="C16" i="53"/>
  <c r="G16" i="53"/>
  <c r="E17" i="53"/>
  <c r="I17" i="53"/>
  <c r="C17" i="53"/>
  <c r="G17" i="53"/>
  <c r="E18" i="53"/>
  <c r="I18" i="53"/>
  <c r="C18" i="53"/>
  <c r="G18" i="53"/>
  <c r="C19" i="53"/>
  <c r="G19" i="53"/>
  <c r="K22" i="53"/>
  <c r="J22" i="53"/>
  <c r="E20" i="53"/>
  <c r="I20" i="53"/>
  <c r="E26" i="53"/>
  <c r="I26" i="53"/>
  <c r="C26" i="53"/>
  <c r="G26" i="53"/>
  <c r="E27" i="53"/>
  <c r="I27" i="53"/>
  <c r="C27" i="53"/>
  <c r="G27" i="53"/>
  <c r="E28" i="53"/>
  <c r="I28" i="53"/>
  <c r="C28" i="53"/>
  <c r="G28" i="53"/>
  <c r="E29" i="53"/>
  <c r="I29" i="53"/>
  <c r="C29" i="53"/>
  <c r="G29" i="53"/>
  <c r="E30" i="53"/>
  <c r="I30" i="53"/>
  <c r="C30" i="53"/>
  <c r="G30" i="53"/>
  <c r="E31" i="53"/>
  <c r="I31" i="53"/>
  <c r="C31" i="53"/>
  <c r="G31" i="53"/>
  <c r="E32" i="53"/>
  <c r="I32" i="53"/>
  <c r="C32" i="53"/>
  <c r="G32" i="53"/>
  <c r="E33" i="53"/>
  <c r="C33" i="53"/>
  <c r="G33" i="53"/>
  <c r="K37" i="53"/>
  <c r="I34" i="53"/>
  <c r="C34" i="53"/>
  <c r="G34" i="53"/>
  <c r="J37" i="53"/>
  <c r="E35" i="53"/>
  <c r="I35" i="53"/>
  <c r="E41" i="53"/>
  <c r="I41" i="53"/>
  <c r="C41" i="53"/>
  <c r="G41" i="53"/>
  <c r="E42" i="53"/>
  <c r="I42" i="53"/>
  <c r="C42" i="53"/>
  <c r="G42" i="53"/>
  <c r="E43" i="53"/>
  <c r="I43" i="53"/>
  <c r="C43" i="53"/>
  <c r="G43" i="53"/>
  <c r="E44" i="53"/>
  <c r="I44" i="53"/>
  <c r="C44" i="53"/>
  <c r="G44" i="53"/>
  <c r="E45" i="53"/>
  <c r="I45" i="53"/>
  <c r="C45" i="53"/>
  <c r="G45" i="53"/>
  <c r="C46" i="53"/>
  <c r="G46" i="53"/>
  <c r="E46" i="53"/>
  <c r="I46" i="53"/>
  <c r="E47" i="53"/>
  <c r="I47" i="53"/>
  <c r="C47" i="53"/>
  <c r="G47" i="53"/>
  <c r="E48" i="53"/>
  <c r="I48" i="53"/>
  <c r="C48" i="53"/>
  <c r="G48" i="53"/>
  <c r="C49" i="53"/>
  <c r="G49" i="53"/>
  <c r="E49" i="53"/>
  <c r="I49" i="53"/>
  <c r="E50" i="53"/>
  <c r="I50" i="53"/>
  <c r="C50" i="53"/>
  <c r="G50" i="53"/>
  <c r="E51" i="53"/>
  <c r="I51" i="53"/>
  <c r="C51" i="53"/>
  <c r="G51" i="53"/>
  <c r="E52" i="53"/>
  <c r="I52" i="53"/>
  <c r="C52" i="53"/>
  <c r="G52" i="53"/>
  <c r="E53" i="53"/>
  <c r="I53" i="53"/>
  <c r="C53" i="53"/>
  <c r="G53" i="53"/>
  <c r="E54" i="53"/>
  <c r="I54" i="53"/>
  <c r="C54" i="53"/>
  <c r="G54" i="53"/>
  <c r="C55" i="53"/>
  <c r="G55" i="53"/>
  <c r="K58" i="53"/>
  <c r="J58" i="53"/>
  <c r="E56" i="53"/>
  <c r="I56" i="53"/>
  <c r="C59" i="54"/>
  <c r="G59" i="54"/>
  <c r="C82" i="54"/>
  <c r="G82" i="54"/>
  <c r="C44" i="54"/>
  <c r="G44" i="54"/>
  <c r="C56" i="54"/>
  <c r="G56" i="54"/>
  <c r="C30" i="54"/>
  <c r="G30" i="54"/>
  <c r="C41" i="54"/>
  <c r="G41" i="54"/>
  <c r="C21" i="54"/>
  <c r="G21" i="54"/>
  <c r="C27" i="54"/>
  <c r="G27" i="54"/>
  <c r="C16" i="54"/>
  <c r="G16" i="54"/>
  <c r="C7" i="54"/>
  <c r="G7" i="54"/>
  <c r="C13" i="54"/>
  <c r="G13" i="54"/>
  <c r="E59" i="54"/>
  <c r="I59" i="54"/>
  <c r="E82" i="54"/>
  <c r="I82" i="54"/>
  <c r="E44" i="54"/>
  <c r="I44" i="54"/>
  <c r="E56" i="54"/>
  <c r="I56" i="54"/>
  <c r="E30" i="54"/>
  <c r="I30" i="54"/>
  <c r="E41" i="54"/>
  <c r="I41" i="54"/>
  <c r="E21" i="54"/>
  <c r="I21" i="54"/>
  <c r="E27" i="54"/>
  <c r="I27" i="54"/>
  <c r="E16" i="54"/>
  <c r="I16" i="54"/>
  <c r="E18" i="54"/>
  <c r="I18" i="54"/>
  <c r="E7" i="54"/>
  <c r="I7" i="54"/>
  <c r="E13" i="54"/>
  <c r="I13" i="54"/>
  <c r="D5" i="54"/>
  <c r="H5" i="54" s="1"/>
  <c r="E8" i="54"/>
  <c r="I8" i="54"/>
  <c r="C8" i="54"/>
  <c r="G8" i="54"/>
  <c r="C9" i="54"/>
  <c r="G9" i="54"/>
  <c r="I9" i="54"/>
  <c r="J13" i="54"/>
  <c r="E10" i="54"/>
  <c r="C10" i="54"/>
  <c r="G10" i="54"/>
  <c r="K13" i="54"/>
  <c r="E11" i="54"/>
  <c r="I11" i="54"/>
  <c r="E22" i="54"/>
  <c r="I22" i="54"/>
  <c r="C22" i="54"/>
  <c r="G22" i="54"/>
  <c r="E23" i="54"/>
  <c r="I23" i="54"/>
  <c r="C23" i="54"/>
  <c r="G23" i="54"/>
  <c r="C24" i="54"/>
  <c r="G24" i="54"/>
  <c r="K27" i="54"/>
  <c r="J27" i="54"/>
  <c r="E25" i="54"/>
  <c r="I25" i="54"/>
  <c r="E31" i="54"/>
  <c r="I31" i="54"/>
  <c r="C31" i="54"/>
  <c r="G31" i="54"/>
  <c r="E32" i="54"/>
  <c r="I32" i="54"/>
  <c r="C32" i="54"/>
  <c r="G32" i="54"/>
  <c r="C33" i="54"/>
  <c r="G33" i="54"/>
  <c r="E33" i="54"/>
  <c r="I33" i="54"/>
  <c r="E34" i="54"/>
  <c r="I34" i="54"/>
  <c r="C34" i="54"/>
  <c r="G34" i="54"/>
  <c r="E35" i="54"/>
  <c r="I35" i="54"/>
  <c r="C35" i="54"/>
  <c r="G35" i="54"/>
  <c r="C36" i="54"/>
  <c r="G36" i="54"/>
  <c r="E36" i="54"/>
  <c r="I36" i="54"/>
  <c r="E37" i="54"/>
  <c r="C37" i="54"/>
  <c r="G37" i="54"/>
  <c r="K41" i="54"/>
  <c r="I38" i="54"/>
  <c r="C38" i="54"/>
  <c r="G38" i="54"/>
  <c r="J41" i="54"/>
  <c r="E39" i="54"/>
  <c r="I39" i="54"/>
  <c r="E45" i="54"/>
  <c r="I45" i="54"/>
  <c r="C45" i="54"/>
  <c r="G45" i="54"/>
  <c r="E46" i="54"/>
  <c r="I46" i="54"/>
  <c r="C46" i="54"/>
  <c r="G46" i="54"/>
  <c r="E47" i="54"/>
  <c r="I47" i="54"/>
  <c r="C47" i="54"/>
  <c r="G47" i="54"/>
  <c r="E48" i="54"/>
  <c r="I48" i="54"/>
  <c r="C48" i="54"/>
  <c r="G48" i="54"/>
  <c r="C49" i="54"/>
  <c r="G49" i="54"/>
  <c r="E49" i="54"/>
  <c r="I49" i="54"/>
  <c r="E50" i="54"/>
  <c r="I50" i="54"/>
  <c r="C50" i="54"/>
  <c r="G50" i="54"/>
  <c r="E51" i="54"/>
  <c r="I51" i="54"/>
  <c r="C51" i="54"/>
  <c r="G51" i="54"/>
  <c r="I52" i="54"/>
  <c r="C52" i="54"/>
  <c r="G52" i="54"/>
  <c r="J56" i="54"/>
  <c r="E53" i="54"/>
  <c r="C53" i="54"/>
  <c r="G53" i="54"/>
  <c r="K56" i="54"/>
  <c r="E54" i="54"/>
  <c r="I54" i="54"/>
  <c r="E60" i="54"/>
  <c r="I60" i="54"/>
  <c r="C60" i="54"/>
  <c r="G60" i="54"/>
  <c r="E61" i="54"/>
  <c r="I61" i="54"/>
  <c r="C61" i="54"/>
  <c r="G61" i="54"/>
  <c r="E62" i="54"/>
  <c r="I62" i="54"/>
  <c r="C62" i="54"/>
  <c r="G62" i="54"/>
  <c r="E63" i="54"/>
  <c r="I63" i="54"/>
  <c r="C63" i="54"/>
  <c r="G63" i="54"/>
  <c r="E64" i="54"/>
  <c r="I64" i="54"/>
  <c r="C64" i="54"/>
  <c r="G64" i="54"/>
  <c r="E65" i="54"/>
  <c r="I65" i="54"/>
  <c r="C65" i="54"/>
  <c r="G65" i="54"/>
  <c r="E66" i="54"/>
  <c r="I66" i="54"/>
  <c r="C66" i="54"/>
  <c r="G66" i="54"/>
  <c r="C67" i="54"/>
  <c r="G67" i="54"/>
  <c r="E67" i="54"/>
  <c r="I67" i="54"/>
  <c r="E68" i="54"/>
  <c r="I68" i="54"/>
  <c r="C68" i="54"/>
  <c r="G68" i="54"/>
  <c r="E69" i="54"/>
  <c r="I69" i="54"/>
  <c r="C69" i="54"/>
  <c r="G69" i="54"/>
  <c r="E70" i="54"/>
  <c r="I70" i="54"/>
  <c r="C70" i="54"/>
  <c r="G70" i="54"/>
  <c r="E71" i="54"/>
  <c r="I71" i="54"/>
  <c r="C71" i="54"/>
  <c r="G71" i="54"/>
  <c r="E72" i="54"/>
  <c r="I72" i="54"/>
  <c r="C72" i="54"/>
  <c r="G72" i="54"/>
  <c r="E73" i="54"/>
  <c r="I73" i="54"/>
  <c r="C73" i="54"/>
  <c r="G73" i="54"/>
  <c r="E74" i="54"/>
  <c r="I74" i="54"/>
  <c r="C74" i="54"/>
  <c r="G74" i="54"/>
  <c r="E75" i="54"/>
  <c r="I75" i="54"/>
  <c r="C75" i="54"/>
  <c r="G75" i="54"/>
  <c r="E76" i="54"/>
  <c r="I76" i="54"/>
  <c r="C76" i="54"/>
  <c r="G76" i="54"/>
  <c r="E77" i="54"/>
  <c r="I77" i="54"/>
  <c r="C77" i="54"/>
  <c r="G77" i="54"/>
  <c r="E78" i="54"/>
  <c r="I78" i="54"/>
  <c r="C78" i="54"/>
  <c r="G78" i="54"/>
  <c r="C79" i="54"/>
  <c r="G79" i="54"/>
  <c r="K82" i="54"/>
  <c r="J82" i="54"/>
  <c r="E80" i="54"/>
  <c r="I80" i="54"/>
  <c r="C183" i="55"/>
  <c r="G183" i="55"/>
  <c r="C197" i="55"/>
  <c r="G197" i="55"/>
  <c r="C177" i="55"/>
  <c r="G177" i="55"/>
  <c r="C180" i="55"/>
  <c r="G180" i="55"/>
  <c r="C150" i="55"/>
  <c r="G150" i="55"/>
  <c r="C170" i="55"/>
  <c r="G170" i="55"/>
  <c r="C120" i="55"/>
  <c r="G120" i="55"/>
  <c r="C147" i="55"/>
  <c r="G147" i="55"/>
  <c r="C99" i="55"/>
  <c r="G99" i="55"/>
  <c r="C113" i="55"/>
  <c r="G113" i="55"/>
  <c r="C72" i="55"/>
  <c r="G72" i="55"/>
  <c r="C96" i="55"/>
  <c r="G96" i="55"/>
  <c r="C54" i="55"/>
  <c r="G54" i="55"/>
  <c r="C65" i="55"/>
  <c r="G65" i="55"/>
  <c r="C29" i="55"/>
  <c r="G29" i="55"/>
  <c r="C51" i="55"/>
  <c r="G51" i="55"/>
  <c r="E7" i="55"/>
  <c r="I7" i="55"/>
  <c r="E22" i="55"/>
  <c r="I22" i="55"/>
  <c r="J201" i="55"/>
  <c r="E183" i="55"/>
  <c r="I183" i="55"/>
  <c r="E197" i="55"/>
  <c r="I197" i="55"/>
  <c r="E177" i="55"/>
  <c r="I177" i="55"/>
  <c r="D175" i="55"/>
  <c r="H175" i="55" s="1"/>
  <c r="E150" i="55"/>
  <c r="I150" i="55"/>
  <c r="E170" i="55"/>
  <c r="I170" i="55"/>
  <c r="E120" i="55"/>
  <c r="I120" i="55"/>
  <c r="E147" i="55"/>
  <c r="I147" i="55"/>
  <c r="D118" i="55"/>
  <c r="H118" i="55" s="1"/>
  <c r="E99" i="55"/>
  <c r="I99" i="55"/>
  <c r="E113" i="55"/>
  <c r="I113" i="55"/>
  <c r="E72" i="55"/>
  <c r="I72" i="55"/>
  <c r="E96" i="55"/>
  <c r="I96" i="55"/>
  <c r="D70" i="55"/>
  <c r="H70" i="55" s="1"/>
  <c r="E54" i="55"/>
  <c r="I54" i="55"/>
  <c r="E65" i="55"/>
  <c r="I65" i="55"/>
  <c r="E29" i="55"/>
  <c r="I29" i="55"/>
  <c r="E51" i="55"/>
  <c r="I51" i="55"/>
  <c r="C7" i="55"/>
  <c r="G7" i="55"/>
  <c r="C22" i="55"/>
  <c r="G22" i="55"/>
  <c r="C8" i="55"/>
  <c r="G8" i="55"/>
  <c r="E8" i="55"/>
  <c r="I8" i="55"/>
  <c r="E9" i="55"/>
  <c r="I9" i="55"/>
  <c r="C9" i="55"/>
  <c r="G9" i="55"/>
  <c r="E10" i="55"/>
  <c r="I10" i="55"/>
  <c r="C10" i="55"/>
  <c r="G10" i="55"/>
  <c r="E11" i="55"/>
  <c r="I11" i="55"/>
  <c r="C11" i="55"/>
  <c r="G11" i="55"/>
  <c r="E12" i="55"/>
  <c r="I12" i="55"/>
  <c r="C12" i="55"/>
  <c r="G12" i="55"/>
  <c r="E13" i="55"/>
  <c r="I13" i="55"/>
  <c r="C13" i="55"/>
  <c r="G13" i="55"/>
  <c r="E14" i="55"/>
  <c r="I14" i="55"/>
  <c r="C14" i="55"/>
  <c r="G14" i="55"/>
  <c r="C15" i="55"/>
  <c r="G15" i="55"/>
  <c r="E15" i="55"/>
  <c r="I15" i="55"/>
  <c r="E16" i="55"/>
  <c r="I16" i="55"/>
  <c r="C16" i="55"/>
  <c r="G16" i="55"/>
  <c r="C17" i="55"/>
  <c r="G17" i="55"/>
  <c r="C18" i="55"/>
  <c r="G18" i="55"/>
  <c r="J22" i="55"/>
  <c r="K22" i="55"/>
  <c r="E18" i="55"/>
  <c r="I18" i="55"/>
  <c r="E19" i="55"/>
  <c r="I19" i="55"/>
  <c r="C19" i="55"/>
  <c r="G19" i="55"/>
  <c r="E20" i="55"/>
  <c r="I20" i="55"/>
  <c r="F27" i="55"/>
  <c r="E30" i="55"/>
  <c r="I30" i="55"/>
  <c r="C30" i="55"/>
  <c r="G30" i="55"/>
  <c r="E31" i="55"/>
  <c r="I31" i="55"/>
  <c r="C31" i="55"/>
  <c r="G31" i="55"/>
  <c r="E32" i="55"/>
  <c r="I32" i="55"/>
  <c r="C32" i="55"/>
  <c r="G32" i="55"/>
  <c r="E33" i="55"/>
  <c r="I33" i="55"/>
  <c r="C33" i="55"/>
  <c r="G33" i="55"/>
  <c r="E34" i="55"/>
  <c r="I34" i="55"/>
  <c r="C34" i="55"/>
  <c r="G34" i="55"/>
  <c r="C35" i="55"/>
  <c r="G35" i="55"/>
  <c r="E35" i="55"/>
  <c r="I35" i="55"/>
  <c r="E36" i="55"/>
  <c r="I36" i="55"/>
  <c r="C36" i="55"/>
  <c r="G36" i="55"/>
  <c r="E37" i="55"/>
  <c r="I37" i="55"/>
  <c r="C37" i="55"/>
  <c r="G37" i="55"/>
  <c r="C38" i="55"/>
  <c r="G38" i="55"/>
  <c r="E38" i="55"/>
  <c r="I38" i="55"/>
  <c r="E39" i="55"/>
  <c r="I39" i="55"/>
  <c r="C39" i="55"/>
  <c r="G39" i="55"/>
  <c r="C40" i="55"/>
  <c r="G40" i="55"/>
  <c r="E40" i="55"/>
  <c r="I40" i="55"/>
  <c r="E41" i="55"/>
  <c r="I41" i="55"/>
  <c r="C41" i="55"/>
  <c r="G41" i="55"/>
  <c r="E42" i="55"/>
  <c r="I42" i="55"/>
  <c r="C42" i="55"/>
  <c r="G42" i="55"/>
  <c r="C43" i="55"/>
  <c r="G43" i="55"/>
  <c r="E43" i="55"/>
  <c r="I43" i="55"/>
  <c r="C44" i="55"/>
  <c r="G44" i="55"/>
  <c r="E44" i="55"/>
  <c r="I44" i="55"/>
  <c r="E45" i="55"/>
  <c r="I45" i="55"/>
  <c r="C45" i="55"/>
  <c r="G45" i="55"/>
  <c r="E46" i="55"/>
  <c r="I46" i="55"/>
  <c r="C46" i="55"/>
  <c r="G46" i="55"/>
  <c r="C47" i="55"/>
  <c r="G47" i="55"/>
  <c r="K51" i="55"/>
  <c r="J51" i="55"/>
  <c r="E48" i="55"/>
  <c r="I48" i="55"/>
  <c r="C48" i="55"/>
  <c r="G48" i="55"/>
  <c r="E49" i="55"/>
  <c r="I49" i="55"/>
  <c r="C55" i="55"/>
  <c r="G55" i="55"/>
  <c r="E55" i="55"/>
  <c r="I55" i="55"/>
  <c r="E56" i="55"/>
  <c r="I56" i="55"/>
  <c r="C56" i="55"/>
  <c r="G56" i="55"/>
  <c r="C57" i="55"/>
  <c r="G57" i="55"/>
  <c r="E57" i="55"/>
  <c r="I57" i="55"/>
  <c r="E58" i="55"/>
  <c r="I58" i="55"/>
  <c r="C58" i="55"/>
  <c r="G58" i="55"/>
  <c r="E59" i="55"/>
  <c r="I59" i="55"/>
  <c r="C59" i="55"/>
  <c r="G59" i="55"/>
  <c r="E60" i="55"/>
  <c r="I60" i="55"/>
  <c r="C60" i="55"/>
  <c r="G60" i="55"/>
  <c r="C61" i="55"/>
  <c r="G61" i="55"/>
  <c r="E61" i="55"/>
  <c r="I61" i="55"/>
  <c r="C62" i="55"/>
  <c r="G62" i="55"/>
  <c r="K65" i="55"/>
  <c r="J65" i="55"/>
  <c r="E63" i="55"/>
  <c r="I63" i="55"/>
  <c r="E73" i="55"/>
  <c r="I73" i="55"/>
  <c r="C73" i="55"/>
  <c r="G73" i="55"/>
  <c r="E74" i="55"/>
  <c r="I74" i="55"/>
  <c r="C74" i="55"/>
  <c r="G74" i="55"/>
  <c r="C75" i="55"/>
  <c r="G75" i="55"/>
  <c r="E75" i="55"/>
  <c r="I75" i="55"/>
  <c r="C76" i="55"/>
  <c r="G76" i="55"/>
  <c r="E76" i="55"/>
  <c r="I76" i="55"/>
  <c r="C77" i="55"/>
  <c r="G77" i="55"/>
  <c r="E77" i="55"/>
  <c r="I77" i="55"/>
  <c r="E78" i="55"/>
  <c r="I78" i="55"/>
  <c r="C78" i="55"/>
  <c r="G78" i="55"/>
  <c r="C79" i="55"/>
  <c r="G79" i="55"/>
  <c r="E79" i="55"/>
  <c r="I79" i="55"/>
  <c r="C80" i="55"/>
  <c r="G80" i="55"/>
  <c r="E80" i="55"/>
  <c r="I80" i="55"/>
  <c r="C81" i="55"/>
  <c r="G81" i="55"/>
  <c r="E81" i="55"/>
  <c r="I81" i="55"/>
  <c r="E82" i="55"/>
  <c r="I82" i="55"/>
  <c r="C82" i="55"/>
  <c r="G82" i="55"/>
  <c r="C83" i="55"/>
  <c r="G83" i="55"/>
  <c r="E83" i="55"/>
  <c r="I83" i="55"/>
  <c r="C84" i="55"/>
  <c r="G84" i="55"/>
  <c r="E84" i="55"/>
  <c r="I84" i="55"/>
  <c r="C85" i="55"/>
  <c r="G85" i="55"/>
  <c r="E85" i="55"/>
  <c r="I85" i="55"/>
  <c r="E86" i="55"/>
  <c r="I86" i="55"/>
  <c r="C86" i="55"/>
  <c r="G86" i="55"/>
  <c r="E87" i="55"/>
  <c r="I87" i="55"/>
  <c r="C87" i="55"/>
  <c r="G87" i="55"/>
  <c r="C88" i="55"/>
  <c r="G88" i="55"/>
  <c r="E88" i="55"/>
  <c r="I88" i="55"/>
  <c r="C89" i="55"/>
  <c r="G89" i="55"/>
  <c r="E89" i="55"/>
  <c r="I89" i="55"/>
  <c r="E90" i="55"/>
  <c r="I90" i="55"/>
  <c r="C90" i="55"/>
  <c r="G90" i="55"/>
  <c r="C91" i="55"/>
  <c r="G91" i="55"/>
  <c r="E91" i="55"/>
  <c r="I91" i="55"/>
  <c r="E92" i="55"/>
  <c r="C92" i="55"/>
  <c r="G92" i="55"/>
  <c r="K96" i="55"/>
  <c r="I93" i="55"/>
  <c r="C93" i="55"/>
  <c r="G93" i="55"/>
  <c r="J96" i="55"/>
  <c r="E94" i="55"/>
  <c r="I94" i="55"/>
  <c r="E100" i="55"/>
  <c r="I100" i="55"/>
  <c r="C100" i="55"/>
  <c r="G100" i="55"/>
  <c r="E101" i="55"/>
  <c r="I101" i="55"/>
  <c r="C101" i="55"/>
  <c r="G101" i="55"/>
  <c r="C102" i="55"/>
  <c r="G102" i="55"/>
  <c r="E102" i="55"/>
  <c r="I102" i="55"/>
  <c r="E103" i="55"/>
  <c r="I103" i="55"/>
  <c r="C103" i="55"/>
  <c r="G103" i="55"/>
  <c r="C104" i="55"/>
  <c r="G104" i="55"/>
  <c r="E104" i="55"/>
  <c r="I104" i="55"/>
  <c r="E105" i="55"/>
  <c r="I105" i="55"/>
  <c r="C105" i="55"/>
  <c r="G105" i="55"/>
  <c r="E106" i="55"/>
  <c r="I106" i="55"/>
  <c r="C106" i="55"/>
  <c r="G106" i="55"/>
  <c r="E107" i="55"/>
  <c r="I107" i="55"/>
  <c r="C107" i="55"/>
  <c r="G107" i="55"/>
  <c r="E108" i="55"/>
  <c r="I108" i="55"/>
  <c r="C108" i="55"/>
  <c r="G108" i="55"/>
  <c r="E109" i="55"/>
  <c r="I109" i="55"/>
  <c r="C109" i="55"/>
  <c r="G109" i="55"/>
  <c r="C110" i="55"/>
  <c r="G110" i="55"/>
  <c r="K113" i="55"/>
  <c r="J113" i="55"/>
  <c r="E111" i="55"/>
  <c r="I111" i="55"/>
  <c r="E121" i="55"/>
  <c r="I121" i="55"/>
  <c r="C121" i="55"/>
  <c r="G121" i="55"/>
  <c r="E122" i="55"/>
  <c r="I122" i="55"/>
  <c r="C122" i="55"/>
  <c r="G122" i="55"/>
  <c r="E123" i="55"/>
  <c r="I123" i="55"/>
  <c r="C123" i="55"/>
  <c r="G123" i="55"/>
  <c r="E124" i="55"/>
  <c r="I124" i="55"/>
  <c r="C124" i="55"/>
  <c r="G124" i="55"/>
  <c r="E125" i="55"/>
  <c r="I125" i="55"/>
  <c r="C125" i="55"/>
  <c r="G125" i="55"/>
  <c r="C126" i="55"/>
  <c r="G126" i="55"/>
  <c r="E126" i="55"/>
  <c r="I126" i="55"/>
  <c r="E127" i="55"/>
  <c r="I127" i="55"/>
  <c r="C127" i="55"/>
  <c r="G127" i="55"/>
  <c r="E128" i="55"/>
  <c r="I128" i="55"/>
  <c r="C128" i="55"/>
  <c r="G128" i="55"/>
  <c r="E129" i="55"/>
  <c r="I129" i="55"/>
  <c r="C129" i="55"/>
  <c r="G129" i="55"/>
  <c r="C130" i="55"/>
  <c r="G130" i="55"/>
  <c r="E130" i="55"/>
  <c r="I130" i="55"/>
  <c r="E131" i="55"/>
  <c r="I131" i="55"/>
  <c r="C131" i="55"/>
  <c r="G131" i="55"/>
  <c r="C132" i="55"/>
  <c r="G132" i="55"/>
  <c r="E132" i="55"/>
  <c r="I132" i="55"/>
  <c r="C133" i="55"/>
  <c r="G133" i="55"/>
  <c r="E133" i="55"/>
  <c r="I133" i="55"/>
  <c r="E134" i="55"/>
  <c r="I134" i="55"/>
  <c r="C134" i="55"/>
  <c r="G134" i="55"/>
  <c r="C135" i="55"/>
  <c r="G135" i="55"/>
  <c r="E135" i="55"/>
  <c r="I135" i="55"/>
  <c r="E136" i="55"/>
  <c r="I136" i="55"/>
  <c r="C136" i="55"/>
  <c r="G136" i="55"/>
  <c r="E137" i="55"/>
  <c r="I137" i="55"/>
  <c r="C137" i="55"/>
  <c r="G137" i="55"/>
  <c r="C138" i="55"/>
  <c r="G138" i="55"/>
  <c r="E138" i="55"/>
  <c r="I138" i="55"/>
  <c r="C139" i="55"/>
  <c r="G139" i="55"/>
  <c r="E139" i="55"/>
  <c r="I139" i="55"/>
  <c r="E140" i="55"/>
  <c r="I140" i="55"/>
  <c r="C140" i="55"/>
  <c r="G140" i="55"/>
  <c r="E141" i="55"/>
  <c r="I141" i="55"/>
  <c r="C141" i="55"/>
  <c r="G141" i="55"/>
  <c r="E142" i="55"/>
  <c r="I142" i="55"/>
  <c r="C142" i="55"/>
  <c r="G142" i="55"/>
  <c r="E143" i="55"/>
  <c r="I143" i="55"/>
  <c r="C143" i="55"/>
  <c r="G143" i="55"/>
  <c r="C144" i="55"/>
  <c r="G144" i="55"/>
  <c r="J147" i="55"/>
  <c r="K147" i="55"/>
  <c r="E145" i="55"/>
  <c r="I145" i="55"/>
  <c r="C151" i="55"/>
  <c r="G151" i="55"/>
  <c r="E151" i="55"/>
  <c r="I151" i="55"/>
  <c r="E152" i="55"/>
  <c r="I152" i="55"/>
  <c r="C152" i="55"/>
  <c r="G152" i="55"/>
  <c r="E153" i="55"/>
  <c r="I153" i="55"/>
  <c r="C153" i="55"/>
  <c r="G153" i="55"/>
  <c r="C154" i="55"/>
  <c r="G154" i="55"/>
  <c r="E154" i="55"/>
  <c r="I154" i="55"/>
  <c r="C155" i="55"/>
  <c r="G155" i="55"/>
  <c r="E155" i="55"/>
  <c r="I155" i="55"/>
  <c r="E156" i="55"/>
  <c r="I156" i="55"/>
  <c r="C156" i="55"/>
  <c r="G156" i="55"/>
  <c r="E157" i="55"/>
  <c r="I157" i="55"/>
  <c r="C157" i="55"/>
  <c r="G157" i="55"/>
  <c r="C158" i="55"/>
  <c r="G158" i="55"/>
  <c r="E158" i="55"/>
  <c r="I158" i="55"/>
  <c r="E159" i="55"/>
  <c r="I159" i="55"/>
  <c r="C159" i="55"/>
  <c r="G159" i="55"/>
  <c r="C160" i="55"/>
  <c r="G160" i="55"/>
  <c r="E160" i="55"/>
  <c r="I160" i="55"/>
  <c r="E161" i="55"/>
  <c r="I161" i="55"/>
  <c r="C161" i="55"/>
  <c r="G161" i="55"/>
  <c r="E162" i="55"/>
  <c r="I162" i="55"/>
  <c r="C162" i="55"/>
  <c r="G162" i="55"/>
  <c r="C163" i="55"/>
  <c r="G163" i="55"/>
  <c r="E163" i="55"/>
  <c r="I163" i="55"/>
  <c r="C164" i="55"/>
  <c r="G164" i="55"/>
  <c r="E164" i="55"/>
  <c r="I164" i="55"/>
  <c r="E165" i="55"/>
  <c r="I165" i="55"/>
  <c r="C165" i="55"/>
  <c r="G165" i="55"/>
  <c r="E166" i="55"/>
  <c r="I166" i="55"/>
  <c r="C166" i="55"/>
  <c r="G166" i="55"/>
  <c r="C167" i="55"/>
  <c r="G167" i="55"/>
  <c r="K170" i="55"/>
  <c r="J170" i="55"/>
  <c r="E168" i="55"/>
  <c r="I168" i="55"/>
  <c r="J180" i="55"/>
  <c r="K180" i="55"/>
  <c r="E178" i="55"/>
  <c r="I178" i="55"/>
  <c r="E184" i="55"/>
  <c r="I184" i="55"/>
  <c r="C184" i="55"/>
  <c r="G184" i="55"/>
  <c r="C185" i="55"/>
  <c r="G185" i="55"/>
  <c r="E185" i="55"/>
  <c r="I185" i="55"/>
  <c r="E186" i="55"/>
  <c r="I186" i="55"/>
  <c r="C186" i="55"/>
  <c r="G186" i="55"/>
  <c r="E187" i="55"/>
  <c r="I187" i="55"/>
  <c r="C187" i="55"/>
  <c r="G187" i="55"/>
  <c r="C188" i="55"/>
  <c r="G188" i="55"/>
  <c r="E188" i="55"/>
  <c r="I188" i="55"/>
  <c r="E189" i="55"/>
  <c r="I189" i="55"/>
  <c r="C189" i="55"/>
  <c r="G189" i="55"/>
  <c r="E190" i="55"/>
  <c r="I190" i="55"/>
  <c r="C190" i="55"/>
  <c r="G190" i="55"/>
  <c r="E191" i="55"/>
  <c r="I191" i="55"/>
  <c r="C191" i="55"/>
  <c r="G191" i="55"/>
  <c r="I192" i="55"/>
  <c r="C192" i="55"/>
  <c r="G192" i="55"/>
  <c r="J197" i="55"/>
  <c r="E193" i="55"/>
  <c r="I193" i="55"/>
  <c r="C193" i="55"/>
  <c r="G193" i="55"/>
  <c r="E194" i="55"/>
  <c r="C194" i="55"/>
  <c r="G194" i="55"/>
  <c r="K197" i="55"/>
  <c r="E195" i="55"/>
  <c r="I195" i="55"/>
  <c r="E250" i="48"/>
  <c r="I250" i="48"/>
  <c r="E268" i="48"/>
  <c r="I268" i="48"/>
  <c r="E225" i="48"/>
  <c r="I225" i="48"/>
  <c r="E247" i="48"/>
  <c r="I247" i="48"/>
  <c r="E211" i="48"/>
  <c r="I211" i="48"/>
  <c r="E222" i="48"/>
  <c r="I222" i="48"/>
  <c r="D209" i="48"/>
  <c r="H209" i="48" s="1"/>
  <c r="E198" i="48"/>
  <c r="I198" i="48"/>
  <c r="E204" i="48"/>
  <c r="I204" i="48"/>
  <c r="E185" i="48"/>
  <c r="I185" i="48"/>
  <c r="E195" i="48"/>
  <c r="I195" i="48"/>
  <c r="C165" i="48"/>
  <c r="G165" i="48"/>
  <c r="C178" i="48"/>
  <c r="G178" i="48"/>
  <c r="C160" i="48"/>
  <c r="G160" i="48"/>
  <c r="C142" i="48"/>
  <c r="G142" i="48"/>
  <c r="C153" i="48"/>
  <c r="G153" i="48"/>
  <c r="C135" i="48"/>
  <c r="G135" i="48"/>
  <c r="C139" i="48"/>
  <c r="G139" i="48"/>
  <c r="E111" i="48"/>
  <c r="I111" i="48"/>
  <c r="E128" i="48"/>
  <c r="I128" i="48"/>
  <c r="E95" i="48"/>
  <c r="I95" i="48"/>
  <c r="E108" i="48"/>
  <c r="I108" i="48"/>
  <c r="C77" i="48"/>
  <c r="G77" i="48"/>
  <c r="C88" i="48"/>
  <c r="G88" i="48"/>
  <c r="C50" i="48"/>
  <c r="G50" i="48"/>
  <c r="C74" i="48"/>
  <c r="G74" i="48"/>
  <c r="E37" i="48"/>
  <c r="I37" i="48"/>
  <c r="E43" i="48"/>
  <c r="I43" i="48"/>
  <c r="E18" i="48"/>
  <c r="I18" i="48"/>
  <c r="E34" i="48"/>
  <c r="I34" i="48"/>
  <c r="D16" i="48"/>
  <c r="H16" i="48" s="1"/>
  <c r="E7" i="48"/>
  <c r="I7" i="48"/>
  <c r="E11" i="48"/>
  <c r="I11" i="48"/>
  <c r="C250" i="48"/>
  <c r="G250" i="48"/>
  <c r="C268" i="48"/>
  <c r="G268" i="48"/>
  <c r="C225" i="48"/>
  <c r="G225" i="48"/>
  <c r="C247" i="48"/>
  <c r="G247" i="48"/>
  <c r="C211" i="48"/>
  <c r="G211" i="48"/>
  <c r="C222" i="48"/>
  <c r="G222" i="48"/>
  <c r="C198" i="48"/>
  <c r="G198" i="48"/>
  <c r="C204" i="48"/>
  <c r="G204" i="48"/>
  <c r="C185" i="48"/>
  <c r="G185" i="48"/>
  <c r="C195" i="48"/>
  <c r="G195" i="48"/>
  <c r="E165" i="48"/>
  <c r="I165" i="48"/>
  <c r="E178" i="48"/>
  <c r="I178" i="48"/>
  <c r="E160" i="48"/>
  <c r="I160" i="48"/>
  <c r="E162" i="48"/>
  <c r="I162" i="48"/>
  <c r="E142" i="48"/>
  <c r="I142" i="48"/>
  <c r="E153" i="48"/>
  <c r="I153" i="48"/>
  <c r="E135" i="48"/>
  <c r="I135" i="48"/>
  <c r="E139" i="48"/>
  <c r="I139" i="48"/>
  <c r="C111" i="48"/>
  <c r="G111" i="48"/>
  <c r="C128" i="48"/>
  <c r="G128" i="48"/>
  <c r="C95" i="48"/>
  <c r="G95" i="48"/>
  <c r="C108" i="48"/>
  <c r="G108" i="48"/>
  <c r="E77" i="48"/>
  <c r="I77" i="48"/>
  <c r="E88" i="48"/>
  <c r="I88" i="48"/>
  <c r="E50" i="48"/>
  <c r="I50" i="48"/>
  <c r="E74" i="48"/>
  <c r="I74" i="48"/>
  <c r="C37" i="48"/>
  <c r="G37" i="48"/>
  <c r="C43" i="48"/>
  <c r="G43" i="48"/>
  <c r="C18" i="48"/>
  <c r="G18" i="48"/>
  <c r="C34" i="48"/>
  <c r="G34" i="48"/>
  <c r="C7" i="48"/>
  <c r="G7" i="48"/>
  <c r="C11" i="48"/>
  <c r="G11" i="48"/>
  <c r="F5" i="48"/>
  <c r="C8" i="48"/>
  <c r="G8" i="48"/>
  <c r="K11" i="48"/>
  <c r="J11" i="48"/>
  <c r="E9" i="48"/>
  <c r="I9" i="48"/>
  <c r="E19" i="48"/>
  <c r="I19" i="48"/>
  <c r="C19" i="48"/>
  <c r="G19" i="48"/>
  <c r="E20" i="48"/>
  <c r="I20" i="48"/>
  <c r="C20" i="48"/>
  <c r="G20" i="48"/>
  <c r="E21" i="48"/>
  <c r="I21" i="48"/>
  <c r="C21" i="48"/>
  <c r="G21" i="48"/>
  <c r="E22" i="48"/>
  <c r="I22" i="48"/>
  <c r="C22" i="48"/>
  <c r="G22" i="48"/>
  <c r="E23" i="48"/>
  <c r="I23" i="48"/>
  <c r="C23" i="48"/>
  <c r="G23" i="48"/>
  <c r="E24" i="48"/>
  <c r="I24" i="48"/>
  <c r="C24" i="48"/>
  <c r="G24" i="48"/>
  <c r="E25" i="48"/>
  <c r="I25" i="48"/>
  <c r="C25" i="48"/>
  <c r="G25" i="48"/>
  <c r="E26" i="48"/>
  <c r="I26" i="48"/>
  <c r="C26" i="48"/>
  <c r="G26" i="48"/>
  <c r="E27" i="48"/>
  <c r="I27" i="48"/>
  <c r="C27" i="48"/>
  <c r="G27" i="48"/>
  <c r="E28" i="48"/>
  <c r="I28" i="48"/>
  <c r="C28" i="48"/>
  <c r="G28" i="48"/>
  <c r="E29" i="48"/>
  <c r="I29" i="48"/>
  <c r="C29" i="48"/>
  <c r="G29" i="48"/>
  <c r="E30" i="48"/>
  <c r="I30" i="48"/>
  <c r="C30" i="48"/>
  <c r="G30" i="48"/>
  <c r="C31" i="48"/>
  <c r="G31" i="48"/>
  <c r="K34" i="48"/>
  <c r="J34" i="48"/>
  <c r="E32" i="48"/>
  <c r="I32" i="48"/>
  <c r="I38" i="48"/>
  <c r="C38" i="48"/>
  <c r="G38" i="48"/>
  <c r="J43" i="48"/>
  <c r="E39" i="48"/>
  <c r="C39" i="48"/>
  <c r="G39" i="48"/>
  <c r="K43" i="48"/>
  <c r="E40" i="48"/>
  <c r="I40" i="48"/>
  <c r="C40" i="48"/>
  <c r="G40" i="48"/>
  <c r="E41" i="48"/>
  <c r="I41" i="48"/>
  <c r="F48" i="48"/>
  <c r="E51" i="48"/>
  <c r="I51" i="48"/>
  <c r="C51" i="48"/>
  <c r="G51" i="48"/>
  <c r="E52" i="48"/>
  <c r="I52" i="48"/>
  <c r="C52" i="48"/>
  <c r="G52" i="48"/>
  <c r="E53" i="48"/>
  <c r="I53" i="48"/>
  <c r="C53" i="48"/>
  <c r="G53" i="48"/>
  <c r="E54" i="48"/>
  <c r="I54" i="48"/>
  <c r="C54" i="48"/>
  <c r="G54" i="48"/>
  <c r="E55" i="48"/>
  <c r="I55" i="48"/>
  <c r="C55" i="48"/>
  <c r="G55" i="48"/>
  <c r="E56" i="48"/>
  <c r="I56" i="48"/>
  <c r="C56" i="48"/>
  <c r="G56" i="48"/>
  <c r="C57" i="48"/>
  <c r="G57" i="48"/>
  <c r="E57" i="48"/>
  <c r="I57" i="48"/>
  <c r="E58" i="48"/>
  <c r="I58" i="48"/>
  <c r="C58" i="48"/>
  <c r="G58" i="48"/>
  <c r="E59" i="48"/>
  <c r="I59" i="48"/>
  <c r="C59" i="48"/>
  <c r="G59" i="48"/>
  <c r="E60" i="48"/>
  <c r="I60" i="48"/>
  <c r="C60" i="48"/>
  <c r="G60" i="48"/>
  <c r="E61" i="48"/>
  <c r="I61" i="48"/>
  <c r="C61" i="48"/>
  <c r="G61" i="48"/>
  <c r="E62" i="48"/>
  <c r="I62" i="48"/>
  <c r="C62" i="48"/>
  <c r="G62" i="48"/>
  <c r="E63" i="48"/>
  <c r="I63" i="48"/>
  <c r="C63" i="48"/>
  <c r="G63" i="48"/>
  <c r="E64" i="48"/>
  <c r="I64" i="48"/>
  <c r="C64" i="48"/>
  <c r="G64" i="48"/>
  <c r="E65" i="48"/>
  <c r="I65" i="48"/>
  <c r="C65" i="48"/>
  <c r="G65" i="48"/>
  <c r="E66" i="48"/>
  <c r="I66" i="48"/>
  <c r="C66" i="48"/>
  <c r="G66" i="48"/>
  <c r="E67" i="48"/>
  <c r="I67" i="48"/>
  <c r="C67" i="48"/>
  <c r="G67" i="48"/>
  <c r="E68" i="48"/>
  <c r="I68" i="48"/>
  <c r="C68" i="48"/>
  <c r="G68" i="48"/>
  <c r="E69" i="48"/>
  <c r="I69" i="48"/>
  <c r="C69" i="48"/>
  <c r="G69" i="48"/>
  <c r="I70" i="48"/>
  <c r="C70" i="48"/>
  <c r="G70" i="48"/>
  <c r="J74" i="48"/>
  <c r="E71" i="48"/>
  <c r="C71" i="48"/>
  <c r="G71" i="48"/>
  <c r="K74" i="48"/>
  <c r="E72" i="48"/>
  <c r="I72" i="48"/>
  <c r="E78" i="48"/>
  <c r="I78" i="48"/>
  <c r="C78" i="48"/>
  <c r="G78" i="48"/>
  <c r="E79" i="48"/>
  <c r="I79" i="48"/>
  <c r="C79" i="48"/>
  <c r="G79" i="48"/>
  <c r="E80" i="48"/>
  <c r="I80" i="48"/>
  <c r="C80" i="48"/>
  <c r="G80" i="48"/>
  <c r="C81" i="48"/>
  <c r="G81" i="48"/>
  <c r="E81" i="48"/>
  <c r="I81" i="48"/>
  <c r="E82" i="48"/>
  <c r="I82" i="48"/>
  <c r="C82" i="48"/>
  <c r="G82" i="48"/>
  <c r="E83" i="48"/>
  <c r="I83" i="48"/>
  <c r="C83" i="48"/>
  <c r="G83" i="48"/>
  <c r="E84" i="48"/>
  <c r="I84" i="48"/>
  <c r="C84" i="48"/>
  <c r="G84" i="48"/>
  <c r="C85" i="48"/>
  <c r="G85" i="48"/>
  <c r="K88" i="48"/>
  <c r="J88" i="48"/>
  <c r="E86" i="48"/>
  <c r="I86" i="48"/>
  <c r="F93" i="48"/>
  <c r="E96" i="48"/>
  <c r="I96" i="48"/>
  <c r="C96" i="48"/>
  <c r="G96" i="48"/>
  <c r="E97" i="48"/>
  <c r="I97" i="48"/>
  <c r="C97" i="48"/>
  <c r="G97" i="48"/>
  <c r="E98" i="48"/>
  <c r="I98" i="48"/>
  <c r="C98" i="48"/>
  <c r="G98" i="48"/>
  <c r="E99" i="48"/>
  <c r="I99" i="48"/>
  <c r="C99" i="48"/>
  <c r="G99" i="48"/>
  <c r="E100" i="48"/>
  <c r="I100" i="48"/>
  <c r="C100" i="48"/>
  <c r="G100" i="48"/>
  <c r="C101" i="48"/>
  <c r="G101" i="48"/>
  <c r="E101" i="48"/>
  <c r="I101" i="48"/>
  <c r="E102" i="48"/>
  <c r="I102" i="48"/>
  <c r="C102" i="48"/>
  <c r="G102" i="48"/>
  <c r="E103" i="48"/>
  <c r="I103" i="48"/>
  <c r="C103" i="48"/>
  <c r="G103" i="48"/>
  <c r="C104" i="48"/>
  <c r="G104" i="48"/>
  <c r="E104" i="48"/>
  <c r="I104" i="48"/>
  <c r="C105" i="48"/>
  <c r="G105" i="48"/>
  <c r="K108" i="48"/>
  <c r="J108" i="48"/>
  <c r="E106" i="48"/>
  <c r="I106" i="48"/>
  <c r="E112" i="48"/>
  <c r="I112" i="48"/>
  <c r="C112" i="48"/>
  <c r="G112" i="48"/>
  <c r="E113" i="48"/>
  <c r="I113" i="48"/>
  <c r="C113" i="48"/>
  <c r="G113" i="48"/>
  <c r="E114" i="48"/>
  <c r="I114" i="48"/>
  <c r="C114" i="48"/>
  <c r="G114" i="48"/>
  <c r="E115" i="48"/>
  <c r="I115" i="48"/>
  <c r="C115" i="48"/>
  <c r="G115" i="48"/>
  <c r="E116" i="48"/>
  <c r="I116" i="48"/>
  <c r="C116" i="48"/>
  <c r="G116" i="48"/>
  <c r="E117" i="48"/>
  <c r="I117" i="48"/>
  <c r="C117" i="48"/>
  <c r="G117" i="48"/>
  <c r="C118" i="48"/>
  <c r="G118" i="48"/>
  <c r="E118" i="48"/>
  <c r="I118" i="48"/>
  <c r="E119" i="48"/>
  <c r="I119" i="48"/>
  <c r="C119" i="48"/>
  <c r="G119" i="48"/>
  <c r="E120" i="48"/>
  <c r="I120" i="48"/>
  <c r="C120" i="48"/>
  <c r="G120" i="48"/>
  <c r="E121" i="48"/>
  <c r="I121" i="48"/>
  <c r="C121" i="48"/>
  <c r="G121" i="48"/>
  <c r="E122" i="48"/>
  <c r="I122" i="48"/>
  <c r="C122" i="48"/>
  <c r="G122" i="48"/>
  <c r="E123" i="48"/>
  <c r="I123" i="48"/>
  <c r="C123" i="48"/>
  <c r="G123" i="48"/>
  <c r="E124" i="48"/>
  <c r="I124" i="48"/>
  <c r="C124" i="48"/>
  <c r="G124" i="48"/>
  <c r="C125" i="48"/>
  <c r="G125" i="48"/>
  <c r="K128" i="48"/>
  <c r="J128" i="48"/>
  <c r="E126" i="48"/>
  <c r="I126" i="48"/>
  <c r="F133" i="48"/>
  <c r="C136" i="48"/>
  <c r="G136" i="48"/>
  <c r="K139" i="48"/>
  <c r="J139" i="48"/>
  <c r="E137" i="48"/>
  <c r="I137" i="48"/>
  <c r="E143" i="48"/>
  <c r="I143" i="48"/>
  <c r="C143" i="48"/>
  <c r="G143" i="48"/>
  <c r="E144" i="48"/>
  <c r="I144" i="48"/>
  <c r="C144" i="48"/>
  <c r="G144" i="48"/>
  <c r="E145" i="48"/>
  <c r="I145" i="48"/>
  <c r="C145" i="48"/>
  <c r="G145" i="48"/>
  <c r="E146" i="48"/>
  <c r="I146" i="48"/>
  <c r="C146" i="48"/>
  <c r="G146" i="48"/>
  <c r="E147" i="48"/>
  <c r="I147" i="48"/>
  <c r="C147" i="48"/>
  <c r="G147" i="48"/>
  <c r="E148" i="48"/>
  <c r="I148" i="48"/>
  <c r="C148" i="48"/>
  <c r="G148" i="48"/>
  <c r="E149" i="48"/>
  <c r="I149" i="48"/>
  <c r="C149" i="48"/>
  <c r="G149" i="48"/>
  <c r="C150" i="48"/>
  <c r="G150" i="48"/>
  <c r="K153" i="48"/>
  <c r="J153" i="48"/>
  <c r="E151" i="48"/>
  <c r="I151" i="48"/>
  <c r="E166" i="48"/>
  <c r="I166" i="48"/>
  <c r="C166" i="48"/>
  <c r="G166" i="48"/>
  <c r="E167" i="48"/>
  <c r="I167" i="48"/>
  <c r="C167" i="48"/>
  <c r="G167" i="48"/>
  <c r="E168" i="48"/>
  <c r="I168" i="48"/>
  <c r="C168" i="48"/>
  <c r="G168" i="48"/>
  <c r="E169" i="48"/>
  <c r="I169" i="48"/>
  <c r="C169" i="48"/>
  <c r="G169" i="48"/>
  <c r="E170" i="48"/>
  <c r="I170" i="48"/>
  <c r="C170" i="48"/>
  <c r="G170" i="48"/>
  <c r="C171" i="48"/>
  <c r="G171" i="48"/>
  <c r="E171" i="48"/>
  <c r="I171" i="48"/>
  <c r="E172" i="48"/>
  <c r="I172" i="48"/>
  <c r="C172" i="48"/>
  <c r="G172" i="48"/>
  <c r="E173" i="48"/>
  <c r="I173" i="48"/>
  <c r="C173" i="48"/>
  <c r="G173" i="48"/>
  <c r="I174" i="48"/>
  <c r="C174" i="48"/>
  <c r="G174" i="48"/>
  <c r="J178" i="48"/>
  <c r="E175" i="48"/>
  <c r="C175" i="48"/>
  <c r="G175" i="48"/>
  <c r="K178" i="48"/>
  <c r="E176" i="48"/>
  <c r="I176" i="48"/>
  <c r="F183" i="48"/>
  <c r="E186" i="48"/>
  <c r="I186" i="48"/>
  <c r="C186" i="48"/>
  <c r="G186" i="48"/>
  <c r="C187" i="48"/>
  <c r="G187" i="48"/>
  <c r="E187" i="48"/>
  <c r="I187" i="48"/>
  <c r="E188" i="48"/>
  <c r="I188" i="48"/>
  <c r="C188" i="48"/>
  <c r="G188" i="48"/>
  <c r="E189" i="48"/>
  <c r="I189" i="48"/>
  <c r="C189" i="48"/>
  <c r="G189" i="48"/>
  <c r="E190" i="48"/>
  <c r="I190" i="48"/>
  <c r="C190" i="48"/>
  <c r="G190" i="48"/>
  <c r="E191" i="48"/>
  <c r="I191" i="48"/>
  <c r="C191" i="48"/>
  <c r="G191" i="48"/>
  <c r="C192" i="48"/>
  <c r="G192" i="48"/>
  <c r="K195" i="48"/>
  <c r="J195" i="48"/>
  <c r="E193" i="48"/>
  <c r="I193" i="48"/>
  <c r="E199" i="48"/>
  <c r="I199" i="48"/>
  <c r="C199" i="48"/>
  <c r="G199" i="48"/>
  <c r="C200" i="48"/>
  <c r="G200" i="48"/>
  <c r="K204" i="48"/>
  <c r="J204" i="48"/>
  <c r="E201" i="48"/>
  <c r="I201" i="48"/>
  <c r="C201" i="48"/>
  <c r="G201" i="48"/>
  <c r="E202" i="48"/>
  <c r="I202" i="48"/>
  <c r="E212" i="48"/>
  <c r="I212" i="48"/>
  <c r="C212" i="48"/>
  <c r="G212" i="48"/>
  <c r="E213" i="48"/>
  <c r="I213" i="48"/>
  <c r="C213" i="48"/>
  <c r="G213" i="48"/>
  <c r="E214" i="48"/>
  <c r="I214" i="48"/>
  <c r="C214" i="48"/>
  <c r="G214" i="48"/>
  <c r="E215" i="48"/>
  <c r="I215" i="48"/>
  <c r="C215" i="48"/>
  <c r="G215" i="48"/>
  <c r="E216" i="48"/>
  <c r="I216" i="48"/>
  <c r="C216" i="48"/>
  <c r="G216" i="48"/>
  <c r="E217" i="48"/>
  <c r="I217" i="48"/>
  <c r="C217" i="48"/>
  <c r="G217" i="48"/>
  <c r="E218" i="48"/>
  <c r="I218" i="48"/>
  <c r="C218" i="48"/>
  <c r="G218" i="48"/>
  <c r="C219" i="48"/>
  <c r="G219" i="48"/>
  <c r="K222" i="48"/>
  <c r="J222" i="48"/>
  <c r="E220" i="48"/>
  <c r="I220" i="48"/>
  <c r="E226" i="48"/>
  <c r="I226" i="48"/>
  <c r="C226" i="48"/>
  <c r="G226" i="48"/>
  <c r="E227" i="48"/>
  <c r="I227" i="48"/>
  <c r="C227" i="48"/>
  <c r="G227" i="48"/>
  <c r="E228" i="48"/>
  <c r="I228" i="48"/>
  <c r="C228" i="48"/>
  <c r="G228" i="48"/>
  <c r="E229" i="48"/>
  <c r="I229" i="48"/>
  <c r="C229" i="48"/>
  <c r="G229" i="48"/>
  <c r="E230" i="48"/>
  <c r="I230" i="48"/>
  <c r="C230" i="48"/>
  <c r="G230" i="48"/>
  <c r="E231" i="48"/>
  <c r="I231" i="48"/>
  <c r="C231" i="48"/>
  <c r="G231" i="48"/>
  <c r="E232" i="48"/>
  <c r="I232" i="48"/>
  <c r="C232" i="48"/>
  <c r="G232" i="48"/>
  <c r="E233" i="48"/>
  <c r="I233" i="48"/>
  <c r="C233" i="48"/>
  <c r="G233" i="48"/>
  <c r="E234" i="48"/>
  <c r="I234" i="48"/>
  <c r="C234" i="48"/>
  <c r="G234" i="48"/>
  <c r="E235" i="48"/>
  <c r="I235" i="48"/>
  <c r="C235" i="48"/>
  <c r="G235" i="48"/>
  <c r="C236" i="48"/>
  <c r="G236" i="48"/>
  <c r="E236" i="48"/>
  <c r="I236" i="48"/>
  <c r="E237" i="48"/>
  <c r="I237" i="48"/>
  <c r="C237" i="48"/>
  <c r="G237" i="48"/>
  <c r="C238" i="48"/>
  <c r="G238" i="48"/>
  <c r="E238" i="48"/>
  <c r="I238" i="48"/>
  <c r="C239" i="48"/>
  <c r="G239" i="48"/>
  <c r="E239" i="48"/>
  <c r="I239" i="48"/>
  <c r="C240" i="48"/>
  <c r="G240" i="48"/>
  <c r="E240" i="48"/>
  <c r="I240" i="48"/>
  <c r="E241" i="48"/>
  <c r="I241" i="48"/>
  <c r="C241" i="48"/>
  <c r="G241" i="48"/>
  <c r="E242" i="48"/>
  <c r="I242" i="48"/>
  <c r="C242" i="48"/>
  <c r="G242" i="48"/>
  <c r="E243" i="48"/>
  <c r="I243" i="48"/>
  <c r="C243" i="48"/>
  <c r="G243" i="48"/>
  <c r="C244" i="48"/>
  <c r="G244" i="48"/>
  <c r="K247" i="48"/>
  <c r="J247" i="48"/>
  <c r="E245" i="48"/>
  <c r="I245" i="48"/>
  <c r="E251" i="48"/>
  <c r="I251" i="48"/>
  <c r="C251" i="48"/>
  <c r="G251" i="48"/>
  <c r="C252" i="48"/>
  <c r="G252" i="48"/>
  <c r="E252" i="48"/>
  <c r="I252" i="48"/>
  <c r="C253" i="48"/>
  <c r="G253" i="48"/>
  <c r="E253" i="48"/>
  <c r="I253" i="48"/>
  <c r="E254" i="48"/>
  <c r="I254" i="48"/>
  <c r="C254" i="48"/>
  <c r="G254" i="48"/>
  <c r="E255" i="48"/>
  <c r="I255" i="48"/>
  <c r="C255" i="48"/>
  <c r="G255" i="48"/>
  <c r="E256" i="48"/>
  <c r="I256" i="48"/>
  <c r="C256" i="48"/>
  <c r="G256" i="48"/>
  <c r="E257" i="48"/>
  <c r="I257" i="48"/>
  <c r="C257" i="48"/>
  <c r="G257" i="48"/>
  <c r="E258" i="48"/>
  <c r="I258" i="48"/>
  <c r="C258" i="48"/>
  <c r="G258" i="48"/>
  <c r="E259" i="48"/>
  <c r="I259" i="48"/>
  <c r="C259" i="48"/>
  <c r="G259" i="48"/>
  <c r="C260" i="48"/>
  <c r="G260" i="48"/>
  <c r="E260" i="48"/>
  <c r="I260" i="48"/>
  <c r="E261" i="48"/>
  <c r="I261" i="48"/>
  <c r="C261" i="48"/>
  <c r="G261" i="48"/>
  <c r="E262" i="48"/>
  <c r="I262" i="48"/>
  <c r="C262" i="48"/>
  <c r="G262" i="48"/>
  <c r="C263" i="48"/>
  <c r="G263" i="48"/>
  <c r="E263" i="48"/>
  <c r="I263" i="48"/>
  <c r="E264" i="48"/>
  <c r="I264" i="48"/>
  <c r="C264" i="48"/>
  <c r="G264" i="48"/>
  <c r="E265" i="48"/>
  <c r="I265" i="48"/>
  <c r="C265" i="48"/>
  <c r="G265" i="48"/>
  <c r="J268" i="48"/>
  <c r="K268" i="48"/>
  <c r="E39" i="47"/>
  <c r="D39" i="47"/>
  <c r="C39" i="47"/>
  <c r="B39" i="47"/>
  <c r="H37" i="47"/>
  <c r="J37" i="47" s="1"/>
  <c r="G37" i="47"/>
  <c r="I37" i="47" s="1"/>
  <c r="H31" i="47"/>
  <c r="J31" i="47" s="1"/>
  <c r="G31" i="47"/>
  <c r="I31" i="47" s="1"/>
  <c r="E28" i="47"/>
  <c r="D28" i="47"/>
  <c r="C28" i="47"/>
  <c r="B28" i="47"/>
  <c r="H26" i="47"/>
  <c r="J26" i="47" s="1"/>
  <c r="G26" i="47"/>
  <c r="I26" i="47" s="1"/>
  <c r="C13" i="51"/>
  <c r="E13" i="51" s="1"/>
  <c r="F24" i="51"/>
  <c r="D24" i="51"/>
  <c r="I15" i="51"/>
  <c r="I24" i="51" s="1"/>
  <c r="H15" i="51"/>
  <c r="H24" i="51" s="1"/>
  <c r="E24" i="51"/>
  <c r="C24" i="51"/>
  <c r="B33" i="46"/>
  <c r="E33" i="46"/>
  <c r="D33" i="46"/>
  <c r="C33" i="46"/>
  <c r="K272" i="48"/>
  <c r="J272" i="48"/>
  <c r="C11" i="44"/>
  <c r="C43" i="44"/>
  <c r="D11" i="44"/>
  <c r="D43" i="44"/>
  <c r="E11" i="44"/>
  <c r="E43" i="44"/>
  <c r="B11" i="44"/>
  <c r="B43" i="44"/>
  <c r="E11" i="45"/>
  <c r="D11" i="45"/>
  <c r="C11" i="45"/>
  <c r="B11" i="45"/>
  <c r="E626" i="49"/>
  <c r="D626" i="49"/>
  <c r="C626" i="49"/>
  <c r="B626" i="49"/>
  <c r="B5" i="49"/>
  <c r="C5" i="49" s="1"/>
  <c r="E5" i="49" s="1"/>
  <c r="B5" i="47"/>
  <c r="C5" i="47" s="1"/>
  <c r="E5" i="47" s="1"/>
  <c r="E77" i="26"/>
  <c r="C77" i="26"/>
  <c r="H6" i="26"/>
  <c r="H77" i="26" s="1"/>
  <c r="J77" i="26" s="1"/>
  <c r="G6" i="26"/>
  <c r="G77" i="26" s="1"/>
  <c r="D77" i="26"/>
  <c r="B77" i="26"/>
  <c r="B5" i="26"/>
  <c r="C5" i="26" s="1"/>
  <c r="E5" i="26" s="1"/>
  <c r="H26" i="46"/>
  <c r="J26" i="46" s="1"/>
  <c r="G26" i="46"/>
  <c r="I26" i="46" s="1"/>
  <c r="H31" i="46"/>
  <c r="J31" i="46" s="1"/>
  <c r="G31" i="46"/>
  <c r="I31" i="46" s="1"/>
  <c r="B5" i="46"/>
  <c r="C5" i="46" s="1"/>
  <c r="E5" i="46" s="1"/>
  <c r="B6" i="45"/>
  <c r="D6" i="45" s="1"/>
  <c r="D38" i="45" s="1"/>
  <c r="B5" i="44"/>
  <c r="C5" i="44" s="1"/>
  <c r="E5" i="44" s="1"/>
  <c r="B5" i="33"/>
  <c r="D5" i="33" s="1"/>
  <c r="E34" i="45"/>
  <c r="C34" i="45"/>
  <c r="D34" i="45"/>
  <c r="B34" i="45"/>
  <c r="H14" i="45"/>
  <c r="J14" i="45" s="1"/>
  <c r="G14" i="45"/>
  <c r="I14" i="45" s="1"/>
  <c r="G7" i="45"/>
  <c r="I7" i="45" s="1"/>
  <c r="H7" i="45"/>
  <c r="J7" i="45" s="1"/>
  <c r="J9" i="44"/>
  <c r="H15" i="44"/>
  <c r="J15" i="44" s="1"/>
  <c r="G15" i="44"/>
  <c r="I15" i="44" s="1"/>
  <c r="G9" i="44"/>
  <c r="I9" i="44" s="1"/>
  <c r="H9" i="44"/>
  <c r="H6" i="33"/>
  <c r="H77" i="33" s="1"/>
  <c r="G6" i="33"/>
  <c r="G77" i="33" s="1"/>
  <c r="E77" i="33"/>
  <c r="D77" i="33"/>
  <c r="C77" i="33"/>
  <c r="B77" i="33"/>
  <c r="D44" i="44"/>
  <c r="G43" i="44" l="1"/>
  <c r="H626" i="49"/>
  <c r="J626" i="49" s="1"/>
  <c r="G626" i="49"/>
  <c r="I626" i="49" s="1"/>
  <c r="D5" i="49"/>
  <c r="H11" i="44"/>
  <c r="J11" i="44" s="1"/>
  <c r="H43" i="44"/>
  <c r="I43" i="44"/>
  <c r="E44" i="44"/>
  <c r="C44" i="44"/>
  <c r="B44" i="44"/>
  <c r="D5" i="44"/>
  <c r="H28" i="47"/>
  <c r="J28" i="47" s="1"/>
  <c r="G28" i="47"/>
  <c r="I28" i="47" s="1"/>
  <c r="H39" i="47"/>
  <c r="J39" i="47" s="1"/>
  <c r="G39" i="47"/>
  <c r="I39" i="47" s="1"/>
  <c r="D5" i="47"/>
  <c r="G33" i="46"/>
  <c r="I33" i="46" s="1"/>
  <c r="H33" i="46"/>
  <c r="J33" i="46" s="1"/>
  <c r="D5" i="46"/>
  <c r="C5" i="33"/>
  <c r="E5" i="33" s="1"/>
  <c r="I6" i="26"/>
  <c r="J6" i="26"/>
  <c r="I77" i="26"/>
  <c r="D5" i="26"/>
  <c r="D46" i="45"/>
  <c r="D47" i="45"/>
  <c r="D48" i="45"/>
  <c r="D49" i="45"/>
  <c r="D50" i="45"/>
  <c r="D51" i="45"/>
  <c r="D52" i="45"/>
  <c r="D53" i="45"/>
  <c r="D54" i="45"/>
  <c r="D55" i="45"/>
  <c r="D56" i="45"/>
  <c r="D57" i="45"/>
  <c r="D58" i="45"/>
  <c r="D59" i="45"/>
  <c r="D60" i="45"/>
  <c r="D61" i="45"/>
  <c r="D62" i="45"/>
  <c r="D63" i="45"/>
  <c r="D64" i="45"/>
  <c r="D65" i="45"/>
  <c r="E46" i="45"/>
  <c r="E47" i="45"/>
  <c r="H47" i="45" s="1"/>
  <c r="E48" i="45"/>
  <c r="H48" i="45" s="1"/>
  <c r="E49" i="45"/>
  <c r="H49" i="45" s="1"/>
  <c r="E50" i="45"/>
  <c r="H50" i="45" s="1"/>
  <c r="E51" i="45"/>
  <c r="H51" i="45" s="1"/>
  <c r="E52" i="45"/>
  <c r="H52" i="45" s="1"/>
  <c r="E53" i="45"/>
  <c r="H53" i="45" s="1"/>
  <c r="E54" i="45"/>
  <c r="H54" i="45" s="1"/>
  <c r="E55" i="45"/>
  <c r="H55" i="45" s="1"/>
  <c r="E56" i="45"/>
  <c r="H56" i="45" s="1"/>
  <c r="E57" i="45"/>
  <c r="H57" i="45" s="1"/>
  <c r="E58" i="45"/>
  <c r="E59" i="45"/>
  <c r="H59" i="45" s="1"/>
  <c r="E60" i="45"/>
  <c r="H60" i="45" s="1"/>
  <c r="E61" i="45"/>
  <c r="H61" i="45" s="1"/>
  <c r="E62" i="45"/>
  <c r="H62" i="45" s="1"/>
  <c r="E63" i="45"/>
  <c r="E64" i="45"/>
  <c r="H64" i="45" s="1"/>
  <c r="E65" i="45"/>
  <c r="H65" i="45" s="1"/>
  <c r="G34" i="45"/>
  <c r="I34" i="45" s="1"/>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B41" i="45"/>
  <c r="B42" i="45"/>
  <c r="D39" i="45"/>
  <c r="D40" i="45"/>
  <c r="D41" i="45"/>
  <c r="D42" i="45"/>
  <c r="C39" i="45"/>
  <c r="C40" i="45"/>
  <c r="C41" i="45"/>
  <c r="C42" i="45"/>
  <c r="E39" i="45"/>
  <c r="E40" i="45"/>
  <c r="H40" i="45" s="1"/>
  <c r="E41" i="45"/>
  <c r="H41" i="45" s="1"/>
  <c r="E42" i="45"/>
  <c r="H42" i="45" s="1"/>
  <c r="H34" i="45"/>
  <c r="J34" i="45" s="1"/>
  <c r="G11" i="45"/>
  <c r="I11" i="45" s="1"/>
  <c r="H11" i="45"/>
  <c r="J11" i="45" s="1"/>
  <c r="J15" i="51"/>
  <c r="K15" i="51"/>
  <c r="J24" i="51"/>
  <c r="K24" i="51"/>
  <c r="D13" i="51"/>
  <c r="F13" i="51" s="1"/>
  <c r="G11" i="44"/>
  <c r="C6" i="45"/>
  <c r="J43" i="44"/>
  <c r="B38" i="45"/>
  <c r="I11" i="44"/>
  <c r="G44" i="44" l="1"/>
  <c r="I44" i="44" s="1"/>
  <c r="H44" i="44"/>
  <c r="J44" i="44" s="1"/>
  <c r="E43" i="45"/>
  <c r="C43" i="45"/>
  <c r="D43" i="45"/>
  <c r="H39" i="45"/>
  <c r="G41" i="45"/>
  <c r="G39" i="45"/>
  <c r="B43" i="45"/>
  <c r="C66" i="45"/>
  <c r="G64" i="45"/>
  <c r="G62" i="45"/>
  <c r="G60" i="45"/>
  <c r="G58" i="45"/>
  <c r="G56" i="45"/>
  <c r="G54" i="45"/>
  <c r="G52" i="45"/>
  <c r="G50" i="45"/>
  <c r="G48" i="45"/>
  <c r="G46" i="45"/>
  <c r="B66" i="45"/>
  <c r="H63" i="45"/>
  <c r="G42" i="45"/>
  <c r="G40" i="45"/>
  <c r="G65" i="45"/>
  <c r="G63" i="45"/>
  <c r="G61" i="45"/>
  <c r="G59" i="45"/>
  <c r="G57" i="45"/>
  <c r="G55" i="45"/>
  <c r="G53" i="45"/>
  <c r="G51" i="45"/>
  <c r="G49" i="45"/>
  <c r="G47" i="45"/>
  <c r="E66" i="45"/>
  <c r="H58" i="45"/>
  <c r="D66" i="45"/>
  <c r="H46" i="45"/>
  <c r="C38" i="45"/>
  <c r="E6" i="45"/>
  <c r="E38" i="45" s="1"/>
  <c r="H66" i="45" l="1"/>
  <c r="G66" i="45"/>
  <c r="G43" i="45"/>
  <c r="H43" i="45"/>
</calcChain>
</file>

<file path=xl/sharedStrings.xml><?xml version="1.0" encoding="utf-8"?>
<sst xmlns="http://schemas.openxmlformats.org/spreadsheetml/2006/main" count="2016" uniqueCount="732">
  <si>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</si>
  <si>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</si>
  <si>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</si>
  <si>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</si>
  <si>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</si>
  <si>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</si>
  <si>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</si>
  <si>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</si>
  <si>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</si>
  <si>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</si>
  <si>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</si>
  <si>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</si>
  <si>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</si>
  <si>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</si>
  <si>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</si>
  <si>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</si>
  <si>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</si>
  <si>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</si>
  <si>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</si>
  <si>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</si>
  <si>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</si>
  <si>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</si>
  <si>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</si>
  <si>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</si>
  <si>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</si>
  <si>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</si>
  <si>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</si>
  <si>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</si>
  <si>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</si>
  <si>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</si>
  <si>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</si>
  <si>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</si>
  <si>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</si>
  <si>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</si>
  <si>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</si>
  <si>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</si>
  <si>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</si>
  <si>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Caterham</t>
  </si>
  <si>
    <t>Chevrolet</t>
  </si>
  <si>
    <t>Chrysler</t>
  </si>
  <si>
    <t>Citroen</t>
  </si>
  <si>
    <t>Daf</t>
  </si>
  <si>
    <t>Dennis Eagle</t>
  </si>
  <si>
    <t>Ferrari</t>
  </si>
  <si>
    <t>Fiat</t>
  </si>
  <si>
    <t>Fiat Professional</t>
  </si>
  <si>
    <t>Ford</t>
  </si>
  <si>
    <t>Freightliner</t>
  </si>
  <si>
    <t>Fuso</t>
  </si>
  <si>
    <t>Genesis</t>
  </si>
  <si>
    <t>Great Wall</t>
  </si>
  <si>
    <t>Haval</t>
  </si>
  <si>
    <t>Hino</t>
  </si>
  <si>
    <t>Holden</t>
  </si>
  <si>
    <t>Honda</t>
  </si>
  <si>
    <t>Hyundai</t>
  </si>
  <si>
    <t>Hyundai Commercial Vehicles</t>
  </si>
  <si>
    <t>Infiniti</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</si>
  <si>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</si>
  <si>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</si>
  <si>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</si>
  <si>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</si>
  <si>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</si>
  <si>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</si>
  <si>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</si>
  <si>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</si>
  <si>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</si>
  <si>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</si>
  <si>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</si>
  <si>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</si>
  <si>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</si>
  <si>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</si>
  <si>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</si>
  <si>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</si>
  <si>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</si>
  <si>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</si>
  <si>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</si>
  <si>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</si>
  <si>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</si>
  <si>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</si>
  <si>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</si>
  <si>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</si>
  <si>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</si>
  <si>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Morgan</t>
  </si>
  <si>
    <t>Nissan</t>
  </si>
  <si>
    <t>Peugeot</t>
  </si>
  <si>
    <t>Porsche</t>
  </si>
  <si>
    <t>RAM</t>
  </si>
  <si>
    <t>Renault</t>
  </si>
  <si>
    <t>Rolls-Royce</t>
  </si>
  <si>
    <t>Scania</t>
  </si>
  <si>
    <t>Skoda</t>
  </si>
  <si>
    <t>SsangYong</t>
  </si>
  <si>
    <t>Subaru</t>
  </si>
  <si>
    <t>Suzuki</t>
  </si>
  <si>
    <t>Toyota</t>
  </si>
  <si>
    <t>UD Trucks</t>
  </si>
  <si>
    <t>Volkswagen</t>
  </si>
  <si>
    <t>Volvo Car</t>
  </si>
  <si>
    <t>Volvo Commercial</t>
  </si>
  <si>
    <t>Western Star</t>
  </si>
  <si>
    <t>VFACTS NSW REPORT</t>
  </si>
  <si>
    <t>DECEMBER 2020</t>
  </si>
  <si>
    <t>AUSTRALIAN CAPITAL TERRITORY</t>
  </si>
  <si>
    <t>NEW SOUTH WALES</t>
  </si>
  <si>
    <t>NORTHERN TERRITORY</t>
  </si>
  <si>
    <t>QUEENSLAND</t>
  </si>
  <si>
    <t>SOUTH AUSTRALIA</t>
  </si>
  <si>
    <t>TASMANIA</t>
  </si>
  <si>
    <t>VICTORIA</t>
  </si>
  <si>
    <t>WESTERN AUSTRALIA</t>
  </si>
  <si>
    <r>
      <t xml:space="preserve">Copyright © 2021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Wednesday, 6 January 2021</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</si>
  <si>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NSW</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</si>
  <si>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</si>
  <si>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</si>
  <si>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</si>
  <si>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</si>
  <si>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</si>
  <si>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</si>
  <si>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</si>
  <si>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</si>
  <si>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</si>
  <si>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</si>
  <si>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</si>
  <si>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</si>
  <si>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</si>
  <si>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</si>
  <si>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</si>
  <si>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</si>
  <si>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</si>
  <si>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</si>
  <si>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</si>
  <si>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</si>
  <si>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</si>
  <si>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</si>
  <si>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</si>
  <si>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</si>
  <si>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</si>
  <si>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</si>
  <si>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</si>
  <si>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</si>
  <si>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</si>
  <si>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</si>
  <si>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</si>
  <si>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</si>
  <si>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</si>
  <si>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</si>
  <si>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</si>
  <si>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</si>
  <si>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</si>
  <si>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</si>
  <si>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</si>
  <si>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</si>
  <si>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</si>
  <si>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</si>
  <si>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</si>
  <si>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</si>
  <si>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</si>
  <si>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</si>
  <si>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</si>
  <si>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</si>
  <si>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</si>
  <si>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</si>
  <si>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</si>
  <si>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</si>
  <si>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</si>
  <si>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</si>
  <si>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</si>
  <si>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</si>
  <si>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</si>
  <si>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</si>
  <si>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</si>
  <si>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</si>
  <si>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</si>
  <si>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</si>
  <si>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</si>
  <si>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</si>
  <si>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</si>
  <si>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</si>
  <si>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</si>
  <si>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</si>
  <si>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</si>
  <si>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</si>
  <si>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</si>
  <si>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</si>
  <si>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</si>
  <si>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</si>
  <si>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</si>
  <si>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</si>
  <si>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</si>
  <si>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</si>
  <si>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</si>
  <si>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</si>
  <si>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</si>
  <si>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</si>
  <si>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</si>
  <si>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</si>
  <si>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</si>
  <si>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</si>
  <si>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</si>
  <si>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</si>
  <si>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</si>
  <si>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</si>
  <si>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Holden Barina</t>
  </si>
  <si>
    <t>Honda City</t>
  </si>
  <si>
    <t>Honda Jazz</t>
  </si>
  <si>
    <t>Hyundai Accent</t>
  </si>
  <si>
    <t>Kia Rio</t>
  </si>
  <si>
    <t>Mazda2</t>
  </si>
  <si>
    <t>MG MG3</t>
  </si>
  <si>
    <t>Renault Clio</t>
  </si>
  <si>
    <t>Skoda Fabia</t>
  </si>
  <si>
    <t>Suzuki Baleno</t>
  </si>
  <si>
    <t>Suzuki Swift</t>
  </si>
  <si>
    <t>Toyota Prius C</t>
  </si>
  <si>
    <t>Toyota Yaris</t>
  </si>
  <si>
    <t>Volkswagen Polo</t>
  </si>
  <si>
    <t>Audi A1</t>
  </si>
  <si>
    <t>Citroen C3</t>
  </si>
  <si>
    <t>MINI Hatch</t>
  </si>
  <si>
    <t>Peugeot 208</t>
  </si>
  <si>
    <t>Renault Zoe</t>
  </si>
  <si>
    <t>Alfa Romeo Giulietta</t>
  </si>
  <si>
    <t>Ford Focus</t>
  </si>
  <si>
    <t>Holden Astra</t>
  </si>
  <si>
    <t>Honda Civic</t>
  </si>
  <si>
    <t>Hyundai Elantra</t>
  </si>
  <si>
    <t>Hyundai i30</t>
  </si>
  <si>
    <t>Hyundai Ioniq</t>
  </si>
  <si>
    <t>Kia Cerato</t>
  </si>
  <si>
    <t>Kia Soul</t>
  </si>
  <si>
    <t>Mazda3</t>
  </si>
  <si>
    <t>MG MG6 Plus</t>
  </si>
  <si>
    <t>Mitsubishi Lancer</t>
  </si>
  <si>
    <t>Peugeot 308</t>
  </si>
  <si>
    <t>Renault Megane</t>
  </si>
  <si>
    <t>Skoda Rapid</t>
  </si>
  <si>
    <t>Skoda Scala</t>
  </si>
  <si>
    <t>Subaru Impreza</t>
  </si>
  <si>
    <t>Subaru WRX</t>
  </si>
  <si>
    <t>Toyota Corolla</t>
  </si>
  <si>
    <t>Toyota Prius</t>
  </si>
  <si>
    <t>Toyota Prius V</t>
  </si>
  <si>
    <t>Volkswagen Golf</t>
  </si>
  <si>
    <t>Volkswagen Jetta</t>
  </si>
  <si>
    <t>Audi A3</t>
  </si>
  <si>
    <t>BMW 1 Series</t>
  </si>
  <si>
    <t>BMW 2 Series</t>
  </si>
  <si>
    <t>BMW 2 Series Gran Coupe</t>
  </si>
  <si>
    <t>BMW i3</t>
  </si>
  <si>
    <t>Lexus CT200H</t>
  </si>
  <si>
    <t>Mercedes-Benz A-Class</t>
  </si>
  <si>
    <t>Mercedes-Benz B-Class</t>
  </si>
  <si>
    <t>MINI Clubman</t>
  </si>
  <si>
    <t>Nissan Leaf</t>
  </si>
  <si>
    <t>Ford Mondeo</t>
  </si>
  <si>
    <t>Honda Accord</t>
  </si>
  <si>
    <t>Hyundai i40</t>
  </si>
  <si>
    <t>Hyundai Sonata</t>
  </si>
  <si>
    <t>Kia Optima</t>
  </si>
  <si>
    <t>Mazda6</t>
  </si>
  <si>
    <t>Peugeot 508</t>
  </si>
  <si>
    <t>Skoda Octavia</t>
  </si>
  <si>
    <t>Subaru Levorg</t>
  </si>
  <si>
    <t>Subaru Liberty</t>
  </si>
  <si>
    <t>Toyota Camry</t>
  </si>
  <si>
    <t>Volkswagen Passat</t>
  </si>
  <si>
    <t>Alfa Romeo Giulia</t>
  </si>
  <si>
    <t>Audi A4</t>
  </si>
  <si>
    <t>Audi A5 Sportback</t>
  </si>
  <si>
    <t>BMW 3 Series</t>
  </si>
  <si>
    <t>BMW 3 Series Gran Turismo</t>
  </si>
  <si>
    <t>BMW 4 Series Gran Coupe</t>
  </si>
  <si>
    <t>Genesis G70</t>
  </si>
  <si>
    <t>Infiniti Q50</t>
  </si>
  <si>
    <t>Jaguar XE</t>
  </si>
  <si>
    <t>Lexus ES</t>
  </si>
  <si>
    <t>Lexus IS</t>
  </si>
  <si>
    <t>Mercedes-Benz C-Class</t>
  </si>
  <si>
    <t>Mercedes-Benz CLA-Class</t>
  </si>
  <si>
    <t>Volkswagen Arteon</t>
  </si>
  <si>
    <t>Volvo S60</t>
  </si>
  <si>
    <t>Volvo V60</t>
  </si>
  <si>
    <t>Holden Commodore</t>
  </si>
  <si>
    <t>Kia Stinger</t>
  </si>
  <si>
    <t>Skoda Superb</t>
  </si>
  <si>
    <t>Audi A6</t>
  </si>
  <si>
    <t>Audi A7</t>
  </si>
  <si>
    <t>BMW 5 Series</t>
  </si>
  <si>
    <t>Genesis G80/RG3</t>
  </si>
  <si>
    <t>Jaguar XF</t>
  </si>
  <si>
    <t>Lexus GS</t>
  </si>
  <si>
    <t>Maserati Ghibli</t>
  </si>
  <si>
    <t>Mercedes-Benz CLS-Class</t>
  </si>
  <si>
    <t>Mercedes-Benz E-Class</t>
  </si>
  <si>
    <t>Volvo V90 CC</t>
  </si>
  <si>
    <t>Chrysler 300</t>
  </si>
  <si>
    <t>Audi A8</t>
  </si>
  <si>
    <t>Bentley Sedan</t>
  </si>
  <si>
    <t>BMW 6 Series GT</t>
  </si>
  <si>
    <t>BMW 7 Series</t>
  </si>
  <si>
    <t>BMW 8 Series Gran Coupe</t>
  </si>
  <si>
    <t>Jaguar XJ Series</t>
  </si>
  <si>
    <t>Lexus LS</t>
  </si>
  <si>
    <t>Maserati Quattroporte</t>
  </si>
  <si>
    <t>Mercedes-AMG GT 4D</t>
  </si>
  <si>
    <t>Mercedes-Benz S-Class</t>
  </si>
  <si>
    <t>Porsche Panamera</t>
  </si>
  <si>
    <t>Rolls-Royce Sedan</t>
  </si>
  <si>
    <t>Honda Odyssey</t>
  </si>
  <si>
    <t>Hyundai iMAX</t>
  </si>
  <si>
    <t>Kia Carnival</t>
  </si>
  <si>
    <t>Kia Rondo</t>
  </si>
  <si>
    <t>LDV G10 Wagon</t>
  </si>
  <si>
    <t>Toyota Tarago</t>
  </si>
  <si>
    <t>Volkswagen Caddy</t>
  </si>
  <si>
    <t>Volkswagen Caravelle</t>
  </si>
  <si>
    <t>Volkswagen Multivan</t>
  </si>
  <si>
    <t>Mercedes-Benz Marco Polo</t>
  </si>
  <si>
    <t>Mercedes-Benz Valente</t>
  </si>
  <si>
    <t>Mercedes-Benz V-Class</t>
  </si>
  <si>
    <t>Toyota Granvia</t>
  </si>
  <si>
    <t>Volkswagen California</t>
  </si>
  <si>
    <t>Abarth 124 Spider</t>
  </si>
  <si>
    <t>Audi A3 Convertible</t>
  </si>
  <si>
    <t>BMW 2 Series Coupe/Conv</t>
  </si>
  <si>
    <t>Ford Mustang</t>
  </si>
  <si>
    <t>Hyundai Veloster</t>
  </si>
  <si>
    <t>Mazda MX5</t>
  </si>
  <si>
    <t>MINI Cabrio</t>
  </si>
  <si>
    <t>Nissan 370Z</t>
  </si>
  <si>
    <t>Subaru BRZ</t>
  </si>
  <si>
    <t>Toyota 86</t>
  </si>
  <si>
    <t>Alfa Romeo 4C</t>
  </si>
  <si>
    <t>Alpine A110</t>
  </si>
  <si>
    <t>Audi A5</t>
  </si>
  <si>
    <t>Audi TT</t>
  </si>
  <si>
    <t>BMW 4 Series Coupe/Conv</t>
  </si>
  <si>
    <t>BMW Z4</t>
  </si>
  <si>
    <t>Infiniti Q60</t>
  </si>
  <si>
    <t>Jaguar F-Type</t>
  </si>
  <si>
    <t>Lexus LC</t>
  </si>
  <si>
    <t>Lexus RC</t>
  </si>
  <si>
    <t>Lotus Elise</t>
  </si>
  <si>
    <t>Lotus Evora</t>
  </si>
  <si>
    <t>Lotus Exige</t>
  </si>
  <si>
    <t>Mercedes-Benz C-Class Cpe/Conv</t>
  </si>
  <si>
    <t>Mercedes-Benz E-Class Cpe/Conv</t>
  </si>
  <si>
    <t>Mercedes-Benz SLC-Class</t>
  </si>
  <si>
    <t>Morgan Classics</t>
  </si>
  <si>
    <t>Porsche Boxster</t>
  </si>
  <si>
    <t>Porsche Cayman</t>
  </si>
  <si>
    <t>Toyota Supra</t>
  </si>
  <si>
    <t>Aston Martin Coupe/Conv</t>
  </si>
  <si>
    <t>Audi R8</t>
  </si>
  <si>
    <t>Bentley Coupe/Conv</t>
  </si>
  <si>
    <t>BMW 6 Series</t>
  </si>
  <si>
    <t>BMW 8 Series</t>
  </si>
  <si>
    <t>BMW i8</t>
  </si>
  <si>
    <t>Ferrari Coupe/Conv</t>
  </si>
  <si>
    <t>Lamborghini Coupe/Conv</t>
  </si>
  <si>
    <t>Maserati Coupe/Conv</t>
  </si>
  <si>
    <t>McLaren Coupe/Conv</t>
  </si>
  <si>
    <t>Mercedes-AMG GT Cpe/Conv</t>
  </si>
  <si>
    <t>Mercedes-Benz S-Class Cpe/Conv</t>
  </si>
  <si>
    <t>Mercedes-Benz SL-Class</t>
  </si>
  <si>
    <t>Morgan Aero</t>
  </si>
  <si>
    <t>Nissan GT-R</t>
  </si>
  <si>
    <t>Porsche 911</t>
  </si>
  <si>
    <t>Rolls-Royce Coupe/Conv</t>
  </si>
  <si>
    <t>Citroen C3 Aircross</t>
  </si>
  <si>
    <t>Citroen C4 Cactus</t>
  </si>
  <si>
    <t>Ford EcoSport</t>
  </si>
  <si>
    <t>Ford Puma</t>
  </si>
  <si>
    <t>Holden Trax</t>
  </si>
  <si>
    <t>Hyundai Venue</t>
  </si>
  <si>
    <t>Mazda CX-3</t>
  </si>
  <si>
    <t>Nissan Juke</t>
  </si>
  <si>
    <t>Renault Captur</t>
  </si>
  <si>
    <t>SsangYong Tivoli</t>
  </si>
  <si>
    <t>Suzuki Ignis</t>
  </si>
  <si>
    <t>Suzuki Jimny</t>
  </si>
  <si>
    <t>Toyota Yaris Cross</t>
  </si>
  <si>
    <t>Volkswagen T-Cross</t>
  </si>
  <si>
    <t>Fiat 500X</t>
  </si>
  <si>
    <t>Haval H2</t>
  </si>
  <si>
    <t>Honda HR-V</t>
  </si>
  <si>
    <t>Hyundai Kona</t>
  </si>
  <si>
    <t>Jeep Compass</t>
  </si>
  <si>
    <t>Jeep Renegade</t>
  </si>
  <si>
    <t>Kia Seltos</t>
  </si>
  <si>
    <t>Mazda CX-30</t>
  </si>
  <si>
    <t>MG ZS</t>
  </si>
  <si>
    <t>Mitsubishi ASX</t>
  </si>
  <si>
    <t>Mitsubishi Eclipse Cross</t>
  </si>
  <si>
    <t>Nissan Qashqai</t>
  </si>
  <si>
    <t>Peugeot 2008</t>
  </si>
  <si>
    <t>Renault Kadjar</t>
  </si>
  <si>
    <t>Skoda Kamiq</t>
  </si>
  <si>
    <t>SsangYong Tivoli XLV</t>
  </si>
  <si>
    <t>Subaru XV</t>
  </si>
  <si>
    <t>Suzuki S-Cross</t>
  </si>
  <si>
    <t>Suzuki Vitara</t>
  </si>
  <si>
    <t>Toyota C-HR</t>
  </si>
  <si>
    <t>Volkswagen T-Roc</t>
  </si>
  <si>
    <t>Audi Q2</t>
  </si>
  <si>
    <t>Audi Q3</t>
  </si>
  <si>
    <t>BMW X1</t>
  </si>
  <si>
    <t>BMW X2</t>
  </si>
  <si>
    <t>Infiniti Q30/QX30</t>
  </si>
  <si>
    <t>Jaguar E-Pace</t>
  </si>
  <si>
    <t>Lexus UX</t>
  </si>
  <si>
    <t>Mercedes-Benz GLA-Class</t>
  </si>
  <si>
    <t>MINI Countryman</t>
  </si>
  <si>
    <t>Volvo XC40</t>
  </si>
  <si>
    <t>Citroen C5 Aircross</t>
  </si>
  <si>
    <t>Ford Escape</t>
  </si>
  <si>
    <t>Haval H6</t>
  </si>
  <si>
    <t>Holden Equinox</t>
  </si>
  <si>
    <t>Honda CR-V</t>
  </si>
  <si>
    <t>Hyundai Tucson</t>
  </si>
  <si>
    <t>Jeep Cherokee</t>
  </si>
  <si>
    <t>Kia Sportage</t>
  </si>
  <si>
    <t>Mazda CX-5</t>
  </si>
  <si>
    <t>MG GS</t>
  </si>
  <si>
    <t>MG HS</t>
  </si>
  <si>
    <t>Mitsubishi Outlander</t>
  </si>
  <si>
    <t>Nissan X-Trail</t>
  </si>
  <si>
    <t>Peugeot 3008</t>
  </si>
  <si>
    <t>Peugeot 5008</t>
  </si>
  <si>
    <t>Renault Koleos</t>
  </si>
  <si>
    <t>Skoda Karoq</t>
  </si>
  <si>
    <t>SsangYong Korando</t>
  </si>
  <si>
    <t>Subaru Forester</t>
  </si>
  <si>
    <t>Suzuki Grand Vitara</t>
  </si>
  <si>
    <t>Toyota RAV4</t>
  </si>
  <si>
    <t>Volkswagen Golf Alltrack</t>
  </si>
  <si>
    <t>Volkswagen Tiguan</t>
  </si>
  <si>
    <t>Alfa Romeo Stelvio</t>
  </si>
  <si>
    <t>Audi Q5</t>
  </si>
  <si>
    <t>BMW X3</t>
  </si>
  <si>
    <t>BMW X4</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</si>
  <si>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</si>
  <si>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</si>
  <si>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</si>
  <si>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</si>
  <si>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</si>
  <si>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</si>
  <si>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</si>
  <si>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</si>
  <si>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</si>
  <si>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</si>
  <si>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</si>
  <si>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Haval H9</t>
  </si>
  <si>
    <t>Holden Acadia</t>
  </si>
  <si>
    <t>Holden Captiva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</si>
  <si>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</si>
  <si>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</si>
  <si>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</si>
  <si>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</si>
  <si>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</si>
  <si>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</si>
  <si>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</si>
  <si>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</si>
  <si>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</si>
  <si>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</si>
  <si>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</si>
  <si>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</si>
  <si>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</si>
  <si>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</si>
  <si>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</si>
  <si>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</si>
  <si>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</si>
  <si>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</si>
  <si>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</si>
  <si>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</si>
  <si>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</si>
  <si>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</si>
  <si>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</si>
  <si>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X5</t>
  </si>
  <si>
    <t>BMW X6</t>
  </si>
  <si>
    <t>Genesis GV80</t>
  </si>
  <si>
    <t>Infiniti QX70</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</si>
  <si>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</si>
  <si>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</si>
  <si>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</si>
  <si>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</si>
  <si>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</si>
  <si>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</si>
  <si>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</si>
  <si>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</si>
  <si>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</si>
  <si>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</si>
  <si>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</si>
  <si>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</si>
  <si>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</si>
  <si>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</si>
  <si>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</si>
  <si>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</si>
  <si>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</si>
  <si>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</si>
  <si>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</si>
  <si>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Infiniti QX80</t>
  </si>
  <si>
    <t>Lamborghini Urus</t>
  </si>
  <si>
    <t>Land Rover Discovery</t>
  </si>
  <si>
    <t>Land Rover Range Rover</t>
  </si>
  <si>
    <t>Lexus LX</t>
  </si>
  <si>
    <t>Mercedes-Benz G-Class</t>
  </si>
  <si>
    <t>Mercedes-Benz GLS-Class</t>
  </si>
  <si>
    <t>Mercedes-Benz G-Wagon</t>
  </si>
  <si>
    <t>Rolls-Royce Cullinan</t>
  </si>
  <si>
    <t>Iveco Daily Minibus &lt; 20 Seats</t>
  </si>
  <si>
    <t>Mercedes-Benz Sprinter Bus</t>
  </si>
  <si>
    <t>Renault Master Bus</t>
  </si>
  <si>
    <t>Toyota Hiace Bus</t>
  </si>
  <si>
    <t>Volkswagen Crafter Bus</t>
  </si>
  <si>
    <t>Toyota Coaster</t>
  </si>
  <si>
    <t>Citroen Berlingo</t>
  </si>
  <si>
    <t>Fiat Doblo</t>
  </si>
  <si>
    <t>Peugeot Partner</t>
  </si>
  <si>
    <t>Renault Kangoo</t>
  </si>
  <si>
    <t>Volkswagen Caddy Van</t>
  </si>
  <si>
    <t>Ford Transit Custom</t>
  </si>
  <si>
    <t>Hyundai iLOAD</t>
  </si>
  <si>
    <t>LDV G10</t>
  </si>
  <si>
    <t>LDV V80</t>
  </si>
  <si>
    <t>Mercedes-Benz Vito</t>
  </si>
  <si>
    <t>Mitsubishi Express</t>
  </si>
  <si>
    <t>Peugeot Expert</t>
  </si>
  <si>
    <t>Renault Trafic</t>
  </si>
  <si>
    <t>Toyota Hiace Van</t>
  </si>
  <si>
    <t>Volkswagen Transporter</t>
  </si>
  <si>
    <t>Ford Ranger 4X2</t>
  </si>
  <si>
    <t>Great Wall Steed 4X2</t>
  </si>
  <si>
    <t>Holden Colorado 4X2</t>
  </si>
  <si>
    <t>Holden Utility 4X2</t>
  </si>
  <si>
    <t>Isuzu Ute D-Max 4X2</t>
  </si>
  <si>
    <t>Mazda BT-50 4X2</t>
  </si>
  <si>
    <t>Mercedes-Benz X-Class 4X2</t>
  </si>
  <si>
    <t>Mitsubishi Triton 4X2</t>
  </si>
  <si>
    <t>Nissan Navara 4X2</t>
  </si>
  <si>
    <t>Toyota Hilux 4X2</t>
  </si>
  <si>
    <t>Volkswagen Amarok 4X2</t>
  </si>
  <si>
    <t>Chevrolet Silverado</t>
  </si>
  <si>
    <t>Ford Ranger 4X4</t>
  </si>
  <si>
    <t>Great Wall GWM Ute</t>
  </si>
  <si>
    <t>Great Wall Steed 4X4</t>
  </si>
  <si>
    <t>Holden Colorado 4X4</t>
  </si>
  <si>
    <t>Isuzu Ute D-Max 4X4</t>
  </si>
  <si>
    <t>Jeep Gladiator</t>
  </si>
  <si>
    <t>LDV T60 4X4</t>
  </si>
  <si>
    <t>Mazda BT-50 4X4</t>
  </si>
  <si>
    <t>Mercedes-Benz G-Wagon CC</t>
  </si>
  <si>
    <t>Mercedes-Benz X-Class 4X4</t>
  </si>
  <si>
    <t>Mitsubishi Triton 4X4</t>
  </si>
  <si>
    <t>Nissan Navara 4X4</t>
  </si>
  <si>
    <t>RAM 1500 Express</t>
  </si>
  <si>
    <t>RAM 1500 Laramie</t>
  </si>
  <si>
    <t>RAM 1500 Limited</t>
  </si>
  <si>
    <t>RAM 1500 Warlock</t>
  </si>
  <si>
    <t>RAM 2500/3500 Laramie</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</si>
  <si>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</si>
  <si>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</si>
  <si>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</si>
  <si>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</si>
  <si>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</si>
  <si>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</si>
  <si>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</si>
  <si>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</si>
  <si>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</si>
  <si>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</si>
  <si>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</si>
  <si>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</si>
  <si>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</si>
  <si>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LDV Deliver 9</t>
  </si>
  <si>
    <t>Mercedes-Benz Sprinter</t>
  </si>
  <si>
    <t>Peugeot Boxer</t>
  </si>
  <si>
    <t>Renault Master</t>
  </si>
  <si>
    <t>Volkswagen Crafter</t>
  </si>
  <si>
    <t>DAF (MD)</t>
  </si>
  <si>
    <t>Fuso Fighter (MD)</t>
  </si>
  <si>
    <t>Hino (MD)</t>
  </si>
  <si>
    <t>Hyundai EX9</t>
  </si>
  <si>
    <t>Isuzu N-Series (MD)</t>
  </si>
  <si>
    <t>Iveco (MD)</t>
  </si>
  <si>
    <t>MAN (MD)</t>
  </si>
  <si>
    <t>Mercedes (MD)</t>
  </si>
  <si>
    <t>UD Trucks (MD)</t>
  </si>
  <si>
    <t>Volvo Truck (MD)</t>
  </si>
  <si>
    <t>Western Star (MD)</t>
  </si>
  <si>
    <t>DAF (HD)</t>
  </si>
  <si>
    <t>Dennis Eagle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</si>
  <si>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</si>
  <si>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</si>
  <si>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</si>
  <si>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</si>
  <si>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</si>
  <si>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</si>
  <si>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</si>
  <si>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</si>
  <si>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</si>
  <si>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</si>
  <si>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</si>
  <si>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</si>
  <si>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</si>
  <si>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</si>
  <si>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</si>
  <si>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</si>
  <si>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</si>
  <si>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</si>
  <si>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</si>
  <si>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</si>
  <si>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</si>
  <si>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</si>
  <si>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</si>
  <si>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</si>
  <si>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</si>
  <si>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</si>
  <si>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</si>
  <si>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</si>
  <si>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</si>
  <si>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</si>
  <si>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</si>
  <si>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</si>
  <si>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</si>
  <si>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</si>
  <si>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</si>
  <si>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</si>
  <si>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</si>
  <si>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</si>
  <si>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</si>
  <si>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</si>
  <si>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</si>
  <si>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</si>
  <si>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</si>
  <si>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</si>
  <si>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</si>
  <si>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</si>
  <si>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</si>
  <si>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</si>
  <si>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</si>
  <si>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</si>
  <si>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</si>
  <si>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</si>
  <si>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</si>
  <si>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</si>
  <si>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</si>
  <si>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</si>
  <si>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</si>
  <si>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</si>
  <si>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</si>
  <si>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</si>
  <si>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</si>
  <si>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</si>
  <si>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</si>
  <si>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</si>
  <si>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</si>
  <si>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</si>
  <si>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</si>
  <si>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</si>
  <si>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</si>
  <si>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</si>
  <si>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</si>
  <si>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</si>
  <si>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</si>
  <si>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</si>
  <si>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</si>
  <si>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</si>
  <si>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Caterham Total</t>
  </si>
  <si>
    <t>Chevrolet Total</t>
  </si>
  <si>
    <t>Chrysler Total</t>
  </si>
  <si>
    <t>Citroen Total</t>
  </si>
  <si>
    <t>Daf Total</t>
  </si>
  <si>
    <t>Dennis Eagle Total</t>
  </si>
  <si>
    <t>Ferrari Total</t>
  </si>
  <si>
    <t>Fiat Total</t>
  </si>
  <si>
    <t>Fiat Professional Total</t>
  </si>
  <si>
    <t>Ford Total</t>
  </si>
  <si>
    <t>Freightliner Total</t>
  </si>
  <si>
    <t>Fuso Total</t>
  </si>
  <si>
    <t>Genesis Total</t>
  </si>
  <si>
    <t>Great Wall Total</t>
  </si>
  <si>
    <t>Haval Total</t>
  </si>
  <si>
    <t>Hino Total</t>
  </si>
  <si>
    <t>Holden Total</t>
  </si>
  <si>
    <t>Honda Total</t>
  </si>
  <si>
    <t>Hyundai Total</t>
  </si>
  <si>
    <t>Hyundai Commercial Vehicles Total</t>
  </si>
  <si>
    <t>Infiniti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</si>
  <si>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</si>
  <si>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</si>
  <si>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</si>
  <si>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</si>
  <si>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</si>
  <si>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</si>
  <si>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</si>
  <si>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</si>
  <si>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</si>
  <si>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</si>
  <si>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</si>
  <si>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</si>
  <si>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</si>
  <si>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</si>
  <si>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</si>
  <si>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</si>
  <si>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</si>
  <si>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</si>
  <si>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</si>
  <si>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</si>
  <si>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</si>
  <si>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</si>
  <si>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</si>
  <si>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</si>
  <si>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</si>
  <si>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Morgan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</si>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</sst>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101</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102</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2020</v>
      </c>
      <c r="D13" s="131">
        <f>C13-1</f>
        <v>2019</v>
      </c>
      <c r="E13" s="130">
        <f>C13</f>
        <v>2020</v>
      </c>
      <c r="F13" s="131">
        <f>D13</f>
        <v>2019</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103</v>
      </c>
      <c r="C15" s="109">
        <v>1528</v>
      </c>
      <c r="D15" s="110">
        <v>1125</v>
      </c>
      <c r="E15" s="109">
        <v>19693</v>
      </c>
      <c r="F15" s="110">
        <v>16061</v>
      </c>
      <c r="G15" s="111"/>
      <c r="H15" s="109">
        <f t="shared" ref="H15:H22" si="0">C15-D15</f>
        <v>403</v>
      </c>
      <c r="I15" s="110">
        <f t="shared" ref="I15:I22" si="1">E15-F15</f>
        <v>3632</v>
      </c>
      <c r="J15" s="112">
        <f t="shared" ref="J15:J22" si="2">IF(D15=0, "-", IF(H15/D15&lt;10, H15/D15, "&gt;999%"))</f>
        <v>0.35822222222222222</v>
      </c>
      <c r="K15" s="113">
        <f t="shared" ref="K15:K22" si="3">IF(F15=0, "-", IF(I15/F15&lt;10, I15/F15, "&gt;999%"))</f>
        <v>0.22613784944897578</v>
      </c>
      <c r="L15" s="99"/>
    </row>
    <row r="16" spans="1:12" ht="15" x14ac:dyDescent="0.2">
      <c r="A16" s="99"/>
      <c r="B16" s="108" t="s">
        <v>104</v>
      </c>
      <c r="C16" s="109">
        <v>29335</v>
      </c>
      <c r="D16" s="110">
        <v>26863</v>
      </c>
      <c r="E16" s="109">
        <v>302117</v>
      </c>
      <c r="F16" s="110">
        <v>339818</v>
      </c>
      <c r="G16" s="111"/>
      <c r="H16" s="109">
        <f t="shared" si="0"/>
        <v>2472</v>
      </c>
      <c r="I16" s="110">
        <f t="shared" si="1"/>
        <v>-37701</v>
      </c>
      <c r="J16" s="112">
        <f t="shared" si="2"/>
        <v>9.2022484458176679E-2</v>
      </c>
      <c r="K16" s="113">
        <f t="shared" si="3"/>
        <v>-0.11094468215338799</v>
      </c>
      <c r="L16" s="99"/>
    </row>
    <row r="17" spans="1:12" ht="15" x14ac:dyDescent="0.2">
      <c r="A17" s="99"/>
      <c r="B17" s="108" t="s">
        <v>105</v>
      </c>
      <c r="C17" s="109">
        <v>796</v>
      </c>
      <c r="D17" s="110">
        <v>577</v>
      </c>
      <c r="E17" s="109">
        <v>7731</v>
      </c>
      <c r="F17" s="110">
        <v>8609</v>
      </c>
      <c r="G17" s="111"/>
      <c r="H17" s="109">
        <f t="shared" si="0"/>
        <v>219</v>
      </c>
      <c r="I17" s="110">
        <f t="shared" si="1"/>
        <v>-878</v>
      </c>
      <c r="J17" s="112">
        <f t="shared" si="2"/>
        <v>0.37954939341421146</v>
      </c>
      <c r="K17" s="113">
        <f t="shared" si="3"/>
        <v>-0.10198629341386921</v>
      </c>
      <c r="L17" s="99"/>
    </row>
    <row r="18" spans="1:12" ht="15" x14ac:dyDescent="0.2">
      <c r="A18" s="99"/>
      <c r="B18" s="108" t="s">
        <v>106</v>
      </c>
      <c r="C18" s="109">
        <v>20342</v>
      </c>
      <c r="D18" s="110">
        <v>17066</v>
      </c>
      <c r="E18" s="109">
        <v>195769</v>
      </c>
      <c r="F18" s="110">
        <v>214788</v>
      </c>
      <c r="G18" s="111"/>
      <c r="H18" s="109">
        <f t="shared" si="0"/>
        <v>3276</v>
      </c>
      <c r="I18" s="110">
        <f t="shared" si="1"/>
        <v>-19019</v>
      </c>
      <c r="J18" s="112">
        <f t="shared" si="2"/>
        <v>0.19196062346185397</v>
      </c>
      <c r="K18" s="113">
        <f t="shared" si="3"/>
        <v>-8.8547777343240777E-2</v>
      </c>
      <c r="L18" s="99"/>
    </row>
    <row r="19" spans="1:12" ht="15" x14ac:dyDescent="0.2">
      <c r="A19" s="99"/>
      <c r="B19" s="108" t="s">
        <v>107</v>
      </c>
      <c r="C19" s="109">
        <v>6204</v>
      </c>
      <c r="D19" s="110">
        <v>5317</v>
      </c>
      <c r="E19" s="109">
        <v>60084</v>
      </c>
      <c r="F19" s="110">
        <v>67212</v>
      </c>
      <c r="G19" s="111"/>
      <c r="H19" s="109">
        <f t="shared" si="0"/>
        <v>887</v>
      </c>
      <c r="I19" s="110">
        <f t="shared" si="1"/>
        <v>-7128</v>
      </c>
      <c r="J19" s="112">
        <f t="shared" si="2"/>
        <v>0.16682339665224752</v>
      </c>
      <c r="K19" s="113">
        <f t="shared" si="3"/>
        <v>-0.10605249062667381</v>
      </c>
      <c r="L19" s="99"/>
    </row>
    <row r="20" spans="1:12" ht="15" x14ac:dyDescent="0.2">
      <c r="A20" s="99"/>
      <c r="B20" s="108" t="s">
        <v>108</v>
      </c>
      <c r="C20" s="109">
        <v>1979</v>
      </c>
      <c r="D20" s="110">
        <v>1839</v>
      </c>
      <c r="E20" s="109">
        <v>15673</v>
      </c>
      <c r="F20" s="110">
        <v>20096</v>
      </c>
      <c r="G20" s="111"/>
      <c r="H20" s="109">
        <f t="shared" si="0"/>
        <v>140</v>
      </c>
      <c r="I20" s="110">
        <f t="shared" si="1"/>
        <v>-4423</v>
      </c>
      <c r="J20" s="112">
        <f t="shared" si="2"/>
        <v>7.6128330614464376E-2</v>
      </c>
      <c r="K20" s="113">
        <f t="shared" si="3"/>
        <v>-0.22009355095541402</v>
      </c>
      <c r="L20" s="99"/>
    </row>
    <row r="21" spans="1:12" ht="15" x14ac:dyDescent="0.2">
      <c r="A21" s="99"/>
      <c r="B21" s="108" t="s">
        <v>109</v>
      </c>
      <c r="C21" s="109">
        <v>26370</v>
      </c>
      <c r="D21" s="110">
        <v>24255</v>
      </c>
      <c r="E21" s="109">
        <v>226467</v>
      </c>
      <c r="F21" s="110">
        <v>304382</v>
      </c>
      <c r="G21" s="111"/>
      <c r="H21" s="109">
        <f t="shared" si="0"/>
        <v>2115</v>
      </c>
      <c r="I21" s="110">
        <f t="shared" si="1"/>
        <v>-77915</v>
      </c>
      <c r="J21" s="112">
        <f t="shared" si="2"/>
        <v>8.7198515769944335E-2</v>
      </c>
      <c r="K21" s="113">
        <f t="shared" si="3"/>
        <v>-0.25597768593412223</v>
      </c>
      <c r="L21" s="99"/>
    </row>
    <row r="22" spans="1:12" ht="15" x14ac:dyDescent="0.2">
      <c r="A22" s="99"/>
      <c r="B22" s="108" t="s">
        <v>110</v>
      </c>
      <c r="C22" s="109">
        <v>9098</v>
      </c>
      <c r="D22" s="110">
        <v>7197</v>
      </c>
      <c r="E22" s="109">
        <v>89434</v>
      </c>
      <c r="F22" s="110">
        <v>91901</v>
      </c>
      <c r="G22" s="111"/>
      <c r="H22" s="109">
        <f t="shared" si="0"/>
        <v>1901</v>
      </c>
      <c r="I22" s="110">
        <f t="shared" si="1"/>
        <v>-2467</v>
      </c>
      <c r="J22" s="112">
        <f t="shared" si="2"/>
        <v>0.26413783520911494</v>
      </c>
      <c r="K22" s="113">
        <f t="shared" si="3"/>
        <v>-2.6844103981458308E-2</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95652</v>
      </c>
      <c r="D24" s="121">
        <f>SUM(D15:D23)</f>
        <v>84239</v>
      </c>
      <c r="E24" s="120">
        <f>SUM(E15:E23)</f>
        <v>916968</v>
      </c>
      <c r="F24" s="121">
        <f>SUM(F15:F23)</f>
        <v>1062867</v>
      </c>
      <c r="G24" s="122"/>
      <c r="H24" s="120">
        <f>SUM(H15:H23)</f>
        <v>11413</v>
      </c>
      <c r="I24" s="121">
        <f>SUM(I15:I23)</f>
        <v>-145899</v>
      </c>
      <c r="J24" s="123">
        <f>IF(D24=0, 0, H24/D24)</f>
        <v>0.13548356461971295</v>
      </c>
      <c r="K24" s="124">
        <f>IF(F24=0, 0, I24/F24)</f>
        <v>-0.13726929145415184</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111</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5"/>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112</v>
      </c>
      <c r="B2" s="202" t="s">
        <v>102</v>
      </c>
      <c r="C2" s="198"/>
      <c r="D2" s="198"/>
      <c r="E2" s="203"/>
      <c r="F2" s="203"/>
      <c r="G2" s="203"/>
      <c r="H2" s="203"/>
      <c r="I2" s="203"/>
      <c r="J2" s="203"/>
      <c r="K2" s="203"/>
    </row>
    <row r="4" spans="1:11" ht="15.75" x14ac:dyDescent="0.25">
      <c r="A4" s="164" t="s">
        <v>123</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123</v>
      </c>
      <c r="B6" s="61" t="s">
        <v>12</v>
      </c>
      <c r="C6" s="62" t="s">
        <v>13</v>
      </c>
      <c r="D6" s="61" t="s">
        <v>12</v>
      </c>
      <c r="E6" s="63" t="s">
        <v>13</v>
      </c>
      <c r="F6" s="62" t="s">
        <v>12</v>
      </c>
      <c r="G6" s="62" t="s">
        <v>13</v>
      </c>
      <c r="H6" s="61" t="s">
        <v>12</v>
      </c>
      <c r="I6" s="63" t="s">
        <v>13</v>
      </c>
      <c r="J6" s="61"/>
      <c r="K6" s="63"/>
    </row>
    <row r="7" spans="1:11" x14ac:dyDescent="0.2">
      <c r="A7" s="7" t="s">
        <v>370</v>
      </c>
      <c r="B7" s="65">
        <v>4</v>
      </c>
      <c r="C7" s="34">
        <f>IF(B22=0, "-", B7/B22)</f>
        <v>4.246284501061571E-3</v>
      </c>
      <c r="D7" s="65">
        <v>2</v>
      </c>
      <c r="E7" s="9">
        <f>IF(D22=0, "-", D7/D22)</f>
        <v>2.9985007496251873E-3</v>
      </c>
      <c r="F7" s="81">
        <v>44</v>
      </c>
      <c r="G7" s="34">
        <f>IF(F22=0, "-", F7/F22)</f>
        <v>4.9030532649877428E-3</v>
      </c>
      <c r="H7" s="65">
        <v>31</v>
      </c>
      <c r="I7" s="9">
        <f>IF(H22=0, "-", H7/H22)</f>
        <v>4.1812786619908286E-3</v>
      </c>
      <c r="J7" s="8">
        <f t="shared" ref="J7:J20" si="0">IF(D7=0, "-", IF((B7-D7)/D7&lt;10, (B7-D7)/D7, "&gt;999%"))</f>
        <v>1</v>
      </c>
      <c r="K7" s="9">
        <f t="shared" ref="K7:K20" si="1">IF(H7=0, "-", IF((F7-H7)/H7&lt;10, (F7-H7)/H7, "&gt;999%"))</f>
        <v>0.41935483870967744</v>
      </c>
    </row>
    <row r="8" spans="1:11" x14ac:dyDescent="0.2">
      <c r="A8" s="7" t="s">
        <v>371</v>
      </c>
      <c r="B8" s="65">
        <v>0</v>
      </c>
      <c r="C8" s="34">
        <f>IF(B22=0, "-", B8/B22)</f>
        <v>0</v>
      </c>
      <c r="D8" s="65">
        <v>0</v>
      </c>
      <c r="E8" s="9">
        <f>IF(D22=0, "-", D8/D22)</f>
        <v>0</v>
      </c>
      <c r="F8" s="81">
        <v>0</v>
      </c>
      <c r="G8" s="34">
        <f>IF(F22=0, "-", F8/F22)</f>
        <v>0</v>
      </c>
      <c r="H8" s="65">
        <v>44</v>
      </c>
      <c r="I8" s="9">
        <f>IF(H22=0, "-", H8/H22)</f>
        <v>5.9347181008902079E-3</v>
      </c>
      <c r="J8" s="8" t="str">
        <f t="shared" si="0"/>
        <v>-</v>
      </c>
      <c r="K8" s="9">
        <f t="shared" si="1"/>
        <v>-1</v>
      </c>
    </row>
    <row r="9" spans="1:11" x14ac:dyDescent="0.2">
      <c r="A9" s="7" t="s">
        <v>372</v>
      </c>
      <c r="B9" s="65">
        <v>0</v>
      </c>
      <c r="C9" s="34">
        <f>IF(B22=0, "-", B9/B22)</f>
        <v>0</v>
      </c>
      <c r="D9" s="65">
        <v>3</v>
      </c>
      <c r="E9" s="9">
        <f>IF(D22=0, "-", D9/D22)</f>
        <v>4.4977511244377807E-3</v>
      </c>
      <c r="F9" s="81">
        <v>14</v>
      </c>
      <c r="G9" s="34">
        <f>IF(F22=0, "-", F9/F22)</f>
        <v>1.5600624024960999E-3</v>
      </c>
      <c r="H9" s="65">
        <v>73</v>
      </c>
      <c r="I9" s="9">
        <f>IF(H22=0, "-", H9/H22)</f>
        <v>9.8462368492042082E-3</v>
      </c>
      <c r="J9" s="8">
        <f t="shared" si="0"/>
        <v>-1</v>
      </c>
      <c r="K9" s="9">
        <f t="shared" si="1"/>
        <v>-0.80821917808219179</v>
      </c>
    </row>
    <row r="10" spans="1:11" x14ac:dyDescent="0.2">
      <c r="A10" s="7" t="s">
        <v>373</v>
      </c>
      <c r="B10" s="65">
        <v>22</v>
      </c>
      <c r="C10" s="34">
        <f>IF(B22=0, "-", B10/B22)</f>
        <v>2.3354564755838639E-2</v>
      </c>
      <c r="D10" s="65">
        <v>0</v>
      </c>
      <c r="E10" s="9">
        <f>IF(D22=0, "-", D10/D22)</f>
        <v>0</v>
      </c>
      <c r="F10" s="81">
        <v>139</v>
      </c>
      <c r="G10" s="34">
        <f>IF(F22=0, "-", F10/F22)</f>
        <v>1.5489190996211277E-2</v>
      </c>
      <c r="H10" s="65">
        <v>0</v>
      </c>
      <c r="I10" s="9">
        <f>IF(H22=0, "-", H10/H22)</f>
        <v>0</v>
      </c>
      <c r="J10" s="8" t="str">
        <f t="shared" si="0"/>
        <v>-</v>
      </c>
      <c r="K10" s="9" t="str">
        <f t="shared" si="1"/>
        <v>-</v>
      </c>
    </row>
    <row r="11" spans="1:11" x14ac:dyDescent="0.2">
      <c r="A11" s="7" t="s">
        <v>374</v>
      </c>
      <c r="B11" s="65">
        <v>0</v>
      </c>
      <c r="C11" s="34">
        <f>IF(B22=0, "-", B11/B22)</f>
        <v>0</v>
      </c>
      <c r="D11" s="65">
        <v>244</v>
      </c>
      <c r="E11" s="9">
        <f>IF(D22=0, "-", D11/D22)</f>
        <v>0.36581709145427288</v>
      </c>
      <c r="F11" s="81">
        <v>632</v>
      </c>
      <c r="G11" s="34">
        <f>IF(F22=0, "-", F11/F22)</f>
        <v>7.042567416982394E-2</v>
      </c>
      <c r="H11" s="65">
        <v>1362</v>
      </c>
      <c r="I11" s="9">
        <f>IF(H22=0, "-", H11/H22)</f>
        <v>0.1837065012139196</v>
      </c>
      <c r="J11" s="8">
        <f t="shared" si="0"/>
        <v>-1</v>
      </c>
      <c r="K11" s="9">
        <f t="shared" si="1"/>
        <v>-0.53597650513950068</v>
      </c>
    </row>
    <row r="12" spans="1:11" x14ac:dyDescent="0.2">
      <c r="A12" s="7" t="s">
        <v>375</v>
      </c>
      <c r="B12" s="65">
        <v>44</v>
      </c>
      <c r="C12" s="34">
        <f>IF(B22=0, "-", B12/B22)</f>
        <v>4.6709129511677279E-2</v>
      </c>
      <c r="D12" s="65">
        <v>75</v>
      </c>
      <c r="E12" s="9">
        <f>IF(D22=0, "-", D12/D22)</f>
        <v>0.11244377811094453</v>
      </c>
      <c r="F12" s="81">
        <v>1070</v>
      </c>
      <c r="G12" s="34">
        <f>IF(F22=0, "-", F12/F22)</f>
        <v>0.11923334076220192</v>
      </c>
      <c r="H12" s="65">
        <v>384</v>
      </c>
      <c r="I12" s="9">
        <f>IF(H22=0, "-", H12/H22)</f>
        <v>5.1793903425950902E-2</v>
      </c>
      <c r="J12" s="8">
        <f t="shared" si="0"/>
        <v>-0.41333333333333333</v>
      </c>
      <c r="K12" s="9">
        <f t="shared" si="1"/>
        <v>1.7864583333333333</v>
      </c>
    </row>
    <row r="13" spans="1:11" x14ac:dyDescent="0.2">
      <c r="A13" s="7" t="s">
        <v>376</v>
      </c>
      <c r="B13" s="65">
        <v>430</v>
      </c>
      <c r="C13" s="34">
        <f>IF(B22=0, "-", B13/B22)</f>
        <v>0.45647558386411891</v>
      </c>
      <c r="D13" s="65">
        <v>253</v>
      </c>
      <c r="E13" s="9">
        <f>IF(D22=0, "-", D13/D22)</f>
        <v>0.37931034482758619</v>
      </c>
      <c r="F13" s="81">
        <v>4574</v>
      </c>
      <c r="G13" s="34">
        <f>IF(F22=0, "-", F13/F22)</f>
        <v>0.50969467350122577</v>
      </c>
      <c r="H13" s="65">
        <v>4456</v>
      </c>
      <c r="I13" s="9">
        <f>IF(H22=0, "-", H13/H22)</f>
        <v>0.60102508767197194</v>
      </c>
      <c r="J13" s="8">
        <f t="shared" si="0"/>
        <v>0.69960474308300391</v>
      </c>
      <c r="K13" s="9">
        <f t="shared" si="1"/>
        <v>2.6481149012567325E-2</v>
      </c>
    </row>
    <row r="14" spans="1:11" x14ac:dyDescent="0.2">
      <c r="A14" s="7" t="s">
        <v>377</v>
      </c>
      <c r="B14" s="65">
        <v>32</v>
      </c>
      <c r="C14" s="34">
        <f>IF(B22=0, "-", B14/B22)</f>
        <v>3.3970276008492568E-2</v>
      </c>
      <c r="D14" s="65">
        <v>9</v>
      </c>
      <c r="E14" s="9">
        <f>IF(D22=0, "-", D14/D22)</f>
        <v>1.3493253373313344E-2</v>
      </c>
      <c r="F14" s="81">
        <v>260</v>
      </c>
      <c r="G14" s="34">
        <f>IF(F22=0, "-", F14/F22)</f>
        <v>2.8972587474927567E-2</v>
      </c>
      <c r="H14" s="65">
        <v>98</v>
      </c>
      <c r="I14" s="9">
        <f>IF(H22=0, "-", H14/H22)</f>
        <v>1.3218235770164554E-2</v>
      </c>
      <c r="J14" s="8">
        <f t="shared" si="0"/>
        <v>2.5555555555555554</v>
      </c>
      <c r="K14" s="9">
        <f t="shared" si="1"/>
        <v>1.653061224489796</v>
      </c>
    </row>
    <row r="15" spans="1:11" x14ac:dyDescent="0.2">
      <c r="A15" s="7" t="s">
        <v>378</v>
      </c>
      <c r="B15" s="65">
        <v>0</v>
      </c>
      <c r="C15" s="34">
        <f>IF(B22=0, "-", B15/B22)</f>
        <v>0</v>
      </c>
      <c r="D15" s="65">
        <v>17</v>
      </c>
      <c r="E15" s="9">
        <f>IF(D22=0, "-", D15/D22)</f>
        <v>2.5487256371814093E-2</v>
      </c>
      <c r="F15" s="81">
        <v>11</v>
      </c>
      <c r="G15" s="34">
        <f>IF(F22=0, "-", F15/F22)</f>
        <v>1.2257633162469357E-3</v>
      </c>
      <c r="H15" s="65">
        <v>111</v>
      </c>
      <c r="I15" s="9">
        <f>IF(H22=0, "-", H15/H22)</f>
        <v>1.4971675209063933E-2</v>
      </c>
      <c r="J15" s="8">
        <f t="shared" si="0"/>
        <v>-1</v>
      </c>
      <c r="K15" s="9">
        <f t="shared" si="1"/>
        <v>-0.90090090090090091</v>
      </c>
    </row>
    <row r="16" spans="1:11" x14ac:dyDescent="0.2">
      <c r="A16" s="7" t="s">
        <v>379</v>
      </c>
      <c r="B16" s="65">
        <v>0</v>
      </c>
      <c r="C16" s="34">
        <f>IF(B22=0, "-", B16/B22)</f>
        <v>0</v>
      </c>
      <c r="D16" s="65">
        <v>14</v>
      </c>
      <c r="E16" s="9">
        <f>IF(D22=0, "-", D16/D22)</f>
        <v>2.0989505247376312E-2</v>
      </c>
      <c r="F16" s="81">
        <v>23</v>
      </c>
      <c r="G16" s="34">
        <f>IF(F22=0, "-", F16/F22)</f>
        <v>2.5629596612435925E-3</v>
      </c>
      <c r="H16" s="65">
        <v>55</v>
      </c>
      <c r="I16" s="9">
        <f>IF(H22=0, "-", H16/H22)</f>
        <v>7.4183976261127599E-3</v>
      </c>
      <c r="J16" s="8">
        <f t="shared" si="0"/>
        <v>-1</v>
      </c>
      <c r="K16" s="9">
        <f t="shared" si="1"/>
        <v>-0.58181818181818179</v>
      </c>
    </row>
    <row r="17" spans="1:11" x14ac:dyDescent="0.2">
      <c r="A17" s="7" t="s">
        <v>380</v>
      </c>
      <c r="B17" s="65">
        <v>46</v>
      </c>
      <c r="C17" s="34">
        <f>IF(B22=0, "-", B17/B22)</f>
        <v>4.8832271762208071E-2</v>
      </c>
      <c r="D17" s="65">
        <v>14</v>
      </c>
      <c r="E17" s="9">
        <f>IF(D22=0, "-", D17/D22)</f>
        <v>2.0989505247376312E-2</v>
      </c>
      <c r="F17" s="81">
        <v>179</v>
      </c>
      <c r="G17" s="34">
        <f>IF(F22=0, "-", F17/F22)</f>
        <v>1.9946512146200135E-2</v>
      </c>
      <c r="H17" s="65">
        <v>400</v>
      </c>
      <c r="I17" s="9">
        <f>IF(H22=0, "-", H17/H22)</f>
        <v>5.3951982735365528E-2</v>
      </c>
      <c r="J17" s="8">
        <f t="shared" si="0"/>
        <v>2.2857142857142856</v>
      </c>
      <c r="K17" s="9">
        <f t="shared" si="1"/>
        <v>-0.55249999999999999</v>
      </c>
    </row>
    <row r="18" spans="1:11" x14ac:dyDescent="0.2">
      <c r="A18" s="7" t="s">
        <v>381</v>
      </c>
      <c r="B18" s="65">
        <v>32</v>
      </c>
      <c r="C18" s="34">
        <f>IF(B22=0, "-", B18/B22)</f>
        <v>3.3970276008492568E-2</v>
      </c>
      <c r="D18" s="65">
        <v>36</v>
      </c>
      <c r="E18" s="9">
        <f>IF(D22=0, "-", D18/D22)</f>
        <v>5.3973013493253376E-2</v>
      </c>
      <c r="F18" s="81">
        <v>616</v>
      </c>
      <c r="G18" s="34">
        <f>IF(F22=0, "-", F18/F22)</f>
        <v>6.8642745709828396E-2</v>
      </c>
      <c r="H18" s="65">
        <v>400</v>
      </c>
      <c r="I18" s="9">
        <f>IF(H22=0, "-", H18/H22)</f>
        <v>5.3951982735365528E-2</v>
      </c>
      <c r="J18" s="8">
        <f t="shared" si="0"/>
        <v>-0.1111111111111111</v>
      </c>
      <c r="K18" s="9">
        <f t="shared" si="1"/>
        <v>0.54</v>
      </c>
    </row>
    <row r="19" spans="1:11" x14ac:dyDescent="0.2">
      <c r="A19" s="7" t="s">
        <v>382</v>
      </c>
      <c r="B19" s="65">
        <v>164</v>
      </c>
      <c r="C19" s="34">
        <f>IF(B22=0, "-", B19/B22)</f>
        <v>0.17409766454352441</v>
      </c>
      <c r="D19" s="65">
        <v>0</v>
      </c>
      <c r="E19" s="9">
        <f>IF(D22=0, "-", D19/D22)</f>
        <v>0</v>
      </c>
      <c r="F19" s="81">
        <v>456</v>
      </c>
      <c r="G19" s="34">
        <f>IF(F22=0, "-", F19/F22)</f>
        <v>5.0813461109872969E-2</v>
      </c>
      <c r="H19" s="65">
        <v>0</v>
      </c>
      <c r="I19" s="9">
        <f>IF(H22=0, "-", H19/H22)</f>
        <v>0</v>
      </c>
      <c r="J19" s="8" t="str">
        <f t="shared" si="0"/>
        <v>-</v>
      </c>
      <c r="K19" s="9" t="str">
        <f t="shared" si="1"/>
        <v>-</v>
      </c>
    </row>
    <row r="20" spans="1:11" x14ac:dyDescent="0.2">
      <c r="A20" s="7" t="s">
        <v>383</v>
      </c>
      <c r="B20" s="65">
        <v>168</v>
      </c>
      <c r="C20" s="34">
        <f>IF(B22=0, "-", B20/B22)</f>
        <v>0.17834394904458598</v>
      </c>
      <c r="D20" s="65">
        <v>0</v>
      </c>
      <c r="E20" s="9">
        <f>IF(D22=0, "-", D20/D22)</f>
        <v>0</v>
      </c>
      <c r="F20" s="81">
        <v>956</v>
      </c>
      <c r="G20" s="34">
        <f>IF(F22=0, "-", F20/F22)</f>
        <v>0.10652997548473367</v>
      </c>
      <c r="H20" s="65">
        <v>0</v>
      </c>
      <c r="I20" s="9">
        <f>IF(H22=0, "-", H20/H22)</f>
        <v>0</v>
      </c>
      <c r="J20" s="8" t="str">
        <f t="shared" si="0"/>
        <v>-</v>
      </c>
      <c r="K20" s="9" t="str">
        <f t="shared" si="1"/>
        <v>-</v>
      </c>
    </row>
    <row r="21" spans="1:11" x14ac:dyDescent="0.2">
      <c r="A21" s="2"/>
      <c r="B21" s="68"/>
      <c r="C21" s="33"/>
      <c r="D21" s="68"/>
      <c r="E21" s="6"/>
      <c r="F21" s="82"/>
      <c r="G21" s="33"/>
      <c r="H21" s="68"/>
      <c r="I21" s="6"/>
      <c r="J21" s="5"/>
      <c r="K21" s="6"/>
    </row>
    <row r="22" spans="1:11" s="43" customFormat="1" x14ac:dyDescent="0.2">
      <c r="A22" s="162" t="s">
        <v>646</v>
      </c>
      <c r="B22" s="71">
        <f>SUM(B7:B21)</f>
        <v>942</v>
      </c>
      <c r="C22" s="40">
        <f>B22/29335</f>
        <v>3.2111811828873363E-2</v>
      </c>
      <c r="D22" s="71">
        <f>SUM(D7:D21)</f>
        <v>667</v>
      </c>
      <c r="E22" s="41">
        <f>D22/26863</f>
        <v>2.4829691397088932E-2</v>
      </c>
      <c r="F22" s="77">
        <f>SUM(F7:F21)</f>
        <v>8974</v>
      </c>
      <c r="G22" s="42">
        <f>F22/302117</f>
        <v>2.9703724053926128E-2</v>
      </c>
      <c r="H22" s="71">
        <f>SUM(H7:H21)</f>
        <v>7414</v>
      </c>
      <c r="I22" s="41">
        <f>H22/339818</f>
        <v>2.1817561165094257E-2</v>
      </c>
      <c r="J22" s="37">
        <f>IF(D22=0, "-", IF((B22-D22)/D22&lt;10, (B22-D22)/D22, "&gt;999%"))</f>
        <v>0.41229385307346328</v>
      </c>
      <c r="K22" s="38">
        <f>IF(H22=0, "-", IF((F22-H22)/H22&lt;10, (F22-H22)/H22, "&gt;999%"))</f>
        <v>0.21041273266792554</v>
      </c>
    </row>
    <row r="23" spans="1:11" x14ac:dyDescent="0.2">
      <c r="B23" s="83"/>
      <c r="D23" s="83"/>
      <c r="F23" s="83"/>
      <c r="H23" s="83"/>
    </row>
    <row r="24" spans="1:11" s="43" customFormat="1" x14ac:dyDescent="0.2">
      <c r="A24" s="162" t="s">
        <v>646</v>
      </c>
      <c r="B24" s="71">
        <v>942</v>
      </c>
      <c r="C24" s="40">
        <f>B24/29335</f>
        <v>3.2111811828873363E-2</v>
      </c>
      <c r="D24" s="71">
        <v>667</v>
      </c>
      <c r="E24" s="41">
        <f>D24/26863</f>
        <v>2.4829691397088932E-2</v>
      </c>
      <c r="F24" s="77">
        <v>8974</v>
      </c>
      <c r="G24" s="42">
        <f>F24/302117</f>
        <v>2.9703724053926128E-2</v>
      </c>
      <c r="H24" s="71">
        <v>7414</v>
      </c>
      <c r="I24" s="41">
        <f>H24/339818</f>
        <v>2.1817561165094257E-2</v>
      </c>
      <c r="J24" s="37">
        <f>IF(D24=0, "-", IF((B24-D24)/D24&lt;10, (B24-D24)/D24, "&gt;999%"))</f>
        <v>0.41229385307346328</v>
      </c>
      <c r="K24" s="38">
        <f>IF(H24=0, "-", IF((F24-H24)/H24&lt;10, (F24-H24)/H24, "&gt;999%"))</f>
        <v>0.21041273266792554</v>
      </c>
    </row>
    <row r="25" spans="1:11" x14ac:dyDescent="0.2">
      <c r="B25" s="83"/>
      <c r="D25" s="83"/>
      <c r="F25" s="83"/>
      <c r="H25" s="83"/>
    </row>
    <row r="26" spans="1:11" ht="15.75" x14ac:dyDescent="0.25">
      <c r="A26" s="164" t="s">
        <v>124</v>
      </c>
      <c r="B26" s="196" t="s">
        <v>1</v>
      </c>
      <c r="C26" s="200"/>
      <c r="D26" s="200"/>
      <c r="E26" s="197"/>
      <c r="F26" s="196" t="s">
        <v>14</v>
      </c>
      <c r="G26" s="200"/>
      <c r="H26" s="200"/>
      <c r="I26" s="197"/>
      <c r="J26" s="196" t="s">
        <v>15</v>
      </c>
      <c r="K26" s="197"/>
    </row>
    <row r="27" spans="1:11" x14ac:dyDescent="0.2">
      <c r="A27" s="22"/>
      <c r="B27" s="196">
        <f>VALUE(RIGHT($B$2, 4))</f>
        <v>2020</v>
      </c>
      <c r="C27" s="197"/>
      <c r="D27" s="196">
        <f>B27-1</f>
        <v>2019</v>
      </c>
      <c r="E27" s="204"/>
      <c r="F27" s="196">
        <f>B27</f>
        <v>2020</v>
      </c>
      <c r="G27" s="204"/>
      <c r="H27" s="196">
        <f>D27</f>
        <v>2019</v>
      </c>
      <c r="I27" s="204"/>
      <c r="J27" s="140" t="s">
        <v>4</v>
      </c>
      <c r="K27" s="141" t="s">
        <v>2</v>
      </c>
    </row>
    <row r="28" spans="1:11" x14ac:dyDescent="0.2">
      <c r="A28" s="163" t="s">
        <v>154</v>
      </c>
      <c r="B28" s="61" t="s">
        <v>12</v>
      </c>
      <c r="C28" s="62" t="s">
        <v>13</v>
      </c>
      <c r="D28" s="61" t="s">
        <v>12</v>
      </c>
      <c r="E28" s="63" t="s">
        <v>13</v>
      </c>
      <c r="F28" s="62" t="s">
        <v>12</v>
      </c>
      <c r="G28" s="62" t="s">
        <v>13</v>
      </c>
      <c r="H28" s="61" t="s">
        <v>12</v>
      </c>
      <c r="I28" s="63" t="s">
        <v>13</v>
      </c>
      <c r="J28" s="61"/>
      <c r="K28" s="63"/>
    </row>
    <row r="29" spans="1:11" x14ac:dyDescent="0.2">
      <c r="A29" s="7" t="s">
        <v>384</v>
      </c>
      <c r="B29" s="65">
        <v>0</v>
      </c>
      <c r="C29" s="34">
        <f>IF(B51=0, "-", B29/B51)</f>
        <v>0</v>
      </c>
      <c r="D29" s="65">
        <v>1</v>
      </c>
      <c r="E29" s="9">
        <f>IF(D51=0, "-", D29/D51)</f>
        <v>3.6886757654002215E-4</v>
      </c>
      <c r="F29" s="81">
        <v>20</v>
      </c>
      <c r="G29" s="34">
        <f>IF(F51=0, "-", F29/F51)</f>
        <v>6.2924742008557764E-4</v>
      </c>
      <c r="H29" s="65">
        <v>40</v>
      </c>
      <c r="I29" s="9">
        <f>IF(H51=0, "-", H29/H51)</f>
        <v>1.3030164831585121E-3</v>
      </c>
      <c r="J29" s="8">
        <f t="shared" ref="J29:J49" si="2">IF(D29=0, "-", IF((B29-D29)/D29&lt;10, (B29-D29)/D29, "&gt;999%"))</f>
        <v>-1</v>
      </c>
      <c r="K29" s="9">
        <f t="shared" ref="K29:K49" si="3">IF(H29=0, "-", IF((F29-H29)/H29&lt;10, (F29-H29)/H29, "&gt;999%"))</f>
        <v>-0.5</v>
      </c>
    </row>
    <row r="30" spans="1:11" x14ac:dyDescent="0.2">
      <c r="A30" s="7" t="s">
        <v>385</v>
      </c>
      <c r="B30" s="65">
        <v>74</v>
      </c>
      <c r="C30" s="34">
        <f>IF(B51=0, "-", B30/B51)</f>
        <v>2.1536670547147845E-2</v>
      </c>
      <c r="D30" s="65">
        <v>23</v>
      </c>
      <c r="E30" s="9">
        <f>IF(D51=0, "-", D30/D51)</f>
        <v>8.4839542604205082E-3</v>
      </c>
      <c r="F30" s="81">
        <v>694</v>
      </c>
      <c r="G30" s="34">
        <f>IF(F51=0, "-", F30/F51)</f>
        <v>2.1834885476969546E-2</v>
      </c>
      <c r="H30" s="65">
        <v>291</v>
      </c>
      <c r="I30" s="9">
        <f>IF(H51=0, "-", H30/H51)</f>
        <v>9.4794449149781749E-3</v>
      </c>
      <c r="J30" s="8">
        <f t="shared" si="2"/>
        <v>2.2173913043478262</v>
      </c>
      <c r="K30" s="9">
        <f t="shared" si="3"/>
        <v>1.3848797250859106</v>
      </c>
    </row>
    <row r="31" spans="1:11" x14ac:dyDescent="0.2">
      <c r="A31" s="7" t="s">
        <v>386</v>
      </c>
      <c r="B31" s="65">
        <v>239</v>
      </c>
      <c r="C31" s="34">
        <f>IF(B51=0, "-", B31/B51)</f>
        <v>6.955762514551804E-2</v>
      </c>
      <c r="D31" s="65">
        <v>302</v>
      </c>
      <c r="E31" s="9">
        <f>IF(D51=0, "-", D31/D51)</f>
        <v>0.11139800811508668</v>
      </c>
      <c r="F31" s="81">
        <v>2725</v>
      </c>
      <c r="G31" s="34">
        <f>IF(F51=0, "-", F31/F51)</f>
        <v>8.5734960986659961E-2</v>
      </c>
      <c r="H31" s="65">
        <v>3803</v>
      </c>
      <c r="I31" s="9">
        <f>IF(H51=0, "-", H31/H51)</f>
        <v>0.12388429213629552</v>
      </c>
      <c r="J31" s="8">
        <f t="shared" si="2"/>
        <v>-0.20860927152317882</v>
      </c>
      <c r="K31" s="9">
        <f t="shared" si="3"/>
        <v>-0.28346042597948989</v>
      </c>
    </row>
    <row r="32" spans="1:11" x14ac:dyDescent="0.2">
      <c r="A32" s="7" t="s">
        <v>387</v>
      </c>
      <c r="B32" s="65">
        <v>405</v>
      </c>
      <c r="C32" s="34">
        <f>IF(B51=0, "-", B32/B51)</f>
        <v>0.11786961583236322</v>
      </c>
      <c r="D32" s="65">
        <v>243</v>
      </c>
      <c r="E32" s="9">
        <f>IF(D51=0, "-", D32/D51)</f>
        <v>8.9634821099225381E-2</v>
      </c>
      <c r="F32" s="81">
        <v>3651</v>
      </c>
      <c r="G32" s="34">
        <f>IF(F51=0, "-", F32/F51)</f>
        <v>0.1148691165366222</v>
      </c>
      <c r="H32" s="65">
        <v>3867</v>
      </c>
      <c r="I32" s="9">
        <f>IF(H51=0, "-", H32/H51)</f>
        <v>0.12596911850934914</v>
      </c>
      <c r="J32" s="8">
        <f t="shared" si="2"/>
        <v>0.66666666666666663</v>
      </c>
      <c r="K32" s="9">
        <f t="shared" si="3"/>
        <v>-5.5857253685027156E-2</v>
      </c>
    </row>
    <row r="33" spans="1:11" x14ac:dyDescent="0.2">
      <c r="A33" s="7" t="s">
        <v>388</v>
      </c>
      <c r="B33" s="65">
        <v>35</v>
      </c>
      <c r="C33" s="34">
        <f>IF(B51=0, "-", B33/B51)</f>
        <v>1.0186263096623981E-2</v>
      </c>
      <c r="D33" s="65">
        <v>9</v>
      </c>
      <c r="E33" s="9">
        <f>IF(D51=0, "-", D33/D51)</f>
        <v>3.3198081888601992E-3</v>
      </c>
      <c r="F33" s="81">
        <v>246</v>
      </c>
      <c r="G33" s="34">
        <f>IF(F51=0, "-", F33/F51)</f>
        <v>7.7397432670526052E-3</v>
      </c>
      <c r="H33" s="65">
        <v>196</v>
      </c>
      <c r="I33" s="9">
        <f>IF(H51=0, "-", H33/H51)</f>
        <v>6.3847807674767085E-3</v>
      </c>
      <c r="J33" s="8">
        <f t="shared" si="2"/>
        <v>2.8888888888888888</v>
      </c>
      <c r="K33" s="9">
        <f t="shared" si="3"/>
        <v>0.25510204081632654</v>
      </c>
    </row>
    <row r="34" spans="1:11" x14ac:dyDescent="0.2">
      <c r="A34" s="7" t="s">
        <v>389</v>
      </c>
      <c r="B34" s="65">
        <v>0</v>
      </c>
      <c r="C34" s="34">
        <f>IF(B51=0, "-", B34/B51)</f>
        <v>0</v>
      </c>
      <c r="D34" s="65">
        <v>0</v>
      </c>
      <c r="E34" s="9">
        <f>IF(D51=0, "-", D34/D51)</f>
        <v>0</v>
      </c>
      <c r="F34" s="81">
        <v>0</v>
      </c>
      <c r="G34" s="34">
        <f>IF(F51=0, "-", F34/F51)</f>
        <v>0</v>
      </c>
      <c r="H34" s="65">
        <v>18</v>
      </c>
      <c r="I34" s="9">
        <f>IF(H51=0, "-", H34/H51)</f>
        <v>5.8635741742133038E-4</v>
      </c>
      <c r="J34" s="8" t="str">
        <f t="shared" si="2"/>
        <v>-</v>
      </c>
      <c r="K34" s="9">
        <f t="shared" si="3"/>
        <v>-1</v>
      </c>
    </row>
    <row r="35" spans="1:11" x14ac:dyDescent="0.2">
      <c r="A35" s="7" t="s">
        <v>390</v>
      </c>
      <c r="B35" s="65">
        <v>290</v>
      </c>
      <c r="C35" s="34">
        <f>IF(B51=0, "-", B35/B51)</f>
        <v>8.4400465657741564E-2</v>
      </c>
      <c r="D35" s="65">
        <v>326</v>
      </c>
      <c r="E35" s="9">
        <f>IF(D51=0, "-", D35/D51)</f>
        <v>0.12025082995204721</v>
      </c>
      <c r="F35" s="81">
        <v>3454</v>
      </c>
      <c r="G35" s="34">
        <f>IF(F51=0, "-", F35/F51)</f>
        <v>0.10867102944877927</v>
      </c>
      <c r="H35" s="65">
        <v>733</v>
      </c>
      <c r="I35" s="9">
        <f>IF(H51=0, "-", H35/H51)</f>
        <v>2.387777705387973E-2</v>
      </c>
      <c r="J35" s="8">
        <f t="shared" si="2"/>
        <v>-0.11042944785276074</v>
      </c>
      <c r="K35" s="9">
        <f t="shared" si="3"/>
        <v>3.7121418826739427</v>
      </c>
    </row>
    <row r="36" spans="1:11" x14ac:dyDescent="0.2">
      <c r="A36" s="7" t="s">
        <v>391</v>
      </c>
      <c r="B36" s="65">
        <v>323</v>
      </c>
      <c r="C36" s="34">
        <f>IF(B51=0, "-", B36/B51)</f>
        <v>9.4004656577415593E-2</v>
      </c>
      <c r="D36" s="65">
        <v>0</v>
      </c>
      <c r="E36" s="9">
        <f>IF(D51=0, "-", D36/D51)</f>
        <v>0</v>
      </c>
      <c r="F36" s="81">
        <v>2923</v>
      </c>
      <c r="G36" s="34">
        <f>IF(F51=0, "-", F36/F51)</f>
        <v>9.1964510445507172E-2</v>
      </c>
      <c r="H36" s="65">
        <v>0</v>
      </c>
      <c r="I36" s="9">
        <f>IF(H51=0, "-", H36/H51)</f>
        <v>0</v>
      </c>
      <c r="J36" s="8" t="str">
        <f t="shared" si="2"/>
        <v>-</v>
      </c>
      <c r="K36" s="9" t="str">
        <f t="shared" si="3"/>
        <v>-</v>
      </c>
    </row>
    <row r="37" spans="1:11" x14ac:dyDescent="0.2">
      <c r="A37" s="7" t="s">
        <v>392</v>
      </c>
      <c r="B37" s="65">
        <v>322</v>
      </c>
      <c r="C37" s="34">
        <f>IF(B51=0, "-", B37/B51)</f>
        <v>9.3713620488940635E-2</v>
      </c>
      <c r="D37" s="65">
        <v>77</v>
      </c>
      <c r="E37" s="9">
        <f>IF(D51=0, "-", D37/D51)</f>
        <v>2.8402803393581703E-2</v>
      </c>
      <c r="F37" s="81">
        <v>2037</v>
      </c>
      <c r="G37" s="34">
        <f>IF(F51=0, "-", F37/F51)</f>
        <v>6.4088849735716089E-2</v>
      </c>
      <c r="H37" s="65">
        <v>1082</v>
      </c>
      <c r="I37" s="9">
        <f>IF(H51=0, "-", H37/H51)</f>
        <v>3.524659586943775E-2</v>
      </c>
      <c r="J37" s="8">
        <f t="shared" si="2"/>
        <v>3.1818181818181817</v>
      </c>
      <c r="K37" s="9">
        <f t="shared" si="3"/>
        <v>0.88262476894639552</v>
      </c>
    </row>
    <row r="38" spans="1:11" x14ac:dyDescent="0.2">
      <c r="A38" s="7" t="s">
        <v>393</v>
      </c>
      <c r="B38" s="65">
        <v>445</v>
      </c>
      <c r="C38" s="34">
        <f>IF(B51=0, "-", B38/B51)</f>
        <v>0.12951105937136204</v>
      </c>
      <c r="D38" s="65">
        <v>708</v>
      </c>
      <c r="E38" s="9">
        <f>IF(D51=0, "-", D38/D51)</f>
        <v>0.26115824419033568</v>
      </c>
      <c r="F38" s="81">
        <v>4170</v>
      </c>
      <c r="G38" s="34">
        <f>IF(F51=0, "-", F38/F51)</f>
        <v>0.13119808708784295</v>
      </c>
      <c r="H38" s="65">
        <v>6227</v>
      </c>
      <c r="I38" s="9">
        <f>IF(H51=0, "-", H38/H51)</f>
        <v>0.20284709101570134</v>
      </c>
      <c r="J38" s="8">
        <f t="shared" si="2"/>
        <v>-0.37146892655367231</v>
      </c>
      <c r="K38" s="9">
        <f t="shared" si="3"/>
        <v>-0.33033563513730529</v>
      </c>
    </row>
    <row r="39" spans="1:11" x14ac:dyDescent="0.2">
      <c r="A39" s="7" t="s">
        <v>394</v>
      </c>
      <c r="B39" s="65">
        <v>141</v>
      </c>
      <c r="C39" s="34">
        <f>IF(B51=0, "-", B39/B51)</f>
        <v>4.1036088474970894E-2</v>
      </c>
      <c r="D39" s="65">
        <v>74</v>
      </c>
      <c r="E39" s="9">
        <f>IF(D51=0, "-", D39/D51)</f>
        <v>2.7296200663961639E-2</v>
      </c>
      <c r="F39" s="81">
        <v>1292</v>
      </c>
      <c r="G39" s="34">
        <f>IF(F51=0, "-", F39/F51)</f>
        <v>4.0649383337528315E-2</v>
      </c>
      <c r="H39" s="65">
        <v>1955</v>
      </c>
      <c r="I39" s="9">
        <f>IF(H51=0, "-", H39/H51)</f>
        <v>6.3684930614372276E-2</v>
      </c>
      <c r="J39" s="8">
        <f t="shared" si="2"/>
        <v>0.90540540540540537</v>
      </c>
      <c r="K39" s="9">
        <f t="shared" si="3"/>
        <v>-0.33913043478260868</v>
      </c>
    </row>
    <row r="40" spans="1:11" x14ac:dyDescent="0.2">
      <c r="A40" s="7" t="s">
        <v>395</v>
      </c>
      <c r="B40" s="65">
        <v>125</v>
      </c>
      <c r="C40" s="34">
        <f>IF(B51=0, "-", B40/B51)</f>
        <v>3.6379511059371365E-2</v>
      </c>
      <c r="D40" s="65">
        <v>218</v>
      </c>
      <c r="E40" s="9">
        <f>IF(D51=0, "-", D40/D51)</f>
        <v>8.0413131685724823E-2</v>
      </c>
      <c r="F40" s="81">
        <v>1967</v>
      </c>
      <c r="G40" s="34">
        <f>IF(F51=0, "-", F40/F51)</f>
        <v>6.1886483765416563E-2</v>
      </c>
      <c r="H40" s="65">
        <v>3369</v>
      </c>
      <c r="I40" s="9">
        <f>IF(H51=0, "-", H40/H51)</f>
        <v>0.10974656329402567</v>
      </c>
      <c r="J40" s="8">
        <f t="shared" si="2"/>
        <v>-0.42660550458715596</v>
      </c>
      <c r="K40" s="9">
        <f t="shared" si="3"/>
        <v>-0.41614722469575544</v>
      </c>
    </row>
    <row r="41" spans="1:11" x14ac:dyDescent="0.2">
      <c r="A41" s="7" t="s">
        <v>396</v>
      </c>
      <c r="B41" s="65">
        <v>0</v>
      </c>
      <c r="C41" s="34">
        <f>IF(B51=0, "-", B41/B51)</f>
        <v>0</v>
      </c>
      <c r="D41" s="65">
        <v>2</v>
      </c>
      <c r="E41" s="9">
        <f>IF(D51=0, "-", D41/D51)</f>
        <v>7.377351530800443E-4</v>
      </c>
      <c r="F41" s="81">
        <v>66</v>
      </c>
      <c r="G41" s="34">
        <f>IF(F51=0, "-", F41/F51)</f>
        <v>2.0765164862824063E-3</v>
      </c>
      <c r="H41" s="65">
        <v>69</v>
      </c>
      <c r="I41" s="9">
        <f>IF(H51=0, "-", H41/H51)</f>
        <v>2.2477034334484332E-3</v>
      </c>
      <c r="J41" s="8">
        <f t="shared" si="2"/>
        <v>-1</v>
      </c>
      <c r="K41" s="9">
        <f t="shared" si="3"/>
        <v>-4.3478260869565216E-2</v>
      </c>
    </row>
    <row r="42" spans="1:11" x14ac:dyDescent="0.2">
      <c r="A42" s="7" t="s">
        <v>397</v>
      </c>
      <c r="B42" s="65">
        <v>5</v>
      </c>
      <c r="C42" s="34">
        <f>IF(B51=0, "-", B42/B51)</f>
        <v>1.4551804423748546E-3</v>
      </c>
      <c r="D42" s="65">
        <v>8</v>
      </c>
      <c r="E42" s="9">
        <f>IF(D51=0, "-", D42/D51)</f>
        <v>2.9509406123201772E-3</v>
      </c>
      <c r="F42" s="81">
        <v>106</v>
      </c>
      <c r="G42" s="34">
        <f>IF(F51=0, "-", F42/F51)</f>
        <v>3.3350113264535614E-3</v>
      </c>
      <c r="H42" s="65">
        <v>33</v>
      </c>
      <c r="I42" s="9">
        <f>IF(H51=0, "-", H42/H51)</f>
        <v>1.0749885986057724E-3</v>
      </c>
      <c r="J42" s="8">
        <f t="shared" si="2"/>
        <v>-0.375</v>
      </c>
      <c r="K42" s="9">
        <f t="shared" si="3"/>
        <v>2.2121212121212119</v>
      </c>
    </row>
    <row r="43" spans="1:11" x14ac:dyDescent="0.2">
      <c r="A43" s="7" t="s">
        <v>398</v>
      </c>
      <c r="B43" s="65">
        <v>47</v>
      </c>
      <c r="C43" s="34">
        <f>IF(B51=0, "-", B43/B51)</f>
        <v>1.3678696158323633E-2</v>
      </c>
      <c r="D43" s="65">
        <v>0</v>
      </c>
      <c r="E43" s="9">
        <f>IF(D51=0, "-", D43/D51)</f>
        <v>0</v>
      </c>
      <c r="F43" s="81">
        <v>139</v>
      </c>
      <c r="G43" s="34">
        <f>IF(F51=0, "-", F43/F51)</f>
        <v>4.3732695695947645E-3</v>
      </c>
      <c r="H43" s="65">
        <v>0</v>
      </c>
      <c r="I43" s="9">
        <f>IF(H51=0, "-", H43/H51)</f>
        <v>0</v>
      </c>
      <c r="J43" s="8" t="str">
        <f t="shared" si="2"/>
        <v>-</v>
      </c>
      <c r="K43" s="9" t="str">
        <f t="shared" si="3"/>
        <v>-</v>
      </c>
    </row>
    <row r="44" spans="1:11" x14ac:dyDescent="0.2">
      <c r="A44" s="7" t="s">
        <v>399</v>
      </c>
      <c r="B44" s="65">
        <v>0</v>
      </c>
      <c r="C44" s="34">
        <f>IF(B51=0, "-", B44/B51)</f>
        <v>0</v>
      </c>
      <c r="D44" s="65">
        <v>1</v>
      </c>
      <c r="E44" s="9">
        <f>IF(D51=0, "-", D44/D51)</f>
        <v>3.6886757654002215E-4</v>
      </c>
      <c r="F44" s="81">
        <v>7</v>
      </c>
      <c r="G44" s="34">
        <f>IF(F51=0, "-", F44/F51)</f>
        <v>2.2023659702995218E-4</v>
      </c>
      <c r="H44" s="65">
        <v>14</v>
      </c>
      <c r="I44" s="9">
        <f>IF(H51=0, "-", H44/H51)</f>
        <v>4.560557691054792E-4</v>
      </c>
      <c r="J44" s="8">
        <f t="shared" si="2"/>
        <v>-1</v>
      </c>
      <c r="K44" s="9">
        <f t="shared" si="3"/>
        <v>-0.5</v>
      </c>
    </row>
    <row r="45" spans="1:11" x14ac:dyDescent="0.2">
      <c r="A45" s="7" t="s">
        <v>400</v>
      </c>
      <c r="B45" s="65">
        <v>454</v>
      </c>
      <c r="C45" s="34">
        <f>IF(B51=0, "-", B45/B51)</f>
        <v>0.13213038416763678</v>
      </c>
      <c r="D45" s="65">
        <v>289</v>
      </c>
      <c r="E45" s="9">
        <f>IF(D51=0, "-", D45/D51)</f>
        <v>0.10660272962006639</v>
      </c>
      <c r="F45" s="81">
        <v>3121</v>
      </c>
      <c r="G45" s="34">
        <f>IF(F51=0, "-", F45/F51)</f>
        <v>9.8194059904354397E-2</v>
      </c>
      <c r="H45" s="65">
        <v>3727</v>
      </c>
      <c r="I45" s="9">
        <f>IF(H51=0, "-", H45/H51)</f>
        <v>0.12140856081829435</v>
      </c>
      <c r="J45" s="8">
        <f t="shared" si="2"/>
        <v>0.5709342560553633</v>
      </c>
      <c r="K45" s="9">
        <f t="shared" si="3"/>
        <v>-0.16259726321438153</v>
      </c>
    </row>
    <row r="46" spans="1:11" x14ac:dyDescent="0.2">
      <c r="A46" s="7" t="s">
        <v>401</v>
      </c>
      <c r="B46" s="65">
        <v>14</v>
      </c>
      <c r="C46" s="34">
        <f>IF(B51=0, "-", B46/B51)</f>
        <v>4.0745052386495922E-3</v>
      </c>
      <c r="D46" s="65">
        <v>32</v>
      </c>
      <c r="E46" s="9">
        <f>IF(D51=0, "-", D46/D51)</f>
        <v>1.1803762449280709E-2</v>
      </c>
      <c r="F46" s="81">
        <v>180</v>
      </c>
      <c r="G46" s="34">
        <f>IF(F51=0, "-", F46/F51)</f>
        <v>5.6632267807701989E-3</v>
      </c>
      <c r="H46" s="65">
        <v>169</v>
      </c>
      <c r="I46" s="9">
        <f>IF(H51=0, "-", H46/H51)</f>
        <v>5.5052446413447129E-3</v>
      </c>
      <c r="J46" s="8">
        <f t="shared" si="2"/>
        <v>-0.5625</v>
      </c>
      <c r="K46" s="9">
        <f t="shared" si="3"/>
        <v>6.5088757396449703E-2</v>
      </c>
    </row>
    <row r="47" spans="1:11" x14ac:dyDescent="0.2">
      <c r="A47" s="7" t="s">
        <v>402</v>
      </c>
      <c r="B47" s="65">
        <v>68</v>
      </c>
      <c r="C47" s="34">
        <f>IF(B51=0, "-", B47/B51)</f>
        <v>1.9790454016298021E-2</v>
      </c>
      <c r="D47" s="65">
        <v>134</v>
      </c>
      <c r="E47" s="9">
        <f>IF(D51=0, "-", D47/D51)</f>
        <v>4.9428255256362963E-2</v>
      </c>
      <c r="F47" s="81">
        <v>1459</v>
      </c>
      <c r="G47" s="34">
        <f>IF(F51=0, "-", F47/F51)</f>
        <v>4.5903599295242889E-2</v>
      </c>
      <c r="H47" s="65">
        <v>1749</v>
      </c>
      <c r="I47" s="9">
        <f>IF(H51=0, "-", H47/H51)</f>
        <v>5.6974395726105936E-2</v>
      </c>
      <c r="J47" s="8">
        <f t="shared" si="2"/>
        <v>-0.4925373134328358</v>
      </c>
      <c r="K47" s="9">
        <f t="shared" si="3"/>
        <v>-0.16580903373356204</v>
      </c>
    </row>
    <row r="48" spans="1:11" x14ac:dyDescent="0.2">
      <c r="A48" s="7" t="s">
        <v>403</v>
      </c>
      <c r="B48" s="65">
        <v>337</v>
      </c>
      <c r="C48" s="34">
        <f>IF(B51=0, "-", B48/B51)</f>
        <v>9.8079161816065186E-2</v>
      </c>
      <c r="D48" s="65">
        <v>264</v>
      </c>
      <c r="E48" s="9">
        <f>IF(D51=0, "-", D48/D51)</f>
        <v>9.7381040206565836E-2</v>
      </c>
      <c r="F48" s="81">
        <v>3082</v>
      </c>
      <c r="G48" s="34">
        <f>IF(F51=0, "-", F48/F51)</f>
        <v>9.6967027435187522E-2</v>
      </c>
      <c r="H48" s="65">
        <v>3356</v>
      </c>
      <c r="I48" s="9">
        <f>IF(H51=0, "-", H48/H51)</f>
        <v>0.10932308293699915</v>
      </c>
      <c r="J48" s="8">
        <f t="shared" si="2"/>
        <v>0.27651515151515149</v>
      </c>
      <c r="K48" s="9">
        <f t="shared" si="3"/>
        <v>-8.1644815256257455E-2</v>
      </c>
    </row>
    <row r="49" spans="1:11" x14ac:dyDescent="0.2">
      <c r="A49" s="7" t="s">
        <v>404</v>
      </c>
      <c r="B49" s="65">
        <v>112</v>
      </c>
      <c r="C49" s="34">
        <f>IF(B51=0, "-", B49/B51)</f>
        <v>3.2596041909196738E-2</v>
      </c>
      <c r="D49" s="65">
        <v>0</v>
      </c>
      <c r="E49" s="9">
        <f>IF(D51=0, "-", D49/D51)</f>
        <v>0</v>
      </c>
      <c r="F49" s="81">
        <v>445</v>
      </c>
      <c r="G49" s="34">
        <f>IF(F51=0, "-", F49/F51)</f>
        <v>1.4000755096904103E-2</v>
      </c>
      <c r="H49" s="65">
        <v>0</v>
      </c>
      <c r="I49" s="9">
        <f>IF(H51=0, "-", H49/H51)</f>
        <v>0</v>
      </c>
      <c r="J49" s="8" t="str">
        <f t="shared" si="2"/>
        <v>-</v>
      </c>
      <c r="K49" s="9" t="str">
        <f t="shared" si="3"/>
        <v>-</v>
      </c>
    </row>
    <row r="50" spans="1:11" x14ac:dyDescent="0.2">
      <c r="A50" s="2"/>
      <c r="B50" s="68"/>
      <c r="C50" s="33"/>
      <c r="D50" s="68"/>
      <c r="E50" s="6"/>
      <c r="F50" s="82"/>
      <c r="G50" s="33"/>
      <c r="H50" s="68"/>
      <c r="I50" s="6"/>
      <c r="J50" s="5"/>
      <c r="K50" s="6"/>
    </row>
    <row r="51" spans="1:11" s="43" customFormat="1" x14ac:dyDescent="0.2">
      <c r="A51" s="162" t="s">
        <v>645</v>
      </c>
      <c r="B51" s="71">
        <f>SUM(B29:B50)</f>
        <v>3436</v>
      </c>
      <c r="C51" s="40">
        <f>B51/29335</f>
        <v>0.11712970853928754</v>
      </c>
      <c r="D51" s="71">
        <f>SUM(D29:D50)</f>
        <v>2711</v>
      </c>
      <c r="E51" s="41">
        <f>D51/26863</f>
        <v>0.1009194803260991</v>
      </c>
      <c r="F51" s="77">
        <f>SUM(F29:F50)</f>
        <v>31784</v>
      </c>
      <c r="G51" s="42">
        <f>F51/302117</f>
        <v>0.10520427516491955</v>
      </c>
      <c r="H51" s="71">
        <f>SUM(H29:H50)</f>
        <v>30698</v>
      </c>
      <c r="I51" s="41">
        <f>H51/339818</f>
        <v>9.033659194039162E-2</v>
      </c>
      <c r="J51" s="37">
        <f>IF(D51=0, "-", IF((B51-D51)/D51&lt;10, (B51-D51)/D51, "&gt;999%"))</f>
        <v>0.26742899299151607</v>
      </c>
      <c r="K51" s="38">
        <f>IF(H51=0, "-", IF((F51-H51)/H51&lt;10, (F51-H51)/H51, "&gt;999%"))</f>
        <v>3.5376897517753601E-2</v>
      </c>
    </row>
    <row r="52" spans="1:11" x14ac:dyDescent="0.2">
      <c r="B52" s="83"/>
      <c r="D52" s="83"/>
      <c r="F52" s="83"/>
      <c r="H52" s="83"/>
    </row>
    <row r="53" spans="1:11" x14ac:dyDescent="0.2">
      <c r="A53" s="163" t="s">
        <v>155</v>
      </c>
      <c r="B53" s="61" t="s">
        <v>12</v>
      </c>
      <c r="C53" s="62" t="s">
        <v>13</v>
      </c>
      <c r="D53" s="61" t="s">
        <v>12</v>
      </c>
      <c r="E53" s="63" t="s">
        <v>13</v>
      </c>
      <c r="F53" s="62" t="s">
        <v>12</v>
      </c>
      <c r="G53" s="62" t="s">
        <v>13</v>
      </c>
      <c r="H53" s="61" t="s">
        <v>12</v>
      </c>
      <c r="I53" s="63" t="s">
        <v>13</v>
      </c>
      <c r="J53" s="61"/>
      <c r="K53" s="63"/>
    </row>
    <row r="54" spans="1:11" x14ac:dyDescent="0.2">
      <c r="A54" s="7" t="s">
        <v>405</v>
      </c>
      <c r="B54" s="65">
        <v>48</v>
      </c>
      <c r="C54" s="34">
        <f>IF(B65=0, "-", B54/B65)</f>
        <v>5.7279236276849645E-2</v>
      </c>
      <c r="D54" s="65">
        <v>126</v>
      </c>
      <c r="E54" s="9">
        <f>IF(D65=0, "-", D54/D65)</f>
        <v>0.19414483821263481</v>
      </c>
      <c r="F54" s="81">
        <v>547</v>
      </c>
      <c r="G54" s="34">
        <f>IF(F65=0, "-", F54/F65)</f>
        <v>7.5521192875880161E-2</v>
      </c>
      <c r="H54" s="65">
        <v>976</v>
      </c>
      <c r="I54" s="9">
        <f>IF(H65=0, "-", H54/H65)</f>
        <v>0.16068488640105366</v>
      </c>
      <c r="J54" s="8">
        <f t="shared" ref="J54:J63" si="4">IF(D54=0, "-", IF((B54-D54)/D54&lt;10, (B54-D54)/D54, "&gt;999%"))</f>
        <v>-0.61904761904761907</v>
      </c>
      <c r="K54" s="9">
        <f t="shared" ref="K54:K63" si="5">IF(H54=0, "-", IF((F54-H54)/H54&lt;10, (F54-H54)/H54, "&gt;999%"))</f>
        <v>-0.43954918032786883</v>
      </c>
    </row>
    <row r="55" spans="1:11" x14ac:dyDescent="0.2">
      <c r="A55" s="7" t="s">
        <v>406</v>
      </c>
      <c r="B55" s="65">
        <v>220</v>
      </c>
      <c r="C55" s="34">
        <f>IF(B65=0, "-", B55/B65)</f>
        <v>0.26252983293556087</v>
      </c>
      <c r="D55" s="65">
        <v>110</v>
      </c>
      <c r="E55" s="9">
        <f>IF(D65=0, "-", D55/D65)</f>
        <v>0.16949152542372881</v>
      </c>
      <c r="F55" s="81">
        <v>1653</v>
      </c>
      <c r="G55" s="34">
        <f>IF(F65=0, "-", F55/F65)</f>
        <v>0.22822035068341848</v>
      </c>
      <c r="H55" s="65">
        <v>257</v>
      </c>
      <c r="I55" s="9">
        <f>IF(H65=0, "-", H55/H65)</f>
        <v>4.2311491603556142E-2</v>
      </c>
      <c r="J55" s="8">
        <f t="shared" si="4"/>
        <v>1</v>
      </c>
      <c r="K55" s="9">
        <f t="shared" si="5"/>
        <v>5.4319066147859925</v>
      </c>
    </row>
    <row r="56" spans="1:11" x14ac:dyDescent="0.2">
      <c r="A56" s="7" t="s">
        <v>407</v>
      </c>
      <c r="B56" s="65">
        <v>50</v>
      </c>
      <c r="C56" s="34">
        <f>IF(B65=0, "-", B56/B65)</f>
        <v>5.9665871121718374E-2</v>
      </c>
      <c r="D56" s="65">
        <v>71</v>
      </c>
      <c r="E56" s="9">
        <f>IF(D65=0, "-", D56/D65)</f>
        <v>0.10939907550077041</v>
      </c>
      <c r="F56" s="81">
        <v>974</v>
      </c>
      <c r="G56" s="34">
        <f>IF(F65=0, "-", F56/F65)</f>
        <v>0.13447466519398041</v>
      </c>
      <c r="H56" s="65">
        <v>860</v>
      </c>
      <c r="I56" s="9">
        <f>IF(H65=0, "-", H56/H65)</f>
        <v>0.1415870925255186</v>
      </c>
      <c r="J56" s="8">
        <f t="shared" si="4"/>
        <v>-0.29577464788732394</v>
      </c>
      <c r="K56" s="9">
        <f t="shared" si="5"/>
        <v>0.13255813953488371</v>
      </c>
    </row>
    <row r="57" spans="1:11" x14ac:dyDescent="0.2">
      <c r="A57" s="7" t="s">
        <v>408</v>
      </c>
      <c r="B57" s="65">
        <v>8</v>
      </c>
      <c r="C57" s="34">
        <f>IF(B65=0, "-", B57/B65)</f>
        <v>9.5465393794749408E-3</v>
      </c>
      <c r="D57" s="65">
        <v>9</v>
      </c>
      <c r="E57" s="9">
        <f>IF(D65=0, "-", D57/D65)</f>
        <v>1.386748844375963E-2</v>
      </c>
      <c r="F57" s="81">
        <v>265</v>
      </c>
      <c r="G57" s="34">
        <f>IF(F65=0, "-", F57/F65)</f>
        <v>3.6587049565097333E-2</v>
      </c>
      <c r="H57" s="65">
        <v>311</v>
      </c>
      <c r="I57" s="9">
        <f>IF(H65=0, "-", H57/H65)</f>
        <v>5.1201843924925911E-2</v>
      </c>
      <c r="J57" s="8">
        <f t="shared" si="4"/>
        <v>-0.1111111111111111</v>
      </c>
      <c r="K57" s="9">
        <f t="shared" si="5"/>
        <v>-0.14790996784565916</v>
      </c>
    </row>
    <row r="58" spans="1:11" x14ac:dyDescent="0.2">
      <c r="A58" s="7" t="s">
        <v>409</v>
      </c>
      <c r="B58" s="65">
        <v>0</v>
      </c>
      <c r="C58" s="34">
        <f>IF(B65=0, "-", B58/B65)</f>
        <v>0</v>
      </c>
      <c r="D58" s="65">
        <v>6</v>
      </c>
      <c r="E58" s="9">
        <f>IF(D65=0, "-", D58/D65)</f>
        <v>9.2449922958397542E-3</v>
      </c>
      <c r="F58" s="81">
        <v>9</v>
      </c>
      <c r="G58" s="34">
        <f>IF(F65=0, "-", F58/F65)</f>
        <v>1.2425790418334943E-3</v>
      </c>
      <c r="H58" s="65">
        <v>62</v>
      </c>
      <c r="I58" s="9">
        <f>IF(H65=0, "-", H58/H65)</f>
        <v>1.0207441554165295E-2</v>
      </c>
      <c r="J58" s="8">
        <f t="shared" si="4"/>
        <v>-1</v>
      </c>
      <c r="K58" s="9">
        <f t="shared" si="5"/>
        <v>-0.85483870967741937</v>
      </c>
    </row>
    <row r="59" spans="1:11" x14ac:dyDescent="0.2">
      <c r="A59" s="7" t="s">
        <v>410</v>
      </c>
      <c r="B59" s="65">
        <v>22</v>
      </c>
      <c r="C59" s="34">
        <f>IF(B65=0, "-", B59/B65)</f>
        <v>2.6252983293556086E-2</v>
      </c>
      <c r="D59" s="65">
        <v>39</v>
      </c>
      <c r="E59" s="9">
        <f>IF(D65=0, "-", D59/D65)</f>
        <v>6.0092449922958396E-2</v>
      </c>
      <c r="F59" s="81">
        <v>248</v>
      </c>
      <c r="G59" s="34">
        <f>IF(F65=0, "-", F59/F65)</f>
        <v>3.4239955819411846E-2</v>
      </c>
      <c r="H59" s="65">
        <v>413</v>
      </c>
      <c r="I59" s="9">
        <f>IF(H65=0, "-", H59/H65)</f>
        <v>6.7994731643068823E-2</v>
      </c>
      <c r="J59" s="8">
        <f t="shared" si="4"/>
        <v>-0.4358974358974359</v>
      </c>
      <c r="K59" s="9">
        <f t="shared" si="5"/>
        <v>-0.39951573849878935</v>
      </c>
    </row>
    <row r="60" spans="1:11" x14ac:dyDescent="0.2">
      <c r="A60" s="7" t="s">
        <v>411</v>
      </c>
      <c r="B60" s="65">
        <v>90</v>
      </c>
      <c r="C60" s="34">
        <f>IF(B65=0, "-", B60/B65)</f>
        <v>0.10739856801909307</v>
      </c>
      <c r="D60" s="65">
        <v>88</v>
      </c>
      <c r="E60" s="9">
        <f>IF(D65=0, "-", D60/D65)</f>
        <v>0.13559322033898305</v>
      </c>
      <c r="F60" s="81">
        <v>645</v>
      </c>
      <c r="G60" s="34">
        <f>IF(F65=0, "-", F60/F65)</f>
        <v>8.9051497998067095E-2</v>
      </c>
      <c r="H60" s="65">
        <v>857</v>
      </c>
      <c r="I60" s="9">
        <f>IF(H65=0, "-", H60/H65)</f>
        <v>0.14109318406322027</v>
      </c>
      <c r="J60" s="8">
        <f t="shared" si="4"/>
        <v>2.2727272727272728E-2</v>
      </c>
      <c r="K60" s="9">
        <f t="shared" si="5"/>
        <v>-0.24737456242707118</v>
      </c>
    </row>
    <row r="61" spans="1:11" x14ac:dyDescent="0.2">
      <c r="A61" s="7" t="s">
        <v>412</v>
      </c>
      <c r="B61" s="65">
        <v>173</v>
      </c>
      <c r="C61" s="34">
        <f>IF(B65=0, "-", B61/B65)</f>
        <v>0.2064439140811456</v>
      </c>
      <c r="D61" s="65">
        <v>102</v>
      </c>
      <c r="E61" s="9">
        <f>IF(D65=0, "-", D61/D65)</f>
        <v>0.15716486902927582</v>
      </c>
      <c r="F61" s="81">
        <v>1153</v>
      </c>
      <c r="G61" s="34">
        <f>IF(F65=0, "-", F61/F65)</f>
        <v>0.1591881816926688</v>
      </c>
      <c r="H61" s="65">
        <v>830</v>
      </c>
      <c r="I61" s="9">
        <f>IF(H65=0, "-", H61/H65)</f>
        <v>0.1366480079025354</v>
      </c>
      <c r="J61" s="8">
        <f t="shared" si="4"/>
        <v>0.69607843137254899</v>
      </c>
      <c r="K61" s="9">
        <f t="shared" si="5"/>
        <v>0.38915662650602412</v>
      </c>
    </row>
    <row r="62" spans="1:11" x14ac:dyDescent="0.2">
      <c r="A62" s="7" t="s">
        <v>413</v>
      </c>
      <c r="B62" s="65">
        <v>29</v>
      </c>
      <c r="C62" s="34">
        <f>IF(B65=0, "-", B62/B65)</f>
        <v>3.4606205250596656E-2</v>
      </c>
      <c r="D62" s="65">
        <v>20</v>
      </c>
      <c r="E62" s="9">
        <f>IF(D65=0, "-", D62/D65)</f>
        <v>3.0816640986132512E-2</v>
      </c>
      <c r="F62" s="81">
        <v>318</v>
      </c>
      <c r="G62" s="34">
        <f>IF(F65=0, "-", F62/F65)</f>
        <v>4.3904459478116803E-2</v>
      </c>
      <c r="H62" s="65">
        <v>284</v>
      </c>
      <c r="I62" s="9">
        <f>IF(H65=0, "-", H62/H65)</f>
        <v>4.6756667764241026E-2</v>
      </c>
      <c r="J62" s="8">
        <f t="shared" si="4"/>
        <v>0.45</v>
      </c>
      <c r="K62" s="9">
        <f t="shared" si="5"/>
        <v>0.11971830985915492</v>
      </c>
    </row>
    <row r="63" spans="1:11" x14ac:dyDescent="0.2">
      <c r="A63" s="7" t="s">
        <v>414</v>
      </c>
      <c r="B63" s="65">
        <v>198</v>
      </c>
      <c r="C63" s="34">
        <f>IF(B65=0, "-", B63/B65)</f>
        <v>0.23627684964200477</v>
      </c>
      <c r="D63" s="65">
        <v>78</v>
      </c>
      <c r="E63" s="9">
        <f>IF(D65=0, "-", D63/D65)</f>
        <v>0.12018489984591679</v>
      </c>
      <c r="F63" s="81">
        <v>1431</v>
      </c>
      <c r="G63" s="34">
        <f>IF(F65=0, "-", F63/F65)</f>
        <v>0.1975700676515256</v>
      </c>
      <c r="H63" s="65">
        <v>1224</v>
      </c>
      <c r="I63" s="9">
        <f>IF(H65=0, "-", H63/H65)</f>
        <v>0.20151465261771484</v>
      </c>
      <c r="J63" s="8">
        <f t="shared" si="4"/>
        <v>1.5384615384615385</v>
      </c>
      <c r="K63" s="9">
        <f t="shared" si="5"/>
        <v>0.16911764705882354</v>
      </c>
    </row>
    <row r="64" spans="1:11" x14ac:dyDescent="0.2">
      <c r="A64" s="2"/>
      <c r="B64" s="68"/>
      <c r="C64" s="33"/>
      <c r="D64" s="68"/>
      <c r="E64" s="6"/>
      <c r="F64" s="82"/>
      <c r="G64" s="33"/>
      <c r="H64" s="68"/>
      <c r="I64" s="6"/>
      <c r="J64" s="5"/>
      <c r="K64" s="6"/>
    </row>
    <row r="65" spans="1:11" s="43" customFormat="1" x14ac:dyDescent="0.2">
      <c r="A65" s="162" t="s">
        <v>644</v>
      </c>
      <c r="B65" s="71">
        <f>SUM(B54:B64)</f>
        <v>838</v>
      </c>
      <c r="C65" s="40">
        <f>B65/29335</f>
        <v>2.8566558718254646E-2</v>
      </c>
      <c r="D65" s="71">
        <f>SUM(D54:D64)</f>
        <v>649</v>
      </c>
      <c r="E65" s="41">
        <f>D65/26863</f>
        <v>2.4159624762684732E-2</v>
      </c>
      <c r="F65" s="77">
        <f>SUM(F54:F64)</f>
        <v>7243</v>
      </c>
      <c r="G65" s="42">
        <f>F65/302117</f>
        <v>2.3974155707888002E-2</v>
      </c>
      <c r="H65" s="71">
        <f>SUM(H54:H64)</f>
        <v>6074</v>
      </c>
      <c r="I65" s="41">
        <f>H65/339818</f>
        <v>1.7874273876015985E-2</v>
      </c>
      <c r="J65" s="37">
        <f>IF(D65=0, "-", IF((B65-D65)/D65&lt;10, (B65-D65)/D65, "&gt;999%"))</f>
        <v>0.29121725731895226</v>
      </c>
      <c r="K65" s="38">
        <f>IF(H65=0, "-", IF((F65-H65)/H65&lt;10, (F65-H65)/H65, "&gt;999%"))</f>
        <v>0.19245966414224563</v>
      </c>
    </row>
    <row r="66" spans="1:11" x14ac:dyDescent="0.2">
      <c r="B66" s="83"/>
      <c r="D66" s="83"/>
      <c r="F66" s="83"/>
      <c r="H66" s="83"/>
    </row>
    <row r="67" spans="1:11" s="43" customFormat="1" x14ac:dyDescent="0.2">
      <c r="A67" s="162" t="s">
        <v>643</v>
      </c>
      <c r="B67" s="71">
        <v>4274</v>
      </c>
      <c r="C67" s="40">
        <f>B67/29335</f>
        <v>0.14569626725754217</v>
      </c>
      <c r="D67" s="71">
        <v>3360</v>
      </c>
      <c r="E67" s="41">
        <f>D67/26863</f>
        <v>0.12507910508878384</v>
      </c>
      <c r="F67" s="77">
        <v>39027</v>
      </c>
      <c r="G67" s="42">
        <f>F67/302117</f>
        <v>0.12917843087280756</v>
      </c>
      <c r="H67" s="71">
        <v>36772</v>
      </c>
      <c r="I67" s="41">
        <f>H67/339818</f>
        <v>0.10821086581640761</v>
      </c>
      <c r="J67" s="37">
        <f>IF(D67=0, "-", IF((B67-D67)/D67&lt;10, (B67-D67)/D67, "&gt;999%"))</f>
        <v>0.2720238095238095</v>
      </c>
      <c r="K67" s="38">
        <f>IF(H67=0, "-", IF((F67-H67)/H67&lt;10, (F67-H67)/H67, "&gt;999%"))</f>
        <v>6.1323833351463068E-2</v>
      </c>
    </row>
    <row r="68" spans="1:11" x14ac:dyDescent="0.2">
      <c r="B68" s="83"/>
      <c r="D68" s="83"/>
      <c r="F68" s="83"/>
      <c r="H68" s="83"/>
    </row>
    <row r="69" spans="1:11" ht="15.75" x14ac:dyDescent="0.25">
      <c r="A69" s="164" t="s">
        <v>125</v>
      </c>
      <c r="B69" s="196" t="s">
        <v>1</v>
      </c>
      <c r="C69" s="200"/>
      <c r="D69" s="200"/>
      <c r="E69" s="197"/>
      <c r="F69" s="196" t="s">
        <v>14</v>
      </c>
      <c r="G69" s="200"/>
      <c r="H69" s="200"/>
      <c r="I69" s="197"/>
      <c r="J69" s="196" t="s">
        <v>15</v>
      </c>
      <c r="K69" s="197"/>
    </row>
    <row r="70" spans="1:11" x14ac:dyDescent="0.2">
      <c r="A70" s="22"/>
      <c r="B70" s="196">
        <f>VALUE(RIGHT($B$2, 4))</f>
        <v>2020</v>
      </c>
      <c r="C70" s="197"/>
      <c r="D70" s="196">
        <f>B70-1</f>
        <v>2019</v>
      </c>
      <c r="E70" s="204"/>
      <c r="F70" s="196">
        <f>B70</f>
        <v>2020</v>
      </c>
      <c r="G70" s="204"/>
      <c r="H70" s="196">
        <f>D70</f>
        <v>2019</v>
      </c>
      <c r="I70" s="204"/>
      <c r="J70" s="140" t="s">
        <v>4</v>
      </c>
      <c r="K70" s="141" t="s">
        <v>2</v>
      </c>
    </row>
    <row r="71" spans="1:11" x14ac:dyDescent="0.2">
      <c r="A71" s="163" t="s">
        <v>156</v>
      </c>
      <c r="B71" s="61" t="s">
        <v>12</v>
      </c>
      <c r="C71" s="62" t="s">
        <v>13</v>
      </c>
      <c r="D71" s="61" t="s">
        <v>12</v>
      </c>
      <c r="E71" s="63" t="s">
        <v>13</v>
      </c>
      <c r="F71" s="62" t="s">
        <v>12</v>
      </c>
      <c r="G71" s="62" t="s">
        <v>13</v>
      </c>
      <c r="H71" s="61" t="s">
        <v>12</v>
      </c>
      <c r="I71" s="63" t="s">
        <v>13</v>
      </c>
      <c r="J71" s="61"/>
      <c r="K71" s="63"/>
    </row>
    <row r="72" spans="1:11" x14ac:dyDescent="0.2">
      <c r="A72" s="7" t="s">
        <v>415</v>
      </c>
      <c r="B72" s="65">
        <v>5</v>
      </c>
      <c r="C72" s="34">
        <f>IF(B96=0, "-", B72/B96)</f>
        <v>1.112099644128114E-3</v>
      </c>
      <c r="D72" s="65">
        <v>2</v>
      </c>
      <c r="E72" s="9">
        <f>IF(D96=0, "-", D72/D96)</f>
        <v>4.9590875278948676E-4</v>
      </c>
      <c r="F72" s="81">
        <v>44</v>
      </c>
      <c r="G72" s="34">
        <f>IF(F96=0, "-", F72/F96)</f>
        <v>8.8019364260137232E-4</v>
      </c>
      <c r="H72" s="65">
        <v>26</v>
      </c>
      <c r="I72" s="9">
        <f>IF(H96=0, "-", H72/H96)</f>
        <v>4.899282066743296E-4</v>
      </c>
      <c r="J72" s="8">
        <f t="shared" ref="J72:J94" si="6">IF(D72=0, "-", IF((B72-D72)/D72&lt;10, (B72-D72)/D72, "&gt;999%"))</f>
        <v>1.5</v>
      </c>
      <c r="K72" s="9">
        <f t="shared" ref="K72:K94" si="7">IF(H72=0, "-", IF((F72-H72)/H72&lt;10, (F72-H72)/H72, "&gt;999%"))</f>
        <v>0.69230769230769229</v>
      </c>
    </row>
    <row r="73" spans="1:11" x14ac:dyDescent="0.2">
      <c r="A73" s="7" t="s">
        <v>416</v>
      </c>
      <c r="B73" s="65">
        <v>111</v>
      </c>
      <c r="C73" s="34">
        <f>IF(B96=0, "-", B73/B96)</f>
        <v>2.4688612099644128E-2</v>
      </c>
      <c r="D73" s="65">
        <v>41</v>
      </c>
      <c r="E73" s="9">
        <f>IF(D96=0, "-", D73/D96)</f>
        <v>1.0166129432184479E-2</v>
      </c>
      <c r="F73" s="81">
        <v>470</v>
      </c>
      <c r="G73" s="34">
        <f>IF(F96=0, "-", F73/F96)</f>
        <v>9.4020684550601124E-3</v>
      </c>
      <c r="H73" s="65">
        <v>753</v>
      </c>
      <c r="I73" s="9">
        <f>IF(H96=0, "-", H73/H96)</f>
        <v>1.4189074600991163E-2</v>
      </c>
      <c r="J73" s="8">
        <f t="shared" si="6"/>
        <v>1.7073170731707317</v>
      </c>
      <c r="K73" s="9">
        <f t="shared" si="7"/>
        <v>-0.37583001328021248</v>
      </c>
    </row>
    <row r="74" spans="1:11" x14ac:dyDescent="0.2">
      <c r="A74" s="7" t="s">
        <v>417</v>
      </c>
      <c r="B74" s="65">
        <v>41</v>
      </c>
      <c r="C74" s="34">
        <f>IF(B96=0, "-", B74/B96)</f>
        <v>9.1192170818505339E-3</v>
      </c>
      <c r="D74" s="65">
        <v>16</v>
      </c>
      <c r="E74" s="9">
        <f>IF(D96=0, "-", D74/D96)</f>
        <v>3.9672700223158941E-3</v>
      </c>
      <c r="F74" s="81">
        <v>349</v>
      </c>
      <c r="G74" s="34">
        <f>IF(F96=0, "-", F74/F96)</f>
        <v>6.981535937906339E-3</v>
      </c>
      <c r="H74" s="65">
        <v>165</v>
      </c>
      <c r="I74" s="9">
        <f>IF(H96=0, "-", H74/H96)</f>
        <v>3.1091597731255534E-3</v>
      </c>
      <c r="J74" s="8">
        <f t="shared" si="6"/>
        <v>1.5625</v>
      </c>
      <c r="K74" s="9">
        <f t="shared" si="7"/>
        <v>1.1151515151515152</v>
      </c>
    </row>
    <row r="75" spans="1:11" x14ac:dyDescent="0.2">
      <c r="A75" s="7" t="s">
        <v>418</v>
      </c>
      <c r="B75" s="65">
        <v>0</v>
      </c>
      <c r="C75" s="34">
        <f>IF(B96=0, "-", B75/B96)</f>
        <v>0</v>
      </c>
      <c r="D75" s="65">
        <v>36</v>
      </c>
      <c r="E75" s="9">
        <f>IF(D96=0, "-", D75/D96)</f>
        <v>8.9263575502107617E-3</v>
      </c>
      <c r="F75" s="81">
        <v>498</v>
      </c>
      <c r="G75" s="34">
        <f>IF(F96=0, "-", F75/F96)</f>
        <v>9.9621916821700778E-3</v>
      </c>
      <c r="H75" s="65">
        <v>847</v>
      </c>
      <c r="I75" s="9">
        <f>IF(H96=0, "-", H75/H96)</f>
        <v>1.5960353502044507E-2</v>
      </c>
      <c r="J75" s="8">
        <f t="shared" si="6"/>
        <v>-1</v>
      </c>
      <c r="K75" s="9">
        <f t="shared" si="7"/>
        <v>-0.41204250295159384</v>
      </c>
    </row>
    <row r="76" spans="1:11" x14ac:dyDescent="0.2">
      <c r="A76" s="7" t="s">
        <v>419</v>
      </c>
      <c r="B76" s="65">
        <v>213</v>
      </c>
      <c r="C76" s="34">
        <f>IF(B96=0, "-", B76/B96)</f>
        <v>4.7375444839857651E-2</v>
      </c>
      <c r="D76" s="65">
        <v>370</v>
      </c>
      <c r="E76" s="9">
        <f>IF(D96=0, "-", D76/D96)</f>
        <v>9.1743119266055051E-2</v>
      </c>
      <c r="F76" s="81">
        <v>3035</v>
      </c>
      <c r="G76" s="34">
        <f>IF(F96=0, "-", F76/F96)</f>
        <v>6.0713356938526475E-2</v>
      </c>
      <c r="H76" s="65">
        <v>4337</v>
      </c>
      <c r="I76" s="9">
        <f>IF(H96=0, "-", H76/H96)</f>
        <v>8.172379355179106E-2</v>
      </c>
      <c r="J76" s="8">
        <f t="shared" si="6"/>
        <v>-0.42432432432432432</v>
      </c>
      <c r="K76" s="9">
        <f t="shared" si="7"/>
        <v>-0.30020751671662438</v>
      </c>
    </row>
    <row r="77" spans="1:11" x14ac:dyDescent="0.2">
      <c r="A77" s="7" t="s">
        <v>420</v>
      </c>
      <c r="B77" s="65">
        <v>496</v>
      </c>
      <c r="C77" s="34">
        <f>IF(B96=0, "-", B77/B96)</f>
        <v>0.1103202846975089</v>
      </c>
      <c r="D77" s="65">
        <v>393</v>
      </c>
      <c r="E77" s="9">
        <f>IF(D96=0, "-", D77/D96)</f>
        <v>9.7446069923134149E-2</v>
      </c>
      <c r="F77" s="81">
        <v>5092</v>
      </c>
      <c r="G77" s="34">
        <f>IF(F96=0, "-", F77/F96)</f>
        <v>0.10186240973014063</v>
      </c>
      <c r="H77" s="65">
        <v>5672</v>
      </c>
      <c r="I77" s="9">
        <f>IF(H96=0, "-", H77/H96)</f>
        <v>0.10687972262526145</v>
      </c>
      <c r="J77" s="8">
        <f t="shared" si="6"/>
        <v>0.26208651399491095</v>
      </c>
      <c r="K77" s="9">
        <f t="shared" si="7"/>
        <v>-0.10225669957686882</v>
      </c>
    </row>
    <row r="78" spans="1:11" x14ac:dyDescent="0.2">
      <c r="A78" s="7" t="s">
        <v>421</v>
      </c>
      <c r="B78" s="65">
        <v>1</v>
      </c>
      <c r="C78" s="34">
        <f>IF(B96=0, "-", B78/B96)</f>
        <v>2.2241992882562276E-4</v>
      </c>
      <c r="D78" s="65">
        <v>7</v>
      </c>
      <c r="E78" s="9">
        <f>IF(D96=0, "-", D78/D96)</f>
        <v>1.7356806347632037E-3</v>
      </c>
      <c r="F78" s="81">
        <v>110</v>
      </c>
      <c r="G78" s="34">
        <f>IF(F96=0, "-", F78/F96)</f>
        <v>2.2004841065034306E-3</v>
      </c>
      <c r="H78" s="65">
        <v>158</v>
      </c>
      <c r="I78" s="9">
        <f>IF(H96=0, "-", H78/H96)</f>
        <v>2.9772560251747726E-3</v>
      </c>
      <c r="J78" s="8">
        <f t="shared" si="6"/>
        <v>-0.8571428571428571</v>
      </c>
      <c r="K78" s="9">
        <f t="shared" si="7"/>
        <v>-0.30379746835443039</v>
      </c>
    </row>
    <row r="79" spans="1:11" x14ac:dyDescent="0.2">
      <c r="A79" s="7" t="s">
        <v>422</v>
      </c>
      <c r="B79" s="65">
        <v>236</v>
      </c>
      <c r="C79" s="34">
        <f>IF(B96=0, "-", B79/B96)</f>
        <v>5.2491103202846973E-2</v>
      </c>
      <c r="D79" s="65">
        <v>230</v>
      </c>
      <c r="E79" s="9">
        <f>IF(D96=0, "-", D79/D96)</f>
        <v>5.7029506570790978E-2</v>
      </c>
      <c r="F79" s="81">
        <v>3232</v>
      </c>
      <c r="G79" s="34">
        <f>IF(F96=0, "-", F79/F96)</f>
        <v>6.465422392926444E-2</v>
      </c>
      <c r="H79" s="65">
        <v>4221</v>
      </c>
      <c r="I79" s="9">
        <f>IF(H96=0, "-", H79/H96)</f>
        <v>7.953796001432098E-2</v>
      </c>
      <c r="J79" s="8">
        <f t="shared" si="6"/>
        <v>2.6086956521739129E-2</v>
      </c>
      <c r="K79" s="9">
        <f t="shared" si="7"/>
        <v>-0.23430466714048803</v>
      </c>
    </row>
    <row r="80" spans="1:11" x14ac:dyDescent="0.2">
      <c r="A80" s="7" t="s">
        <v>423</v>
      </c>
      <c r="B80" s="65">
        <v>607</v>
      </c>
      <c r="C80" s="34">
        <f>IF(B96=0, "-", B80/B96)</f>
        <v>0.13500889679715303</v>
      </c>
      <c r="D80" s="65">
        <v>552</v>
      </c>
      <c r="E80" s="9">
        <f>IF(D96=0, "-", D80/D96)</f>
        <v>0.13687081576989835</v>
      </c>
      <c r="F80" s="81">
        <v>6976</v>
      </c>
      <c r="G80" s="34">
        <f>IF(F96=0, "-", F80/F96)</f>
        <v>0.13955070115425394</v>
      </c>
      <c r="H80" s="65">
        <v>7817</v>
      </c>
      <c r="I80" s="9">
        <f>IF(H96=0, "-", H80/H96)</f>
        <v>0.14729879967589365</v>
      </c>
      <c r="J80" s="8">
        <f t="shared" si="6"/>
        <v>9.9637681159420288E-2</v>
      </c>
      <c r="K80" s="9">
        <f t="shared" si="7"/>
        <v>-0.10758603044646284</v>
      </c>
    </row>
    <row r="81" spans="1:11" x14ac:dyDescent="0.2">
      <c r="A81" s="7" t="s">
        <v>424</v>
      </c>
      <c r="B81" s="65">
        <v>0</v>
      </c>
      <c r="C81" s="34">
        <f>IF(B96=0, "-", B81/B96)</f>
        <v>0</v>
      </c>
      <c r="D81" s="65">
        <v>2</v>
      </c>
      <c r="E81" s="9">
        <f>IF(D96=0, "-", D81/D96)</f>
        <v>4.9590875278948676E-4</v>
      </c>
      <c r="F81" s="81">
        <v>1</v>
      </c>
      <c r="G81" s="34">
        <f>IF(F96=0, "-", F81/F96)</f>
        <v>2.0004400968213005E-5</v>
      </c>
      <c r="H81" s="65">
        <v>131</v>
      </c>
      <c r="I81" s="9">
        <f>IF(H96=0, "-", H81/H96)</f>
        <v>2.4684844259360455E-3</v>
      </c>
      <c r="J81" s="8">
        <f t="shared" si="6"/>
        <v>-1</v>
      </c>
      <c r="K81" s="9">
        <f t="shared" si="7"/>
        <v>-0.99236641221374045</v>
      </c>
    </row>
    <row r="82" spans="1:11" x14ac:dyDescent="0.2">
      <c r="A82" s="7" t="s">
        <v>425</v>
      </c>
      <c r="B82" s="65">
        <v>43</v>
      </c>
      <c r="C82" s="34">
        <f>IF(B96=0, "-", B82/B96)</f>
        <v>9.5640569395017798E-3</v>
      </c>
      <c r="D82" s="65">
        <v>49</v>
      </c>
      <c r="E82" s="9">
        <f>IF(D96=0, "-", D82/D96)</f>
        <v>1.2149764443342426E-2</v>
      </c>
      <c r="F82" s="81">
        <v>991</v>
      </c>
      <c r="G82" s="34">
        <f>IF(F96=0, "-", F82/F96)</f>
        <v>1.9824361359499089E-2</v>
      </c>
      <c r="H82" s="65">
        <v>49</v>
      </c>
      <c r="I82" s="9">
        <f>IF(H96=0, "-", H82/H96)</f>
        <v>9.2332623565546739E-4</v>
      </c>
      <c r="J82" s="8">
        <f t="shared" si="6"/>
        <v>-0.12244897959183673</v>
      </c>
      <c r="K82" s="9" t="str">
        <f t="shared" si="7"/>
        <v>&gt;999%</v>
      </c>
    </row>
    <row r="83" spans="1:11" x14ac:dyDescent="0.2">
      <c r="A83" s="7" t="s">
        <v>426</v>
      </c>
      <c r="B83" s="65">
        <v>315</v>
      </c>
      <c r="C83" s="34">
        <f>IF(B96=0, "-", B83/B96)</f>
        <v>7.0062277580071178E-2</v>
      </c>
      <c r="D83" s="65">
        <v>426</v>
      </c>
      <c r="E83" s="9">
        <f>IF(D96=0, "-", D83/D96)</f>
        <v>0.10562856434416068</v>
      </c>
      <c r="F83" s="81">
        <v>3277</v>
      </c>
      <c r="G83" s="34">
        <f>IF(F96=0, "-", F83/F96)</f>
        <v>6.5554421972834023E-2</v>
      </c>
      <c r="H83" s="65">
        <v>4831</v>
      </c>
      <c r="I83" s="9">
        <f>IF(H96=0, "-", H83/H96)</f>
        <v>9.1032429478603322E-2</v>
      </c>
      <c r="J83" s="8">
        <f t="shared" si="6"/>
        <v>-0.26056338028169013</v>
      </c>
      <c r="K83" s="9">
        <f t="shared" si="7"/>
        <v>-0.32167253156696335</v>
      </c>
    </row>
    <row r="84" spans="1:11" x14ac:dyDescent="0.2">
      <c r="A84" s="7" t="s">
        <v>427</v>
      </c>
      <c r="B84" s="65">
        <v>419</v>
      </c>
      <c r="C84" s="34">
        <f>IF(B96=0, "-", B84/B96)</f>
        <v>9.3193950177935941E-2</v>
      </c>
      <c r="D84" s="65">
        <v>416</v>
      </c>
      <c r="E84" s="9">
        <f>IF(D96=0, "-", D84/D96)</f>
        <v>0.10314902058021325</v>
      </c>
      <c r="F84" s="81">
        <v>4169</v>
      </c>
      <c r="G84" s="34">
        <f>IF(F96=0, "-", F84/F96)</f>
        <v>8.3398347636480019E-2</v>
      </c>
      <c r="H84" s="65">
        <v>5382</v>
      </c>
      <c r="I84" s="9">
        <f>IF(H96=0, "-", H84/H96)</f>
        <v>0.10141513878158624</v>
      </c>
      <c r="J84" s="8">
        <f t="shared" si="6"/>
        <v>7.2115384615384619E-3</v>
      </c>
      <c r="K84" s="9">
        <f t="shared" si="7"/>
        <v>-0.22538089929394278</v>
      </c>
    </row>
    <row r="85" spans="1:11" x14ac:dyDescent="0.2">
      <c r="A85" s="7" t="s">
        <v>428</v>
      </c>
      <c r="B85" s="65">
        <v>11</v>
      </c>
      <c r="C85" s="34">
        <f>IF(B96=0, "-", B85/B96)</f>
        <v>2.4466192170818505E-3</v>
      </c>
      <c r="D85" s="65">
        <v>38</v>
      </c>
      <c r="E85" s="9">
        <f>IF(D96=0, "-", D85/D96)</f>
        <v>9.4222663030002485E-3</v>
      </c>
      <c r="F85" s="81">
        <v>315</v>
      </c>
      <c r="G85" s="34">
        <f>IF(F96=0, "-", F85/F96)</f>
        <v>6.3013863049870972E-3</v>
      </c>
      <c r="H85" s="65">
        <v>360</v>
      </c>
      <c r="I85" s="9">
        <f>IF(H96=0, "-", H85/H96)</f>
        <v>6.7836213231830256E-3</v>
      </c>
      <c r="J85" s="8">
        <f t="shared" si="6"/>
        <v>-0.71052631578947367</v>
      </c>
      <c r="K85" s="9">
        <f t="shared" si="7"/>
        <v>-0.125</v>
      </c>
    </row>
    <row r="86" spans="1:11" x14ac:dyDescent="0.2">
      <c r="A86" s="7" t="s">
        <v>429</v>
      </c>
      <c r="B86" s="65">
        <v>7</v>
      </c>
      <c r="C86" s="34">
        <f>IF(B96=0, "-", B86/B96)</f>
        <v>1.5569395017793594E-3</v>
      </c>
      <c r="D86" s="65">
        <v>9</v>
      </c>
      <c r="E86" s="9">
        <f>IF(D96=0, "-", D86/D96)</f>
        <v>2.2315893875526904E-3</v>
      </c>
      <c r="F86" s="81">
        <v>109</v>
      </c>
      <c r="G86" s="34">
        <f>IF(F96=0, "-", F86/F96)</f>
        <v>2.1804797055352178E-3</v>
      </c>
      <c r="H86" s="65">
        <v>185</v>
      </c>
      <c r="I86" s="9">
        <f>IF(H96=0, "-", H86/H96)</f>
        <v>3.4860276244134993E-3</v>
      </c>
      <c r="J86" s="8">
        <f t="shared" si="6"/>
        <v>-0.22222222222222221</v>
      </c>
      <c r="K86" s="9">
        <f t="shared" si="7"/>
        <v>-0.41081081081081083</v>
      </c>
    </row>
    <row r="87" spans="1:11" x14ac:dyDescent="0.2">
      <c r="A87" s="7" t="s">
        <v>430</v>
      </c>
      <c r="B87" s="65">
        <v>65</v>
      </c>
      <c r="C87" s="34">
        <f>IF(B96=0, "-", B87/B96)</f>
        <v>1.4457295373665481E-2</v>
      </c>
      <c r="D87" s="65">
        <v>54</v>
      </c>
      <c r="E87" s="9">
        <f>IF(D96=0, "-", D87/D96)</f>
        <v>1.3389536325316143E-2</v>
      </c>
      <c r="F87" s="81">
        <v>875</v>
      </c>
      <c r="G87" s="34">
        <f>IF(F96=0, "-", F87/F96)</f>
        <v>1.7503850847186381E-2</v>
      </c>
      <c r="H87" s="65">
        <v>852</v>
      </c>
      <c r="I87" s="9">
        <f>IF(H96=0, "-", H87/H96)</f>
        <v>1.6054570464866493E-2</v>
      </c>
      <c r="J87" s="8">
        <f t="shared" si="6"/>
        <v>0.20370370370370369</v>
      </c>
      <c r="K87" s="9">
        <f t="shared" si="7"/>
        <v>2.699530516431925E-2</v>
      </c>
    </row>
    <row r="88" spans="1:11" x14ac:dyDescent="0.2">
      <c r="A88" s="7" t="s">
        <v>431</v>
      </c>
      <c r="B88" s="65">
        <v>47</v>
      </c>
      <c r="C88" s="34">
        <f>IF(B96=0, "-", B88/B96)</f>
        <v>1.045373665480427E-2</v>
      </c>
      <c r="D88" s="65">
        <v>40</v>
      </c>
      <c r="E88" s="9">
        <f>IF(D96=0, "-", D88/D96)</f>
        <v>9.9181750557897352E-3</v>
      </c>
      <c r="F88" s="81">
        <v>528</v>
      </c>
      <c r="G88" s="34">
        <f>IF(F96=0, "-", F88/F96)</f>
        <v>1.0562323711216468E-2</v>
      </c>
      <c r="H88" s="65">
        <v>417</v>
      </c>
      <c r="I88" s="9">
        <f>IF(H96=0, "-", H88/H96)</f>
        <v>7.8576946993536723E-3</v>
      </c>
      <c r="J88" s="8">
        <f t="shared" si="6"/>
        <v>0.17499999999999999</v>
      </c>
      <c r="K88" s="9">
        <f t="shared" si="7"/>
        <v>0.26618705035971224</v>
      </c>
    </row>
    <row r="89" spans="1:11" x14ac:dyDescent="0.2">
      <c r="A89" s="7" t="s">
        <v>432</v>
      </c>
      <c r="B89" s="65">
        <v>9</v>
      </c>
      <c r="C89" s="34">
        <f>IF(B96=0, "-", B89/B96)</f>
        <v>2.001779359430605E-3</v>
      </c>
      <c r="D89" s="65">
        <v>13</v>
      </c>
      <c r="E89" s="9">
        <f>IF(D96=0, "-", D89/D96)</f>
        <v>3.223406893131664E-3</v>
      </c>
      <c r="F89" s="81">
        <v>54</v>
      </c>
      <c r="G89" s="34">
        <f>IF(F96=0, "-", F89/F96)</f>
        <v>1.0802376522835023E-3</v>
      </c>
      <c r="H89" s="65">
        <v>19</v>
      </c>
      <c r="I89" s="9">
        <f>IF(H96=0, "-", H89/H96)</f>
        <v>3.5802445872354859E-4</v>
      </c>
      <c r="J89" s="8">
        <f t="shared" si="6"/>
        <v>-0.30769230769230771</v>
      </c>
      <c r="K89" s="9">
        <f t="shared" si="7"/>
        <v>1.8421052631578947</v>
      </c>
    </row>
    <row r="90" spans="1:11" x14ac:dyDescent="0.2">
      <c r="A90" s="7" t="s">
        <v>433</v>
      </c>
      <c r="B90" s="65">
        <v>521</v>
      </c>
      <c r="C90" s="34">
        <f>IF(B96=0, "-", B90/B96)</f>
        <v>0.11588078291814946</v>
      </c>
      <c r="D90" s="65">
        <v>409</v>
      </c>
      <c r="E90" s="9">
        <f>IF(D96=0, "-", D90/D96)</f>
        <v>0.10141333994545004</v>
      </c>
      <c r="F90" s="81">
        <v>4627</v>
      </c>
      <c r="G90" s="34">
        <f>IF(F96=0, "-", F90/F96)</f>
        <v>9.2560363279921579E-2</v>
      </c>
      <c r="H90" s="65">
        <v>5438</v>
      </c>
      <c r="I90" s="9">
        <f>IF(H96=0, "-", H90/H96)</f>
        <v>0.10247036876519248</v>
      </c>
      <c r="J90" s="8">
        <f t="shared" si="6"/>
        <v>0.27383863080684595</v>
      </c>
      <c r="K90" s="9">
        <f t="shared" si="7"/>
        <v>-0.14913571165869804</v>
      </c>
    </row>
    <row r="91" spans="1:11" x14ac:dyDescent="0.2">
      <c r="A91" s="7" t="s">
        <v>434</v>
      </c>
      <c r="B91" s="65">
        <v>0</v>
      </c>
      <c r="C91" s="34">
        <f>IF(B96=0, "-", B91/B96)</f>
        <v>0</v>
      </c>
      <c r="D91" s="65">
        <v>0</v>
      </c>
      <c r="E91" s="9">
        <f>IF(D96=0, "-", D91/D96)</f>
        <v>0</v>
      </c>
      <c r="F91" s="81">
        <v>0</v>
      </c>
      <c r="G91" s="34">
        <f>IF(F96=0, "-", F91/F96)</f>
        <v>0</v>
      </c>
      <c r="H91" s="65">
        <v>66</v>
      </c>
      <c r="I91" s="9">
        <f>IF(H96=0, "-", H91/H96)</f>
        <v>1.2436639092502214E-3</v>
      </c>
      <c r="J91" s="8" t="str">
        <f t="shared" si="6"/>
        <v>-</v>
      </c>
      <c r="K91" s="9">
        <f t="shared" si="7"/>
        <v>-1</v>
      </c>
    </row>
    <row r="92" spans="1:11" x14ac:dyDescent="0.2">
      <c r="A92" s="7" t="s">
        <v>435</v>
      </c>
      <c r="B92" s="65">
        <v>1247</v>
      </c>
      <c r="C92" s="34">
        <f>IF(B96=0, "-", B92/B96)</f>
        <v>0.27735765124555162</v>
      </c>
      <c r="D92" s="65">
        <v>688</v>
      </c>
      <c r="E92" s="9">
        <f>IF(D96=0, "-", D92/D96)</f>
        <v>0.17059261095958345</v>
      </c>
      <c r="F92" s="81">
        <v>12917</v>
      </c>
      <c r="G92" s="34">
        <f>IF(F96=0, "-", F92/F96)</f>
        <v>0.25839684730640738</v>
      </c>
      <c r="H92" s="65">
        <v>8111</v>
      </c>
      <c r="I92" s="9">
        <f>IF(H96=0, "-", H92/H96)</f>
        <v>0.15283875708982644</v>
      </c>
      <c r="J92" s="8">
        <f t="shared" si="6"/>
        <v>0.8125</v>
      </c>
      <c r="K92" s="9">
        <f t="shared" si="7"/>
        <v>0.59252866477622979</v>
      </c>
    </row>
    <row r="93" spans="1:11" x14ac:dyDescent="0.2">
      <c r="A93" s="7" t="s">
        <v>436</v>
      </c>
      <c r="B93" s="65">
        <v>5</v>
      </c>
      <c r="C93" s="34">
        <f>IF(B96=0, "-", B93/B96)</f>
        <v>1.112099644128114E-3</v>
      </c>
      <c r="D93" s="65">
        <v>30</v>
      </c>
      <c r="E93" s="9">
        <f>IF(D96=0, "-", D93/D96)</f>
        <v>7.4386312918423014E-3</v>
      </c>
      <c r="F93" s="81">
        <v>127</v>
      </c>
      <c r="G93" s="34">
        <f>IF(F96=0, "-", F93/F96)</f>
        <v>2.540558922963052E-3</v>
      </c>
      <c r="H93" s="65">
        <v>265</v>
      </c>
      <c r="I93" s="9">
        <f>IF(H96=0, "-", H93/H96)</f>
        <v>4.9934990295652827E-3</v>
      </c>
      <c r="J93" s="8">
        <f t="shared" si="6"/>
        <v>-0.83333333333333337</v>
      </c>
      <c r="K93" s="9">
        <f t="shared" si="7"/>
        <v>-0.52075471698113207</v>
      </c>
    </row>
    <row r="94" spans="1:11" x14ac:dyDescent="0.2">
      <c r="A94" s="7" t="s">
        <v>437</v>
      </c>
      <c r="B94" s="65">
        <v>97</v>
      </c>
      <c r="C94" s="34">
        <f>IF(B96=0, "-", B94/B96)</f>
        <v>2.1574733096085409E-2</v>
      </c>
      <c r="D94" s="65">
        <v>212</v>
      </c>
      <c r="E94" s="9">
        <f>IF(D96=0, "-", D94/D96)</f>
        <v>5.2566327795685597E-2</v>
      </c>
      <c r="F94" s="81">
        <v>2193</v>
      </c>
      <c r="G94" s="34">
        <f>IF(F96=0, "-", F94/F96)</f>
        <v>4.3869651323291126E-2</v>
      </c>
      <c r="H94" s="65">
        <v>2967</v>
      </c>
      <c r="I94" s="9">
        <f>IF(H96=0, "-", H94/H96)</f>
        <v>5.5908345738566768E-2</v>
      </c>
      <c r="J94" s="8">
        <f t="shared" si="6"/>
        <v>-0.54245283018867929</v>
      </c>
      <c r="K94" s="9">
        <f t="shared" si="7"/>
        <v>-0.2608695652173913</v>
      </c>
    </row>
    <row r="95" spans="1:11" x14ac:dyDescent="0.2">
      <c r="A95" s="2"/>
      <c r="B95" s="68"/>
      <c r="C95" s="33"/>
      <c r="D95" s="68"/>
      <c r="E95" s="6"/>
      <c r="F95" s="82"/>
      <c r="G95" s="33"/>
      <c r="H95" s="68"/>
      <c r="I95" s="6"/>
      <c r="J95" s="5"/>
      <c r="K95" s="6"/>
    </row>
    <row r="96" spans="1:11" s="43" customFormat="1" x14ac:dyDescent="0.2">
      <c r="A96" s="162" t="s">
        <v>642</v>
      </c>
      <c r="B96" s="71">
        <f>SUM(B72:B95)</f>
        <v>4496</v>
      </c>
      <c r="C96" s="40">
        <f>B96/29335</f>
        <v>0.15326401908982445</v>
      </c>
      <c r="D96" s="71">
        <f>SUM(D72:D95)</f>
        <v>4033</v>
      </c>
      <c r="E96" s="41">
        <f>D96/26863</f>
        <v>0.15013215203067415</v>
      </c>
      <c r="F96" s="77">
        <f>SUM(F72:F95)</f>
        <v>49989</v>
      </c>
      <c r="G96" s="42">
        <f>F96/302117</f>
        <v>0.16546238708844588</v>
      </c>
      <c r="H96" s="71">
        <f>SUM(H72:H95)</f>
        <v>53069</v>
      </c>
      <c r="I96" s="41">
        <f>H96/339818</f>
        <v>0.15616889040604087</v>
      </c>
      <c r="J96" s="37">
        <f>IF(D96=0, "-", IF((B96-D96)/D96&lt;10, (B96-D96)/D96, "&gt;999%"))</f>
        <v>0.11480287627076619</v>
      </c>
      <c r="K96" s="38">
        <f>IF(H96=0, "-", IF((F96-H96)/H96&lt;10, (F96-H96)/H96, "&gt;999%"))</f>
        <v>-5.8037649098343663E-2</v>
      </c>
    </row>
    <row r="97" spans="1:11" x14ac:dyDescent="0.2">
      <c r="B97" s="83"/>
      <c r="D97" s="83"/>
      <c r="F97" s="83"/>
      <c r="H97" s="83"/>
    </row>
    <row r="98" spans="1:11" x14ac:dyDescent="0.2">
      <c r="A98" s="163" t="s">
        <v>157</v>
      </c>
      <c r="B98" s="61" t="s">
        <v>12</v>
      </c>
      <c r="C98" s="62" t="s">
        <v>13</v>
      </c>
      <c r="D98" s="61" t="s">
        <v>12</v>
      </c>
      <c r="E98" s="63" t="s">
        <v>13</v>
      </c>
      <c r="F98" s="62" t="s">
        <v>12</v>
      </c>
      <c r="G98" s="62" t="s">
        <v>13</v>
      </c>
      <c r="H98" s="61" t="s">
        <v>12</v>
      </c>
      <c r="I98" s="63" t="s">
        <v>13</v>
      </c>
      <c r="J98" s="61"/>
      <c r="K98" s="63"/>
    </row>
    <row r="99" spans="1:11" x14ac:dyDescent="0.2">
      <c r="A99" s="7" t="s">
        <v>438</v>
      </c>
      <c r="B99" s="65">
        <v>3</v>
      </c>
      <c r="C99" s="34">
        <f>IF(B113=0, "-", B99/B113)</f>
        <v>3.2119914346895075E-3</v>
      </c>
      <c r="D99" s="65">
        <v>14</v>
      </c>
      <c r="E99" s="9">
        <f>IF(D113=0, "-", D99/D113)</f>
        <v>1.680672268907563E-2</v>
      </c>
      <c r="F99" s="81">
        <v>142</v>
      </c>
      <c r="G99" s="34">
        <f>IF(F113=0, "-", F99/F113)</f>
        <v>1.3636800153654087E-2</v>
      </c>
      <c r="H99" s="65">
        <v>84</v>
      </c>
      <c r="I99" s="9">
        <f>IF(H113=0, "-", H99/H113)</f>
        <v>7.6093849080532657E-3</v>
      </c>
      <c r="J99" s="8">
        <f t="shared" ref="J99:J111" si="8">IF(D99=0, "-", IF((B99-D99)/D99&lt;10, (B99-D99)/D99, "&gt;999%"))</f>
        <v>-0.7857142857142857</v>
      </c>
      <c r="K99" s="9">
        <f t="shared" ref="K99:K111" si="9">IF(H99=0, "-", IF((F99-H99)/H99&lt;10, (F99-H99)/H99, "&gt;999%"))</f>
        <v>0.69047619047619047</v>
      </c>
    </row>
    <row r="100" spans="1:11" x14ac:dyDescent="0.2">
      <c r="A100" s="7" t="s">
        <v>439</v>
      </c>
      <c r="B100" s="65">
        <v>105</v>
      </c>
      <c r="C100" s="34">
        <f>IF(B113=0, "-", B100/B113)</f>
        <v>0.11241970021413276</v>
      </c>
      <c r="D100" s="65">
        <v>146</v>
      </c>
      <c r="E100" s="9">
        <f>IF(D113=0, "-", D100/D113)</f>
        <v>0.1752701080432173</v>
      </c>
      <c r="F100" s="81">
        <v>1327</v>
      </c>
      <c r="G100" s="34">
        <f>IF(F113=0, "-", F100/F113)</f>
        <v>0.12743685777393643</v>
      </c>
      <c r="H100" s="65">
        <v>1853</v>
      </c>
      <c r="I100" s="9">
        <f>IF(H113=0, "-", H100/H113)</f>
        <v>0.16785940755503215</v>
      </c>
      <c r="J100" s="8">
        <f t="shared" si="8"/>
        <v>-0.28082191780821919</v>
      </c>
      <c r="K100" s="9">
        <f t="shared" si="9"/>
        <v>-0.28386400431732328</v>
      </c>
    </row>
    <row r="101" spans="1:11" x14ac:dyDescent="0.2">
      <c r="A101" s="7" t="s">
        <v>440</v>
      </c>
      <c r="B101" s="65">
        <v>130</v>
      </c>
      <c r="C101" s="34">
        <f>IF(B113=0, "-", B101/B113)</f>
        <v>0.13918629550321199</v>
      </c>
      <c r="D101" s="65">
        <v>64</v>
      </c>
      <c r="E101" s="9">
        <f>IF(D113=0, "-", D101/D113)</f>
        <v>7.6830732292917162E-2</v>
      </c>
      <c r="F101" s="81">
        <v>1593</v>
      </c>
      <c r="G101" s="34">
        <f>IF(F113=0, "-", F101/F113)</f>
        <v>0.15298184961106309</v>
      </c>
      <c r="H101" s="65">
        <v>1181</v>
      </c>
      <c r="I101" s="9">
        <f>IF(H113=0, "-", H101/H113)</f>
        <v>0.10698432829060603</v>
      </c>
      <c r="J101" s="8">
        <f t="shared" si="8"/>
        <v>1.03125</v>
      </c>
      <c r="K101" s="9">
        <f t="shared" si="9"/>
        <v>0.34885690093141408</v>
      </c>
    </row>
    <row r="102" spans="1:11" x14ac:dyDescent="0.2">
      <c r="A102" s="7" t="s">
        <v>441</v>
      </c>
      <c r="B102" s="65">
        <v>39</v>
      </c>
      <c r="C102" s="34">
        <f>IF(B113=0, "-", B102/B113)</f>
        <v>4.17558886509636E-2</v>
      </c>
      <c r="D102" s="65">
        <v>16</v>
      </c>
      <c r="E102" s="9">
        <f>IF(D113=0, "-", D102/D113)</f>
        <v>1.920768307322929E-2</v>
      </c>
      <c r="F102" s="81">
        <v>404</v>
      </c>
      <c r="G102" s="34">
        <f>IF(F113=0, "-", F102/F113)</f>
        <v>3.8797656775184867E-2</v>
      </c>
      <c r="H102" s="65">
        <v>461</v>
      </c>
      <c r="I102" s="9">
        <f>IF(H113=0, "-", H102/H113)</f>
        <v>4.1761029078720896E-2</v>
      </c>
      <c r="J102" s="8">
        <f t="shared" si="8"/>
        <v>1.4375</v>
      </c>
      <c r="K102" s="9">
        <f t="shared" si="9"/>
        <v>-0.12364425162689804</v>
      </c>
    </row>
    <row r="103" spans="1:11" x14ac:dyDescent="0.2">
      <c r="A103" s="7" t="s">
        <v>442</v>
      </c>
      <c r="B103" s="65">
        <v>28</v>
      </c>
      <c r="C103" s="34">
        <f>IF(B113=0, "-", B103/B113)</f>
        <v>2.9978586723768737E-2</v>
      </c>
      <c r="D103" s="65">
        <v>43</v>
      </c>
      <c r="E103" s="9">
        <f>IF(D113=0, "-", D103/D113)</f>
        <v>5.1620648259303722E-2</v>
      </c>
      <c r="F103" s="81">
        <v>443</v>
      </c>
      <c r="G103" s="34">
        <f>IF(F113=0, "-", F103/F113)</f>
        <v>4.2542975127244788E-2</v>
      </c>
      <c r="H103" s="65">
        <v>873</v>
      </c>
      <c r="I103" s="9">
        <f>IF(H113=0, "-", H103/H113)</f>
        <v>7.9083250294410726E-2</v>
      </c>
      <c r="J103" s="8">
        <f t="shared" si="8"/>
        <v>-0.34883720930232559</v>
      </c>
      <c r="K103" s="9">
        <f t="shared" si="9"/>
        <v>-0.4925544100801833</v>
      </c>
    </row>
    <row r="104" spans="1:11" x14ac:dyDescent="0.2">
      <c r="A104" s="7" t="s">
        <v>443</v>
      </c>
      <c r="B104" s="65">
        <v>68</v>
      </c>
      <c r="C104" s="34">
        <f>IF(B113=0, "-", B104/B113)</f>
        <v>7.2805139186295498E-2</v>
      </c>
      <c r="D104" s="65">
        <v>69</v>
      </c>
      <c r="E104" s="9">
        <f>IF(D113=0, "-", D104/D113)</f>
        <v>8.2833133253301314E-2</v>
      </c>
      <c r="F104" s="81">
        <v>478</v>
      </c>
      <c r="G104" s="34">
        <f>IF(F113=0, "-", F104/F113)</f>
        <v>4.5904158263708826E-2</v>
      </c>
      <c r="H104" s="65">
        <v>661</v>
      </c>
      <c r="I104" s="9">
        <f>IF(H113=0, "-", H104/H113)</f>
        <v>5.9878612193133438E-2</v>
      </c>
      <c r="J104" s="8">
        <f t="shared" si="8"/>
        <v>-1.4492753623188406E-2</v>
      </c>
      <c r="K104" s="9">
        <f t="shared" si="9"/>
        <v>-0.27685325264750377</v>
      </c>
    </row>
    <row r="105" spans="1:11" x14ac:dyDescent="0.2">
      <c r="A105" s="7" t="s">
        <v>444</v>
      </c>
      <c r="B105" s="65">
        <v>189</v>
      </c>
      <c r="C105" s="34">
        <f>IF(B113=0, "-", B105/B113)</f>
        <v>0.20235546038543897</v>
      </c>
      <c r="D105" s="65">
        <v>94</v>
      </c>
      <c r="E105" s="9">
        <f>IF(D113=0, "-", D105/D113)</f>
        <v>0.11284513805522209</v>
      </c>
      <c r="F105" s="81">
        <v>1504</v>
      </c>
      <c r="G105" s="34">
        <f>IF(F113=0, "-", F105/F113)</f>
        <v>0.14443484106405455</v>
      </c>
      <c r="H105" s="65">
        <v>1450</v>
      </c>
      <c r="I105" s="9">
        <f>IF(H113=0, "-", H105/H113)</f>
        <v>0.13135247757949089</v>
      </c>
      <c r="J105" s="8">
        <f t="shared" si="8"/>
        <v>1.0106382978723405</v>
      </c>
      <c r="K105" s="9">
        <f t="shared" si="9"/>
        <v>3.7241379310344824E-2</v>
      </c>
    </row>
    <row r="106" spans="1:11" x14ac:dyDescent="0.2">
      <c r="A106" s="7" t="s">
        <v>445</v>
      </c>
      <c r="B106" s="65">
        <v>20</v>
      </c>
      <c r="C106" s="34">
        <f>IF(B113=0, "-", B106/B113)</f>
        <v>2.1413276231263382E-2</v>
      </c>
      <c r="D106" s="65">
        <v>0</v>
      </c>
      <c r="E106" s="9">
        <f>IF(D113=0, "-", D106/D113)</f>
        <v>0</v>
      </c>
      <c r="F106" s="81">
        <v>56</v>
      </c>
      <c r="G106" s="34">
        <f>IF(F113=0, "-", F106/F113)</f>
        <v>5.3778930183424568E-3</v>
      </c>
      <c r="H106" s="65">
        <v>0</v>
      </c>
      <c r="I106" s="9">
        <f>IF(H113=0, "-", H106/H113)</f>
        <v>0</v>
      </c>
      <c r="J106" s="8" t="str">
        <f t="shared" si="8"/>
        <v>-</v>
      </c>
      <c r="K106" s="9" t="str">
        <f t="shared" si="9"/>
        <v>-</v>
      </c>
    </row>
    <row r="107" spans="1:11" x14ac:dyDescent="0.2">
      <c r="A107" s="7" t="s">
        <v>446</v>
      </c>
      <c r="B107" s="65">
        <v>97</v>
      </c>
      <c r="C107" s="34">
        <f>IF(B113=0, "-", B107/B113)</f>
        <v>0.10385438972162742</v>
      </c>
      <c r="D107" s="65">
        <v>0</v>
      </c>
      <c r="E107" s="9">
        <f>IF(D113=0, "-", D107/D113)</f>
        <v>0</v>
      </c>
      <c r="F107" s="81">
        <v>366</v>
      </c>
      <c r="G107" s="34">
        <f>IF(F113=0, "-", F107/F113)</f>
        <v>3.5148372227023911E-2</v>
      </c>
      <c r="H107" s="65">
        <v>0</v>
      </c>
      <c r="I107" s="9">
        <f>IF(H113=0, "-", H107/H113)</f>
        <v>0</v>
      </c>
      <c r="J107" s="8" t="str">
        <f t="shared" si="8"/>
        <v>-</v>
      </c>
      <c r="K107" s="9" t="str">
        <f t="shared" si="9"/>
        <v>-</v>
      </c>
    </row>
    <row r="108" spans="1:11" x14ac:dyDescent="0.2">
      <c r="A108" s="7" t="s">
        <v>447</v>
      </c>
      <c r="B108" s="65">
        <v>24</v>
      </c>
      <c r="C108" s="34">
        <f>IF(B113=0, "-", B108/B113)</f>
        <v>2.569593147751606E-2</v>
      </c>
      <c r="D108" s="65">
        <v>41</v>
      </c>
      <c r="E108" s="9">
        <f>IF(D113=0, "-", D108/D113)</f>
        <v>4.9219687875150062E-2</v>
      </c>
      <c r="F108" s="81">
        <v>505</v>
      </c>
      <c r="G108" s="34">
        <f>IF(F113=0, "-", F108/F113)</f>
        <v>4.8497070968981079E-2</v>
      </c>
      <c r="H108" s="65">
        <v>372</v>
      </c>
      <c r="I108" s="9">
        <f>IF(H113=0, "-", H108/H113)</f>
        <v>3.369870459280732E-2</v>
      </c>
      <c r="J108" s="8">
        <f t="shared" si="8"/>
        <v>-0.41463414634146339</v>
      </c>
      <c r="K108" s="9">
        <f t="shared" si="9"/>
        <v>0.35752688172043012</v>
      </c>
    </row>
    <row r="109" spans="1:11" x14ac:dyDescent="0.2">
      <c r="A109" s="7" t="s">
        <v>448</v>
      </c>
      <c r="B109" s="65">
        <v>86</v>
      </c>
      <c r="C109" s="34">
        <f>IF(B113=0, "-", B109/B113)</f>
        <v>9.2077087794432549E-2</v>
      </c>
      <c r="D109" s="65">
        <v>140</v>
      </c>
      <c r="E109" s="9">
        <f>IF(D113=0, "-", D109/D113)</f>
        <v>0.16806722689075632</v>
      </c>
      <c r="F109" s="81">
        <v>1474</v>
      </c>
      <c r="G109" s="34">
        <f>IF(F113=0, "-", F109/F113)</f>
        <v>0.14155382694708538</v>
      </c>
      <c r="H109" s="65">
        <v>1912</v>
      </c>
      <c r="I109" s="9">
        <f>IF(H113=0, "-", H109/H113)</f>
        <v>0.17320409457378386</v>
      </c>
      <c r="J109" s="8">
        <f t="shared" si="8"/>
        <v>-0.38571428571428573</v>
      </c>
      <c r="K109" s="9">
        <f t="shared" si="9"/>
        <v>-0.22907949790794979</v>
      </c>
    </row>
    <row r="110" spans="1:11" x14ac:dyDescent="0.2">
      <c r="A110" s="7" t="s">
        <v>449</v>
      </c>
      <c r="B110" s="65">
        <v>59</v>
      </c>
      <c r="C110" s="34">
        <f>IF(B113=0, "-", B110/B113)</f>
        <v>6.3169164882226986E-2</v>
      </c>
      <c r="D110" s="65">
        <v>50</v>
      </c>
      <c r="E110" s="9">
        <f>IF(D113=0, "-", D110/D113)</f>
        <v>6.0024009603841535E-2</v>
      </c>
      <c r="F110" s="81">
        <v>774</v>
      </c>
      <c r="G110" s="34">
        <f>IF(F113=0, "-", F110/F113)</f>
        <v>7.4330164217804667E-2</v>
      </c>
      <c r="H110" s="65">
        <v>708</v>
      </c>
      <c r="I110" s="9">
        <f>IF(H113=0, "-", H110/H113)</f>
        <v>6.4136244225020386E-2</v>
      </c>
      <c r="J110" s="8">
        <f t="shared" si="8"/>
        <v>0.18</v>
      </c>
      <c r="K110" s="9">
        <f t="shared" si="9"/>
        <v>9.3220338983050849E-2</v>
      </c>
    </row>
    <row r="111" spans="1:11" x14ac:dyDescent="0.2">
      <c r="A111" s="7" t="s">
        <v>450</v>
      </c>
      <c r="B111" s="65">
        <v>86</v>
      </c>
      <c r="C111" s="34">
        <f>IF(B113=0, "-", B111/B113)</f>
        <v>9.2077087794432549E-2</v>
      </c>
      <c r="D111" s="65">
        <v>156</v>
      </c>
      <c r="E111" s="9">
        <f>IF(D113=0, "-", D111/D113)</f>
        <v>0.1872749099639856</v>
      </c>
      <c r="F111" s="81">
        <v>1347</v>
      </c>
      <c r="G111" s="34">
        <f>IF(F113=0, "-", F111/F113)</f>
        <v>0.12935753385191587</v>
      </c>
      <c r="H111" s="65">
        <v>1484</v>
      </c>
      <c r="I111" s="9">
        <f>IF(H113=0, "-", H111/H113)</f>
        <v>0.13443246670894102</v>
      </c>
      <c r="J111" s="8">
        <f t="shared" si="8"/>
        <v>-0.44871794871794873</v>
      </c>
      <c r="K111" s="9">
        <f t="shared" si="9"/>
        <v>-9.2318059299191374E-2</v>
      </c>
    </row>
    <row r="112" spans="1:11" x14ac:dyDescent="0.2">
      <c r="A112" s="2"/>
      <c r="B112" s="68"/>
      <c r="C112" s="33"/>
      <c r="D112" s="68"/>
      <c r="E112" s="6"/>
      <c r="F112" s="82"/>
      <c r="G112" s="33"/>
      <c r="H112" s="68"/>
      <c r="I112" s="6"/>
      <c r="J112" s="5"/>
      <c r="K112" s="6"/>
    </row>
    <row r="113" spans="1:11" s="43" customFormat="1" x14ac:dyDescent="0.2">
      <c r="A113" s="162" t="s">
        <v>641</v>
      </c>
      <c r="B113" s="71">
        <f>SUM(B99:B112)</f>
        <v>934</v>
      </c>
      <c r="C113" s="40">
        <f>B113/29335</f>
        <v>3.1839100051133461E-2</v>
      </c>
      <c r="D113" s="71">
        <f>SUM(D99:D112)</f>
        <v>833</v>
      </c>
      <c r="E113" s="41">
        <f>D113/26863</f>
        <v>3.1009194803260989E-2</v>
      </c>
      <c r="F113" s="77">
        <f>SUM(F99:F112)</f>
        <v>10413</v>
      </c>
      <c r="G113" s="42">
        <f>F113/302117</f>
        <v>3.446677942651357E-2</v>
      </c>
      <c r="H113" s="71">
        <f>SUM(H99:H112)</f>
        <v>11039</v>
      </c>
      <c r="I113" s="41">
        <f>H113/339818</f>
        <v>3.248503610756346E-2</v>
      </c>
      <c r="J113" s="37">
        <f>IF(D113=0, "-", IF((B113-D113)/D113&lt;10, (B113-D113)/D113, "&gt;999%"))</f>
        <v>0.1212484993997599</v>
      </c>
      <c r="K113" s="38">
        <f>IF(H113=0, "-", IF((F113-H113)/H113&lt;10, (F113-H113)/H113, "&gt;999%"))</f>
        <v>-5.6708035148111242E-2</v>
      </c>
    </row>
    <row r="114" spans="1:11" x14ac:dyDescent="0.2">
      <c r="B114" s="83"/>
      <c r="D114" s="83"/>
      <c r="F114" s="83"/>
      <c r="H114" s="83"/>
    </row>
    <row r="115" spans="1:11" s="43" customFormat="1" x14ac:dyDescent="0.2">
      <c r="A115" s="162" t="s">
        <v>640</v>
      </c>
      <c r="B115" s="71">
        <v>5430</v>
      </c>
      <c r="C115" s="40">
        <f>B115/29335</f>
        <v>0.18510311914095789</v>
      </c>
      <c r="D115" s="71">
        <v>4866</v>
      </c>
      <c r="E115" s="41">
        <f>D115/26863</f>
        <v>0.18114134683393515</v>
      </c>
      <c r="F115" s="77">
        <v>60402</v>
      </c>
      <c r="G115" s="42">
        <f>F115/302117</f>
        <v>0.19992916651495943</v>
      </c>
      <c r="H115" s="71">
        <v>64108</v>
      </c>
      <c r="I115" s="41">
        <f>H115/339818</f>
        <v>0.18865392651360435</v>
      </c>
      <c r="J115" s="37">
        <f>IF(D115=0, "-", IF((B115-D115)/D115&lt;10, (B115-D115)/D115, "&gt;999%"))</f>
        <v>0.11590628853267571</v>
      </c>
      <c r="K115" s="38">
        <f>IF(H115=0, "-", IF((F115-H115)/H115&lt;10, (F115-H115)/H115, "&gt;999%"))</f>
        <v>-5.7808697822424655E-2</v>
      </c>
    </row>
    <row r="116" spans="1:11" x14ac:dyDescent="0.2">
      <c r="B116" s="83"/>
      <c r="D116" s="83"/>
      <c r="F116" s="83"/>
      <c r="H116" s="83"/>
    </row>
    <row r="117" spans="1:11" ht="15.75" x14ac:dyDescent="0.25">
      <c r="A117" s="164" t="s">
        <v>126</v>
      </c>
      <c r="B117" s="196" t="s">
        <v>1</v>
      </c>
      <c r="C117" s="200"/>
      <c r="D117" s="200"/>
      <c r="E117" s="197"/>
      <c r="F117" s="196" t="s">
        <v>14</v>
      </c>
      <c r="G117" s="200"/>
      <c r="H117" s="200"/>
      <c r="I117" s="197"/>
      <c r="J117" s="196" t="s">
        <v>15</v>
      </c>
      <c r="K117" s="197"/>
    </row>
    <row r="118" spans="1:11" x14ac:dyDescent="0.2">
      <c r="A118" s="22"/>
      <c r="B118" s="196">
        <f>VALUE(RIGHT($B$2, 4))</f>
        <v>2020</v>
      </c>
      <c r="C118" s="197"/>
      <c r="D118" s="196">
        <f>B118-1</f>
        <v>2019</v>
      </c>
      <c r="E118" s="204"/>
      <c r="F118" s="196">
        <f>B118</f>
        <v>2020</v>
      </c>
      <c r="G118" s="204"/>
      <c r="H118" s="196">
        <f>D118</f>
        <v>2019</v>
      </c>
      <c r="I118" s="204"/>
      <c r="J118" s="140" t="s">
        <v>4</v>
      </c>
      <c r="K118" s="141" t="s">
        <v>2</v>
      </c>
    </row>
    <row r="119" spans="1:11" x14ac:dyDescent="0.2">
      <c r="A119" s="163" t="s">
        <v>158</v>
      </c>
      <c r="B119" s="61" t="s">
        <v>12</v>
      </c>
      <c r="C119" s="62" t="s">
        <v>13</v>
      </c>
      <c r="D119" s="61" t="s">
        <v>12</v>
      </c>
      <c r="E119" s="63" t="s">
        <v>13</v>
      </c>
      <c r="F119" s="62" t="s">
        <v>12</v>
      </c>
      <c r="G119" s="62" t="s">
        <v>13</v>
      </c>
      <c r="H119" s="61" t="s">
        <v>12</v>
      </c>
      <c r="I119" s="63" t="s">
        <v>13</v>
      </c>
      <c r="J119" s="61"/>
      <c r="K119" s="63"/>
    </row>
    <row r="120" spans="1:11" x14ac:dyDescent="0.2">
      <c r="A120" s="7" t="s">
        <v>451</v>
      </c>
      <c r="B120" s="65">
        <v>17</v>
      </c>
      <c r="C120" s="34">
        <f>IF(B147=0, "-", B120/B147)</f>
        <v>6.3527653213751867E-3</v>
      </c>
      <c r="D120" s="65">
        <v>31</v>
      </c>
      <c r="E120" s="9">
        <f>IF(D147=0, "-", D120/D147)</f>
        <v>1.2071651090342679E-2</v>
      </c>
      <c r="F120" s="81">
        <v>198</v>
      </c>
      <c r="G120" s="34">
        <f>IF(F147=0, "-", F120/F147)</f>
        <v>7.1003370867101772E-3</v>
      </c>
      <c r="H120" s="65">
        <v>451</v>
      </c>
      <c r="I120" s="9">
        <f>IF(H147=0, "-", H120/H147)</f>
        <v>1.4407104523383594E-2</v>
      </c>
      <c r="J120" s="8">
        <f t="shared" ref="J120:J145" si="10">IF(D120=0, "-", IF((B120-D120)/D120&lt;10, (B120-D120)/D120, "&gt;999%"))</f>
        <v>-0.45161290322580644</v>
      </c>
      <c r="K120" s="9">
        <f t="shared" ref="K120:K145" si="11">IF(H120=0, "-", IF((F120-H120)/H120&lt;10, (F120-H120)/H120, "&gt;999%"))</f>
        <v>-0.56097560975609762</v>
      </c>
    </row>
    <row r="121" spans="1:11" x14ac:dyDescent="0.2">
      <c r="A121" s="7" t="s">
        <v>452</v>
      </c>
      <c r="B121" s="65">
        <v>135</v>
      </c>
      <c r="C121" s="34">
        <f>IF(B147=0, "-", B121/B147)</f>
        <v>5.0448430493273543E-2</v>
      </c>
      <c r="D121" s="65">
        <v>89</v>
      </c>
      <c r="E121" s="9">
        <f>IF(D147=0, "-", D121/D147)</f>
        <v>3.465732087227414E-2</v>
      </c>
      <c r="F121" s="81">
        <v>1464</v>
      </c>
      <c r="G121" s="34">
        <f>IF(F147=0, "-", F121/F147)</f>
        <v>5.2499462095675249E-2</v>
      </c>
      <c r="H121" s="65">
        <v>1149</v>
      </c>
      <c r="I121" s="9">
        <f>IF(H147=0, "-", H121/H147)</f>
        <v>3.6704574495272167E-2</v>
      </c>
      <c r="J121" s="8">
        <f t="shared" si="10"/>
        <v>0.5168539325842697</v>
      </c>
      <c r="K121" s="9">
        <f t="shared" si="11"/>
        <v>0.27415143603133157</v>
      </c>
    </row>
    <row r="122" spans="1:11" x14ac:dyDescent="0.2">
      <c r="A122" s="7" t="s">
        <v>453</v>
      </c>
      <c r="B122" s="65">
        <v>8</v>
      </c>
      <c r="C122" s="34">
        <f>IF(B147=0, "-", B122/B147)</f>
        <v>2.9895366218236174E-3</v>
      </c>
      <c r="D122" s="65">
        <v>7</v>
      </c>
      <c r="E122" s="9">
        <f>IF(D147=0, "-", D122/D147)</f>
        <v>2.7258566978193145E-3</v>
      </c>
      <c r="F122" s="81">
        <v>95</v>
      </c>
      <c r="G122" s="34">
        <f>IF(F147=0, "-", F122/F147)</f>
        <v>3.4067273900882165E-3</v>
      </c>
      <c r="H122" s="65">
        <v>85</v>
      </c>
      <c r="I122" s="9">
        <f>IF(H147=0, "-", H122/H147)</f>
        <v>2.7153079478660874E-3</v>
      </c>
      <c r="J122" s="8">
        <f t="shared" si="10"/>
        <v>0.14285714285714285</v>
      </c>
      <c r="K122" s="9">
        <f t="shared" si="11"/>
        <v>0.11764705882352941</v>
      </c>
    </row>
    <row r="123" spans="1:11" x14ac:dyDescent="0.2">
      <c r="A123" s="7" t="s">
        <v>454</v>
      </c>
      <c r="B123" s="65">
        <v>0</v>
      </c>
      <c r="C123" s="34">
        <f>IF(B147=0, "-", B123/B147)</f>
        <v>0</v>
      </c>
      <c r="D123" s="65">
        <v>40</v>
      </c>
      <c r="E123" s="9">
        <f>IF(D147=0, "-", D123/D147)</f>
        <v>1.5576323987538941E-2</v>
      </c>
      <c r="F123" s="81">
        <v>371</v>
      </c>
      <c r="G123" s="34">
        <f>IF(F147=0, "-", F123/F147)</f>
        <v>1.3304166965502403E-2</v>
      </c>
      <c r="H123" s="65">
        <v>726</v>
      </c>
      <c r="I123" s="9">
        <f>IF(H147=0, "-", H123/H147)</f>
        <v>2.3191924354715052E-2</v>
      </c>
      <c r="J123" s="8">
        <f t="shared" si="10"/>
        <v>-1</v>
      </c>
      <c r="K123" s="9">
        <f t="shared" si="11"/>
        <v>-0.48898071625344353</v>
      </c>
    </row>
    <row r="124" spans="1:11" x14ac:dyDescent="0.2">
      <c r="A124" s="7" t="s">
        <v>455</v>
      </c>
      <c r="B124" s="65">
        <v>0</v>
      </c>
      <c r="C124" s="34">
        <f>IF(B147=0, "-", B124/B147)</f>
        <v>0</v>
      </c>
      <c r="D124" s="65">
        <v>0</v>
      </c>
      <c r="E124" s="9">
        <f>IF(D147=0, "-", D124/D147)</f>
        <v>0</v>
      </c>
      <c r="F124" s="81">
        <v>0</v>
      </c>
      <c r="G124" s="34">
        <f>IF(F147=0, "-", F124/F147)</f>
        <v>0</v>
      </c>
      <c r="H124" s="65">
        <v>12</v>
      </c>
      <c r="I124" s="9">
        <f>IF(H147=0, "-", H124/H147)</f>
        <v>3.8333759263991824E-4</v>
      </c>
      <c r="J124" s="8" t="str">
        <f t="shared" si="10"/>
        <v>-</v>
      </c>
      <c r="K124" s="9">
        <f t="shared" si="11"/>
        <v>-1</v>
      </c>
    </row>
    <row r="125" spans="1:11" x14ac:dyDescent="0.2">
      <c r="A125" s="7" t="s">
        <v>456</v>
      </c>
      <c r="B125" s="65">
        <v>0</v>
      </c>
      <c r="C125" s="34">
        <f>IF(B147=0, "-", B125/B147)</f>
        <v>0</v>
      </c>
      <c r="D125" s="65">
        <v>81</v>
      </c>
      <c r="E125" s="9">
        <f>IF(D147=0, "-", D125/D147)</f>
        <v>3.1542056074766352E-2</v>
      </c>
      <c r="F125" s="81">
        <v>410</v>
      </c>
      <c r="G125" s="34">
        <f>IF(F147=0, "-", F125/F147)</f>
        <v>1.4702718209854406E-2</v>
      </c>
      <c r="H125" s="65">
        <v>852</v>
      </c>
      <c r="I125" s="9">
        <f>IF(H147=0, "-", H125/H147)</f>
        <v>2.7216969077434195E-2</v>
      </c>
      <c r="J125" s="8">
        <f t="shared" si="10"/>
        <v>-1</v>
      </c>
      <c r="K125" s="9">
        <f t="shared" si="11"/>
        <v>-0.51877934272300474</v>
      </c>
    </row>
    <row r="126" spans="1:11" x14ac:dyDescent="0.2">
      <c r="A126" s="7" t="s">
        <v>457</v>
      </c>
      <c r="B126" s="65">
        <v>19</v>
      </c>
      <c r="C126" s="34">
        <f>IF(B147=0, "-", B126/B147)</f>
        <v>7.1001494768310911E-3</v>
      </c>
      <c r="D126" s="65">
        <v>0</v>
      </c>
      <c r="E126" s="9">
        <f>IF(D147=0, "-", D126/D147)</f>
        <v>0</v>
      </c>
      <c r="F126" s="81">
        <v>20</v>
      </c>
      <c r="G126" s="34">
        <f>IF(F147=0, "-", F126/F147)</f>
        <v>7.1720576633436137E-4</v>
      </c>
      <c r="H126" s="65">
        <v>0</v>
      </c>
      <c r="I126" s="9">
        <f>IF(H147=0, "-", H126/H147)</f>
        <v>0</v>
      </c>
      <c r="J126" s="8" t="str">
        <f t="shared" si="10"/>
        <v>-</v>
      </c>
      <c r="K126" s="9" t="str">
        <f t="shared" si="11"/>
        <v>-</v>
      </c>
    </row>
    <row r="127" spans="1:11" x14ac:dyDescent="0.2">
      <c r="A127" s="7" t="s">
        <v>458</v>
      </c>
      <c r="B127" s="65">
        <v>119</v>
      </c>
      <c r="C127" s="34">
        <f>IF(B147=0, "-", B127/B147)</f>
        <v>4.4469357249626307E-2</v>
      </c>
      <c r="D127" s="65">
        <v>99</v>
      </c>
      <c r="E127" s="9">
        <f>IF(D147=0, "-", D127/D147)</f>
        <v>3.8551401869158876E-2</v>
      </c>
      <c r="F127" s="81">
        <v>1559</v>
      </c>
      <c r="G127" s="34">
        <f>IF(F147=0, "-", F127/F147)</f>
        <v>5.5906189485763466E-2</v>
      </c>
      <c r="H127" s="65">
        <v>2048</v>
      </c>
      <c r="I127" s="9">
        <f>IF(H147=0, "-", H127/H147)</f>
        <v>6.5422949143879375E-2</v>
      </c>
      <c r="J127" s="8">
        <f t="shared" si="10"/>
        <v>0.20202020202020202</v>
      </c>
      <c r="K127" s="9">
        <f t="shared" si="11"/>
        <v>-0.23876953125</v>
      </c>
    </row>
    <row r="128" spans="1:11" x14ac:dyDescent="0.2">
      <c r="A128" s="7" t="s">
        <v>459</v>
      </c>
      <c r="B128" s="65">
        <v>234</v>
      </c>
      <c r="C128" s="34">
        <f>IF(B147=0, "-", B128/B147)</f>
        <v>8.744394618834081E-2</v>
      </c>
      <c r="D128" s="65">
        <v>176</v>
      </c>
      <c r="E128" s="9">
        <f>IF(D147=0, "-", D128/D147)</f>
        <v>6.8535825545171333E-2</v>
      </c>
      <c r="F128" s="81">
        <v>1912</v>
      </c>
      <c r="G128" s="34">
        <f>IF(F147=0, "-", F128/F147)</f>
        <v>6.856487126156495E-2</v>
      </c>
      <c r="H128" s="65">
        <v>2364</v>
      </c>
      <c r="I128" s="9">
        <f>IF(H147=0, "-", H128/H147)</f>
        <v>7.5517505750063885E-2</v>
      </c>
      <c r="J128" s="8">
        <f t="shared" si="10"/>
        <v>0.32954545454545453</v>
      </c>
      <c r="K128" s="9">
        <f t="shared" si="11"/>
        <v>-0.19120135363790186</v>
      </c>
    </row>
    <row r="129" spans="1:11" x14ac:dyDescent="0.2">
      <c r="A129" s="7" t="s">
        <v>460</v>
      </c>
      <c r="B129" s="65">
        <v>109</v>
      </c>
      <c r="C129" s="34">
        <f>IF(B147=0, "-", B129/B147)</f>
        <v>4.0732436472346784E-2</v>
      </c>
      <c r="D129" s="65">
        <v>44</v>
      </c>
      <c r="E129" s="9">
        <f>IF(D147=0, "-", D129/D147)</f>
        <v>1.7133956386292833E-2</v>
      </c>
      <c r="F129" s="81">
        <v>920</v>
      </c>
      <c r="G129" s="34">
        <f>IF(F147=0, "-", F129/F147)</f>
        <v>3.2991465251380622E-2</v>
      </c>
      <c r="H129" s="65">
        <v>870</v>
      </c>
      <c r="I129" s="9">
        <f>IF(H147=0, "-", H129/H147)</f>
        <v>2.7791975466394073E-2</v>
      </c>
      <c r="J129" s="8">
        <f t="shared" si="10"/>
        <v>1.4772727272727273</v>
      </c>
      <c r="K129" s="9">
        <f t="shared" si="11"/>
        <v>5.7471264367816091E-2</v>
      </c>
    </row>
    <row r="130" spans="1:11" x14ac:dyDescent="0.2">
      <c r="A130" s="7" t="s">
        <v>461</v>
      </c>
      <c r="B130" s="65">
        <v>32</v>
      </c>
      <c r="C130" s="34">
        <f>IF(B147=0, "-", B130/B147)</f>
        <v>1.195814648729447E-2</v>
      </c>
      <c r="D130" s="65">
        <v>54</v>
      </c>
      <c r="E130" s="9">
        <f>IF(D147=0, "-", D130/D147)</f>
        <v>2.1028037383177569E-2</v>
      </c>
      <c r="F130" s="81">
        <v>423</v>
      </c>
      <c r="G130" s="34">
        <f>IF(F147=0, "-", F130/F147)</f>
        <v>1.5168901957971742E-2</v>
      </c>
      <c r="H130" s="65">
        <v>450</v>
      </c>
      <c r="I130" s="9">
        <f>IF(H147=0, "-", H130/H147)</f>
        <v>1.4375159723996934E-2</v>
      </c>
      <c r="J130" s="8">
        <f t="shared" si="10"/>
        <v>-0.40740740740740738</v>
      </c>
      <c r="K130" s="9">
        <f t="shared" si="11"/>
        <v>-0.06</v>
      </c>
    </row>
    <row r="131" spans="1:11" x14ac:dyDescent="0.2">
      <c r="A131" s="7" t="s">
        <v>462</v>
      </c>
      <c r="B131" s="65">
        <v>262</v>
      </c>
      <c r="C131" s="34">
        <f>IF(B147=0, "-", B131/B147)</f>
        <v>9.7907324364723464E-2</v>
      </c>
      <c r="D131" s="65">
        <v>122</v>
      </c>
      <c r="E131" s="9">
        <f>IF(D147=0, "-", D131/D147)</f>
        <v>4.7507788161993768E-2</v>
      </c>
      <c r="F131" s="81">
        <v>1798</v>
      </c>
      <c r="G131" s="34">
        <f>IF(F147=0, "-", F131/F147)</f>
        <v>6.4476798393459087E-2</v>
      </c>
      <c r="H131" s="65">
        <v>1551</v>
      </c>
      <c r="I131" s="9">
        <f>IF(H147=0, "-", H131/H147)</f>
        <v>4.9546383848709429E-2</v>
      </c>
      <c r="J131" s="8">
        <f t="shared" si="10"/>
        <v>1.1475409836065573</v>
      </c>
      <c r="K131" s="9">
        <f t="shared" si="11"/>
        <v>0.1592520954223082</v>
      </c>
    </row>
    <row r="132" spans="1:11" x14ac:dyDescent="0.2">
      <c r="A132" s="7" t="s">
        <v>463</v>
      </c>
      <c r="B132" s="65">
        <v>40</v>
      </c>
      <c r="C132" s="34">
        <f>IF(B147=0, "-", B132/B147)</f>
        <v>1.4947683109118086E-2</v>
      </c>
      <c r="D132" s="65">
        <v>17</v>
      </c>
      <c r="E132" s="9">
        <f>IF(D147=0, "-", D132/D147)</f>
        <v>6.6199376947040497E-3</v>
      </c>
      <c r="F132" s="81">
        <v>338</v>
      </c>
      <c r="G132" s="34">
        <f>IF(F147=0, "-", F132/F147)</f>
        <v>1.2120777451050706E-2</v>
      </c>
      <c r="H132" s="65">
        <v>147</v>
      </c>
      <c r="I132" s="9">
        <f>IF(H147=0, "-", H132/H147)</f>
        <v>4.6958855098389986E-3</v>
      </c>
      <c r="J132" s="8">
        <f t="shared" si="10"/>
        <v>1.3529411764705883</v>
      </c>
      <c r="K132" s="9">
        <f t="shared" si="11"/>
        <v>1.2993197278911566</v>
      </c>
    </row>
    <row r="133" spans="1:11" x14ac:dyDescent="0.2">
      <c r="A133" s="7" t="s">
        <v>464</v>
      </c>
      <c r="B133" s="65">
        <v>161</v>
      </c>
      <c r="C133" s="34">
        <f>IF(B147=0, "-", B133/B147)</f>
        <v>6.0164424514200301E-2</v>
      </c>
      <c r="D133" s="65">
        <v>63</v>
      </c>
      <c r="E133" s="9">
        <f>IF(D147=0, "-", D133/D147)</f>
        <v>2.4532710280373831E-2</v>
      </c>
      <c r="F133" s="81">
        <v>1208</v>
      </c>
      <c r="G133" s="34">
        <f>IF(F147=0, "-", F133/F147)</f>
        <v>4.3319228286595422E-2</v>
      </c>
      <c r="H133" s="65">
        <v>788</v>
      </c>
      <c r="I133" s="9">
        <f>IF(H147=0, "-", H133/H147)</f>
        <v>2.5172501916687962E-2</v>
      </c>
      <c r="J133" s="8">
        <f t="shared" si="10"/>
        <v>1.5555555555555556</v>
      </c>
      <c r="K133" s="9">
        <f t="shared" si="11"/>
        <v>0.53299492385786806</v>
      </c>
    </row>
    <row r="134" spans="1:11" x14ac:dyDescent="0.2">
      <c r="A134" s="7" t="s">
        <v>465</v>
      </c>
      <c r="B134" s="65">
        <v>188</v>
      </c>
      <c r="C134" s="34">
        <f>IF(B147=0, "-", B134/B147)</f>
        <v>7.0254110612855011E-2</v>
      </c>
      <c r="D134" s="65">
        <v>170</v>
      </c>
      <c r="E134" s="9">
        <f>IF(D147=0, "-", D134/D147)</f>
        <v>6.6199376947040492E-2</v>
      </c>
      <c r="F134" s="81">
        <v>2336</v>
      </c>
      <c r="G134" s="34">
        <f>IF(F147=0, "-", F134/F147)</f>
        <v>8.3769633507853408E-2</v>
      </c>
      <c r="H134" s="65">
        <v>2454</v>
      </c>
      <c r="I134" s="9">
        <f>IF(H147=0, "-", H134/H147)</f>
        <v>7.8392537694863276E-2</v>
      </c>
      <c r="J134" s="8">
        <f t="shared" si="10"/>
        <v>0.10588235294117647</v>
      </c>
      <c r="K134" s="9">
        <f t="shared" si="11"/>
        <v>-4.8084759576202118E-2</v>
      </c>
    </row>
    <row r="135" spans="1:11" x14ac:dyDescent="0.2">
      <c r="A135" s="7" t="s">
        <v>466</v>
      </c>
      <c r="B135" s="65">
        <v>119</v>
      </c>
      <c r="C135" s="34">
        <f>IF(B147=0, "-", B135/B147)</f>
        <v>4.4469357249626307E-2</v>
      </c>
      <c r="D135" s="65">
        <v>93</v>
      </c>
      <c r="E135" s="9">
        <f>IF(D147=0, "-", D135/D147)</f>
        <v>3.6214953271028034E-2</v>
      </c>
      <c r="F135" s="81">
        <v>619</v>
      </c>
      <c r="G135" s="34">
        <f>IF(F147=0, "-", F135/F147)</f>
        <v>2.2197518468048485E-2</v>
      </c>
      <c r="H135" s="65">
        <v>595</v>
      </c>
      <c r="I135" s="9">
        <f>IF(H147=0, "-", H135/H147)</f>
        <v>1.9007155635062611E-2</v>
      </c>
      <c r="J135" s="8">
        <f t="shared" si="10"/>
        <v>0.27956989247311825</v>
      </c>
      <c r="K135" s="9">
        <f t="shared" si="11"/>
        <v>4.0336134453781515E-2</v>
      </c>
    </row>
    <row r="136" spans="1:11" x14ac:dyDescent="0.2">
      <c r="A136" s="7" t="s">
        <v>467</v>
      </c>
      <c r="B136" s="65">
        <v>98</v>
      </c>
      <c r="C136" s="34">
        <f>IF(B147=0, "-", B136/B147)</f>
        <v>3.6621823617339309E-2</v>
      </c>
      <c r="D136" s="65">
        <v>93</v>
      </c>
      <c r="E136" s="9">
        <f>IF(D147=0, "-", D136/D147)</f>
        <v>3.6214953271028034E-2</v>
      </c>
      <c r="F136" s="81">
        <v>1489</v>
      </c>
      <c r="G136" s="34">
        <f>IF(F147=0, "-", F136/F147)</f>
        <v>5.3395969303593201E-2</v>
      </c>
      <c r="H136" s="65">
        <v>1401</v>
      </c>
      <c r="I136" s="9">
        <f>IF(H147=0, "-", H136/H147)</f>
        <v>4.4754663940710454E-2</v>
      </c>
      <c r="J136" s="8">
        <f t="shared" si="10"/>
        <v>5.3763440860215055E-2</v>
      </c>
      <c r="K136" s="9">
        <f t="shared" si="11"/>
        <v>6.2812276945039255E-2</v>
      </c>
    </row>
    <row r="137" spans="1:11" x14ac:dyDescent="0.2">
      <c r="A137" s="7" t="s">
        <v>468</v>
      </c>
      <c r="B137" s="65">
        <v>19</v>
      </c>
      <c r="C137" s="34">
        <f>IF(B147=0, "-", B137/B147)</f>
        <v>7.1001494768310911E-3</v>
      </c>
      <c r="D137" s="65">
        <v>56</v>
      </c>
      <c r="E137" s="9">
        <f>IF(D147=0, "-", D137/D147)</f>
        <v>2.1806853582554516E-2</v>
      </c>
      <c r="F137" s="81">
        <v>354</v>
      </c>
      <c r="G137" s="34">
        <f>IF(F147=0, "-", F137/F147)</f>
        <v>1.2694542064118195E-2</v>
      </c>
      <c r="H137" s="65">
        <v>673</v>
      </c>
      <c r="I137" s="9">
        <f>IF(H147=0, "-", H137/H147)</f>
        <v>2.1498849987222079E-2</v>
      </c>
      <c r="J137" s="8">
        <f t="shared" si="10"/>
        <v>-0.6607142857142857</v>
      </c>
      <c r="K137" s="9">
        <f t="shared" si="11"/>
        <v>-0.4739970282317979</v>
      </c>
    </row>
    <row r="138" spans="1:11" x14ac:dyDescent="0.2">
      <c r="A138" s="7" t="s">
        <v>469</v>
      </c>
      <c r="B138" s="65">
        <v>61</v>
      </c>
      <c r="C138" s="34">
        <f>IF(B147=0, "-", B138/B147)</f>
        <v>2.2795216741405083E-2</v>
      </c>
      <c r="D138" s="65">
        <v>93</v>
      </c>
      <c r="E138" s="9">
        <f>IF(D147=0, "-", D138/D147)</f>
        <v>3.6214953271028034E-2</v>
      </c>
      <c r="F138" s="81">
        <v>709</v>
      </c>
      <c r="G138" s="34">
        <f>IF(F147=0, "-", F138/F147)</f>
        <v>2.5424944416553109E-2</v>
      </c>
      <c r="H138" s="65">
        <v>907</v>
      </c>
      <c r="I138" s="9">
        <f>IF(H147=0, "-", H138/H147)</f>
        <v>2.8973933043700485E-2</v>
      </c>
      <c r="J138" s="8">
        <f t="shared" si="10"/>
        <v>-0.34408602150537637</v>
      </c>
      <c r="K138" s="9">
        <f t="shared" si="11"/>
        <v>-0.21830209481808158</v>
      </c>
    </row>
    <row r="139" spans="1:11" x14ac:dyDescent="0.2">
      <c r="A139" s="7" t="s">
        <v>470</v>
      </c>
      <c r="B139" s="65">
        <v>18</v>
      </c>
      <c r="C139" s="34">
        <f>IF(B147=0, "-", B139/B147)</f>
        <v>6.7264573991031393E-3</v>
      </c>
      <c r="D139" s="65">
        <v>11</v>
      </c>
      <c r="E139" s="9">
        <f>IF(D147=0, "-", D139/D147)</f>
        <v>4.2834890965732083E-3</v>
      </c>
      <c r="F139" s="81">
        <v>89</v>
      </c>
      <c r="G139" s="34">
        <f>IF(F147=0, "-", F139/F147)</f>
        <v>3.1915656601879078E-3</v>
      </c>
      <c r="H139" s="65">
        <v>57</v>
      </c>
      <c r="I139" s="9">
        <f>IF(H147=0, "-", H139/H147)</f>
        <v>1.8208535650396116E-3</v>
      </c>
      <c r="J139" s="8">
        <f t="shared" si="10"/>
        <v>0.63636363636363635</v>
      </c>
      <c r="K139" s="9">
        <f t="shared" si="11"/>
        <v>0.56140350877192979</v>
      </c>
    </row>
    <row r="140" spans="1:11" x14ac:dyDescent="0.2">
      <c r="A140" s="7" t="s">
        <v>471</v>
      </c>
      <c r="B140" s="65">
        <v>115</v>
      </c>
      <c r="C140" s="34">
        <f>IF(B147=0, "-", B140/B147)</f>
        <v>4.2974588938714496E-2</v>
      </c>
      <c r="D140" s="65">
        <v>168</v>
      </c>
      <c r="E140" s="9">
        <f>IF(D147=0, "-", D140/D147)</f>
        <v>6.5420560747663545E-2</v>
      </c>
      <c r="F140" s="81">
        <v>1758</v>
      </c>
      <c r="G140" s="34">
        <f>IF(F147=0, "-", F140/F147)</f>
        <v>6.3042386860790361E-2</v>
      </c>
      <c r="H140" s="65">
        <v>2381</v>
      </c>
      <c r="I140" s="9">
        <f>IF(H147=0, "-", H140/H147)</f>
        <v>7.6060567339637106E-2</v>
      </c>
      <c r="J140" s="8">
        <f t="shared" si="10"/>
        <v>-0.31547619047619047</v>
      </c>
      <c r="K140" s="9">
        <f t="shared" si="11"/>
        <v>-0.26165476690466188</v>
      </c>
    </row>
    <row r="141" spans="1:11" x14ac:dyDescent="0.2">
      <c r="A141" s="7" t="s">
        <v>472</v>
      </c>
      <c r="B141" s="65">
        <v>92</v>
      </c>
      <c r="C141" s="34">
        <f>IF(B147=0, "-", B141/B147)</f>
        <v>3.4379671150971597E-2</v>
      </c>
      <c r="D141" s="65">
        <v>73</v>
      </c>
      <c r="E141" s="9">
        <f>IF(D147=0, "-", D141/D147)</f>
        <v>2.8426791277258567E-2</v>
      </c>
      <c r="F141" s="81">
        <v>910</v>
      </c>
      <c r="G141" s="34">
        <f>IF(F147=0, "-", F141/F147)</f>
        <v>3.2632862368213437E-2</v>
      </c>
      <c r="H141" s="65">
        <v>983</v>
      </c>
      <c r="I141" s="9">
        <f>IF(H147=0, "-", H141/H147)</f>
        <v>3.1401737797086632E-2</v>
      </c>
      <c r="J141" s="8">
        <f t="shared" si="10"/>
        <v>0.26027397260273971</v>
      </c>
      <c r="K141" s="9">
        <f t="shared" si="11"/>
        <v>-7.4262461851475073E-2</v>
      </c>
    </row>
    <row r="142" spans="1:11" x14ac:dyDescent="0.2">
      <c r="A142" s="7" t="s">
        <v>473</v>
      </c>
      <c r="B142" s="65">
        <v>102</v>
      </c>
      <c r="C142" s="34">
        <f>IF(B147=0, "-", B142/B147)</f>
        <v>3.811659192825112E-2</v>
      </c>
      <c r="D142" s="65">
        <v>411</v>
      </c>
      <c r="E142" s="9">
        <f>IF(D147=0, "-", D142/D147)</f>
        <v>0.16004672897196262</v>
      </c>
      <c r="F142" s="81">
        <v>2993</v>
      </c>
      <c r="G142" s="34">
        <f>IF(F147=0, "-", F142/F147)</f>
        <v>0.10732984293193717</v>
      </c>
      <c r="H142" s="65">
        <v>3876</v>
      </c>
      <c r="I142" s="9">
        <f>IF(H147=0, "-", H142/H147)</f>
        <v>0.12381804242269359</v>
      </c>
      <c r="J142" s="8">
        <f t="shared" si="10"/>
        <v>-0.75182481751824815</v>
      </c>
      <c r="K142" s="9">
        <f t="shared" si="11"/>
        <v>-0.22781217750257998</v>
      </c>
    </row>
    <row r="143" spans="1:11" x14ac:dyDescent="0.2">
      <c r="A143" s="7" t="s">
        <v>474</v>
      </c>
      <c r="B143" s="65">
        <v>617</v>
      </c>
      <c r="C143" s="34">
        <f>IF(B147=0, "-", B143/B147)</f>
        <v>0.2305680119581465</v>
      </c>
      <c r="D143" s="65">
        <v>359</v>
      </c>
      <c r="E143" s="9">
        <f>IF(D147=0, "-", D143/D147)</f>
        <v>0.139797507788162</v>
      </c>
      <c r="F143" s="81">
        <v>4460</v>
      </c>
      <c r="G143" s="34">
        <f>IF(F147=0, "-", F143/F147)</f>
        <v>0.15993688589256258</v>
      </c>
      <c r="H143" s="65">
        <v>4541</v>
      </c>
      <c r="I143" s="9">
        <f>IF(H147=0, "-", H143/H147)</f>
        <v>0.14506133401482238</v>
      </c>
      <c r="J143" s="8">
        <f t="shared" si="10"/>
        <v>0.71866295264623958</v>
      </c>
      <c r="K143" s="9">
        <f t="shared" si="11"/>
        <v>-1.7837480731116493E-2</v>
      </c>
    </row>
    <row r="144" spans="1:11" x14ac:dyDescent="0.2">
      <c r="A144" s="7" t="s">
        <v>475</v>
      </c>
      <c r="B144" s="65">
        <v>0</v>
      </c>
      <c r="C144" s="34">
        <f>IF(B147=0, "-", B144/B147)</f>
        <v>0</v>
      </c>
      <c r="D144" s="65">
        <v>13</v>
      </c>
      <c r="E144" s="9">
        <f>IF(D147=0, "-", D144/D147)</f>
        <v>5.0623052959501555E-3</v>
      </c>
      <c r="F144" s="81">
        <v>1</v>
      </c>
      <c r="G144" s="34">
        <f>IF(F147=0, "-", F144/F147)</f>
        <v>3.5860288316718067E-5</v>
      </c>
      <c r="H144" s="65">
        <v>123</v>
      </c>
      <c r="I144" s="9">
        <f>IF(H147=0, "-", H144/H147)</f>
        <v>3.9292103245591615E-3</v>
      </c>
      <c r="J144" s="8">
        <f t="shared" si="10"/>
        <v>-1</v>
      </c>
      <c r="K144" s="9">
        <f t="shared" si="11"/>
        <v>-0.99186991869918695</v>
      </c>
    </row>
    <row r="145" spans="1:11" x14ac:dyDescent="0.2">
      <c r="A145" s="7" t="s">
        <v>476</v>
      </c>
      <c r="B145" s="65">
        <v>111</v>
      </c>
      <c r="C145" s="34">
        <f>IF(B147=0, "-", B145/B147)</f>
        <v>4.1479820627802692E-2</v>
      </c>
      <c r="D145" s="65">
        <v>205</v>
      </c>
      <c r="E145" s="9">
        <f>IF(D147=0, "-", D145/D147)</f>
        <v>7.9828660436137067E-2</v>
      </c>
      <c r="F145" s="81">
        <v>1452</v>
      </c>
      <c r="G145" s="34">
        <f>IF(F147=0, "-", F145/F147)</f>
        <v>5.2069138635874632E-2</v>
      </c>
      <c r="H145" s="65">
        <v>1820</v>
      </c>
      <c r="I145" s="9">
        <f>IF(H147=0, "-", H145/H147)</f>
        <v>5.8139534883720929E-2</v>
      </c>
      <c r="J145" s="8">
        <f t="shared" si="10"/>
        <v>-0.45853658536585368</v>
      </c>
      <c r="K145" s="9">
        <f t="shared" si="11"/>
        <v>-0.2021978021978022</v>
      </c>
    </row>
    <row r="146" spans="1:11" x14ac:dyDescent="0.2">
      <c r="A146" s="2"/>
      <c r="B146" s="68"/>
      <c r="C146" s="33"/>
      <c r="D146" s="68"/>
      <c r="E146" s="6"/>
      <c r="F146" s="82"/>
      <c r="G146" s="33"/>
      <c r="H146" s="68"/>
      <c r="I146" s="6"/>
      <c r="J146" s="5"/>
      <c r="K146" s="6"/>
    </row>
    <row r="147" spans="1:11" s="43" customFormat="1" x14ac:dyDescent="0.2">
      <c r="A147" s="162" t="s">
        <v>639</v>
      </c>
      <c r="B147" s="71">
        <f>SUM(B120:B146)</f>
        <v>2676</v>
      </c>
      <c r="C147" s="40">
        <f>B147/29335</f>
        <v>9.1222089653996932E-2</v>
      </c>
      <c r="D147" s="71">
        <f>SUM(D120:D146)</f>
        <v>2568</v>
      </c>
      <c r="E147" s="41">
        <f>D147/26863</f>
        <v>9.5596173174999063E-2</v>
      </c>
      <c r="F147" s="77">
        <f>SUM(F120:F146)</f>
        <v>27886</v>
      </c>
      <c r="G147" s="42">
        <f>F147/302117</f>
        <v>9.2301988964540227E-2</v>
      </c>
      <c r="H147" s="71">
        <f>SUM(H120:H146)</f>
        <v>31304</v>
      </c>
      <c r="I147" s="41">
        <f>H147/339818</f>
        <v>9.2119899475601646E-2</v>
      </c>
      <c r="J147" s="37">
        <f>IF(D147=0, "-", IF((B147-D147)/D147&lt;10, (B147-D147)/D147, "&gt;999%"))</f>
        <v>4.2056074766355138E-2</v>
      </c>
      <c r="K147" s="38">
        <f>IF(H147=0, "-", IF((F147-H147)/H147&lt;10, (F147-H147)/H147, "&gt;999%"))</f>
        <v>-0.10918732430360337</v>
      </c>
    </row>
    <row r="148" spans="1:11" x14ac:dyDescent="0.2">
      <c r="B148" s="83"/>
      <c r="D148" s="83"/>
      <c r="F148" s="83"/>
      <c r="H148" s="83"/>
    </row>
    <row r="149" spans="1:11" x14ac:dyDescent="0.2">
      <c r="A149" s="163" t="s">
        <v>159</v>
      </c>
      <c r="B149" s="61" t="s">
        <v>12</v>
      </c>
      <c r="C149" s="62" t="s">
        <v>13</v>
      </c>
      <c r="D149" s="61" t="s">
        <v>12</v>
      </c>
      <c r="E149" s="63" t="s">
        <v>13</v>
      </c>
      <c r="F149" s="62" t="s">
        <v>12</v>
      </c>
      <c r="G149" s="62" t="s">
        <v>13</v>
      </c>
      <c r="H149" s="61" t="s">
        <v>12</v>
      </c>
      <c r="I149" s="63" t="s">
        <v>13</v>
      </c>
      <c r="J149" s="61"/>
      <c r="K149" s="63"/>
    </row>
    <row r="150" spans="1:11" x14ac:dyDescent="0.2">
      <c r="A150" s="7" t="s">
        <v>477</v>
      </c>
      <c r="B150" s="65">
        <v>3</v>
      </c>
      <c r="C150" s="34">
        <f>IF(B170=0, "-", B150/B170)</f>
        <v>3.4129692832764505E-3</v>
      </c>
      <c r="D150" s="65">
        <v>0</v>
      </c>
      <c r="E150" s="9">
        <f>IF(D170=0, "-", D150/D170)</f>
        <v>0</v>
      </c>
      <c r="F150" s="81">
        <v>37</v>
      </c>
      <c r="G150" s="34">
        <f>IF(F170=0, "-", F150/F170)</f>
        <v>5.1769973415419059E-3</v>
      </c>
      <c r="H150" s="65">
        <v>0</v>
      </c>
      <c r="I150" s="9">
        <f>IF(H170=0, "-", H150/H170)</f>
        <v>0</v>
      </c>
      <c r="J150" s="8" t="str">
        <f t="shared" ref="J150:J168" si="12">IF(D150=0, "-", IF((B150-D150)/D150&lt;10, (B150-D150)/D150, "&gt;999%"))</f>
        <v>-</v>
      </c>
      <c r="K150" s="9" t="str">
        <f t="shared" ref="K150:K168" si="13">IF(H150=0, "-", IF((F150-H150)/H150&lt;10, (F150-H150)/H150, "&gt;999%"))</f>
        <v>-</v>
      </c>
    </row>
    <row r="151" spans="1:11" x14ac:dyDescent="0.2">
      <c r="A151" s="7" t="s">
        <v>478</v>
      </c>
      <c r="B151" s="65">
        <v>92</v>
      </c>
      <c r="C151" s="34">
        <f>IF(B170=0, "-", B151/B170)</f>
        <v>0.10466439135381114</v>
      </c>
      <c r="D151" s="65">
        <v>126</v>
      </c>
      <c r="E151" s="9">
        <f>IF(D170=0, "-", D151/D170)</f>
        <v>0.1797432239657632</v>
      </c>
      <c r="F151" s="81">
        <v>890</v>
      </c>
      <c r="G151" s="34">
        <f>IF(F170=0, "-", F151/F170)</f>
        <v>0.12452777389114314</v>
      </c>
      <c r="H151" s="65">
        <v>682</v>
      </c>
      <c r="I151" s="9">
        <f>IF(H170=0, "-", H151/H170)</f>
        <v>9.8783314020857479E-2</v>
      </c>
      <c r="J151" s="8">
        <f t="shared" si="12"/>
        <v>-0.26984126984126983</v>
      </c>
      <c r="K151" s="9">
        <f t="shared" si="13"/>
        <v>0.30498533724340177</v>
      </c>
    </row>
    <row r="152" spans="1:11" x14ac:dyDescent="0.2">
      <c r="A152" s="7" t="s">
        <v>479</v>
      </c>
      <c r="B152" s="65">
        <v>148</v>
      </c>
      <c r="C152" s="34">
        <f>IF(B170=0, "-", B152/B170)</f>
        <v>0.16837315130830488</v>
      </c>
      <c r="D152" s="65">
        <v>106</v>
      </c>
      <c r="E152" s="9">
        <f>IF(D170=0, "-", D152/D170)</f>
        <v>0.15121255349500715</v>
      </c>
      <c r="F152" s="81">
        <v>1091</v>
      </c>
      <c r="G152" s="34">
        <f>IF(F170=0, "-", F152/F170)</f>
        <v>0.15265146215195186</v>
      </c>
      <c r="H152" s="65">
        <v>1133</v>
      </c>
      <c r="I152" s="9">
        <f>IF(H170=0, "-", H152/H170)</f>
        <v>0.16410776361529547</v>
      </c>
      <c r="J152" s="8">
        <f t="shared" si="12"/>
        <v>0.39622641509433965</v>
      </c>
      <c r="K152" s="9">
        <f t="shared" si="13"/>
        <v>-3.7069726390114736E-2</v>
      </c>
    </row>
    <row r="153" spans="1:11" x14ac:dyDescent="0.2">
      <c r="A153" s="7" t="s">
        <v>480</v>
      </c>
      <c r="B153" s="65">
        <v>22</v>
      </c>
      <c r="C153" s="34">
        <f>IF(B170=0, "-", B153/B170)</f>
        <v>2.502844141069397E-2</v>
      </c>
      <c r="D153" s="65">
        <v>7</v>
      </c>
      <c r="E153" s="9">
        <f>IF(D170=0, "-", D153/D170)</f>
        <v>9.9857346647646214E-3</v>
      </c>
      <c r="F153" s="81">
        <v>251</v>
      </c>
      <c r="G153" s="34">
        <f>IF(F170=0, "-", F153/F170)</f>
        <v>3.5119630614243738E-2</v>
      </c>
      <c r="H153" s="65">
        <v>45</v>
      </c>
      <c r="I153" s="9">
        <f>IF(H170=0, "-", H153/H170)</f>
        <v>6.5179606025492472E-3</v>
      </c>
      <c r="J153" s="8">
        <f t="shared" si="12"/>
        <v>2.1428571428571428</v>
      </c>
      <c r="K153" s="9">
        <f t="shared" si="13"/>
        <v>4.5777777777777775</v>
      </c>
    </row>
    <row r="154" spans="1:11" x14ac:dyDescent="0.2">
      <c r="A154" s="7" t="s">
        <v>481</v>
      </c>
      <c r="B154" s="65">
        <v>25</v>
      </c>
      <c r="C154" s="34">
        <f>IF(B170=0, "-", B154/B170)</f>
        <v>2.844141069397042E-2</v>
      </c>
      <c r="D154" s="65">
        <v>0</v>
      </c>
      <c r="E154" s="9">
        <f>IF(D170=0, "-", D154/D170)</f>
        <v>0</v>
      </c>
      <c r="F154" s="81">
        <v>42</v>
      </c>
      <c r="G154" s="34">
        <f>IF(F170=0, "-", F154/F170)</f>
        <v>5.8765915768854062E-3</v>
      </c>
      <c r="H154" s="65">
        <v>0</v>
      </c>
      <c r="I154" s="9">
        <f>IF(H170=0, "-", H154/H170)</f>
        <v>0</v>
      </c>
      <c r="J154" s="8" t="str">
        <f t="shared" si="12"/>
        <v>-</v>
      </c>
      <c r="K154" s="9" t="str">
        <f t="shared" si="13"/>
        <v>-</v>
      </c>
    </row>
    <row r="155" spans="1:11" x14ac:dyDescent="0.2">
      <c r="A155" s="7" t="s">
        <v>482</v>
      </c>
      <c r="B155" s="65">
        <v>0</v>
      </c>
      <c r="C155" s="34">
        <f>IF(B170=0, "-", B155/B170)</f>
        <v>0</v>
      </c>
      <c r="D155" s="65">
        <v>5</v>
      </c>
      <c r="E155" s="9">
        <f>IF(D170=0, "-", D155/D170)</f>
        <v>7.1326676176890159E-3</v>
      </c>
      <c r="F155" s="81">
        <v>1</v>
      </c>
      <c r="G155" s="34">
        <f>IF(F170=0, "-", F155/F170)</f>
        <v>1.3991884706870015E-4</v>
      </c>
      <c r="H155" s="65">
        <v>44</v>
      </c>
      <c r="I155" s="9">
        <f>IF(H170=0, "-", H155/H170)</f>
        <v>6.3731170336037077E-3</v>
      </c>
      <c r="J155" s="8">
        <f t="shared" si="12"/>
        <v>-1</v>
      </c>
      <c r="K155" s="9">
        <f t="shared" si="13"/>
        <v>-0.97727272727272729</v>
      </c>
    </row>
    <row r="156" spans="1:11" x14ac:dyDescent="0.2">
      <c r="A156" s="7" t="s">
        <v>483</v>
      </c>
      <c r="B156" s="65">
        <v>11</v>
      </c>
      <c r="C156" s="34">
        <f>IF(B170=0, "-", B156/B170)</f>
        <v>1.2514220705346985E-2</v>
      </c>
      <c r="D156" s="65">
        <v>12</v>
      </c>
      <c r="E156" s="9">
        <f>IF(D170=0, "-", D156/D170)</f>
        <v>1.7118402282453638E-2</v>
      </c>
      <c r="F156" s="81">
        <v>125</v>
      </c>
      <c r="G156" s="34">
        <f>IF(F170=0, "-", F156/F170)</f>
        <v>1.7489855883587518E-2</v>
      </c>
      <c r="H156" s="65">
        <v>219</v>
      </c>
      <c r="I156" s="9">
        <f>IF(H170=0, "-", H156/H170)</f>
        <v>3.1720741599073003E-2</v>
      </c>
      <c r="J156" s="8">
        <f t="shared" si="12"/>
        <v>-8.3333333333333329E-2</v>
      </c>
      <c r="K156" s="9">
        <f t="shared" si="13"/>
        <v>-0.42922374429223742</v>
      </c>
    </row>
    <row r="157" spans="1:11" x14ac:dyDescent="0.2">
      <c r="A157" s="7" t="s">
        <v>484</v>
      </c>
      <c r="B157" s="65">
        <v>2</v>
      </c>
      <c r="C157" s="34">
        <f>IF(B170=0, "-", B157/B170)</f>
        <v>2.2753128555176336E-3</v>
      </c>
      <c r="D157" s="65">
        <v>2</v>
      </c>
      <c r="E157" s="9">
        <f>IF(D170=0, "-", D157/D170)</f>
        <v>2.8530670470756064E-3</v>
      </c>
      <c r="F157" s="81">
        <v>25</v>
      </c>
      <c r="G157" s="34">
        <f>IF(F170=0, "-", F157/F170)</f>
        <v>3.4979711767175038E-3</v>
      </c>
      <c r="H157" s="65">
        <v>55</v>
      </c>
      <c r="I157" s="9">
        <f>IF(H170=0, "-", H157/H170)</f>
        <v>7.9663962920046346E-3</v>
      </c>
      <c r="J157" s="8">
        <f t="shared" si="12"/>
        <v>0</v>
      </c>
      <c r="K157" s="9">
        <f t="shared" si="13"/>
        <v>-0.54545454545454541</v>
      </c>
    </row>
    <row r="158" spans="1:11" x14ac:dyDescent="0.2">
      <c r="A158" s="7" t="s">
        <v>485</v>
      </c>
      <c r="B158" s="65">
        <v>59</v>
      </c>
      <c r="C158" s="34">
        <f>IF(B170=0, "-", B158/B170)</f>
        <v>6.7121729237770197E-2</v>
      </c>
      <c r="D158" s="65">
        <v>0</v>
      </c>
      <c r="E158" s="9">
        <f>IF(D170=0, "-", D158/D170)</f>
        <v>0</v>
      </c>
      <c r="F158" s="81">
        <v>212</v>
      </c>
      <c r="G158" s="34">
        <f>IF(F170=0, "-", F158/F170)</f>
        <v>2.9662795578564431E-2</v>
      </c>
      <c r="H158" s="65">
        <v>0</v>
      </c>
      <c r="I158" s="9">
        <f>IF(H170=0, "-", H158/H170)</f>
        <v>0</v>
      </c>
      <c r="J158" s="8" t="str">
        <f t="shared" si="12"/>
        <v>-</v>
      </c>
      <c r="K158" s="9" t="str">
        <f t="shared" si="13"/>
        <v>-</v>
      </c>
    </row>
    <row r="159" spans="1:11" x14ac:dyDescent="0.2">
      <c r="A159" s="7" t="s">
        <v>486</v>
      </c>
      <c r="B159" s="65">
        <v>87</v>
      </c>
      <c r="C159" s="34">
        <f>IF(B170=0, "-", B159/B170)</f>
        <v>9.8976109215017066E-2</v>
      </c>
      <c r="D159" s="65">
        <v>62</v>
      </c>
      <c r="E159" s="9">
        <f>IF(D170=0, "-", D159/D170)</f>
        <v>8.8445078459343796E-2</v>
      </c>
      <c r="F159" s="81">
        <v>698</v>
      </c>
      <c r="G159" s="34">
        <f>IF(F170=0, "-", F159/F170)</f>
        <v>9.7663355253952713E-2</v>
      </c>
      <c r="H159" s="65">
        <v>916</v>
      </c>
      <c r="I159" s="9">
        <f>IF(H170=0, "-", H159/H170)</f>
        <v>0.13267670915411356</v>
      </c>
      <c r="J159" s="8">
        <f t="shared" si="12"/>
        <v>0.40322580645161288</v>
      </c>
      <c r="K159" s="9">
        <f t="shared" si="13"/>
        <v>-0.23799126637554585</v>
      </c>
    </row>
    <row r="160" spans="1:11" x14ac:dyDescent="0.2">
      <c r="A160" s="7" t="s">
        <v>487</v>
      </c>
      <c r="B160" s="65">
        <v>22</v>
      </c>
      <c r="C160" s="34">
        <f>IF(B170=0, "-", B160/B170)</f>
        <v>2.502844141069397E-2</v>
      </c>
      <c r="D160" s="65">
        <v>42</v>
      </c>
      <c r="E160" s="9">
        <f>IF(D170=0, "-", D160/D170)</f>
        <v>5.9914407988587728E-2</v>
      </c>
      <c r="F160" s="81">
        <v>244</v>
      </c>
      <c r="G160" s="34">
        <f>IF(F170=0, "-", F160/F170)</f>
        <v>3.414019868476284E-2</v>
      </c>
      <c r="H160" s="65">
        <v>481</v>
      </c>
      <c r="I160" s="9">
        <f>IF(H170=0, "-", H160/H170)</f>
        <v>6.9669756662804172E-2</v>
      </c>
      <c r="J160" s="8">
        <f t="shared" si="12"/>
        <v>-0.47619047619047616</v>
      </c>
      <c r="K160" s="9">
        <f t="shared" si="13"/>
        <v>-0.49272349272349275</v>
      </c>
    </row>
    <row r="161" spans="1:11" x14ac:dyDescent="0.2">
      <c r="A161" s="7" t="s">
        <v>488</v>
      </c>
      <c r="B161" s="65">
        <v>118</v>
      </c>
      <c r="C161" s="34">
        <f>IF(B170=0, "-", B161/B170)</f>
        <v>0.13424345847554039</v>
      </c>
      <c r="D161" s="65">
        <v>60</v>
      </c>
      <c r="E161" s="9">
        <f>IF(D170=0, "-", D161/D170)</f>
        <v>8.5592011412268187E-2</v>
      </c>
      <c r="F161" s="81">
        <v>842</v>
      </c>
      <c r="G161" s="34">
        <f>IF(F170=0, "-", F161/F170)</f>
        <v>0.11781166923184552</v>
      </c>
      <c r="H161" s="65">
        <v>796</v>
      </c>
      <c r="I161" s="9">
        <f>IF(H170=0, "-", H161/H170)</f>
        <v>0.11529548088064889</v>
      </c>
      <c r="J161" s="8">
        <f t="shared" si="12"/>
        <v>0.96666666666666667</v>
      </c>
      <c r="K161" s="9">
        <f t="shared" si="13"/>
        <v>5.7788944723618091E-2</v>
      </c>
    </row>
    <row r="162" spans="1:11" x14ac:dyDescent="0.2">
      <c r="A162" s="7" t="s">
        <v>489</v>
      </c>
      <c r="B162" s="65">
        <v>9</v>
      </c>
      <c r="C162" s="34">
        <f>IF(B170=0, "-", B162/B170)</f>
        <v>1.0238907849829351E-2</v>
      </c>
      <c r="D162" s="65">
        <v>7</v>
      </c>
      <c r="E162" s="9">
        <f>IF(D170=0, "-", D162/D170)</f>
        <v>9.9857346647646214E-3</v>
      </c>
      <c r="F162" s="81">
        <v>123</v>
      </c>
      <c r="G162" s="34">
        <f>IF(F170=0, "-", F162/F170)</f>
        <v>1.7210018189450119E-2</v>
      </c>
      <c r="H162" s="65">
        <v>135</v>
      </c>
      <c r="I162" s="9">
        <f>IF(H170=0, "-", H162/H170)</f>
        <v>1.9553881807647739E-2</v>
      </c>
      <c r="J162" s="8">
        <f t="shared" si="12"/>
        <v>0.2857142857142857</v>
      </c>
      <c r="K162" s="9">
        <f t="shared" si="13"/>
        <v>-8.8888888888888892E-2</v>
      </c>
    </row>
    <row r="163" spans="1:11" x14ac:dyDescent="0.2">
      <c r="A163" s="7" t="s">
        <v>490</v>
      </c>
      <c r="B163" s="65">
        <v>40</v>
      </c>
      <c r="C163" s="34">
        <f>IF(B170=0, "-", B163/B170)</f>
        <v>4.5506257110352673E-2</v>
      </c>
      <c r="D163" s="65">
        <v>8</v>
      </c>
      <c r="E163" s="9">
        <f>IF(D170=0, "-", D163/D170)</f>
        <v>1.1412268188302425E-2</v>
      </c>
      <c r="F163" s="81">
        <v>160</v>
      </c>
      <c r="G163" s="34">
        <f>IF(F170=0, "-", F163/F170)</f>
        <v>2.2387015530992024E-2</v>
      </c>
      <c r="H163" s="65">
        <v>137</v>
      </c>
      <c r="I163" s="9">
        <f>IF(H170=0, "-", H163/H170)</f>
        <v>1.984356894553882E-2</v>
      </c>
      <c r="J163" s="8">
        <f t="shared" si="12"/>
        <v>4</v>
      </c>
      <c r="K163" s="9">
        <f t="shared" si="13"/>
        <v>0.16788321167883211</v>
      </c>
    </row>
    <row r="164" spans="1:11" x14ac:dyDescent="0.2">
      <c r="A164" s="7" t="s">
        <v>491</v>
      </c>
      <c r="B164" s="65">
        <v>51</v>
      </c>
      <c r="C164" s="34">
        <f>IF(B170=0, "-", B164/B170)</f>
        <v>5.8020477815699661E-2</v>
      </c>
      <c r="D164" s="65">
        <v>137</v>
      </c>
      <c r="E164" s="9">
        <f>IF(D170=0, "-", D164/D170)</f>
        <v>0.19543509272467904</v>
      </c>
      <c r="F164" s="81">
        <v>966</v>
      </c>
      <c r="G164" s="34">
        <f>IF(F170=0, "-", F164/F170)</f>
        <v>0.13516160626836435</v>
      </c>
      <c r="H164" s="65">
        <v>749</v>
      </c>
      <c r="I164" s="9">
        <f>IF(H170=0, "-", H164/H170)</f>
        <v>0.10848783314020857</v>
      </c>
      <c r="J164" s="8">
        <f t="shared" si="12"/>
        <v>-0.62773722627737227</v>
      </c>
      <c r="K164" s="9">
        <f t="shared" si="13"/>
        <v>0.28971962616822428</v>
      </c>
    </row>
    <row r="165" spans="1:11" x14ac:dyDescent="0.2">
      <c r="A165" s="7" t="s">
        <v>492</v>
      </c>
      <c r="B165" s="65">
        <v>29</v>
      </c>
      <c r="C165" s="34">
        <f>IF(B170=0, "-", B165/B170)</f>
        <v>3.2992036405005691E-2</v>
      </c>
      <c r="D165" s="65">
        <v>20</v>
      </c>
      <c r="E165" s="9">
        <f>IF(D170=0, "-", D165/D170)</f>
        <v>2.8530670470756064E-2</v>
      </c>
      <c r="F165" s="81">
        <v>232</v>
      </c>
      <c r="G165" s="34">
        <f>IF(F170=0, "-", F165/F170)</f>
        <v>3.2461172519938436E-2</v>
      </c>
      <c r="H165" s="65">
        <v>26</v>
      </c>
      <c r="I165" s="9">
        <f>IF(H170=0, "-", H165/H170)</f>
        <v>3.7659327925840093E-3</v>
      </c>
      <c r="J165" s="8">
        <f t="shared" si="12"/>
        <v>0.45</v>
      </c>
      <c r="K165" s="9">
        <f t="shared" si="13"/>
        <v>7.9230769230769234</v>
      </c>
    </row>
    <row r="166" spans="1:11" x14ac:dyDescent="0.2">
      <c r="A166" s="7" t="s">
        <v>493</v>
      </c>
      <c r="B166" s="65">
        <v>30</v>
      </c>
      <c r="C166" s="34">
        <f>IF(B170=0, "-", B166/B170)</f>
        <v>3.4129692832764506E-2</v>
      </c>
      <c r="D166" s="65">
        <v>26</v>
      </c>
      <c r="E166" s="9">
        <f>IF(D170=0, "-", D166/D170)</f>
        <v>3.7089871611982884E-2</v>
      </c>
      <c r="F166" s="81">
        <v>293</v>
      </c>
      <c r="G166" s="34">
        <f>IF(F170=0, "-", F166/F170)</f>
        <v>4.0996222191129146E-2</v>
      </c>
      <c r="H166" s="65">
        <v>486</v>
      </c>
      <c r="I166" s="9">
        <f>IF(H170=0, "-", H166/H170)</f>
        <v>7.0393974507531862E-2</v>
      </c>
      <c r="J166" s="8">
        <f t="shared" si="12"/>
        <v>0.15384615384615385</v>
      </c>
      <c r="K166" s="9">
        <f t="shared" si="13"/>
        <v>-0.39711934156378603</v>
      </c>
    </row>
    <row r="167" spans="1:11" x14ac:dyDescent="0.2">
      <c r="A167" s="7" t="s">
        <v>494</v>
      </c>
      <c r="B167" s="65">
        <v>52</v>
      </c>
      <c r="C167" s="34">
        <f>IF(B170=0, "-", B167/B170)</f>
        <v>5.9158134243458477E-2</v>
      </c>
      <c r="D167" s="65">
        <v>36</v>
      </c>
      <c r="E167" s="9">
        <f>IF(D170=0, "-", D167/D170)</f>
        <v>5.1355206847360911E-2</v>
      </c>
      <c r="F167" s="81">
        <v>436</v>
      </c>
      <c r="G167" s="34">
        <f>IF(F170=0, "-", F167/F170)</f>
        <v>6.1004617321953267E-2</v>
      </c>
      <c r="H167" s="65">
        <v>397</v>
      </c>
      <c r="I167" s="9">
        <f>IF(H170=0, "-", H167/H170)</f>
        <v>5.7502896871378911E-2</v>
      </c>
      <c r="J167" s="8">
        <f t="shared" si="12"/>
        <v>0.44444444444444442</v>
      </c>
      <c r="K167" s="9">
        <f t="shared" si="13"/>
        <v>9.8236775818639793E-2</v>
      </c>
    </row>
    <row r="168" spans="1:11" x14ac:dyDescent="0.2">
      <c r="A168" s="7" t="s">
        <v>495</v>
      </c>
      <c r="B168" s="65">
        <v>79</v>
      </c>
      <c r="C168" s="34">
        <f>IF(B170=0, "-", B168/B170)</f>
        <v>8.987485779294653E-2</v>
      </c>
      <c r="D168" s="65">
        <v>45</v>
      </c>
      <c r="E168" s="9">
        <f>IF(D170=0, "-", D168/D170)</f>
        <v>6.4194008559201141E-2</v>
      </c>
      <c r="F168" s="81">
        <v>479</v>
      </c>
      <c r="G168" s="34">
        <f>IF(F170=0, "-", F168/F170)</f>
        <v>6.7021127745907377E-2</v>
      </c>
      <c r="H168" s="65">
        <v>603</v>
      </c>
      <c r="I168" s="9">
        <f>IF(H170=0, "-", H168/H170)</f>
        <v>8.7340672074159909E-2</v>
      </c>
      <c r="J168" s="8">
        <f t="shared" si="12"/>
        <v>0.75555555555555554</v>
      </c>
      <c r="K168" s="9">
        <f t="shared" si="13"/>
        <v>-0.20563847429519072</v>
      </c>
    </row>
    <row r="169" spans="1:11" x14ac:dyDescent="0.2">
      <c r="A169" s="2"/>
      <c r="B169" s="68"/>
      <c r="C169" s="33"/>
      <c r="D169" s="68"/>
      <c r="E169" s="6"/>
      <c r="F169" s="82"/>
      <c r="G169" s="33"/>
      <c r="H169" s="68"/>
      <c r="I169" s="6"/>
      <c r="J169" s="5"/>
      <c r="K169" s="6"/>
    </row>
    <row r="170" spans="1:11" s="43" customFormat="1" x14ac:dyDescent="0.2">
      <c r="A170" s="162" t="s">
        <v>638</v>
      </c>
      <c r="B170" s="71">
        <f>SUM(B150:B169)</f>
        <v>879</v>
      </c>
      <c r="C170" s="40">
        <f>B170/29335</f>
        <v>2.9964206579171638E-2</v>
      </c>
      <c r="D170" s="71">
        <f>SUM(D150:D169)</f>
        <v>701</v>
      </c>
      <c r="E170" s="41">
        <f>D170/26863</f>
        <v>2.6095372817630198E-2</v>
      </c>
      <c r="F170" s="77">
        <f>SUM(F150:F169)</f>
        <v>7147</v>
      </c>
      <c r="G170" s="42">
        <f>F170/302117</f>
        <v>2.365639801798641E-2</v>
      </c>
      <c r="H170" s="71">
        <f>SUM(H150:H169)</f>
        <v>6904</v>
      </c>
      <c r="I170" s="41">
        <f>H170/339818</f>
        <v>2.0316757793877899E-2</v>
      </c>
      <c r="J170" s="37">
        <f>IF(D170=0, "-", IF((B170-D170)/D170&lt;10, (B170-D170)/D170, "&gt;999%"))</f>
        <v>0.25392296718972895</v>
      </c>
      <c r="K170" s="38">
        <f>IF(H170=0, "-", IF((F170-H170)/H170&lt;10, (F170-H170)/H170, "&gt;999%"))</f>
        <v>3.5196987253765931E-2</v>
      </c>
    </row>
    <row r="171" spans="1:11" x14ac:dyDescent="0.2">
      <c r="B171" s="83"/>
      <c r="D171" s="83"/>
      <c r="F171" s="83"/>
      <c r="H171" s="83"/>
    </row>
    <row r="172" spans="1:11" s="43" customFormat="1" x14ac:dyDescent="0.2">
      <c r="A172" s="162" t="s">
        <v>637</v>
      </c>
      <c r="B172" s="71">
        <v>3555</v>
      </c>
      <c r="C172" s="40">
        <f>B172/29335</f>
        <v>0.12118629623316857</v>
      </c>
      <c r="D172" s="71">
        <v>3269</v>
      </c>
      <c r="E172" s="41">
        <f>D172/26863</f>
        <v>0.12169154599262927</v>
      </c>
      <c r="F172" s="77">
        <v>35033</v>
      </c>
      <c r="G172" s="42">
        <f>F172/302117</f>
        <v>0.11595838698252664</v>
      </c>
      <c r="H172" s="71">
        <v>38208</v>
      </c>
      <c r="I172" s="41">
        <f>H172/339818</f>
        <v>0.11243665726947955</v>
      </c>
      <c r="J172" s="37">
        <f>IF(D172=0, "-", IF((B172-D172)/D172&lt;10, (B172-D172)/D172, "&gt;999%"))</f>
        <v>8.7488528602018972E-2</v>
      </c>
      <c r="K172" s="38">
        <f>IF(H172=0, "-", IF((F172-H172)/H172&lt;10, (F172-H172)/H172, "&gt;999%"))</f>
        <v>-8.3097780569514237E-2</v>
      </c>
    </row>
    <row r="173" spans="1:11" x14ac:dyDescent="0.2">
      <c r="B173" s="83"/>
      <c r="D173" s="83"/>
      <c r="F173" s="83"/>
      <c r="H173" s="83"/>
    </row>
    <row r="174" spans="1:11" ht="15.75" x14ac:dyDescent="0.25">
      <c r="A174" s="164" t="s">
        <v>127</v>
      </c>
      <c r="B174" s="196" t="s">
        <v>1</v>
      </c>
      <c r="C174" s="200"/>
      <c r="D174" s="200"/>
      <c r="E174" s="197"/>
      <c r="F174" s="196" t="s">
        <v>14</v>
      </c>
      <c r="G174" s="200"/>
      <c r="H174" s="200"/>
      <c r="I174" s="197"/>
      <c r="J174" s="196" t="s">
        <v>15</v>
      </c>
      <c r="K174" s="197"/>
    </row>
    <row r="175" spans="1:11" x14ac:dyDescent="0.2">
      <c r="A175" s="22"/>
      <c r="B175" s="196">
        <f>VALUE(RIGHT($B$2, 4))</f>
        <v>2020</v>
      </c>
      <c r="C175" s="197"/>
      <c r="D175" s="196">
        <f>B175-1</f>
        <v>2019</v>
      </c>
      <c r="E175" s="204"/>
      <c r="F175" s="196">
        <f>B175</f>
        <v>2020</v>
      </c>
      <c r="G175" s="204"/>
      <c r="H175" s="196">
        <f>D175</f>
        <v>2019</v>
      </c>
      <c r="I175" s="204"/>
      <c r="J175" s="140" t="s">
        <v>4</v>
      </c>
      <c r="K175" s="141" t="s">
        <v>2</v>
      </c>
    </row>
    <row r="176" spans="1:11" x14ac:dyDescent="0.2">
      <c r="A176" s="163" t="s">
        <v>160</v>
      </c>
      <c r="B176" s="61" t="s">
        <v>12</v>
      </c>
      <c r="C176" s="62" t="s">
        <v>13</v>
      </c>
      <c r="D176" s="61" t="s">
        <v>12</v>
      </c>
      <c r="E176" s="63" t="s">
        <v>13</v>
      </c>
      <c r="F176" s="62" t="s">
        <v>12</v>
      </c>
      <c r="G176" s="62" t="s">
        <v>13</v>
      </c>
      <c r="H176" s="61" t="s">
        <v>12</v>
      </c>
      <c r="I176" s="63" t="s">
        <v>13</v>
      </c>
      <c r="J176" s="61"/>
      <c r="K176" s="63"/>
    </row>
    <row r="177" spans="1:11" x14ac:dyDescent="0.2">
      <c r="A177" s="7" t="s">
        <v>496</v>
      </c>
      <c r="B177" s="65">
        <v>83</v>
      </c>
      <c r="C177" s="34">
        <f>IF(B180=0, "-", B177/B180)</f>
        <v>0.11231393775372124</v>
      </c>
      <c r="D177" s="65">
        <v>46</v>
      </c>
      <c r="E177" s="9">
        <f>IF(D180=0, "-", D177/D180)</f>
        <v>0.16911764705882354</v>
      </c>
      <c r="F177" s="81">
        <v>668</v>
      </c>
      <c r="G177" s="34">
        <f>IF(F180=0, "-", F177/F180)</f>
        <v>0.14218816517667093</v>
      </c>
      <c r="H177" s="65">
        <v>462</v>
      </c>
      <c r="I177" s="9">
        <f>IF(H180=0, "-", H177/H180)</f>
        <v>0.11619718309859155</v>
      </c>
      <c r="J177" s="8">
        <f>IF(D177=0, "-", IF((B177-D177)/D177&lt;10, (B177-D177)/D177, "&gt;999%"))</f>
        <v>0.80434782608695654</v>
      </c>
      <c r="K177" s="9">
        <f>IF(H177=0, "-", IF((F177-H177)/H177&lt;10, (F177-H177)/H177, "&gt;999%"))</f>
        <v>0.44588744588744589</v>
      </c>
    </row>
    <row r="178" spans="1:11" x14ac:dyDescent="0.2">
      <c r="A178" s="7" t="s">
        <v>497</v>
      </c>
      <c r="B178" s="65">
        <v>656</v>
      </c>
      <c r="C178" s="34">
        <f>IF(B180=0, "-", B178/B180)</f>
        <v>0.88768606224627877</v>
      </c>
      <c r="D178" s="65">
        <v>226</v>
      </c>
      <c r="E178" s="9">
        <f>IF(D180=0, "-", D178/D180)</f>
        <v>0.83088235294117652</v>
      </c>
      <c r="F178" s="81">
        <v>4030</v>
      </c>
      <c r="G178" s="34">
        <f>IF(F180=0, "-", F178/F180)</f>
        <v>0.85781183482332912</v>
      </c>
      <c r="H178" s="65">
        <v>3514</v>
      </c>
      <c r="I178" s="9">
        <f>IF(H180=0, "-", H178/H180)</f>
        <v>0.88380281690140849</v>
      </c>
      <c r="J178" s="8">
        <f>IF(D178=0, "-", IF((B178-D178)/D178&lt;10, (B178-D178)/D178, "&gt;999%"))</f>
        <v>1.9026548672566372</v>
      </c>
      <c r="K178" s="9">
        <f>IF(H178=0, "-", IF((F178-H178)/H178&lt;10, (F178-H178)/H178, "&gt;999%"))</f>
        <v>0.14684120660216277</v>
      </c>
    </row>
    <row r="179" spans="1:11" x14ac:dyDescent="0.2">
      <c r="A179" s="2"/>
      <c r="B179" s="68"/>
      <c r="C179" s="33"/>
      <c r="D179" s="68"/>
      <c r="E179" s="6"/>
      <c r="F179" s="82"/>
      <c r="G179" s="33"/>
      <c r="H179" s="68"/>
      <c r="I179" s="6"/>
      <c r="J179" s="5"/>
      <c r="K179" s="6"/>
    </row>
    <row r="180" spans="1:11" s="43" customFormat="1" x14ac:dyDescent="0.2">
      <c r="A180" s="162" t="s">
        <v>636</v>
      </c>
      <c r="B180" s="71">
        <f>SUM(B177:B179)</f>
        <v>739</v>
      </c>
      <c r="C180" s="40">
        <f>B180/29335</f>
        <v>2.5191750468723368E-2</v>
      </c>
      <c r="D180" s="71">
        <f>SUM(D177:D179)</f>
        <v>272</v>
      </c>
      <c r="E180" s="41">
        <f>D180/26863</f>
        <v>1.0125451364330119E-2</v>
      </c>
      <c r="F180" s="77">
        <f>SUM(F177:F179)</f>
        <v>4698</v>
      </c>
      <c r="G180" s="42">
        <f>F180/302117</f>
        <v>1.5550266949559277E-2</v>
      </c>
      <c r="H180" s="71">
        <f>SUM(H177:H179)</f>
        <v>3976</v>
      </c>
      <c r="I180" s="41">
        <f>H180/339818</f>
        <v>1.1700380792071049E-2</v>
      </c>
      <c r="J180" s="37">
        <f>IF(D180=0, "-", IF((B180-D180)/D180&lt;10, (B180-D180)/D180, "&gt;999%"))</f>
        <v>1.7169117647058822</v>
      </c>
      <c r="K180" s="38">
        <f>IF(H180=0, "-", IF((F180-H180)/H180&lt;10, (F180-H180)/H180, "&gt;999%"))</f>
        <v>0.18158953722334004</v>
      </c>
    </row>
    <row r="181" spans="1:11" x14ac:dyDescent="0.2">
      <c r="B181" s="83"/>
      <c r="D181" s="83"/>
      <c r="F181" s="83"/>
      <c r="H181" s="83"/>
    </row>
    <row r="182" spans="1:11" x14ac:dyDescent="0.2">
      <c r="A182" s="163" t="s">
        <v>161</v>
      </c>
      <c r="B182" s="61" t="s">
        <v>12</v>
      </c>
      <c r="C182" s="62" t="s">
        <v>13</v>
      </c>
      <c r="D182" s="61" t="s">
        <v>12</v>
      </c>
      <c r="E182" s="63" t="s">
        <v>13</v>
      </c>
      <c r="F182" s="62" t="s">
        <v>12</v>
      </c>
      <c r="G182" s="62" t="s">
        <v>13</v>
      </c>
      <c r="H182" s="61" t="s">
        <v>12</v>
      </c>
      <c r="I182" s="63" t="s">
        <v>13</v>
      </c>
      <c r="J182" s="61"/>
      <c r="K182" s="63"/>
    </row>
    <row r="183" spans="1:11" x14ac:dyDescent="0.2">
      <c r="A183" s="7" t="s">
        <v>498</v>
      </c>
      <c r="B183" s="65">
        <v>1</v>
      </c>
      <c r="C183" s="34">
        <f>IF(B197=0, "-", B183/B197)</f>
        <v>6.2500000000000003E-3</v>
      </c>
      <c r="D183" s="65">
        <v>0</v>
      </c>
      <c r="E183" s="9">
        <f>IF(D197=0, "-", D183/D197)</f>
        <v>0</v>
      </c>
      <c r="F183" s="81">
        <v>8</v>
      </c>
      <c r="G183" s="34">
        <f>IF(F197=0, "-", F183/F197)</f>
        <v>5.1249199231262008E-3</v>
      </c>
      <c r="H183" s="65">
        <v>0</v>
      </c>
      <c r="I183" s="9">
        <f>IF(H197=0, "-", H183/H197)</f>
        <v>0</v>
      </c>
      <c r="J183" s="8" t="str">
        <f t="shared" ref="J183:J195" si="14">IF(D183=0, "-", IF((B183-D183)/D183&lt;10, (B183-D183)/D183, "&gt;999%"))</f>
        <v>-</v>
      </c>
      <c r="K183" s="9" t="str">
        <f t="shared" ref="K183:K195" si="15">IF(H183=0, "-", IF((F183-H183)/H183&lt;10, (F183-H183)/H183, "&gt;999%"))</f>
        <v>-</v>
      </c>
    </row>
    <row r="184" spans="1:11" x14ac:dyDescent="0.2">
      <c r="A184" s="7" t="s">
        <v>499</v>
      </c>
      <c r="B184" s="65">
        <v>20</v>
      </c>
      <c r="C184" s="34">
        <f>IF(B197=0, "-", B184/B197)</f>
        <v>0.125</v>
      </c>
      <c r="D184" s="65">
        <v>20</v>
      </c>
      <c r="E184" s="9">
        <f>IF(D197=0, "-", D184/D197)</f>
        <v>0.16393442622950818</v>
      </c>
      <c r="F184" s="81">
        <v>162</v>
      </c>
      <c r="G184" s="34">
        <f>IF(F197=0, "-", F184/F197)</f>
        <v>0.10377962844330557</v>
      </c>
      <c r="H184" s="65">
        <v>220</v>
      </c>
      <c r="I184" s="9">
        <f>IF(H197=0, "-", H184/H197)</f>
        <v>0.14627659574468085</v>
      </c>
      <c r="J184" s="8">
        <f t="shared" si="14"/>
        <v>0</v>
      </c>
      <c r="K184" s="9">
        <f t="shared" si="15"/>
        <v>-0.26363636363636361</v>
      </c>
    </row>
    <row r="185" spans="1:11" x14ac:dyDescent="0.2">
      <c r="A185" s="7" t="s">
        <v>500</v>
      </c>
      <c r="B185" s="65">
        <v>1</v>
      </c>
      <c r="C185" s="34">
        <f>IF(B197=0, "-", B185/B197)</f>
        <v>6.2500000000000003E-3</v>
      </c>
      <c r="D185" s="65">
        <v>0</v>
      </c>
      <c r="E185" s="9">
        <f>IF(D197=0, "-", D185/D197)</f>
        <v>0</v>
      </c>
      <c r="F185" s="81">
        <v>21</v>
      </c>
      <c r="G185" s="34">
        <f>IF(F197=0, "-", F185/F197)</f>
        <v>1.3452914798206279E-2</v>
      </c>
      <c r="H185" s="65">
        <v>21</v>
      </c>
      <c r="I185" s="9">
        <f>IF(H197=0, "-", H185/H197)</f>
        <v>1.3962765957446808E-2</v>
      </c>
      <c r="J185" s="8" t="str">
        <f t="shared" si="14"/>
        <v>-</v>
      </c>
      <c r="K185" s="9">
        <f t="shared" si="15"/>
        <v>0</v>
      </c>
    </row>
    <row r="186" spans="1:11" x14ac:dyDescent="0.2">
      <c r="A186" s="7" t="s">
        <v>501</v>
      </c>
      <c r="B186" s="65">
        <v>40</v>
      </c>
      <c r="C186" s="34">
        <f>IF(B197=0, "-", B186/B197)</f>
        <v>0.25</v>
      </c>
      <c r="D186" s="65">
        <v>16</v>
      </c>
      <c r="E186" s="9">
        <f>IF(D197=0, "-", D186/D197)</f>
        <v>0.13114754098360656</v>
      </c>
      <c r="F186" s="81">
        <v>398</v>
      </c>
      <c r="G186" s="34">
        <f>IF(F197=0, "-", F186/F197)</f>
        <v>0.25496476617552849</v>
      </c>
      <c r="H186" s="65">
        <v>217</v>
      </c>
      <c r="I186" s="9">
        <f>IF(H197=0, "-", H186/H197)</f>
        <v>0.14428191489361702</v>
      </c>
      <c r="J186" s="8">
        <f t="shared" si="14"/>
        <v>1.5</v>
      </c>
      <c r="K186" s="9">
        <f t="shared" si="15"/>
        <v>0.83410138248847931</v>
      </c>
    </row>
    <row r="187" spans="1:11" x14ac:dyDescent="0.2">
      <c r="A187" s="7" t="s">
        <v>502</v>
      </c>
      <c r="B187" s="65">
        <v>0</v>
      </c>
      <c r="C187" s="34">
        <f>IF(B197=0, "-", B187/B197)</f>
        <v>0</v>
      </c>
      <c r="D187" s="65">
        <v>1</v>
      </c>
      <c r="E187" s="9">
        <f>IF(D197=0, "-", D187/D197)</f>
        <v>8.1967213114754103E-3</v>
      </c>
      <c r="F187" s="81">
        <v>0</v>
      </c>
      <c r="G187" s="34">
        <f>IF(F197=0, "-", F187/F197)</f>
        <v>0</v>
      </c>
      <c r="H187" s="65">
        <v>33</v>
      </c>
      <c r="I187" s="9">
        <f>IF(H197=0, "-", H187/H197)</f>
        <v>2.1941489361702128E-2</v>
      </c>
      <c r="J187" s="8">
        <f t="shared" si="14"/>
        <v>-1</v>
      </c>
      <c r="K187" s="9">
        <f t="shared" si="15"/>
        <v>-1</v>
      </c>
    </row>
    <row r="188" spans="1:11" x14ac:dyDescent="0.2">
      <c r="A188" s="7" t="s">
        <v>503</v>
      </c>
      <c r="B188" s="65">
        <v>2</v>
      </c>
      <c r="C188" s="34">
        <f>IF(B197=0, "-", B188/B197)</f>
        <v>1.2500000000000001E-2</v>
      </c>
      <c r="D188" s="65">
        <v>4</v>
      </c>
      <c r="E188" s="9">
        <f>IF(D197=0, "-", D188/D197)</f>
        <v>3.2786885245901641E-2</v>
      </c>
      <c r="F188" s="81">
        <v>12</v>
      </c>
      <c r="G188" s="34">
        <f>IF(F197=0, "-", F188/F197)</f>
        <v>7.6873798846893021E-3</v>
      </c>
      <c r="H188" s="65">
        <v>17</v>
      </c>
      <c r="I188" s="9">
        <f>IF(H197=0, "-", H188/H197)</f>
        <v>1.1303191489361703E-2</v>
      </c>
      <c r="J188" s="8">
        <f t="shared" si="14"/>
        <v>-0.5</v>
      </c>
      <c r="K188" s="9">
        <f t="shared" si="15"/>
        <v>-0.29411764705882354</v>
      </c>
    </row>
    <row r="189" spans="1:11" x14ac:dyDescent="0.2">
      <c r="A189" s="7" t="s">
        <v>504</v>
      </c>
      <c r="B189" s="65">
        <v>31</v>
      </c>
      <c r="C189" s="34">
        <f>IF(B197=0, "-", B189/B197)</f>
        <v>0.19375000000000001</v>
      </c>
      <c r="D189" s="65">
        <v>33</v>
      </c>
      <c r="E189" s="9">
        <f>IF(D197=0, "-", D189/D197)</f>
        <v>0.27049180327868855</v>
      </c>
      <c r="F189" s="81">
        <v>336</v>
      </c>
      <c r="G189" s="34">
        <f>IF(F197=0, "-", F189/F197)</f>
        <v>0.21524663677130046</v>
      </c>
      <c r="H189" s="65">
        <v>431</v>
      </c>
      <c r="I189" s="9">
        <f>IF(H197=0, "-", H189/H197)</f>
        <v>0.28656914893617019</v>
      </c>
      <c r="J189" s="8">
        <f t="shared" si="14"/>
        <v>-6.0606060606060608E-2</v>
      </c>
      <c r="K189" s="9">
        <f t="shared" si="15"/>
        <v>-0.22041763341067286</v>
      </c>
    </row>
    <row r="190" spans="1:11" x14ac:dyDescent="0.2">
      <c r="A190" s="7" t="s">
        <v>505</v>
      </c>
      <c r="B190" s="65">
        <v>7</v>
      </c>
      <c r="C190" s="34">
        <f>IF(B197=0, "-", B190/B197)</f>
        <v>4.3749999999999997E-2</v>
      </c>
      <c r="D190" s="65">
        <v>9</v>
      </c>
      <c r="E190" s="9">
        <f>IF(D197=0, "-", D190/D197)</f>
        <v>7.3770491803278687E-2</v>
      </c>
      <c r="F190" s="81">
        <v>73</v>
      </c>
      <c r="G190" s="34">
        <f>IF(F197=0, "-", F190/F197)</f>
        <v>4.6764894298526587E-2</v>
      </c>
      <c r="H190" s="65">
        <v>165</v>
      </c>
      <c r="I190" s="9">
        <f>IF(H197=0, "-", H190/H197)</f>
        <v>0.10970744680851063</v>
      </c>
      <c r="J190" s="8">
        <f t="shared" si="14"/>
        <v>-0.22222222222222221</v>
      </c>
      <c r="K190" s="9">
        <f t="shared" si="15"/>
        <v>-0.55757575757575761</v>
      </c>
    </row>
    <row r="191" spans="1:11" x14ac:dyDescent="0.2">
      <c r="A191" s="7" t="s">
        <v>506</v>
      </c>
      <c r="B191" s="65">
        <v>16</v>
      </c>
      <c r="C191" s="34">
        <f>IF(B197=0, "-", B191/B197)</f>
        <v>0.1</v>
      </c>
      <c r="D191" s="65">
        <v>6</v>
      </c>
      <c r="E191" s="9">
        <f>IF(D197=0, "-", D191/D197)</f>
        <v>4.9180327868852458E-2</v>
      </c>
      <c r="F191" s="81">
        <v>130</v>
      </c>
      <c r="G191" s="34">
        <f>IF(F197=0, "-", F191/F197)</f>
        <v>8.3279948750800775E-2</v>
      </c>
      <c r="H191" s="65">
        <v>128</v>
      </c>
      <c r="I191" s="9">
        <f>IF(H197=0, "-", H191/H197)</f>
        <v>8.5106382978723402E-2</v>
      </c>
      <c r="J191" s="8">
        <f t="shared" si="14"/>
        <v>1.6666666666666667</v>
      </c>
      <c r="K191" s="9">
        <f t="shared" si="15"/>
        <v>1.5625E-2</v>
      </c>
    </row>
    <row r="192" spans="1:11" x14ac:dyDescent="0.2">
      <c r="A192" s="7" t="s">
        <v>507</v>
      </c>
      <c r="B192" s="65">
        <v>31</v>
      </c>
      <c r="C192" s="34">
        <f>IF(B197=0, "-", B192/B197)</f>
        <v>0.19375000000000001</v>
      </c>
      <c r="D192" s="65">
        <v>4</v>
      </c>
      <c r="E192" s="9">
        <f>IF(D197=0, "-", D192/D197)</f>
        <v>3.2786885245901641E-2</v>
      </c>
      <c r="F192" s="81">
        <v>111</v>
      </c>
      <c r="G192" s="34">
        <f>IF(F197=0, "-", F192/F197)</f>
        <v>7.1108263933376034E-2</v>
      </c>
      <c r="H192" s="65">
        <v>120</v>
      </c>
      <c r="I192" s="9">
        <f>IF(H197=0, "-", H192/H197)</f>
        <v>7.9787234042553196E-2</v>
      </c>
      <c r="J192" s="8">
        <f t="shared" si="14"/>
        <v>6.75</v>
      </c>
      <c r="K192" s="9">
        <f t="shared" si="15"/>
        <v>-7.4999999999999997E-2</v>
      </c>
    </row>
    <row r="193" spans="1:11" x14ac:dyDescent="0.2">
      <c r="A193" s="7" t="s">
        <v>508</v>
      </c>
      <c r="B193" s="65">
        <v>11</v>
      </c>
      <c r="C193" s="34">
        <f>IF(B197=0, "-", B193/B197)</f>
        <v>6.8750000000000006E-2</v>
      </c>
      <c r="D193" s="65">
        <v>29</v>
      </c>
      <c r="E193" s="9">
        <f>IF(D197=0, "-", D193/D197)</f>
        <v>0.23770491803278687</v>
      </c>
      <c r="F193" s="81">
        <v>305</v>
      </c>
      <c r="G193" s="34">
        <f>IF(F197=0, "-", F193/F197)</f>
        <v>0.19538757206918642</v>
      </c>
      <c r="H193" s="65">
        <v>131</v>
      </c>
      <c r="I193" s="9">
        <f>IF(H197=0, "-", H193/H197)</f>
        <v>8.7101063829787231E-2</v>
      </c>
      <c r="J193" s="8">
        <f t="shared" si="14"/>
        <v>-0.62068965517241381</v>
      </c>
      <c r="K193" s="9">
        <f t="shared" si="15"/>
        <v>1.3282442748091603</v>
      </c>
    </row>
    <row r="194" spans="1:11" x14ac:dyDescent="0.2">
      <c r="A194" s="7" t="s">
        <v>509</v>
      </c>
      <c r="B194" s="65">
        <v>0</v>
      </c>
      <c r="C194" s="34">
        <f>IF(B197=0, "-", B194/B197)</f>
        <v>0</v>
      </c>
      <c r="D194" s="65">
        <v>0</v>
      </c>
      <c r="E194" s="9">
        <f>IF(D197=0, "-", D194/D197)</f>
        <v>0</v>
      </c>
      <c r="F194" s="81">
        <v>0</v>
      </c>
      <c r="G194" s="34">
        <f>IF(F197=0, "-", F194/F197)</f>
        <v>0</v>
      </c>
      <c r="H194" s="65">
        <v>16</v>
      </c>
      <c r="I194" s="9">
        <f>IF(H197=0, "-", H194/H197)</f>
        <v>1.0638297872340425E-2</v>
      </c>
      <c r="J194" s="8" t="str">
        <f t="shared" si="14"/>
        <v>-</v>
      </c>
      <c r="K194" s="9">
        <f t="shared" si="15"/>
        <v>-1</v>
      </c>
    </row>
    <row r="195" spans="1:11" x14ac:dyDescent="0.2">
      <c r="A195" s="7" t="s">
        <v>510</v>
      </c>
      <c r="B195" s="65">
        <v>0</v>
      </c>
      <c r="C195" s="34">
        <f>IF(B197=0, "-", B195/B197)</f>
        <v>0</v>
      </c>
      <c r="D195" s="65">
        <v>0</v>
      </c>
      <c r="E195" s="9">
        <f>IF(D197=0, "-", D195/D197)</f>
        <v>0</v>
      </c>
      <c r="F195" s="81">
        <v>5</v>
      </c>
      <c r="G195" s="34">
        <f>IF(F197=0, "-", F195/F197)</f>
        <v>3.2030749519538757E-3</v>
      </c>
      <c r="H195" s="65">
        <v>5</v>
      </c>
      <c r="I195" s="9">
        <f>IF(H197=0, "-", H195/H197)</f>
        <v>3.324468085106383E-3</v>
      </c>
      <c r="J195" s="8" t="str">
        <f t="shared" si="14"/>
        <v>-</v>
      </c>
      <c r="K195" s="9">
        <f t="shared" si="15"/>
        <v>0</v>
      </c>
    </row>
    <row r="196" spans="1:11" x14ac:dyDescent="0.2">
      <c r="A196" s="2"/>
      <c r="B196" s="68"/>
      <c r="C196" s="33"/>
      <c r="D196" s="68"/>
      <c r="E196" s="6"/>
      <c r="F196" s="82"/>
      <c r="G196" s="33"/>
      <c r="H196" s="68"/>
      <c r="I196" s="6"/>
      <c r="J196" s="5"/>
      <c r="K196" s="6"/>
    </row>
    <row r="197" spans="1:11" s="43" customFormat="1" x14ac:dyDescent="0.2">
      <c r="A197" s="162" t="s">
        <v>635</v>
      </c>
      <c r="B197" s="71">
        <f>SUM(B183:B196)</f>
        <v>160</v>
      </c>
      <c r="C197" s="40">
        <f>B197/29335</f>
        <v>5.4542355547980226E-3</v>
      </c>
      <c r="D197" s="71">
        <f>SUM(D183:D196)</f>
        <v>122</v>
      </c>
      <c r="E197" s="41">
        <f>D197/26863</f>
        <v>4.5415627442951271E-3</v>
      </c>
      <c r="F197" s="77">
        <f>SUM(F183:F196)</f>
        <v>1561</v>
      </c>
      <c r="G197" s="42">
        <f>F197/302117</f>
        <v>5.1668724368373843E-3</v>
      </c>
      <c r="H197" s="71">
        <f>SUM(H183:H196)</f>
        <v>1504</v>
      </c>
      <c r="I197" s="41">
        <f>H197/339818</f>
        <v>4.4258985692341192E-3</v>
      </c>
      <c r="J197" s="37">
        <f>IF(D197=0, "-", IF((B197-D197)/D197&lt;10, (B197-D197)/D197, "&gt;999%"))</f>
        <v>0.31147540983606559</v>
      </c>
      <c r="K197" s="38">
        <f>IF(H197=0, "-", IF((F197-H197)/H197&lt;10, (F197-H197)/H197, "&gt;999%"))</f>
        <v>3.7898936170212769E-2</v>
      </c>
    </row>
    <row r="198" spans="1:11" x14ac:dyDescent="0.2">
      <c r="B198" s="83"/>
      <c r="D198" s="83"/>
      <c r="F198" s="83"/>
      <c r="H198" s="83"/>
    </row>
    <row r="199" spans="1:11" s="43" customFormat="1" x14ac:dyDescent="0.2">
      <c r="A199" s="162" t="s">
        <v>634</v>
      </c>
      <c r="B199" s="71">
        <v>899</v>
      </c>
      <c r="C199" s="40">
        <f>B199/29335</f>
        <v>3.064598602352139E-2</v>
      </c>
      <c r="D199" s="71">
        <v>394</v>
      </c>
      <c r="E199" s="41">
        <f>D199/26863</f>
        <v>1.4667014108625247E-2</v>
      </c>
      <c r="F199" s="77">
        <v>6259</v>
      </c>
      <c r="G199" s="42">
        <f>F199/302117</f>
        <v>2.071713938639666E-2</v>
      </c>
      <c r="H199" s="71">
        <v>5480</v>
      </c>
      <c r="I199" s="41">
        <f>H199/339818</f>
        <v>1.612627936130517E-2</v>
      </c>
      <c r="J199" s="37">
        <f>IF(D199=0, "-", IF((B199-D199)/D199&lt;10, (B199-D199)/D199, "&gt;999%"))</f>
        <v>1.281725888324873</v>
      </c>
      <c r="K199" s="38">
        <f>IF(H199=0, "-", IF((F199-H199)/H199&lt;10, (F199-H199)/H199, "&gt;999%"))</f>
        <v>0.14215328467153285</v>
      </c>
    </row>
    <row r="200" spans="1:11" x14ac:dyDescent="0.2">
      <c r="B200" s="83"/>
      <c r="D200" s="83"/>
      <c r="F200" s="83"/>
      <c r="H200" s="83"/>
    </row>
    <row r="201" spans="1:11" x14ac:dyDescent="0.2">
      <c r="A201" s="27" t="s">
        <v>632</v>
      </c>
      <c r="B201" s="71">
        <f>B205-B203</f>
        <v>12289</v>
      </c>
      <c r="C201" s="40">
        <f>B201/29335</f>
        <v>0.41891937958070563</v>
      </c>
      <c r="D201" s="71">
        <f>D205-D203</f>
        <v>10251</v>
      </c>
      <c r="E201" s="41">
        <f>D201/26863</f>
        <v>0.38160294829319136</v>
      </c>
      <c r="F201" s="77">
        <f>F205-F203</f>
        <v>123331</v>
      </c>
      <c r="G201" s="42">
        <f>F201/302117</f>
        <v>0.40822264222139104</v>
      </c>
      <c r="H201" s="71">
        <f>H205-H203</f>
        <v>126461</v>
      </c>
      <c r="I201" s="41">
        <f>H201/339818</f>
        <v>0.37214332377919945</v>
      </c>
      <c r="J201" s="37">
        <f>IF(D201=0, "-", IF((B201-D201)/D201&lt;10, (B201-D201)/D201, "&gt;999%"))</f>
        <v>0.1988098722075895</v>
      </c>
      <c r="K201" s="38">
        <f>IF(H201=0, "-", IF((F201-H201)/H201&lt;10, (F201-H201)/H201, "&gt;999%"))</f>
        <v>-2.4750713658756456E-2</v>
      </c>
    </row>
    <row r="202" spans="1:11" x14ac:dyDescent="0.2">
      <c r="A202" s="27"/>
      <c r="B202" s="71"/>
      <c r="C202" s="40"/>
      <c r="D202" s="71"/>
      <c r="E202" s="41"/>
      <c r="F202" s="77"/>
      <c r="G202" s="42"/>
      <c r="H202" s="71"/>
      <c r="I202" s="41"/>
      <c r="J202" s="37"/>
      <c r="K202" s="38"/>
    </row>
    <row r="203" spans="1:11" x14ac:dyDescent="0.2">
      <c r="A203" s="27" t="s">
        <v>633</v>
      </c>
      <c r="B203" s="71">
        <v>2811</v>
      </c>
      <c r="C203" s="40">
        <f>B203/29335</f>
        <v>9.5824100903357759E-2</v>
      </c>
      <c r="D203" s="71">
        <v>2305</v>
      </c>
      <c r="E203" s="41">
        <f>D203/26863</f>
        <v>8.5805755127871045E-2</v>
      </c>
      <c r="F203" s="77">
        <v>26364</v>
      </c>
      <c r="G203" s="42">
        <f>F203/302117</f>
        <v>8.726420558922536E-2</v>
      </c>
      <c r="H203" s="71">
        <v>25521</v>
      </c>
      <c r="I203" s="41">
        <f>H203/339818</f>
        <v>7.5101966346691459E-2</v>
      </c>
      <c r="J203" s="37">
        <f>IF(D203=0, "-", IF((B203-D203)/D203&lt;10, (B203-D203)/D203, "&gt;999%"))</f>
        <v>0.21952277657266811</v>
      </c>
      <c r="K203" s="38">
        <f>IF(H203=0, "-", IF((F203-H203)/H203&lt;10, (F203-H203)/H203, "&gt;999%"))</f>
        <v>3.3031621017985187E-2</v>
      </c>
    </row>
    <row r="204" spans="1:11" x14ac:dyDescent="0.2">
      <c r="A204" s="27"/>
      <c r="B204" s="71"/>
      <c r="C204" s="40"/>
      <c r="D204" s="71"/>
      <c r="E204" s="41"/>
      <c r="F204" s="77"/>
      <c r="G204" s="42"/>
      <c r="H204" s="71"/>
      <c r="I204" s="41"/>
      <c r="J204" s="37"/>
      <c r="K204" s="38"/>
    </row>
    <row r="205" spans="1:11" x14ac:dyDescent="0.2">
      <c r="A205" s="27" t="s">
        <v>631</v>
      </c>
      <c r="B205" s="71">
        <v>15100</v>
      </c>
      <c r="C205" s="40">
        <f>B205/29335</f>
        <v>0.51474348048406338</v>
      </c>
      <c r="D205" s="71">
        <v>12556</v>
      </c>
      <c r="E205" s="41">
        <f>D205/26863</f>
        <v>0.46740870342106244</v>
      </c>
      <c r="F205" s="77">
        <v>149695</v>
      </c>
      <c r="G205" s="42">
        <f>F205/302117</f>
        <v>0.49548684781061642</v>
      </c>
      <c r="H205" s="71">
        <v>151982</v>
      </c>
      <c r="I205" s="41">
        <f>H205/339818</f>
        <v>0.44724529012589093</v>
      </c>
      <c r="J205" s="37">
        <f>IF(D205=0, "-", IF((B205-D205)/D205&lt;10, (B205-D205)/D205, "&gt;999%"))</f>
        <v>0.20261229690984389</v>
      </c>
      <c r="K205" s="38">
        <f>IF(H205=0, "-", IF((F205-H205)/H205&lt;10, (F205-H205)/H205, "&gt;999%"))</f>
        <v>-1.5047834611993525E-2</v>
      </c>
    </row>
  </sheetData>
  <mergeCells count="37">
    <mergeCell ref="B1:K1"/>
    <mergeCell ref="B2:K2"/>
    <mergeCell ref="B174:E174"/>
    <mergeCell ref="F174:I174"/>
    <mergeCell ref="J174:K174"/>
    <mergeCell ref="B175:C175"/>
    <mergeCell ref="D175:E175"/>
    <mergeCell ref="F175:G175"/>
    <mergeCell ref="H175:I175"/>
    <mergeCell ref="B117:E117"/>
    <mergeCell ref="F117:I117"/>
    <mergeCell ref="J117:K117"/>
    <mergeCell ref="B118:C118"/>
    <mergeCell ref="D118:E118"/>
    <mergeCell ref="F118:G118"/>
    <mergeCell ref="H118:I118"/>
    <mergeCell ref="B69:E69"/>
    <mergeCell ref="F69:I69"/>
    <mergeCell ref="J69:K69"/>
    <mergeCell ref="B70:C70"/>
    <mergeCell ref="D70:E70"/>
    <mergeCell ref="F70:G70"/>
    <mergeCell ref="H70:I70"/>
    <mergeCell ref="B26:E26"/>
    <mergeCell ref="F26:I26"/>
    <mergeCell ref="J26:K26"/>
    <mergeCell ref="B27:C27"/>
    <mergeCell ref="D27:E27"/>
    <mergeCell ref="F27:G27"/>
    <mergeCell ref="H27:I27"/>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7" max="16383" man="1"/>
    <brk id="116" max="16383" man="1"/>
    <brk id="17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8"/>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659</v>
      </c>
      <c r="C1" s="198"/>
      <c r="D1" s="198"/>
      <c r="E1" s="199"/>
      <c r="F1" s="199"/>
      <c r="G1" s="199"/>
      <c r="H1" s="199"/>
      <c r="I1" s="199"/>
      <c r="J1" s="199"/>
      <c r="K1" s="199"/>
    </row>
    <row r="2" spans="1:11" s="52" customFormat="1" ht="20.25" x14ac:dyDescent="0.3">
      <c r="A2" s="4" t="s">
        <v>112</v>
      </c>
      <c r="B2" s="202" t="s">
        <v>102</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3</v>
      </c>
      <c r="C7" s="39">
        <f>IF(B48=0, "-", B7/B48)</f>
        <v>1.9867549668874172E-4</v>
      </c>
      <c r="D7" s="65">
        <v>14</v>
      </c>
      <c r="E7" s="21">
        <f>IF(D48=0, "-", D7/D48)</f>
        <v>1.1150047785919083E-3</v>
      </c>
      <c r="F7" s="81">
        <v>142</v>
      </c>
      <c r="G7" s="39">
        <f>IF(F48=0, "-", F7/F48)</f>
        <v>9.4859547747085744E-4</v>
      </c>
      <c r="H7" s="65">
        <v>84</v>
      </c>
      <c r="I7" s="21">
        <f>IF(H48=0, "-", H7/H48)</f>
        <v>5.5269702991143693E-4</v>
      </c>
      <c r="J7" s="20">
        <f t="shared" ref="J7:J46" si="0">IF(D7=0, "-", IF((B7-D7)/D7&lt;10, (B7-D7)/D7, "&gt;999%"))</f>
        <v>-0.7857142857142857</v>
      </c>
      <c r="K7" s="21">
        <f t="shared" ref="K7:K46" si="1">IF(H7=0, "-", IF((F7-H7)/H7&lt;10, (F7-H7)/H7, "&gt;999%"))</f>
        <v>0.69047619047619047</v>
      </c>
    </row>
    <row r="8" spans="1:11" x14ac:dyDescent="0.2">
      <c r="A8" s="7" t="s">
        <v>33</v>
      </c>
      <c r="B8" s="65">
        <v>1</v>
      </c>
      <c r="C8" s="39">
        <f>IF(B48=0, "-", B8/B48)</f>
        <v>6.6225165562913907E-5</v>
      </c>
      <c r="D8" s="65">
        <v>0</v>
      </c>
      <c r="E8" s="21">
        <f>IF(D48=0, "-", D8/D48)</f>
        <v>0</v>
      </c>
      <c r="F8" s="81">
        <v>8</v>
      </c>
      <c r="G8" s="39">
        <f>IF(F48=0, "-", F8/F48)</f>
        <v>5.3441998730752531E-5</v>
      </c>
      <c r="H8" s="65">
        <v>0</v>
      </c>
      <c r="I8" s="21">
        <f>IF(H48=0, "-", H8/H48)</f>
        <v>0</v>
      </c>
      <c r="J8" s="20" t="str">
        <f t="shared" si="0"/>
        <v>-</v>
      </c>
      <c r="K8" s="21" t="str">
        <f t="shared" si="1"/>
        <v>-</v>
      </c>
    </row>
    <row r="9" spans="1:11" x14ac:dyDescent="0.2">
      <c r="A9" s="7" t="s">
        <v>34</v>
      </c>
      <c r="B9" s="65">
        <v>488</v>
      </c>
      <c r="C9" s="39">
        <f>IF(B48=0, "-", B9/B48)</f>
        <v>3.2317880794701985E-2</v>
      </c>
      <c r="D9" s="65">
        <v>528</v>
      </c>
      <c r="E9" s="21">
        <f>IF(D48=0, "-", D9/D48)</f>
        <v>4.2051608792609114E-2</v>
      </c>
      <c r="F9" s="81">
        <v>4616</v>
      </c>
      <c r="G9" s="39">
        <f>IF(F48=0, "-", F9/F48)</f>
        <v>3.0836033267644211E-2</v>
      </c>
      <c r="H9" s="65">
        <v>3988</v>
      </c>
      <c r="I9" s="21">
        <f>IF(H48=0, "-", H9/H48)</f>
        <v>2.6239949467700124E-2</v>
      </c>
      <c r="J9" s="20">
        <f t="shared" si="0"/>
        <v>-7.575757575757576E-2</v>
      </c>
      <c r="K9" s="21">
        <f t="shared" si="1"/>
        <v>0.15747241725175526</v>
      </c>
    </row>
    <row r="10" spans="1:11" x14ac:dyDescent="0.2">
      <c r="A10" s="7" t="s">
        <v>35</v>
      </c>
      <c r="B10" s="65">
        <v>1</v>
      </c>
      <c r="C10" s="39">
        <f>IF(B48=0, "-", B10/B48)</f>
        <v>6.6225165562913907E-5</v>
      </c>
      <c r="D10" s="65">
        <v>0</v>
      </c>
      <c r="E10" s="21">
        <f>IF(D48=0, "-", D10/D48)</f>
        <v>0</v>
      </c>
      <c r="F10" s="81">
        <v>21</v>
      </c>
      <c r="G10" s="39">
        <f>IF(F48=0, "-", F10/F48)</f>
        <v>1.402852466682254E-4</v>
      </c>
      <c r="H10" s="65">
        <v>21</v>
      </c>
      <c r="I10" s="21">
        <f>IF(H48=0, "-", H10/H48)</f>
        <v>1.3817425747785923E-4</v>
      </c>
      <c r="J10" s="20" t="str">
        <f t="shared" si="0"/>
        <v>-</v>
      </c>
      <c r="K10" s="21">
        <f t="shared" si="1"/>
        <v>0</v>
      </c>
    </row>
    <row r="11" spans="1:11" x14ac:dyDescent="0.2">
      <c r="A11" s="7" t="s">
        <v>36</v>
      </c>
      <c r="B11" s="65">
        <v>437</v>
      </c>
      <c r="C11" s="39">
        <f>IF(B48=0, "-", B11/B48)</f>
        <v>2.8940397350993376E-2</v>
      </c>
      <c r="D11" s="65">
        <v>289</v>
      </c>
      <c r="E11" s="21">
        <f>IF(D48=0, "-", D11/D48)</f>
        <v>2.301688435807582E-2</v>
      </c>
      <c r="F11" s="81">
        <v>4976</v>
      </c>
      <c r="G11" s="39">
        <f>IF(F48=0, "-", F11/F48)</f>
        <v>3.3240923210528073E-2</v>
      </c>
      <c r="H11" s="65">
        <v>4208</v>
      </c>
      <c r="I11" s="21">
        <f>IF(H48=0, "-", H11/H48)</f>
        <v>2.768748930794436E-2</v>
      </c>
      <c r="J11" s="20">
        <f t="shared" si="0"/>
        <v>0.51211072664359858</v>
      </c>
      <c r="K11" s="21">
        <f t="shared" si="1"/>
        <v>0.18250950570342206</v>
      </c>
    </row>
    <row r="12" spans="1:11" x14ac:dyDescent="0.2">
      <c r="A12" s="7" t="s">
        <v>40</v>
      </c>
      <c r="B12" s="65">
        <v>9</v>
      </c>
      <c r="C12" s="39">
        <f>IF(B48=0, "-", B12/B48)</f>
        <v>5.9602649006622517E-4</v>
      </c>
      <c r="D12" s="65">
        <v>4</v>
      </c>
      <c r="E12" s="21">
        <f>IF(D48=0, "-", D12/D48)</f>
        <v>3.1857279388340236E-4</v>
      </c>
      <c r="F12" s="81">
        <v>88</v>
      </c>
      <c r="G12" s="39">
        <f>IF(F48=0, "-", F12/F48)</f>
        <v>5.8786198603827779E-4</v>
      </c>
      <c r="H12" s="65">
        <v>101</v>
      </c>
      <c r="I12" s="21">
        <f>IF(H48=0, "-", H12/H48)</f>
        <v>6.6455238120303724E-4</v>
      </c>
      <c r="J12" s="20">
        <f t="shared" si="0"/>
        <v>1.25</v>
      </c>
      <c r="K12" s="21">
        <f t="shared" si="1"/>
        <v>-0.12871287128712872</v>
      </c>
    </row>
    <row r="13" spans="1:11" x14ac:dyDescent="0.2">
      <c r="A13" s="7" t="s">
        <v>44</v>
      </c>
      <c r="B13" s="65">
        <v>0</v>
      </c>
      <c r="C13" s="39">
        <f>IF(B48=0, "-", B13/B48)</f>
        <v>0</v>
      </c>
      <c r="D13" s="65">
        <v>1</v>
      </c>
      <c r="E13" s="21">
        <f>IF(D48=0, "-", D13/D48)</f>
        <v>7.964319847085059E-5</v>
      </c>
      <c r="F13" s="81">
        <v>20</v>
      </c>
      <c r="G13" s="39">
        <f>IF(F48=0, "-", F13/F48)</f>
        <v>1.3360499682688132E-4</v>
      </c>
      <c r="H13" s="65">
        <v>40</v>
      </c>
      <c r="I13" s="21">
        <f>IF(H48=0, "-", H13/H48)</f>
        <v>2.6318906186258899E-4</v>
      </c>
      <c r="J13" s="20">
        <f t="shared" si="0"/>
        <v>-1</v>
      </c>
      <c r="K13" s="21">
        <f t="shared" si="1"/>
        <v>-0.5</v>
      </c>
    </row>
    <row r="14" spans="1:11" x14ac:dyDescent="0.2">
      <c r="A14" s="7" t="s">
        <v>46</v>
      </c>
      <c r="B14" s="65">
        <v>285</v>
      </c>
      <c r="C14" s="39">
        <f>IF(B48=0, "-", B14/B48)</f>
        <v>1.8874172185430464E-2</v>
      </c>
      <c r="D14" s="65">
        <v>164</v>
      </c>
      <c r="E14" s="21">
        <f>IF(D48=0, "-", D14/D48)</f>
        <v>1.3061484549219496E-2</v>
      </c>
      <c r="F14" s="81">
        <v>2285</v>
      </c>
      <c r="G14" s="39">
        <f>IF(F48=0, "-", F14/F48)</f>
        <v>1.5264370887471191E-2</v>
      </c>
      <c r="H14" s="65">
        <v>2426</v>
      </c>
      <c r="I14" s="21">
        <f>IF(H48=0, "-", H14/H48)</f>
        <v>1.5962416601966022E-2</v>
      </c>
      <c r="J14" s="20">
        <f t="shared" si="0"/>
        <v>0.73780487804878048</v>
      </c>
      <c r="K14" s="21">
        <f t="shared" si="1"/>
        <v>-5.8120362737015666E-2</v>
      </c>
    </row>
    <row r="15" spans="1:11" x14ac:dyDescent="0.2">
      <c r="A15" s="7" t="s">
        <v>49</v>
      </c>
      <c r="B15" s="65">
        <v>25</v>
      </c>
      <c r="C15" s="39">
        <f>IF(B48=0, "-", B15/B48)</f>
        <v>1.6556291390728477E-3</v>
      </c>
      <c r="D15" s="65">
        <v>0</v>
      </c>
      <c r="E15" s="21">
        <f>IF(D48=0, "-", D15/D48)</f>
        <v>0</v>
      </c>
      <c r="F15" s="81">
        <v>42</v>
      </c>
      <c r="G15" s="39">
        <f>IF(F48=0, "-", F15/F48)</f>
        <v>2.805704933364508E-4</v>
      </c>
      <c r="H15" s="65">
        <v>0</v>
      </c>
      <c r="I15" s="21">
        <f>IF(H48=0, "-", H15/H48)</f>
        <v>0</v>
      </c>
      <c r="J15" s="20" t="str">
        <f t="shared" si="0"/>
        <v>-</v>
      </c>
      <c r="K15" s="21" t="str">
        <f t="shared" si="1"/>
        <v>-</v>
      </c>
    </row>
    <row r="16" spans="1:11" x14ac:dyDescent="0.2">
      <c r="A16" s="7" t="s">
        <v>51</v>
      </c>
      <c r="B16" s="65">
        <v>123</v>
      </c>
      <c r="C16" s="39">
        <f>IF(B48=0, "-", B16/B48)</f>
        <v>8.1456953642384099E-3</v>
      </c>
      <c r="D16" s="65">
        <v>46</v>
      </c>
      <c r="E16" s="21">
        <f>IF(D48=0, "-", D16/D48)</f>
        <v>3.663587129659127E-3</v>
      </c>
      <c r="F16" s="81">
        <v>1138</v>
      </c>
      <c r="G16" s="39">
        <f>IF(F48=0, "-", F16/F48)</f>
        <v>7.6021243194495476E-3</v>
      </c>
      <c r="H16" s="65">
        <v>541</v>
      </c>
      <c r="I16" s="21">
        <f>IF(H48=0, "-", H16/H48)</f>
        <v>3.5596320616915161E-3</v>
      </c>
      <c r="J16" s="20">
        <f t="shared" si="0"/>
        <v>1.673913043478261</v>
      </c>
      <c r="K16" s="21">
        <f t="shared" si="1"/>
        <v>1.1035120147874307</v>
      </c>
    </row>
    <row r="17" spans="1:11" x14ac:dyDescent="0.2">
      <c r="A17" s="7" t="s">
        <v>53</v>
      </c>
      <c r="B17" s="65">
        <v>0</v>
      </c>
      <c r="C17" s="39">
        <f>IF(B48=0, "-", B17/B48)</f>
        <v>0</v>
      </c>
      <c r="D17" s="65">
        <v>401</v>
      </c>
      <c r="E17" s="21">
        <f>IF(D48=0, "-", D17/D48)</f>
        <v>3.1936922586811085E-2</v>
      </c>
      <c r="F17" s="81">
        <v>1911</v>
      </c>
      <c r="G17" s="39">
        <f>IF(F48=0, "-", F17/F48)</f>
        <v>1.276595744680851E-2</v>
      </c>
      <c r="H17" s="65">
        <v>3799</v>
      </c>
      <c r="I17" s="21">
        <f>IF(H48=0, "-", H17/H48)</f>
        <v>2.4996381150399389E-2</v>
      </c>
      <c r="J17" s="20">
        <f t="shared" si="0"/>
        <v>-1</v>
      </c>
      <c r="K17" s="21">
        <f t="shared" si="1"/>
        <v>-0.49697288760200053</v>
      </c>
    </row>
    <row r="18" spans="1:11" x14ac:dyDescent="0.2">
      <c r="A18" s="7" t="s">
        <v>54</v>
      </c>
      <c r="B18" s="65">
        <v>452</v>
      </c>
      <c r="C18" s="39">
        <f>IF(B48=0, "-", B18/B48)</f>
        <v>2.9933774834437085E-2</v>
      </c>
      <c r="D18" s="65">
        <v>672</v>
      </c>
      <c r="E18" s="21">
        <f>IF(D48=0, "-", D18/D48)</f>
        <v>5.3520229372411597E-2</v>
      </c>
      <c r="F18" s="81">
        <v>5760</v>
      </c>
      <c r="G18" s="39">
        <f>IF(F48=0, "-", F18/F48)</f>
        <v>3.847823908614182E-2</v>
      </c>
      <c r="H18" s="65">
        <v>8140</v>
      </c>
      <c r="I18" s="21">
        <f>IF(H48=0, "-", H18/H48)</f>
        <v>5.3558974089036857E-2</v>
      </c>
      <c r="J18" s="20">
        <f t="shared" si="0"/>
        <v>-0.32738095238095238</v>
      </c>
      <c r="K18" s="21">
        <f t="shared" si="1"/>
        <v>-0.29238329238329236</v>
      </c>
    </row>
    <row r="19" spans="1:11" x14ac:dyDescent="0.2">
      <c r="A19" s="7" t="s">
        <v>55</v>
      </c>
      <c r="B19" s="65">
        <v>1083</v>
      </c>
      <c r="C19" s="39">
        <f>IF(B48=0, "-", B19/B48)</f>
        <v>7.1721854304635763E-2</v>
      </c>
      <c r="D19" s="65">
        <v>810</v>
      </c>
      <c r="E19" s="21">
        <f>IF(D48=0, "-", D19/D48)</f>
        <v>6.4510990761388984E-2</v>
      </c>
      <c r="F19" s="81">
        <v>11392</v>
      </c>
      <c r="G19" s="39">
        <f>IF(F48=0, "-", F19/F48)</f>
        <v>7.6101406192591606E-2</v>
      </c>
      <c r="H19" s="65">
        <v>11971</v>
      </c>
      <c r="I19" s="21">
        <f>IF(H48=0, "-", H19/H48)</f>
        <v>7.8765906488926327E-2</v>
      </c>
      <c r="J19" s="20">
        <f t="shared" si="0"/>
        <v>0.33703703703703702</v>
      </c>
      <c r="K19" s="21">
        <f t="shared" si="1"/>
        <v>-4.836688664271991E-2</v>
      </c>
    </row>
    <row r="20" spans="1:11" x14ac:dyDescent="0.2">
      <c r="A20" s="7" t="s">
        <v>57</v>
      </c>
      <c r="B20" s="65">
        <v>0</v>
      </c>
      <c r="C20" s="39">
        <f>IF(B48=0, "-", B20/B48)</f>
        <v>0</v>
      </c>
      <c r="D20" s="65">
        <v>12</v>
      </c>
      <c r="E20" s="21">
        <f>IF(D48=0, "-", D20/D48)</f>
        <v>9.5571838165020703E-4</v>
      </c>
      <c r="F20" s="81">
        <v>10</v>
      </c>
      <c r="G20" s="39">
        <f>IF(F48=0, "-", F20/F48)</f>
        <v>6.6802498413440662E-5</v>
      </c>
      <c r="H20" s="65">
        <v>139</v>
      </c>
      <c r="I20" s="21">
        <f>IF(H48=0, "-", H20/H48)</f>
        <v>9.145819899724967E-4</v>
      </c>
      <c r="J20" s="20">
        <f t="shared" si="0"/>
        <v>-1</v>
      </c>
      <c r="K20" s="21">
        <f t="shared" si="1"/>
        <v>-0.92805755395683454</v>
      </c>
    </row>
    <row r="21" spans="1:11" x14ac:dyDescent="0.2">
      <c r="A21" s="7" t="s">
        <v>60</v>
      </c>
      <c r="B21" s="65">
        <v>234</v>
      </c>
      <c r="C21" s="39">
        <f>IF(B48=0, "-", B21/B48)</f>
        <v>1.5496688741721854E-2</v>
      </c>
      <c r="D21" s="65">
        <v>176</v>
      </c>
      <c r="E21" s="21">
        <f>IF(D48=0, "-", D21/D48)</f>
        <v>1.4017202930869704E-2</v>
      </c>
      <c r="F21" s="81">
        <v>1912</v>
      </c>
      <c r="G21" s="39">
        <f>IF(F48=0, "-", F21/F48)</f>
        <v>1.2772637696649854E-2</v>
      </c>
      <c r="H21" s="65">
        <v>2364</v>
      </c>
      <c r="I21" s="21">
        <f>IF(H48=0, "-", H21/H48)</f>
        <v>1.555447355607901E-2</v>
      </c>
      <c r="J21" s="20">
        <f t="shared" si="0"/>
        <v>0.32954545454545453</v>
      </c>
      <c r="K21" s="21">
        <f t="shared" si="1"/>
        <v>-0.19120135363790186</v>
      </c>
    </row>
    <row r="22" spans="1:11" x14ac:dyDescent="0.2">
      <c r="A22" s="7" t="s">
        <v>63</v>
      </c>
      <c r="B22" s="65">
        <v>35</v>
      </c>
      <c r="C22" s="39">
        <f>IF(B48=0, "-", B22/B48)</f>
        <v>2.317880794701987E-3</v>
      </c>
      <c r="D22" s="65">
        <v>53</v>
      </c>
      <c r="E22" s="21">
        <f>IF(D48=0, "-", D22/D48)</f>
        <v>4.2210895189550811E-3</v>
      </c>
      <c r="F22" s="81">
        <v>398</v>
      </c>
      <c r="G22" s="39">
        <f>IF(F48=0, "-", F22/F48)</f>
        <v>2.6587394368549383E-3</v>
      </c>
      <c r="H22" s="65">
        <v>687</v>
      </c>
      <c r="I22" s="21">
        <f>IF(H48=0, "-", H22/H48)</f>
        <v>4.5202721374899661E-3</v>
      </c>
      <c r="J22" s="20">
        <f t="shared" si="0"/>
        <v>-0.33962264150943394</v>
      </c>
      <c r="K22" s="21">
        <f t="shared" si="1"/>
        <v>-0.42066957787481807</v>
      </c>
    </row>
    <row r="23" spans="1:11" x14ac:dyDescent="0.2">
      <c r="A23" s="7" t="s">
        <v>64</v>
      </c>
      <c r="B23" s="65">
        <v>177</v>
      </c>
      <c r="C23" s="39">
        <f>IF(B48=0, "-", B23/B48)</f>
        <v>1.1721854304635761E-2</v>
      </c>
      <c r="D23" s="65">
        <v>114</v>
      </c>
      <c r="E23" s="21">
        <f>IF(D48=0, "-", D23/D48)</f>
        <v>9.0793246256769666E-3</v>
      </c>
      <c r="F23" s="81">
        <v>1699</v>
      </c>
      <c r="G23" s="39">
        <f>IF(F48=0, "-", F23/F48)</f>
        <v>1.1349744480443569E-2</v>
      </c>
      <c r="H23" s="65">
        <v>1692</v>
      </c>
      <c r="I23" s="21">
        <f>IF(H48=0, "-", H23/H48)</f>
        <v>1.1132897316787514E-2</v>
      </c>
      <c r="J23" s="20">
        <f t="shared" si="0"/>
        <v>0.55263157894736847</v>
      </c>
      <c r="K23" s="21">
        <f t="shared" si="1"/>
        <v>4.1371158392434987E-3</v>
      </c>
    </row>
    <row r="24" spans="1:11" x14ac:dyDescent="0.2">
      <c r="A24" s="7" t="s">
        <v>66</v>
      </c>
      <c r="B24" s="65">
        <v>788</v>
      </c>
      <c r="C24" s="39">
        <f>IF(B48=0, "-", B24/B48)</f>
        <v>5.2185430463576161E-2</v>
      </c>
      <c r="D24" s="65">
        <v>678</v>
      </c>
      <c r="E24" s="21">
        <f>IF(D48=0, "-", D24/D48)</f>
        <v>5.39980885632367E-2</v>
      </c>
      <c r="F24" s="81">
        <v>8484</v>
      </c>
      <c r="G24" s="39">
        <f>IF(F48=0, "-", F24/F48)</f>
        <v>5.667523965396306E-2</v>
      </c>
      <c r="H24" s="65">
        <v>6505</v>
      </c>
      <c r="I24" s="21">
        <f>IF(H48=0, "-", H24/H48)</f>
        <v>4.2801121185403537E-2</v>
      </c>
      <c r="J24" s="20">
        <f t="shared" si="0"/>
        <v>0.16224188790560473</v>
      </c>
      <c r="K24" s="21">
        <f t="shared" si="1"/>
        <v>0.30422751729438891</v>
      </c>
    </row>
    <row r="25" spans="1:11" x14ac:dyDescent="0.2">
      <c r="A25" s="7" t="s">
        <v>67</v>
      </c>
      <c r="B25" s="65">
        <v>2</v>
      </c>
      <c r="C25" s="39">
        <f>IF(B48=0, "-", B25/B48)</f>
        <v>1.3245033112582781E-4</v>
      </c>
      <c r="D25" s="65">
        <v>4</v>
      </c>
      <c r="E25" s="21">
        <f>IF(D48=0, "-", D25/D48)</f>
        <v>3.1857279388340236E-4</v>
      </c>
      <c r="F25" s="81">
        <v>12</v>
      </c>
      <c r="G25" s="39">
        <f>IF(F48=0, "-", F25/F48)</f>
        <v>8.0162998096128799E-5</v>
      </c>
      <c r="H25" s="65">
        <v>17</v>
      </c>
      <c r="I25" s="21">
        <f>IF(H48=0, "-", H25/H48)</f>
        <v>1.1185535129160032E-4</v>
      </c>
      <c r="J25" s="20">
        <f t="shared" si="0"/>
        <v>-0.5</v>
      </c>
      <c r="K25" s="21">
        <f t="shared" si="1"/>
        <v>-0.29411764705882354</v>
      </c>
    </row>
    <row r="26" spans="1:11" x14ac:dyDescent="0.2">
      <c r="A26" s="7" t="s">
        <v>68</v>
      </c>
      <c r="B26" s="65">
        <v>302</v>
      </c>
      <c r="C26" s="39">
        <f>IF(B48=0, "-", B26/B48)</f>
        <v>0.02</v>
      </c>
      <c r="D26" s="65">
        <v>258</v>
      </c>
      <c r="E26" s="21">
        <f>IF(D48=0, "-", D26/D48)</f>
        <v>2.0547945205479451E-2</v>
      </c>
      <c r="F26" s="81">
        <v>2484</v>
      </c>
      <c r="G26" s="39">
        <f>IF(F48=0, "-", F26/F48)</f>
        <v>1.659374060589866E-2</v>
      </c>
      <c r="H26" s="65">
        <v>3527</v>
      </c>
      <c r="I26" s="21">
        <f>IF(H48=0, "-", H26/H48)</f>
        <v>2.3206695529733784E-2</v>
      </c>
      <c r="J26" s="20">
        <f t="shared" si="0"/>
        <v>0.17054263565891473</v>
      </c>
      <c r="K26" s="21">
        <f t="shared" si="1"/>
        <v>-0.29571874113977886</v>
      </c>
    </row>
    <row r="27" spans="1:11" x14ac:dyDescent="0.2">
      <c r="A27" s="7" t="s">
        <v>69</v>
      </c>
      <c r="B27" s="65">
        <v>40</v>
      </c>
      <c r="C27" s="39">
        <f>IF(B48=0, "-", B27/B48)</f>
        <v>2.6490066225165563E-3</v>
      </c>
      <c r="D27" s="65">
        <v>17</v>
      </c>
      <c r="E27" s="21">
        <f>IF(D48=0, "-", D27/D48)</f>
        <v>1.35393437400446E-3</v>
      </c>
      <c r="F27" s="81">
        <v>338</v>
      </c>
      <c r="G27" s="39">
        <f>IF(F48=0, "-", F27/F48)</f>
        <v>2.2579244463742944E-3</v>
      </c>
      <c r="H27" s="65">
        <v>147</v>
      </c>
      <c r="I27" s="21">
        <f>IF(H48=0, "-", H27/H48)</f>
        <v>9.6721980234501449E-4</v>
      </c>
      <c r="J27" s="20">
        <f t="shared" si="0"/>
        <v>1.3529411764705883</v>
      </c>
      <c r="K27" s="21">
        <f t="shared" si="1"/>
        <v>1.2993197278911566</v>
      </c>
    </row>
    <row r="28" spans="1:11" x14ac:dyDescent="0.2">
      <c r="A28" s="7" t="s">
        <v>70</v>
      </c>
      <c r="B28" s="65">
        <v>413</v>
      </c>
      <c r="C28" s="39">
        <f>IF(B48=0, "-", B28/B48)</f>
        <v>2.7350993377483444E-2</v>
      </c>
      <c r="D28" s="65">
        <v>248</v>
      </c>
      <c r="E28" s="21">
        <f>IF(D48=0, "-", D28/D48)</f>
        <v>1.9751513220770945E-2</v>
      </c>
      <c r="F28" s="81">
        <v>3121</v>
      </c>
      <c r="G28" s="39">
        <f>IF(F48=0, "-", F28/F48)</f>
        <v>2.084905975483483E-2</v>
      </c>
      <c r="H28" s="65">
        <v>3231</v>
      </c>
      <c r="I28" s="21">
        <f>IF(H48=0, "-", H28/H48)</f>
        <v>2.1259096471950626E-2</v>
      </c>
      <c r="J28" s="20">
        <f t="shared" si="0"/>
        <v>0.66532258064516125</v>
      </c>
      <c r="K28" s="21">
        <f t="shared" si="1"/>
        <v>-3.4045187248529868E-2</v>
      </c>
    </row>
    <row r="29" spans="1:11" x14ac:dyDescent="0.2">
      <c r="A29" s="7" t="s">
        <v>74</v>
      </c>
      <c r="B29" s="65">
        <v>9</v>
      </c>
      <c r="C29" s="39">
        <f>IF(B48=0, "-", B29/B48)</f>
        <v>5.9602649006622517E-4</v>
      </c>
      <c r="D29" s="65">
        <v>7</v>
      </c>
      <c r="E29" s="21">
        <f>IF(D48=0, "-", D29/D48)</f>
        <v>5.5750238929595417E-4</v>
      </c>
      <c r="F29" s="81">
        <v>123</v>
      </c>
      <c r="G29" s="39">
        <f>IF(F48=0, "-", F29/F48)</f>
        <v>8.2167073048532017E-4</v>
      </c>
      <c r="H29" s="65">
        <v>135</v>
      </c>
      <c r="I29" s="21">
        <f>IF(H48=0, "-", H29/H48)</f>
        <v>8.8826308378623785E-4</v>
      </c>
      <c r="J29" s="20">
        <f t="shared" si="0"/>
        <v>0.2857142857142857</v>
      </c>
      <c r="K29" s="21">
        <f t="shared" si="1"/>
        <v>-8.8888888888888892E-2</v>
      </c>
    </row>
    <row r="30" spans="1:11" x14ac:dyDescent="0.2">
      <c r="A30" s="7" t="s">
        <v>75</v>
      </c>
      <c r="B30" s="65">
        <v>1709</v>
      </c>
      <c r="C30" s="39">
        <f>IF(B48=0, "-", B30/B48)</f>
        <v>0.11317880794701987</v>
      </c>
      <c r="D30" s="65">
        <v>1038</v>
      </c>
      <c r="E30" s="21">
        <f>IF(D48=0, "-", D30/D48)</f>
        <v>8.2669640012742907E-2</v>
      </c>
      <c r="F30" s="81">
        <v>18017</v>
      </c>
      <c r="G30" s="39">
        <f>IF(F48=0, "-", F30/F48)</f>
        <v>0.12035806139149605</v>
      </c>
      <c r="H30" s="65">
        <v>15515</v>
      </c>
      <c r="I30" s="21">
        <f>IF(H48=0, "-", H30/H48)</f>
        <v>0.10208445736995171</v>
      </c>
      <c r="J30" s="20">
        <f t="shared" si="0"/>
        <v>0.6464354527938343</v>
      </c>
      <c r="K30" s="21">
        <f t="shared" si="1"/>
        <v>0.16126329358685143</v>
      </c>
    </row>
    <row r="31" spans="1:11" x14ac:dyDescent="0.2">
      <c r="A31" s="7" t="s">
        <v>77</v>
      </c>
      <c r="B31" s="65">
        <v>533</v>
      </c>
      <c r="C31" s="39">
        <f>IF(B48=0, "-", B31/B48)</f>
        <v>3.5298013245033115E-2</v>
      </c>
      <c r="D31" s="65">
        <v>461</v>
      </c>
      <c r="E31" s="21">
        <f>IF(D48=0, "-", D31/D48)</f>
        <v>3.6715514495062121E-2</v>
      </c>
      <c r="F31" s="81">
        <v>5096</v>
      </c>
      <c r="G31" s="39">
        <f>IF(F48=0, "-", F31/F48)</f>
        <v>3.4042553191489362E-2</v>
      </c>
      <c r="H31" s="65">
        <v>4267</v>
      </c>
      <c r="I31" s="21">
        <f>IF(H48=0, "-", H31/H48)</f>
        <v>2.8075693174191681E-2</v>
      </c>
      <c r="J31" s="20">
        <f t="shared" si="0"/>
        <v>0.1561822125813449</v>
      </c>
      <c r="K31" s="21">
        <f t="shared" si="1"/>
        <v>0.194281696742442</v>
      </c>
    </row>
    <row r="32" spans="1:11" x14ac:dyDescent="0.2">
      <c r="A32" s="7" t="s">
        <v>80</v>
      </c>
      <c r="B32" s="65">
        <v>365</v>
      </c>
      <c r="C32" s="39">
        <f>IF(B48=0, "-", B32/B48)</f>
        <v>2.4172185430463577E-2</v>
      </c>
      <c r="D32" s="65">
        <v>128</v>
      </c>
      <c r="E32" s="21">
        <f>IF(D48=0, "-", D32/D48)</f>
        <v>1.0194329404268876E-2</v>
      </c>
      <c r="F32" s="81">
        <v>3029</v>
      </c>
      <c r="G32" s="39">
        <f>IF(F48=0, "-", F32/F48)</f>
        <v>2.0234476769431176E-2</v>
      </c>
      <c r="H32" s="65">
        <v>1262</v>
      </c>
      <c r="I32" s="21">
        <f>IF(H48=0, "-", H32/H48)</f>
        <v>8.3036149017646829E-3</v>
      </c>
      <c r="J32" s="20">
        <f t="shared" si="0"/>
        <v>1.8515625</v>
      </c>
      <c r="K32" s="21">
        <f t="shared" si="1"/>
        <v>1.4001584786053882</v>
      </c>
    </row>
    <row r="33" spans="1:11" x14ac:dyDescent="0.2">
      <c r="A33" s="7" t="s">
        <v>81</v>
      </c>
      <c r="B33" s="65">
        <v>29</v>
      </c>
      <c r="C33" s="39">
        <f>IF(B48=0, "-", B33/B48)</f>
        <v>1.9205298013245033E-3</v>
      </c>
      <c r="D33" s="65">
        <v>20</v>
      </c>
      <c r="E33" s="21">
        <f>IF(D48=0, "-", D33/D48)</f>
        <v>1.5928639694170119E-3</v>
      </c>
      <c r="F33" s="81">
        <v>318</v>
      </c>
      <c r="G33" s="39">
        <f>IF(F48=0, "-", F33/F48)</f>
        <v>2.1243194495474131E-3</v>
      </c>
      <c r="H33" s="65">
        <v>284</v>
      </c>
      <c r="I33" s="21">
        <f>IF(H48=0, "-", H33/H48)</f>
        <v>1.8686423392243819E-3</v>
      </c>
      <c r="J33" s="20">
        <f t="shared" si="0"/>
        <v>0.45</v>
      </c>
      <c r="K33" s="21">
        <f t="shared" si="1"/>
        <v>0.11971830985915492</v>
      </c>
    </row>
    <row r="34" spans="1:11" x14ac:dyDescent="0.2">
      <c r="A34" s="7" t="s">
        <v>82</v>
      </c>
      <c r="B34" s="65">
        <v>1118</v>
      </c>
      <c r="C34" s="39">
        <f>IF(B48=0, "-", B34/B48)</f>
        <v>7.4039735099337742E-2</v>
      </c>
      <c r="D34" s="65">
        <v>1394</v>
      </c>
      <c r="E34" s="21">
        <f>IF(D48=0, "-", D34/D48)</f>
        <v>0.11102261866836573</v>
      </c>
      <c r="F34" s="81">
        <v>10847</v>
      </c>
      <c r="G34" s="39">
        <f>IF(F48=0, "-", F34/F48)</f>
        <v>7.2460670029059093E-2</v>
      </c>
      <c r="H34" s="65">
        <v>15009</v>
      </c>
      <c r="I34" s="21">
        <f>IF(H48=0, "-", H34/H48)</f>
        <v>9.8755115737389959E-2</v>
      </c>
      <c r="J34" s="20">
        <f t="shared" si="0"/>
        <v>-0.19799139167862267</v>
      </c>
      <c r="K34" s="21">
        <f t="shared" si="1"/>
        <v>-0.27730028649476979</v>
      </c>
    </row>
    <row r="35" spans="1:11" x14ac:dyDescent="0.2">
      <c r="A35" s="7" t="s">
        <v>84</v>
      </c>
      <c r="B35" s="65">
        <v>678</v>
      </c>
      <c r="C35" s="39">
        <f>IF(B48=0, "-", B35/B48)</f>
        <v>4.4900662251655628E-2</v>
      </c>
      <c r="D35" s="65">
        <v>745</v>
      </c>
      <c r="E35" s="21">
        <f>IF(D48=0, "-", D35/D48)</f>
        <v>5.9334182860783687E-2</v>
      </c>
      <c r="F35" s="81">
        <v>7418</v>
      </c>
      <c r="G35" s="39">
        <f>IF(F48=0, "-", F35/F48)</f>
        <v>4.9554093323090284E-2</v>
      </c>
      <c r="H35" s="65">
        <v>9984</v>
      </c>
      <c r="I35" s="21">
        <f>IF(H48=0, "-", H35/H48)</f>
        <v>6.5691989840902215E-2</v>
      </c>
      <c r="J35" s="20">
        <f t="shared" si="0"/>
        <v>-8.9932885906040275E-2</v>
      </c>
      <c r="K35" s="21">
        <f t="shared" si="1"/>
        <v>-0.25701121794871795</v>
      </c>
    </row>
    <row r="36" spans="1:11" x14ac:dyDescent="0.2">
      <c r="A36" s="7" t="s">
        <v>85</v>
      </c>
      <c r="B36" s="65">
        <v>18</v>
      </c>
      <c r="C36" s="39">
        <f>IF(B48=0, "-", B36/B48)</f>
        <v>1.1920529801324503E-3</v>
      </c>
      <c r="D36" s="65">
        <v>49</v>
      </c>
      <c r="E36" s="21">
        <f>IF(D48=0, "-", D36/D48)</f>
        <v>3.9025167250716789E-3</v>
      </c>
      <c r="F36" s="81">
        <v>490</v>
      </c>
      <c r="G36" s="39">
        <f>IF(F48=0, "-", F36/F48)</f>
        <v>3.2733224222585926E-3</v>
      </c>
      <c r="H36" s="65">
        <v>614</v>
      </c>
      <c r="I36" s="21">
        <f>IF(H48=0, "-", H36/H48)</f>
        <v>4.0399520995907413E-3</v>
      </c>
      <c r="J36" s="20">
        <f t="shared" si="0"/>
        <v>-0.63265306122448983</v>
      </c>
      <c r="K36" s="21">
        <f t="shared" si="1"/>
        <v>-0.20195439739413681</v>
      </c>
    </row>
    <row r="37" spans="1:11" x14ac:dyDescent="0.2">
      <c r="A37" s="7" t="s">
        <v>86</v>
      </c>
      <c r="B37" s="65">
        <v>118</v>
      </c>
      <c r="C37" s="39">
        <f>IF(B48=0, "-", B37/B48)</f>
        <v>7.8145695364238415E-3</v>
      </c>
      <c r="D37" s="65">
        <v>96</v>
      </c>
      <c r="E37" s="21">
        <f>IF(D48=0, "-", D37/D48)</f>
        <v>7.6457470532016562E-3</v>
      </c>
      <c r="F37" s="81">
        <v>1299</v>
      </c>
      <c r="G37" s="39">
        <f>IF(F48=0, "-", F37/F48)</f>
        <v>8.6776445439059428E-3</v>
      </c>
      <c r="H37" s="65">
        <v>1220</v>
      </c>
      <c r="I37" s="21">
        <f>IF(H48=0, "-", H37/H48)</f>
        <v>8.027266386808965E-3</v>
      </c>
      <c r="J37" s="20">
        <f t="shared" si="0"/>
        <v>0.22916666666666666</v>
      </c>
      <c r="K37" s="21">
        <f t="shared" si="1"/>
        <v>6.4754098360655737E-2</v>
      </c>
    </row>
    <row r="38" spans="1:11" x14ac:dyDescent="0.2">
      <c r="A38" s="7" t="s">
        <v>88</v>
      </c>
      <c r="B38" s="65">
        <v>70</v>
      </c>
      <c r="C38" s="39">
        <f>IF(B48=0, "-", B38/B48)</f>
        <v>4.6357615894039739E-3</v>
      </c>
      <c r="D38" s="65">
        <v>79</v>
      </c>
      <c r="E38" s="21">
        <f>IF(D48=0, "-", D38/D48)</f>
        <v>6.2918126791971967E-3</v>
      </c>
      <c r="F38" s="81">
        <v>992</v>
      </c>
      <c r="G38" s="39">
        <f>IF(F48=0, "-", F38/F48)</f>
        <v>6.6268078426133135E-3</v>
      </c>
      <c r="H38" s="65">
        <v>996</v>
      </c>
      <c r="I38" s="21">
        <f>IF(H48=0, "-", H38/H48)</f>
        <v>6.5534076403784662E-3</v>
      </c>
      <c r="J38" s="20">
        <f t="shared" si="0"/>
        <v>-0.11392405063291139</v>
      </c>
      <c r="K38" s="21">
        <f t="shared" si="1"/>
        <v>-4.0160642570281121E-3</v>
      </c>
    </row>
    <row r="39" spans="1:11" x14ac:dyDescent="0.2">
      <c r="A39" s="7" t="s">
        <v>89</v>
      </c>
      <c r="B39" s="65">
        <v>0</v>
      </c>
      <c r="C39" s="39">
        <f>IF(B48=0, "-", B39/B48)</f>
        <v>0</v>
      </c>
      <c r="D39" s="65">
        <v>0</v>
      </c>
      <c r="E39" s="21">
        <f>IF(D48=0, "-", D39/D48)</f>
        <v>0</v>
      </c>
      <c r="F39" s="81">
        <v>5</v>
      </c>
      <c r="G39" s="39">
        <f>IF(F48=0, "-", F39/F48)</f>
        <v>3.3401249206720331E-5</v>
      </c>
      <c r="H39" s="65">
        <v>5</v>
      </c>
      <c r="I39" s="21">
        <f>IF(H48=0, "-", H39/H48)</f>
        <v>3.2898632732823624E-5</v>
      </c>
      <c r="J39" s="20" t="str">
        <f t="shared" si="0"/>
        <v>-</v>
      </c>
      <c r="K39" s="21">
        <f t="shared" si="1"/>
        <v>0</v>
      </c>
    </row>
    <row r="40" spans="1:11" x14ac:dyDescent="0.2">
      <c r="A40" s="7" t="s">
        <v>91</v>
      </c>
      <c r="B40" s="65">
        <v>155</v>
      </c>
      <c r="C40" s="39">
        <f>IF(B48=0, "-", B40/B48)</f>
        <v>1.0264900662251655E-2</v>
      </c>
      <c r="D40" s="65">
        <v>133</v>
      </c>
      <c r="E40" s="21">
        <f>IF(D48=0, "-", D40/D48)</f>
        <v>1.0592545396623129E-2</v>
      </c>
      <c r="F40" s="81">
        <v>1376</v>
      </c>
      <c r="G40" s="39">
        <f>IF(F48=0, "-", F40/F48)</f>
        <v>9.192023781689436E-3</v>
      </c>
      <c r="H40" s="65">
        <v>1324</v>
      </c>
      <c r="I40" s="21">
        <f>IF(H48=0, "-", H40/H48)</f>
        <v>8.7115579476516949E-3</v>
      </c>
      <c r="J40" s="20">
        <f t="shared" si="0"/>
        <v>0.16541353383458646</v>
      </c>
      <c r="K40" s="21">
        <f t="shared" si="1"/>
        <v>3.9274924471299093E-2</v>
      </c>
    </row>
    <row r="41" spans="1:11" x14ac:dyDescent="0.2">
      <c r="A41" s="7" t="s">
        <v>92</v>
      </c>
      <c r="B41" s="65">
        <v>27</v>
      </c>
      <c r="C41" s="39">
        <f>IF(B48=0, "-", B41/B48)</f>
        <v>1.7880794701986755E-3</v>
      </c>
      <c r="D41" s="65">
        <v>39</v>
      </c>
      <c r="E41" s="21">
        <f>IF(D48=0, "-", D41/D48)</f>
        <v>3.106084740363173E-3</v>
      </c>
      <c r="F41" s="81">
        <v>173</v>
      </c>
      <c r="G41" s="39">
        <f>IF(F48=0, "-", F41/F48)</f>
        <v>1.1556832225525235E-3</v>
      </c>
      <c r="H41" s="65">
        <v>145</v>
      </c>
      <c r="I41" s="21">
        <f>IF(H48=0, "-", H41/H48)</f>
        <v>9.5406034925188507E-4</v>
      </c>
      <c r="J41" s="20">
        <f t="shared" si="0"/>
        <v>-0.30769230769230771</v>
      </c>
      <c r="K41" s="21">
        <f t="shared" si="1"/>
        <v>0.19310344827586207</v>
      </c>
    </row>
    <row r="42" spans="1:11" x14ac:dyDescent="0.2">
      <c r="A42" s="7" t="s">
        <v>93</v>
      </c>
      <c r="B42" s="65">
        <v>1090</v>
      </c>
      <c r="C42" s="39">
        <f>IF(B48=0, "-", B42/B48)</f>
        <v>7.2185430463576158E-2</v>
      </c>
      <c r="D42" s="65">
        <v>866</v>
      </c>
      <c r="E42" s="21">
        <f>IF(D48=0, "-", D42/D48)</f>
        <v>6.8971009875756606E-2</v>
      </c>
      <c r="F42" s="81">
        <v>9506</v>
      </c>
      <c r="G42" s="39">
        <f>IF(F48=0, "-", F42/F48)</f>
        <v>6.3502454991816698E-2</v>
      </c>
      <c r="H42" s="65">
        <v>11546</v>
      </c>
      <c r="I42" s="21">
        <f>IF(H48=0, "-", H42/H48)</f>
        <v>7.5969522706636317E-2</v>
      </c>
      <c r="J42" s="20">
        <f t="shared" si="0"/>
        <v>0.25866050808314089</v>
      </c>
      <c r="K42" s="21">
        <f t="shared" si="1"/>
        <v>-0.17668456608349212</v>
      </c>
    </row>
    <row r="43" spans="1:11" x14ac:dyDescent="0.2">
      <c r="A43" s="7" t="s">
        <v>94</v>
      </c>
      <c r="B43" s="65">
        <v>160</v>
      </c>
      <c r="C43" s="39">
        <f>IF(B48=0, "-", B43/B48)</f>
        <v>1.0596026490066225E-2</v>
      </c>
      <c r="D43" s="65">
        <v>216</v>
      </c>
      <c r="E43" s="21">
        <f>IF(D48=0, "-", D43/D48)</f>
        <v>1.7202930869703727E-2</v>
      </c>
      <c r="F43" s="81">
        <v>2434</v>
      </c>
      <c r="G43" s="39">
        <f>IF(F48=0, "-", F43/F48)</f>
        <v>1.6259728113831456E-2</v>
      </c>
      <c r="H43" s="65">
        <v>2784</v>
      </c>
      <c r="I43" s="21">
        <f>IF(H48=0, "-", H43/H48)</f>
        <v>1.8317958705636194E-2</v>
      </c>
      <c r="J43" s="20">
        <f t="shared" si="0"/>
        <v>-0.25925925925925924</v>
      </c>
      <c r="K43" s="21">
        <f t="shared" si="1"/>
        <v>-0.12571839080459771</v>
      </c>
    </row>
    <row r="44" spans="1:11" x14ac:dyDescent="0.2">
      <c r="A44" s="7" t="s">
        <v>95</v>
      </c>
      <c r="B44" s="65">
        <v>3215</v>
      </c>
      <c r="C44" s="39">
        <f>IF(B48=0, "-", B44/B48)</f>
        <v>0.21291390728476822</v>
      </c>
      <c r="D44" s="65">
        <v>2021</v>
      </c>
      <c r="E44" s="21">
        <f>IF(D48=0, "-", D44/D48)</f>
        <v>0.16095890410958905</v>
      </c>
      <c r="F44" s="81">
        <v>28848</v>
      </c>
      <c r="G44" s="39">
        <f>IF(F48=0, "-", F44/F48)</f>
        <v>0.19271184742309364</v>
      </c>
      <c r="H44" s="65">
        <v>24381</v>
      </c>
      <c r="I44" s="21">
        <f>IF(H48=0, "-", H44/H48)</f>
        <v>0.16042031293179457</v>
      </c>
      <c r="J44" s="20">
        <f t="shared" si="0"/>
        <v>0.59079663532904503</v>
      </c>
      <c r="K44" s="21">
        <f t="shared" si="1"/>
        <v>0.18321643903039253</v>
      </c>
    </row>
    <row r="45" spans="1:11" x14ac:dyDescent="0.2">
      <c r="A45" s="7" t="s">
        <v>97</v>
      </c>
      <c r="B45" s="65">
        <v>545</v>
      </c>
      <c r="C45" s="39">
        <f>IF(B48=0, "-", B45/B48)</f>
        <v>3.6092715231788079E-2</v>
      </c>
      <c r="D45" s="65">
        <v>496</v>
      </c>
      <c r="E45" s="21">
        <f>IF(D48=0, "-", D45/D48)</f>
        <v>3.950302644154189E-2</v>
      </c>
      <c r="F45" s="81">
        <v>5610</v>
      </c>
      <c r="G45" s="39">
        <f>IF(F48=0, "-", F45/F48)</f>
        <v>3.747620160994021E-2</v>
      </c>
      <c r="H45" s="65">
        <v>5572</v>
      </c>
      <c r="I45" s="21">
        <f>IF(H48=0, "-", H45/H48)</f>
        <v>3.6662236317458644E-2</v>
      </c>
      <c r="J45" s="20">
        <f t="shared" si="0"/>
        <v>9.8790322580645157E-2</v>
      </c>
      <c r="K45" s="21">
        <f t="shared" si="1"/>
        <v>6.8198133524766695E-3</v>
      </c>
    </row>
    <row r="46" spans="1:11" x14ac:dyDescent="0.2">
      <c r="A46" s="7" t="s">
        <v>98</v>
      </c>
      <c r="B46" s="65">
        <v>363</v>
      </c>
      <c r="C46" s="39">
        <f>IF(B48=0, "-", B46/B48)</f>
        <v>2.4039735099337749E-2</v>
      </c>
      <c r="D46" s="65">
        <v>279</v>
      </c>
      <c r="E46" s="21">
        <f>IF(D48=0, "-", D46/D48)</f>
        <v>2.2220452373367314E-2</v>
      </c>
      <c r="F46" s="81">
        <v>3257</v>
      </c>
      <c r="G46" s="39">
        <f>IF(F48=0, "-", F46/F48)</f>
        <v>2.1757573733257624E-2</v>
      </c>
      <c r="H46" s="65">
        <v>3311</v>
      </c>
      <c r="I46" s="21">
        <f>IF(H48=0, "-", H46/H48)</f>
        <v>2.1785474595675803E-2</v>
      </c>
      <c r="J46" s="20">
        <f t="shared" si="0"/>
        <v>0.30107526881720431</v>
      </c>
      <c r="K46" s="21">
        <f t="shared" si="1"/>
        <v>-1.630927212322561E-2</v>
      </c>
    </row>
    <row r="47" spans="1:11" x14ac:dyDescent="0.2">
      <c r="A47" s="2"/>
      <c r="B47" s="68"/>
      <c r="C47" s="33"/>
      <c r="D47" s="68"/>
      <c r="E47" s="6"/>
      <c r="F47" s="82"/>
      <c r="G47" s="33"/>
      <c r="H47" s="68"/>
      <c r="I47" s="6"/>
      <c r="J47" s="5"/>
      <c r="K47" s="6"/>
    </row>
    <row r="48" spans="1:11" s="43" customFormat="1" x14ac:dyDescent="0.2">
      <c r="A48" s="162" t="s">
        <v>631</v>
      </c>
      <c r="B48" s="71">
        <f>SUM(B7:B47)</f>
        <v>15100</v>
      </c>
      <c r="C48" s="40">
        <v>1</v>
      </c>
      <c r="D48" s="71">
        <f>SUM(D7:D47)</f>
        <v>12556</v>
      </c>
      <c r="E48" s="41">
        <v>1</v>
      </c>
      <c r="F48" s="77">
        <f>SUM(F7:F47)</f>
        <v>149695</v>
      </c>
      <c r="G48" s="42">
        <v>1</v>
      </c>
      <c r="H48" s="71">
        <f>SUM(H7:H47)</f>
        <v>151982</v>
      </c>
      <c r="I48" s="41">
        <v>1</v>
      </c>
      <c r="J48" s="37">
        <f>IF(D48=0, "-", (B48-D48)/D48)</f>
        <v>0.20261229690984389</v>
      </c>
      <c r="K48" s="38">
        <f>IF(H48=0, "-", (F48-H48)/H48)</f>
        <v>-1.5047834611993525E-2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4"/>
  <sheetViews>
    <sheetView tabSelected="1" zoomScaleNormal="100" workbookViewId="0">
      <selection activeCell="M1" sqref="M1"/>
    </sheetView>
  </sheetViews>
  <sheetFormatPr defaultRowHeight="12.75" x14ac:dyDescent="0.2"/>
  <cols>
    <col min="1" max="1" width="34.7109375"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112</v>
      </c>
      <c r="B2" s="202" t="s">
        <v>102</v>
      </c>
      <c r="C2" s="198"/>
      <c r="D2" s="198"/>
      <c r="E2" s="203"/>
      <c r="F2" s="203"/>
      <c r="G2" s="203"/>
      <c r="H2" s="203"/>
      <c r="I2" s="203"/>
      <c r="J2" s="203"/>
      <c r="K2" s="203"/>
    </row>
    <row r="4" spans="1:11" ht="15.75" x14ac:dyDescent="0.25">
      <c r="A4" s="164" t="s">
        <v>128</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130</v>
      </c>
      <c r="B6" s="61" t="s">
        <v>12</v>
      </c>
      <c r="C6" s="62" t="s">
        <v>13</v>
      </c>
      <c r="D6" s="61" t="s">
        <v>12</v>
      </c>
      <c r="E6" s="63" t="s">
        <v>13</v>
      </c>
      <c r="F6" s="62" t="s">
        <v>12</v>
      </c>
      <c r="G6" s="62" t="s">
        <v>13</v>
      </c>
      <c r="H6" s="61" t="s">
        <v>12</v>
      </c>
      <c r="I6" s="63" t="s">
        <v>13</v>
      </c>
      <c r="J6" s="61"/>
      <c r="K6" s="63"/>
    </row>
    <row r="7" spans="1:11" x14ac:dyDescent="0.2">
      <c r="A7" s="7" t="s">
        <v>511</v>
      </c>
      <c r="B7" s="65">
        <v>0</v>
      </c>
      <c r="C7" s="34">
        <f>IF(B13=0, "-", B7/B13)</f>
        <v>0</v>
      </c>
      <c r="D7" s="65">
        <v>0</v>
      </c>
      <c r="E7" s="9">
        <f>IF(D13=0, "-", D7/D13)</f>
        <v>0</v>
      </c>
      <c r="F7" s="81">
        <v>1</v>
      </c>
      <c r="G7" s="34">
        <f>IF(F13=0, "-", F7/F13)</f>
        <v>1.6863406408094434E-3</v>
      </c>
      <c r="H7" s="65">
        <v>0</v>
      </c>
      <c r="I7" s="9">
        <f>IF(H13=0, "-", H7/H13)</f>
        <v>0</v>
      </c>
      <c r="J7" s="8" t="str">
        <f>IF(D7=0, "-", IF((B7-D7)/D7&lt;10, (B7-D7)/D7, "&gt;999%"))</f>
        <v>-</v>
      </c>
      <c r="K7" s="9" t="str">
        <f>IF(H7=0, "-", IF((F7-H7)/H7&lt;10, (F7-H7)/H7, "&gt;999%"))</f>
        <v>-</v>
      </c>
    </row>
    <row r="8" spans="1:11" x14ac:dyDescent="0.2">
      <c r="A8" s="7" t="s">
        <v>512</v>
      </c>
      <c r="B8" s="65">
        <v>2</v>
      </c>
      <c r="C8" s="34">
        <f>IF(B13=0, "-", B8/B13)</f>
        <v>5.128205128205128E-2</v>
      </c>
      <c r="D8" s="65">
        <v>2</v>
      </c>
      <c r="E8" s="9">
        <f>IF(D13=0, "-", D8/D13)</f>
        <v>3.1746031746031744E-2</v>
      </c>
      <c r="F8" s="81">
        <v>35</v>
      </c>
      <c r="G8" s="34">
        <f>IF(F13=0, "-", F8/F13)</f>
        <v>5.9021922428330521E-2</v>
      </c>
      <c r="H8" s="65">
        <v>18</v>
      </c>
      <c r="I8" s="9">
        <f>IF(H13=0, "-", H8/H13)</f>
        <v>2.575107296137339E-2</v>
      </c>
      <c r="J8" s="8">
        <f>IF(D8=0, "-", IF((B8-D8)/D8&lt;10, (B8-D8)/D8, "&gt;999%"))</f>
        <v>0</v>
      </c>
      <c r="K8" s="9">
        <f>IF(H8=0, "-", IF((F8-H8)/H8&lt;10, (F8-H8)/H8, "&gt;999%"))</f>
        <v>0.94444444444444442</v>
      </c>
    </row>
    <row r="9" spans="1:11" x14ac:dyDescent="0.2">
      <c r="A9" s="7" t="s">
        <v>513</v>
      </c>
      <c r="B9" s="65">
        <v>0</v>
      </c>
      <c r="C9" s="34">
        <f>IF(B13=0, "-", B9/B13)</f>
        <v>0</v>
      </c>
      <c r="D9" s="65">
        <v>1</v>
      </c>
      <c r="E9" s="9">
        <f>IF(D13=0, "-", D9/D13)</f>
        <v>1.5873015873015872E-2</v>
      </c>
      <c r="F9" s="81">
        <v>12</v>
      </c>
      <c r="G9" s="34">
        <f>IF(F13=0, "-", F9/F13)</f>
        <v>2.0236087689713321E-2</v>
      </c>
      <c r="H9" s="65">
        <v>22</v>
      </c>
      <c r="I9" s="9">
        <f>IF(H13=0, "-", H9/H13)</f>
        <v>3.1473533619456366E-2</v>
      </c>
      <c r="J9" s="8">
        <f>IF(D9=0, "-", IF((B9-D9)/D9&lt;10, (B9-D9)/D9, "&gt;999%"))</f>
        <v>-1</v>
      </c>
      <c r="K9" s="9">
        <f>IF(H9=0, "-", IF((F9-H9)/H9&lt;10, (F9-H9)/H9, "&gt;999%"))</f>
        <v>-0.45454545454545453</v>
      </c>
    </row>
    <row r="10" spans="1:11" x14ac:dyDescent="0.2">
      <c r="A10" s="7" t="s">
        <v>514</v>
      </c>
      <c r="B10" s="65">
        <v>37</v>
      </c>
      <c r="C10" s="34">
        <f>IF(B13=0, "-", B10/B13)</f>
        <v>0.94871794871794868</v>
      </c>
      <c r="D10" s="65">
        <v>60</v>
      </c>
      <c r="E10" s="9">
        <f>IF(D13=0, "-", D10/D13)</f>
        <v>0.95238095238095233</v>
      </c>
      <c r="F10" s="81">
        <v>538</v>
      </c>
      <c r="G10" s="34">
        <f>IF(F13=0, "-", F10/F13)</f>
        <v>0.90725126475548057</v>
      </c>
      <c r="H10" s="65">
        <v>657</v>
      </c>
      <c r="I10" s="9">
        <f>IF(H13=0, "-", H10/H13)</f>
        <v>0.93991416309012876</v>
      </c>
      <c r="J10" s="8">
        <f>IF(D10=0, "-", IF((B10-D10)/D10&lt;10, (B10-D10)/D10, "&gt;999%"))</f>
        <v>-0.38333333333333336</v>
      </c>
      <c r="K10" s="9">
        <f>IF(H10=0, "-", IF((F10-H10)/H10&lt;10, (F10-H10)/H10, "&gt;999%"))</f>
        <v>-0.18112633181126331</v>
      </c>
    </row>
    <row r="11" spans="1:11" x14ac:dyDescent="0.2">
      <c r="A11" s="7" t="s">
        <v>515</v>
      </c>
      <c r="B11" s="65">
        <v>0</v>
      </c>
      <c r="C11" s="34">
        <f>IF(B13=0, "-", B11/B13)</f>
        <v>0</v>
      </c>
      <c r="D11" s="65">
        <v>0</v>
      </c>
      <c r="E11" s="9">
        <f>IF(D13=0, "-", D11/D13)</f>
        <v>0</v>
      </c>
      <c r="F11" s="81">
        <v>7</v>
      </c>
      <c r="G11" s="34">
        <f>IF(F13=0, "-", F11/F13)</f>
        <v>1.1804384485666104E-2</v>
      </c>
      <c r="H11" s="65">
        <v>2</v>
      </c>
      <c r="I11" s="9">
        <f>IF(H13=0, "-", H11/H13)</f>
        <v>2.8612303290414878E-3</v>
      </c>
      <c r="J11" s="8" t="str">
        <f>IF(D11=0, "-", IF((B11-D11)/D11&lt;10, (B11-D11)/D11, "&gt;999%"))</f>
        <v>-</v>
      </c>
      <c r="K11" s="9">
        <f>IF(H11=0, "-", IF((F11-H11)/H11&lt;10, (F11-H11)/H11, "&gt;999%"))</f>
        <v>2.5</v>
      </c>
    </row>
    <row r="12" spans="1:11" x14ac:dyDescent="0.2">
      <c r="A12" s="2"/>
      <c r="B12" s="68"/>
      <c r="C12" s="33"/>
      <c r="D12" s="68"/>
      <c r="E12" s="6"/>
      <c r="F12" s="82"/>
      <c r="G12" s="33"/>
      <c r="H12" s="68"/>
      <c r="I12" s="6"/>
      <c r="J12" s="5"/>
      <c r="K12" s="6"/>
    </row>
    <row r="13" spans="1:11" s="43" customFormat="1" x14ac:dyDescent="0.2">
      <c r="A13" s="162" t="s">
        <v>653</v>
      </c>
      <c r="B13" s="71">
        <f>SUM(B7:B12)</f>
        <v>39</v>
      </c>
      <c r="C13" s="40">
        <f>B13/29335</f>
        <v>1.3294699164820181E-3</v>
      </c>
      <c r="D13" s="71">
        <f>SUM(D7:D12)</f>
        <v>63</v>
      </c>
      <c r="E13" s="41">
        <f>D13/26863</f>
        <v>2.3452332204146969E-3</v>
      </c>
      <c r="F13" s="77">
        <f>SUM(F7:F12)</f>
        <v>593</v>
      </c>
      <c r="G13" s="42">
        <f>F13/302117</f>
        <v>1.9628157303296406E-3</v>
      </c>
      <c r="H13" s="71">
        <f>SUM(H7:H12)</f>
        <v>699</v>
      </c>
      <c r="I13" s="41">
        <f>H13/339818</f>
        <v>2.0569834440788892E-3</v>
      </c>
      <c r="J13" s="37">
        <f>IF(D13=0, "-", IF((B13-D13)/D13&lt;10, (B13-D13)/D13, "&gt;999%"))</f>
        <v>-0.38095238095238093</v>
      </c>
      <c r="K13" s="38">
        <f>IF(H13=0, "-", IF((F13-H13)/H13&lt;10, (F13-H13)/H13, "&gt;999%"))</f>
        <v>-0.15164520743919885</v>
      </c>
    </row>
    <row r="14" spans="1:11" x14ac:dyDescent="0.2">
      <c r="B14" s="83"/>
      <c r="D14" s="83"/>
      <c r="F14" s="83"/>
      <c r="H14" s="83"/>
    </row>
    <row r="15" spans="1:11" x14ac:dyDescent="0.2">
      <c r="A15" s="163" t="s">
        <v>131</v>
      </c>
      <c r="B15" s="61" t="s">
        <v>12</v>
      </c>
      <c r="C15" s="62" t="s">
        <v>13</v>
      </c>
      <c r="D15" s="61" t="s">
        <v>12</v>
      </c>
      <c r="E15" s="63" t="s">
        <v>13</v>
      </c>
      <c r="F15" s="62" t="s">
        <v>12</v>
      </c>
      <c r="G15" s="62" t="s">
        <v>13</v>
      </c>
      <c r="H15" s="61" t="s">
        <v>12</v>
      </c>
      <c r="I15" s="63" t="s">
        <v>13</v>
      </c>
      <c r="J15" s="61"/>
      <c r="K15" s="63"/>
    </row>
    <row r="16" spans="1:11" x14ac:dyDescent="0.2">
      <c r="A16" s="7" t="s">
        <v>516</v>
      </c>
      <c r="B16" s="65">
        <v>3</v>
      </c>
      <c r="C16" s="34">
        <f>IF(B18=0, "-", B16/B18)</f>
        <v>1</v>
      </c>
      <c r="D16" s="65">
        <v>7</v>
      </c>
      <c r="E16" s="9">
        <f>IF(D18=0, "-", D16/D18)</f>
        <v>1</v>
      </c>
      <c r="F16" s="81">
        <v>53</v>
      </c>
      <c r="G16" s="34">
        <f>IF(F18=0, "-", F16/F18)</f>
        <v>1</v>
      </c>
      <c r="H16" s="65">
        <v>77</v>
      </c>
      <c r="I16" s="9">
        <f>IF(H18=0, "-", H16/H18)</f>
        <v>1</v>
      </c>
      <c r="J16" s="8">
        <f>IF(D16=0, "-", IF((B16-D16)/D16&lt;10, (B16-D16)/D16, "&gt;999%"))</f>
        <v>-0.5714285714285714</v>
      </c>
      <c r="K16" s="9">
        <f>IF(H16=0, "-", IF((F16-H16)/H16&lt;10, (F16-H16)/H16, "&gt;999%"))</f>
        <v>-0.31168831168831168</v>
      </c>
    </row>
    <row r="17" spans="1:11" x14ac:dyDescent="0.2">
      <c r="A17" s="2"/>
      <c r="B17" s="68"/>
      <c r="C17" s="33"/>
      <c r="D17" s="68"/>
      <c r="E17" s="6"/>
      <c r="F17" s="82"/>
      <c r="G17" s="33"/>
      <c r="H17" s="68"/>
      <c r="I17" s="6"/>
      <c r="J17" s="5"/>
      <c r="K17" s="6"/>
    </row>
    <row r="18" spans="1:11" s="43" customFormat="1" x14ac:dyDescent="0.2">
      <c r="A18" s="162" t="s">
        <v>652</v>
      </c>
      <c r="B18" s="71">
        <f>SUM(B16:B17)</f>
        <v>3</v>
      </c>
      <c r="C18" s="40">
        <f>B18/29335</f>
        <v>1.0226691665246293E-4</v>
      </c>
      <c r="D18" s="71">
        <f>SUM(D16:D17)</f>
        <v>7</v>
      </c>
      <c r="E18" s="41">
        <f>D18/26863</f>
        <v>2.6058146893496629E-4</v>
      </c>
      <c r="F18" s="77">
        <f>SUM(F16:F17)</f>
        <v>53</v>
      </c>
      <c r="G18" s="42">
        <f>F18/302117</f>
        <v>1.7542872463317192E-4</v>
      </c>
      <c r="H18" s="71">
        <f>SUM(H16:H17)</f>
        <v>77</v>
      </c>
      <c r="I18" s="41">
        <f>H18/339818</f>
        <v>2.2659188153658724E-4</v>
      </c>
      <c r="J18" s="37">
        <f>IF(D18=0, "-", IF((B18-D18)/D18&lt;10, (B18-D18)/D18, "&gt;999%"))</f>
        <v>-0.5714285714285714</v>
      </c>
      <c r="K18" s="38">
        <f>IF(H18=0, "-", IF((F18-H18)/H18&lt;10, (F18-H18)/H18, "&gt;999%"))</f>
        <v>-0.31168831168831168</v>
      </c>
    </row>
    <row r="19" spans="1:11" x14ac:dyDescent="0.2">
      <c r="B19" s="83"/>
      <c r="D19" s="83"/>
      <c r="F19" s="83"/>
      <c r="H19" s="83"/>
    </row>
    <row r="20" spans="1:11" x14ac:dyDescent="0.2">
      <c r="A20" s="163" t="s">
        <v>132</v>
      </c>
      <c r="B20" s="61" t="s">
        <v>12</v>
      </c>
      <c r="C20" s="62" t="s">
        <v>13</v>
      </c>
      <c r="D20" s="61" t="s">
        <v>12</v>
      </c>
      <c r="E20" s="63" t="s">
        <v>13</v>
      </c>
      <c r="F20" s="62" t="s">
        <v>12</v>
      </c>
      <c r="G20" s="62" t="s">
        <v>13</v>
      </c>
      <c r="H20" s="61" t="s">
        <v>12</v>
      </c>
      <c r="I20" s="63" t="s">
        <v>13</v>
      </c>
      <c r="J20" s="61"/>
      <c r="K20" s="63"/>
    </row>
    <row r="21" spans="1:11" x14ac:dyDescent="0.2">
      <c r="A21" s="7" t="s">
        <v>517</v>
      </c>
      <c r="B21" s="65">
        <v>0</v>
      </c>
      <c r="C21" s="34">
        <f>IF(B27=0, "-", B21/B27)</f>
        <v>0</v>
      </c>
      <c r="D21" s="65">
        <v>0</v>
      </c>
      <c r="E21" s="9">
        <f>IF(D27=0, "-", D21/D27)</f>
        <v>0</v>
      </c>
      <c r="F21" s="81">
        <v>0</v>
      </c>
      <c r="G21" s="34">
        <f>IF(F27=0, "-", F21/F27)</f>
        <v>0</v>
      </c>
      <c r="H21" s="65">
        <v>52</v>
      </c>
      <c r="I21" s="9">
        <f>IF(H27=0, "-", H21/H27)</f>
        <v>5.3941908713692949E-2</v>
      </c>
      <c r="J21" s="8" t="str">
        <f>IF(D21=0, "-", IF((B21-D21)/D21&lt;10, (B21-D21)/D21, "&gt;999%"))</f>
        <v>-</v>
      </c>
      <c r="K21" s="9">
        <f>IF(H21=0, "-", IF((F21-H21)/H21&lt;10, (F21-H21)/H21, "&gt;999%"))</f>
        <v>-1</v>
      </c>
    </row>
    <row r="22" spans="1:11" x14ac:dyDescent="0.2">
      <c r="A22" s="7" t="s">
        <v>518</v>
      </c>
      <c r="B22" s="65">
        <v>0</v>
      </c>
      <c r="C22" s="34">
        <f>IF(B27=0, "-", B22/B27)</f>
        <v>0</v>
      </c>
      <c r="D22" s="65">
        <v>1</v>
      </c>
      <c r="E22" s="9">
        <f>IF(D27=0, "-", D22/D27)</f>
        <v>1.5625E-2</v>
      </c>
      <c r="F22" s="81">
        <v>11</v>
      </c>
      <c r="G22" s="34">
        <f>IF(F27=0, "-", F22/F27)</f>
        <v>1.1853448275862068E-2</v>
      </c>
      <c r="H22" s="65">
        <v>13</v>
      </c>
      <c r="I22" s="9">
        <f>IF(H27=0, "-", H22/H27)</f>
        <v>1.3485477178423237E-2</v>
      </c>
      <c r="J22" s="8">
        <f>IF(D22=0, "-", IF((B22-D22)/D22&lt;10, (B22-D22)/D22, "&gt;999%"))</f>
        <v>-1</v>
      </c>
      <c r="K22" s="9">
        <f>IF(H22=0, "-", IF((F22-H22)/H22&lt;10, (F22-H22)/H22, "&gt;999%"))</f>
        <v>-0.15384615384615385</v>
      </c>
    </row>
    <row r="23" spans="1:11" x14ac:dyDescent="0.2">
      <c r="A23" s="7" t="s">
        <v>519</v>
      </c>
      <c r="B23" s="65">
        <v>8</v>
      </c>
      <c r="C23" s="34">
        <f>IF(B27=0, "-", B23/B27)</f>
        <v>8.0808080808080815E-2</v>
      </c>
      <c r="D23" s="65">
        <v>3</v>
      </c>
      <c r="E23" s="9">
        <f>IF(D27=0, "-", D23/D27)</f>
        <v>4.6875E-2</v>
      </c>
      <c r="F23" s="81">
        <v>83</v>
      </c>
      <c r="G23" s="34">
        <f>IF(F27=0, "-", F23/F27)</f>
        <v>8.9439655172413798E-2</v>
      </c>
      <c r="H23" s="65">
        <v>17</v>
      </c>
      <c r="I23" s="9">
        <f>IF(H27=0, "-", H23/H27)</f>
        <v>1.7634854771784232E-2</v>
      </c>
      <c r="J23" s="8">
        <f>IF(D23=0, "-", IF((B23-D23)/D23&lt;10, (B23-D23)/D23, "&gt;999%"))</f>
        <v>1.6666666666666667</v>
      </c>
      <c r="K23" s="9">
        <f>IF(H23=0, "-", IF((F23-H23)/H23&lt;10, (F23-H23)/H23, "&gt;999%"))</f>
        <v>3.8823529411764706</v>
      </c>
    </row>
    <row r="24" spans="1:11" x14ac:dyDescent="0.2">
      <c r="A24" s="7" t="s">
        <v>520</v>
      </c>
      <c r="B24" s="65">
        <v>6</v>
      </c>
      <c r="C24" s="34">
        <f>IF(B27=0, "-", B24/B27)</f>
        <v>6.0606060606060608E-2</v>
      </c>
      <c r="D24" s="65">
        <v>17</v>
      </c>
      <c r="E24" s="9">
        <f>IF(D27=0, "-", D24/D27)</f>
        <v>0.265625</v>
      </c>
      <c r="F24" s="81">
        <v>130</v>
      </c>
      <c r="G24" s="34">
        <f>IF(F27=0, "-", F24/F27)</f>
        <v>0.14008620689655171</v>
      </c>
      <c r="H24" s="65">
        <v>180</v>
      </c>
      <c r="I24" s="9">
        <f>IF(H27=0, "-", H24/H27)</f>
        <v>0.18672199170124482</v>
      </c>
      <c r="J24" s="8">
        <f>IF(D24=0, "-", IF((B24-D24)/D24&lt;10, (B24-D24)/D24, "&gt;999%"))</f>
        <v>-0.6470588235294118</v>
      </c>
      <c r="K24" s="9">
        <f>IF(H24=0, "-", IF((F24-H24)/H24&lt;10, (F24-H24)/H24, "&gt;999%"))</f>
        <v>-0.27777777777777779</v>
      </c>
    </row>
    <row r="25" spans="1:11" x14ac:dyDescent="0.2">
      <c r="A25" s="7" t="s">
        <v>521</v>
      </c>
      <c r="B25" s="65">
        <v>85</v>
      </c>
      <c r="C25" s="34">
        <f>IF(B27=0, "-", B25/B27)</f>
        <v>0.85858585858585856</v>
      </c>
      <c r="D25" s="65">
        <v>43</v>
      </c>
      <c r="E25" s="9">
        <f>IF(D27=0, "-", D25/D27)</f>
        <v>0.671875</v>
      </c>
      <c r="F25" s="81">
        <v>704</v>
      </c>
      <c r="G25" s="34">
        <f>IF(F27=0, "-", F25/F27)</f>
        <v>0.75862068965517238</v>
      </c>
      <c r="H25" s="65">
        <v>702</v>
      </c>
      <c r="I25" s="9">
        <f>IF(H27=0, "-", H25/H27)</f>
        <v>0.72821576763485474</v>
      </c>
      <c r="J25" s="8">
        <f>IF(D25=0, "-", IF((B25-D25)/D25&lt;10, (B25-D25)/D25, "&gt;999%"))</f>
        <v>0.97674418604651159</v>
      </c>
      <c r="K25" s="9">
        <f>IF(H25=0, "-", IF((F25-H25)/H25&lt;10, (F25-H25)/H25, "&gt;999%"))</f>
        <v>2.8490028490028491E-3</v>
      </c>
    </row>
    <row r="26" spans="1:11" x14ac:dyDescent="0.2">
      <c r="A26" s="2"/>
      <c r="B26" s="68"/>
      <c r="C26" s="33"/>
      <c r="D26" s="68"/>
      <c r="E26" s="6"/>
      <c r="F26" s="82"/>
      <c r="G26" s="33"/>
      <c r="H26" s="68"/>
      <c r="I26" s="6"/>
      <c r="J26" s="5"/>
      <c r="K26" s="6"/>
    </row>
    <row r="27" spans="1:11" s="43" customFormat="1" x14ac:dyDescent="0.2">
      <c r="A27" s="162" t="s">
        <v>651</v>
      </c>
      <c r="B27" s="71">
        <f>SUM(B21:B26)</f>
        <v>99</v>
      </c>
      <c r="C27" s="40">
        <f>B27/29335</f>
        <v>3.3748082495312767E-3</v>
      </c>
      <c r="D27" s="71">
        <f>SUM(D21:D26)</f>
        <v>64</v>
      </c>
      <c r="E27" s="41">
        <f>D27/26863</f>
        <v>2.3824591445482635E-3</v>
      </c>
      <c r="F27" s="77">
        <f>SUM(F21:F26)</f>
        <v>928</v>
      </c>
      <c r="G27" s="42">
        <f>F27/302117</f>
        <v>3.0716576690487459E-3</v>
      </c>
      <c r="H27" s="71">
        <f>SUM(H21:H26)</f>
        <v>964</v>
      </c>
      <c r="I27" s="41">
        <f>H27/339818</f>
        <v>2.8368126467697413E-3</v>
      </c>
      <c r="J27" s="37">
        <f>IF(D27=0, "-", IF((B27-D27)/D27&lt;10, (B27-D27)/D27, "&gt;999%"))</f>
        <v>0.546875</v>
      </c>
      <c r="K27" s="38">
        <f>IF(H27=0, "-", IF((F27-H27)/H27&lt;10, (F27-H27)/H27, "&gt;999%"))</f>
        <v>-3.7344398340248962E-2</v>
      </c>
    </row>
    <row r="28" spans="1:11" x14ac:dyDescent="0.2">
      <c r="B28" s="83"/>
      <c r="D28" s="83"/>
      <c r="F28" s="83"/>
      <c r="H28" s="83"/>
    </row>
    <row r="29" spans="1:11" x14ac:dyDescent="0.2">
      <c r="A29" s="163" t="s">
        <v>133</v>
      </c>
      <c r="B29" s="61" t="s">
        <v>12</v>
      </c>
      <c r="C29" s="62" t="s">
        <v>13</v>
      </c>
      <c r="D29" s="61" t="s">
        <v>12</v>
      </c>
      <c r="E29" s="63" t="s">
        <v>13</v>
      </c>
      <c r="F29" s="62" t="s">
        <v>12</v>
      </c>
      <c r="G29" s="62" t="s">
        <v>13</v>
      </c>
      <c r="H29" s="61" t="s">
        <v>12</v>
      </c>
      <c r="I29" s="63" t="s">
        <v>13</v>
      </c>
      <c r="J29" s="61"/>
      <c r="K29" s="63"/>
    </row>
    <row r="30" spans="1:11" x14ac:dyDescent="0.2">
      <c r="A30" s="7" t="s">
        <v>522</v>
      </c>
      <c r="B30" s="65">
        <v>55</v>
      </c>
      <c r="C30" s="34">
        <f>IF(B41=0, "-", B30/B41)</f>
        <v>6.6265060240963861E-2</v>
      </c>
      <c r="D30" s="65">
        <v>44</v>
      </c>
      <c r="E30" s="9">
        <f>IF(D41=0, "-", D30/D41)</f>
        <v>8.8709677419354843E-2</v>
      </c>
      <c r="F30" s="81">
        <v>689</v>
      </c>
      <c r="G30" s="34">
        <f>IF(F41=0, "-", F30/F41)</f>
        <v>9.9523328036978193E-2</v>
      </c>
      <c r="H30" s="65">
        <v>615</v>
      </c>
      <c r="I30" s="9">
        <f>IF(H41=0, "-", H30/H41)</f>
        <v>9.2273068267066771E-2</v>
      </c>
      <c r="J30" s="8">
        <f t="shared" ref="J30:J39" si="0">IF(D30=0, "-", IF((B30-D30)/D30&lt;10, (B30-D30)/D30, "&gt;999%"))</f>
        <v>0.25</v>
      </c>
      <c r="K30" s="9">
        <f t="shared" ref="K30:K39" si="1">IF(H30=0, "-", IF((F30-H30)/H30&lt;10, (F30-H30)/H30, "&gt;999%"))</f>
        <v>0.12032520325203253</v>
      </c>
    </row>
    <row r="31" spans="1:11" x14ac:dyDescent="0.2">
      <c r="A31" s="7" t="s">
        <v>523</v>
      </c>
      <c r="B31" s="65">
        <v>174</v>
      </c>
      <c r="C31" s="34">
        <f>IF(B41=0, "-", B31/B41)</f>
        <v>0.20963855421686747</v>
      </c>
      <c r="D31" s="65">
        <v>96</v>
      </c>
      <c r="E31" s="9">
        <f>IF(D41=0, "-", D31/D41)</f>
        <v>0.19354838709677419</v>
      </c>
      <c r="F31" s="81">
        <v>1553</v>
      </c>
      <c r="G31" s="34">
        <f>IF(F41=0, "-", F31/F41)</f>
        <v>0.22432471471905244</v>
      </c>
      <c r="H31" s="65">
        <v>1631</v>
      </c>
      <c r="I31" s="9">
        <f>IF(H41=0, "-", H31/H41)</f>
        <v>0.24471117779444862</v>
      </c>
      <c r="J31" s="8">
        <f t="shared" si="0"/>
        <v>0.8125</v>
      </c>
      <c r="K31" s="9">
        <f t="shared" si="1"/>
        <v>-4.7823421213979152E-2</v>
      </c>
    </row>
    <row r="32" spans="1:11" x14ac:dyDescent="0.2">
      <c r="A32" s="7" t="s">
        <v>524</v>
      </c>
      <c r="B32" s="65">
        <v>94</v>
      </c>
      <c r="C32" s="34">
        <f>IF(B41=0, "-", B32/B41)</f>
        <v>0.11325301204819277</v>
      </c>
      <c r="D32" s="65">
        <v>42</v>
      </c>
      <c r="E32" s="9">
        <f>IF(D41=0, "-", D32/D41)</f>
        <v>8.4677419354838704E-2</v>
      </c>
      <c r="F32" s="81">
        <v>639</v>
      </c>
      <c r="G32" s="34">
        <f>IF(F41=0, "-", F32/F41)</f>
        <v>9.2301025566950745E-2</v>
      </c>
      <c r="H32" s="65">
        <v>558</v>
      </c>
      <c r="I32" s="9">
        <f>IF(H41=0, "-", H32/H41)</f>
        <v>8.3720930232558138E-2</v>
      </c>
      <c r="J32" s="8">
        <f t="shared" si="0"/>
        <v>1.2380952380952381</v>
      </c>
      <c r="K32" s="9">
        <f t="shared" si="1"/>
        <v>0.14516129032258066</v>
      </c>
    </row>
    <row r="33" spans="1:11" x14ac:dyDescent="0.2">
      <c r="A33" s="7" t="s">
        <v>525</v>
      </c>
      <c r="B33" s="65">
        <v>22</v>
      </c>
      <c r="C33" s="34">
        <f>IF(B41=0, "-", B33/B41)</f>
        <v>2.6506024096385541E-2</v>
      </c>
      <c r="D33" s="65">
        <v>19</v>
      </c>
      <c r="E33" s="9">
        <f>IF(D41=0, "-", D33/D41)</f>
        <v>3.8306451612903226E-2</v>
      </c>
      <c r="F33" s="81">
        <v>203</v>
      </c>
      <c r="G33" s="34">
        <f>IF(F41=0, "-", F33/F41)</f>
        <v>2.9322548028311426E-2</v>
      </c>
      <c r="H33" s="65">
        <v>224</v>
      </c>
      <c r="I33" s="9">
        <f>IF(H41=0, "-", H33/H41)</f>
        <v>3.3608402100525132E-2</v>
      </c>
      <c r="J33" s="8">
        <f t="shared" si="0"/>
        <v>0.15789473684210525</v>
      </c>
      <c r="K33" s="9">
        <f t="shared" si="1"/>
        <v>-9.375E-2</v>
      </c>
    </row>
    <row r="34" spans="1:11" x14ac:dyDescent="0.2">
      <c r="A34" s="7" t="s">
        <v>526</v>
      </c>
      <c r="B34" s="65">
        <v>12</v>
      </c>
      <c r="C34" s="34">
        <f>IF(B41=0, "-", B34/B41)</f>
        <v>1.4457831325301205E-2</v>
      </c>
      <c r="D34" s="65">
        <v>50</v>
      </c>
      <c r="E34" s="9">
        <f>IF(D41=0, "-", D34/D41)</f>
        <v>0.10080645161290322</v>
      </c>
      <c r="F34" s="81">
        <v>287</v>
      </c>
      <c r="G34" s="34">
        <f>IF(F41=0, "-", F34/F41)</f>
        <v>4.1456016177957536E-2</v>
      </c>
      <c r="H34" s="65">
        <v>196</v>
      </c>
      <c r="I34" s="9">
        <f>IF(H41=0, "-", H34/H41)</f>
        <v>2.9407351837959488E-2</v>
      </c>
      <c r="J34" s="8">
        <f t="shared" si="0"/>
        <v>-0.76</v>
      </c>
      <c r="K34" s="9">
        <f t="shared" si="1"/>
        <v>0.4642857142857143</v>
      </c>
    </row>
    <row r="35" spans="1:11" x14ac:dyDescent="0.2">
      <c r="A35" s="7" t="s">
        <v>527</v>
      </c>
      <c r="B35" s="65">
        <v>15</v>
      </c>
      <c r="C35" s="34">
        <f>IF(B41=0, "-", B35/B41)</f>
        <v>1.8072289156626505E-2</v>
      </c>
      <c r="D35" s="65">
        <v>0</v>
      </c>
      <c r="E35" s="9">
        <f>IF(D41=0, "-", D35/D41)</f>
        <v>0</v>
      </c>
      <c r="F35" s="81">
        <v>117</v>
      </c>
      <c r="G35" s="34">
        <f>IF(F41=0, "-", F35/F41)</f>
        <v>1.6900187779864222E-2</v>
      </c>
      <c r="H35" s="65">
        <v>0</v>
      </c>
      <c r="I35" s="9">
        <f>IF(H41=0, "-", H35/H41)</f>
        <v>0</v>
      </c>
      <c r="J35" s="8" t="str">
        <f t="shared" si="0"/>
        <v>-</v>
      </c>
      <c r="K35" s="9" t="str">
        <f t="shared" si="1"/>
        <v>-</v>
      </c>
    </row>
    <row r="36" spans="1:11" x14ac:dyDescent="0.2">
      <c r="A36" s="7" t="s">
        <v>528</v>
      </c>
      <c r="B36" s="65">
        <v>5</v>
      </c>
      <c r="C36" s="34">
        <f>IF(B41=0, "-", B36/B41)</f>
        <v>6.024096385542169E-3</v>
      </c>
      <c r="D36" s="65">
        <v>1</v>
      </c>
      <c r="E36" s="9">
        <f>IF(D41=0, "-", D36/D41)</f>
        <v>2.0161290322580645E-3</v>
      </c>
      <c r="F36" s="81">
        <v>241</v>
      </c>
      <c r="G36" s="34">
        <f>IF(F41=0, "-", F36/F41)</f>
        <v>3.4811497905532285E-2</v>
      </c>
      <c r="H36" s="65">
        <v>46</v>
      </c>
      <c r="I36" s="9">
        <f>IF(H41=0, "-", H36/H41)</f>
        <v>6.9017254313578393E-3</v>
      </c>
      <c r="J36" s="8">
        <f t="shared" si="0"/>
        <v>4</v>
      </c>
      <c r="K36" s="9">
        <f t="shared" si="1"/>
        <v>4.2391304347826084</v>
      </c>
    </row>
    <row r="37" spans="1:11" x14ac:dyDescent="0.2">
      <c r="A37" s="7" t="s">
        <v>529</v>
      </c>
      <c r="B37" s="65">
        <v>59</v>
      </c>
      <c r="C37" s="34">
        <f>IF(B41=0, "-", B37/B41)</f>
        <v>7.1084337349397592E-2</v>
      </c>
      <c r="D37" s="65">
        <v>40</v>
      </c>
      <c r="E37" s="9">
        <f>IF(D41=0, "-", D37/D41)</f>
        <v>8.0645161290322578E-2</v>
      </c>
      <c r="F37" s="81">
        <v>390</v>
      </c>
      <c r="G37" s="34">
        <f>IF(F41=0, "-", F37/F41)</f>
        <v>5.6333959266214068E-2</v>
      </c>
      <c r="H37" s="65">
        <v>458</v>
      </c>
      <c r="I37" s="9">
        <f>IF(H41=0, "-", H37/H41)</f>
        <v>6.871717929482371E-2</v>
      </c>
      <c r="J37" s="8">
        <f t="shared" si="0"/>
        <v>0.47499999999999998</v>
      </c>
      <c r="K37" s="9">
        <f t="shared" si="1"/>
        <v>-0.14847161572052403</v>
      </c>
    </row>
    <row r="38" spans="1:11" x14ac:dyDescent="0.2">
      <c r="A38" s="7" t="s">
        <v>530</v>
      </c>
      <c r="B38" s="65">
        <v>349</v>
      </c>
      <c r="C38" s="34">
        <f>IF(B41=0, "-", B38/B41)</f>
        <v>0.42048192771084336</v>
      </c>
      <c r="D38" s="65">
        <v>153</v>
      </c>
      <c r="E38" s="9">
        <f>IF(D41=0, "-", D38/D41)</f>
        <v>0.30846774193548387</v>
      </c>
      <c r="F38" s="81">
        <v>2514</v>
      </c>
      <c r="G38" s="34">
        <f>IF(F41=0, "-", F38/F41)</f>
        <v>0.36313736819297993</v>
      </c>
      <c r="H38" s="65">
        <v>2186</v>
      </c>
      <c r="I38" s="9">
        <f>IF(H41=0, "-", H38/H41)</f>
        <v>0.32798199549887475</v>
      </c>
      <c r="J38" s="8">
        <f t="shared" si="0"/>
        <v>1.2810457516339868</v>
      </c>
      <c r="K38" s="9">
        <f t="shared" si="1"/>
        <v>0.15004574565416284</v>
      </c>
    </row>
    <row r="39" spans="1:11" x14ac:dyDescent="0.2">
      <c r="A39" s="7" t="s">
        <v>531</v>
      </c>
      <c r="B39" s="65">
        <v>45</v>
      </c>
      <c r="C39" s="34">
        <f>IF(B41=0, "-", B39/B41)</f>
        <v>5.4216867469879519E-2</v>
      </c>
      <c r="D39" s="65">
        <v>51</v>
      </c>
      <c r="E39" s="9">
        <f>IF(D41=0, "-", D39/D41)</f>
        <v>0.1028225806451613</v>
      </c>
      <c r="F39" s="81">
        <v>290</v>
      </c>
      <c r="G39" s="34">
        <f>IF(F41=0, "-", F39/F41)</f>
        <v>4.188935432615918E-2</v>
      </c>
      <c r="H39" s="65">
        <v>751</v>
      </c>
      <c r="I39" s="9">
        <f>IF(H41=0, "-", H39/H41)</f>
        <v>0.11267816954238559</v>
      </c>
      <c r="J39" s="8">
        <f t="shared" si="0"/>
        <v>-0.11764705882352941</v>
      </c>
      <c r="K39" s="9">
        <f t="shared" si="1"/>
        <v>-0.61384820239680427</v>
      </c>
    </row>
    <row r="40" spans="1:11" x14ac:dyDescent="0.2">
      <c r="A40" s="2"/>
      <c r="B40" s="68"/>
      <c r="C40" s="33"/>
      <c r="D40" s="68"/>
      <c r="E40" s="6"/>
      <c r="F40" s="82"/>
      <c r="G40" s="33"/>
      <c r="H40" s="68"/>
      <c r="I40" s="6"/>
      <c r="J40" s="5"/>
      <c r="K40" s="6"/>
    </row>
    <row r="41" spans="1:11" s="43" customFormat="1" x14ac:dyDescent="0.2">
      <c r="A41" s="162" t="s">
        <v>650</v>
      </c>
      <c r="B41" s="71">
        <f>SUM(B30:B40)</f>
        <v>830</v>
      </c>
      <c r="C41" s="40">
        <f>B41/29335</f>
        <v>2.8293846940514743E-2</v>
      </c>
      <c r="D41" s="71">
        <f>SUM(D30:D40)</f>
        <v>496</v>
      </c>
      <c r="E41" s="41">
        <f>D41/26863</f>
        <v>1.8464058370249042E-2</v>
      </c>
      <c r="F41" s="77">
        <f>SUM(F30:F40)</f>
        <v>6923</v>
      </c>
      <c r="G41" s="42">
        <f>F41/302117</f>
        <v>2.2914963408216023E-2</v>
      </c>
      <c r="H41" s="71">
        <f>SUM(H30:H40)</f>
        <v>6665</v>
      </c>
      <c r="I41" s="41">
        <f>H41/339818</f>
        <v>1.9613440135601998E-2</v>
      </c>
      <c r="J41" s="37">
        <f>IF(D41=0, "-", IF((B41-D41)/D41&lt;10, (B41-D41)/D41, "&gt;999%"))</f>
        <v>0.67338709677419351</v>
      </c>
      <c r="K41" s="38">
        <f>IF(H41=0, "-", IF((F41-H41)/H41&lt;10, (F41-H41)/H41, "&gt;999%"))</f>
        <v>3.870967741935484E-2</v>
      </c>
    </row>
    <row r="42" spans="1:11" x14ac:dyDescent="0.2">
      <c r="B42" s="83"/>
      <c r="D42" s="83"/>
      <c r="F42" s="83"/>
      <c r="H42" s="83"/>
    </row>
    <row r="43" spans="1:11" x14ac:dyDescent="0.2">
      <c r="A43" s="163" t="s">
        <v>134</v>
      </c>
      <c r="B43" s="61" t="s">
        <v>12</v>
      </c>
      <c r="C43" s="62" t="s">
        <v>13</v>
      </c>
      <c r="D43" s="61" t="s">
        <v>12</v>
      </c>
      <c r="E43" s="63" t="s">
        <v>13</v>
      </c>
      <c r="F43" s="62" t="s">
        <v>12</v>
      </c>
      <c r="G43" s="62" t="s">
        <v>13</v>
      </c>
      <c r="H43" s="61" t="s">
        <v>12</v>
      </c>
      <c r="I43" s="63" t="s">
        <v>13</v>
      </c>
      <c r="J43" s="61"/>
      <c r="K43" s="63"/>
    </row>
    <row r="44" spans="1:11" x14ac:dyDescent="0.2">
      <c r="A44" s="7" t="s">
        <v>532</v>
      </c>
      <c r="B44" s="65">
        <v>84</v>
      </c>
      <c r="C44" s="34">
        <f>IF(B56=0, "-", B44/B56)</f>
        <v>0.10344827586206896</v>
      </c>
      <c r="D44" s="65">
        <v>42</v>
      </c>
      <c r="E44" s="9">
        <f>IF(D56=0, "-", D44/D56)</f>
        <v>6.3253012048192767E-2</v>
      </c>
      <c r="F44" s="81">
        <v>730</v>
      </c>
      <c r="G44" s="34">
        <f>IF(F56=0, "-", F44/F56)</f>
        <v>8.4952868613988125E-2</v>
      </c>
      <c r="H44" s="65">
        <v>969</v>
      </c>
      <c r="I44" s="9">
        <f>IF(H56=0, "-", H44/H56)</f>
        <v>9.4619666048237475E-2</v>
      </c>
      <c r="J44" s="8">
        <f t="shared" ref="J44:J54" si="2">IF(D44=0, "-", IF((B44-D44)/D44&lt;10, (B44-D44)/D44, "&gt;999%"))</f>
        <v>1</v>
      </c>
      <c r="K44" s="9">
        <f t="shared" ref="K44:K54" si="3">IF(H44=0, "-", IF((F44-H44)/H44&lt;10, (F44-H44)/H44, "&gt;999%"))</f>
        <v>-0.24664602683178535</v>
      </c>
    </row>
    <row r="45" spans="1:11" x14ac:dyDescent="0.2">
      <c r="A45" s="7" t="s">
        <v>533</v>
      </c>
      <c r="B45" s="65">
        <v>42</v>
      </c>
      <c r="C45" s="34">
        <f>IF(B56=0, "-", B45/B56)</f>
        <v>5.1724137931034482E-2</v>
      </c>
      <c r="D45" s="65">
        <v>21</v>
      </c>
      <c r="E45" s="9">
        <f>IF(D56=0, "-", D45/D56)</f>
        <v>3.1626506024096383E-2</v>
      </c>
      <c r="F45" s="81">
        <v>420</v>
      </c>
      <c r="G45" s="34">
        <f>IF(F56=0, "-", F45/F56)</f>
        <v>4.8876992901198651E-2</v>
      </c>
      <c r="H45" s="65">
        <v>256</v>
      </c>
      <c r="I45" s="9">
        <f>IF(H56=0, "-", H45/H56)</f>
        <v>2.4997558832145297E-2</v>
      </c>
      <c r="J45" s="8">
        <f t="shared" si="2"/>
        <v>1</v>
      </c>
      <c r="K45" s="9">
        <f t="shared" si="3"/>
        <v>0.640625</v>
      </c>
    </row>
    <row r="46" spans="1:11" x14ac:dyDescent="0.2">
      <c r="A46" s="7" t="s">
        <v>534</v>
      </c>
      <c r="B46" s="65">
        <v>0</v>
      </c>
      <c r="C46" s="34">
        <f>IF(B56=0, "-", B46/B56)</f>
        <v>0</v>
      </c>
      <c r="D46" s="65">
        <v>30</v>
      </c>
      <c r="E46" s="9">
        <f>IF(D56=0, "-", D46/D56)</f>
        <v>4.5180722891566265E-2</v>
      </c>
      <c r="F46" s="81">
        <v>217</v>
      </c>
      <c r="G46" s="34">
        <f>IF(F56=0, "-", F46/F56)</f>
        <v>2.5253112998952637E-2</v>
      </c>
      <c r="H46" s="65">
        <v>341</v>
      </c>
      <c r="I46" s="9">
        <f>IF(H56=0, "-", H46/H56)</f>
        <v>3.3297529538131039E-2</v>
      </c>
      <c r="J46" s="8">
        <f t="shared" si="2"/>
        <v>-1</v>
      </c>
      <c r="K46" s="9">
        <f t="shared" si="3"/>
        <v>-0.36363636363636365</v>
      </c>
    </row>
    <row r="47" spans="1:11" x14ac:dyDescent="0.2">
      <c r="A47" s="7" t="s">
        <v>535</v>
      </c>
      <c r="B47" s="65">
        <v>0</v>
      </c>
      <c r="C47" s="34">
        <f>IF(B56=0, "-", B47/B56)</f>
        <v>0</v>
      </c>
      <c r="D47" s="65">
        <v>0</v>
      </c>
      <c r="E47" s="9">
        <f>IF(D56=0, "-", D47/D56)</f>
        <v>0</v>
      </c>
      <c r="F47" s="81">
        <v>0</v>
      </c>
      <c r="G47" s="34">
        <f>IF(F56=0, "-", F47/F56)</f>
        <v>0</v>
      </c>
      <c r="H47" s="65">
        <v>2</v>
      </c>
      <c r="I47" s="9">
        <f>IF(H56=0, "-", H47/H56)</f>
        <v>1.9529342837613513E-4</v>
      </c>
      <c r="J47" s="8" t="str">
        <f t="shared" si="2"/>
        <v>-</v>
      </c>
      <c r="K47" s="9">
        <f t="shared" si="3"/>
        <v>-1</v>
      </c>
    </row>
    <row r="48" spans="1:11" x14ac:dyDescent="0.2">
      <c r="A48" s="7" t="s">
        <v>536</v>
      </c>
      <c r="B48" s="65">
        <v>225</v>
      </c>
      <c r="C48" s="34">
        <f>IF(B56=0, "-", B48/B56)</f>
        <v>0.27709359605911332</v>
      </c>
      <c r="D48" s="65">
        <v>165</v>
      </c>
      <c r="E48" s="9">
        <f>IF(D56=0, "-", D48/D56)</f>
        <v>0.24849397590361447</v>
      </c>
      <c r="F48" s="81">
        <v>1461</v>
      </c>
      <c r="G48" s="34">
        <f>IF(F56=0, "-", F48/F56)</f>
        <v>0.17002211102059817</v>
      </c>
      <c r="H48" s="65">
        <v>1719</v>
      </c>
      <c r="I48" s="9">
        <f>IF(H56=0, "-", H48/H56)</f>
        <v>0.16785470168928815</v>
      </c>
      <c r="J48" s="8">
        <f t="shared" si="2"/>
        <v>0.36363636363636365</v>
      </c>
      <c r="K48" s="9">
        <f t="shared" si="3"/>
        <v>-0.15008726003490402</v>
      </c>
    </row>
    <row r="49" spans="1:11" x14ac:dyDescent="0.2">
      <c r="A49" s="7" t="s">
        <v>537</v>
      </c>
      <c r="B49" s="65">
        <v>46</v>
      </c>
      <c r="C49" s="34">
        <f>IF(B56=0, "-", B49/B56)</f>
        <v>5.6650246305418719E-2</v>
      </c>
      <c r="D49" s="65">
        <v>74</v>
      </c>
      <c r="E49" s="9">
        <f>IF(D56=0, "-", D49/D56)</f>
        <v>0.11144578313253012</v>
      </c>
      <c r="F49" s="81">
        <v>881</v>
      </c>
      <c r="G49" s="34">
        <f>IF(F56=0, "-", F49/F56)</f>
        <v>0.10252531129989527</v>
      </c>
      <c r="H49" s="65">
        <v>1361</v>
      </c>
      <c r="I49" s="9">
        <f>IF(H56=0, "-", H49/H56)</f>
        <v>0.13289717800995995</v>
      </c>
      <c r="J49" s="8">
        <f t="shared" si="2"/>
        <v>-0.3783783783783784</v>
      </c>
      <c r="K49" s="9">
        <f t="shared" si="3"/>
        <v>-0.35268185157972082</v>
      </c>
    </row>
    <row r="50" spans="1:11" x14ac:dyDescent="0.2">
      <c r="A50" s="7" t="s">
        <v>538</v>
      </c>
      <c r="B50" s="65">
        <v>0</v>
      </c>
      <c r="C50" s="34">
        <f>IF(B56=0, "-", B50/B56)</f>
        <v>0</v>
      </c>
      <c r="D50" s="65">
        <v>1</v>
      </c>
      <c r="E50" s="9">
        <f>IF(D56=0, "-", D50/D56)</f>
        <v>1.5060240963855422E-3</v>
      </c>
      <c r="F50" s="81">
        <v>15</v>
      </c>
      <c r="G50" s="34">
        <f>IF(F56=0, "-", F50/F56)</f>
        <v>1.7456068893285232E-3</v>
      </c>
      <c r="H50" s="65">
        <v>14</v>
      </c>
      <c r="I50" s="9">
        <f>IF(H56=0, "-", H50/H56)</f>
        <v>1.3670539986329461E-3</v>
      </c>
      <c r="J50" s="8">
        <f t="shared" si="2"/>
        <v>-1</v>
      </c>
      <c r="K50" s="9">
        <f t="shared" si="3"/>
        <v>7.1428571428571425E-2</v>
      </c>
    </row>
    <row r="51" spans="1:11" x14ac:dyDescent="0.2">
      <c r="A51" s="7" t="s">
        <v>539</v>
      </c>
      <c r="B51" s="65">
        <v>39</v>
      </c>
      <c r="C51" s="34">
        <f>IF(B56=0, "-", B51/B56)</f>
        <v>4.8029556650246302E-2</v>
      </c>
      <c r="D51" s="65">
        <v>28</v>
      </c>
      <c r="E51" s="9">
        <f>IF(D56=0, "-", D51/D56)</f>
        <v>4.2168674698795178E-2</v>
      </c>
      <c r="F51" s="81">
        <v>678</v>
      </c>
      <c r="G51" s="34">
        <f>IF(F56=0, "-", F51/F56)</f>
        <v>7.8901431397649255E-2</v>
      </c>
      <c r="H51" s="65">
        <v>736</v>
      </c>
      <c r="I51" s="9">
        <f>IF(H56=0, "-", H51/H56)</f>
        <v>7.1867981642417728E-2</v>
      </c>
      <c r="J51" s="8">
        <f t="shared" si="2"/>
        <v>0.39285714285714285</v>
      </c>
      <c r="K51" s="9">
        <f t="shared" si="3"/>
        <v>-7.880434782608696E-2</v>
      </c>
    </row>
    <row r="52" spans="1:11" x14ac:dyDescent="0.2">
      <c r="A52" s="7" t="s">
        <v>540</v>
      </c>
      <c r="B52" s="65">
        <v>20</v>
      </c>
      <c r="C52" s="34">
        <f>IF(B56=0, "-", B52/B56)</f>
        <v>2.4630541871921183E-2</v>
      </c>
      <c r="D52" s="65">
        <v>63</v>
      </c>
      <c r="E52" s="9">
        <f>IF(D56=0, "-", D52/D56)</f>
        <v>9.4879518072289157E-2</v>
      </c>
      <c r="F52" s="81">
        <v>510</v>
      </c>
      <c r="G52" s="34">
        <f>IF(F56=0, "-", F52/F56)</f>
        <v>5.935063423716979E-2</v>
      </c>
      <c r="H52" s="65">
        <v>753</v>
      </c>
      <c r="I52" s="9">
        <f>IF(H56=0, "-", H52/H56)</f>
        <v>7.3527975783614877E-2</v>
      </c>
      <c r="J52" s="8">
        <f t="shared" si="2"/>
        <v>-0.68253968253968256</v>
      </c>
      <c r="K52" s="9">
        <f t="shared" si="3"/>
        <v>-0.32270916334661354</v>
      </c>
    </row>
    <row r="53" spans="1:11" x14ac:dyDescent="0.2">
      <c r="A53" s="7" t="s">
        <v>541</v>
      </c>
      <c r="B53" s="65">
        <v>356</v>
      </c>
      <c r="C53" s="34">
        <f>IF(B56=0, "-", B53/B56)</f>
        <v>0.43842364532019706</v>
      </c>
      <c r="D53" s="65">
        <v>240</v>
      </c>
      <c r="E53" s="9">
        <f>IF(D56=0, "-", D53/D56)</f>
        <v>0.36144578313253012</v>
      </c>
      <c r="F53" s="81">
        <v>3656</v>
      </c>
      <c r="G53" s="34">
        <f>IF(F56=0, "-", F53/F56)</f>
        <v>0.42546258582567203</v>
      </c>
      <c r="H53" s="65">
        <v>4075</v>
      </c>
      <c r="I53" s="9">
        <f>IF(H56=0, "-", H53/H56)</f>
        <v>0.39791036031637533</v>
      </c>
      <c r="J53" s="8">
        <f t="shared" si="2"/>
        <v>0.48333333333333334</v>
      </c>
      <c r="K53" s="9">
        <f t="shared" si="3"/>
        <v>-0.10282208588957055</v>
      </c>
    </row>
    <row r="54" spans="1:11" x14ac:dyDescent="0.2">
      <c r="A54" s="7" t="s">
        <v>542</v>
      </c>
      <c r="B54" s="65">
        <v>0</v>
      </c>
      <c r="C54" s="34">
        <f>IF(B56=0, "-", B54/B56)</f>
        <v>0</v>
      </c>
      <c r="D54" s="65">
        <v>0</v>
      </c>
      <c r="E54" s="9">
        <f>IF(D56=0, "-", D54/D56)</f>
        <v>0</v>
      </c>
      <c r="F54" s="81">
        <v>25</v>
      </c>
      <c r="G54" s="34">
        <f>IF(F56=0, "-", F54/F56)</f>
        <v>2.9093448155475387E-3</v>
      </c>
      <c r="H54" s="65">
        <v>15</v>
      </c>
      <c r="I54" s="9">
        <f>IF(H56=0, "-", H54/H56)</f>
        <v>1.4647007128210136E-3</v>
      </c>
      <c r="J54" s="8" t="str">
        <f t="shared" si="2"/>
        <v>-</v>
      </c>
      <c r="K54" s="9">
        <f t="shared" si="3"/>
        <v>0.66666666666666663</v>
      </c>
    </row>
    <row r="55" spans="1:11" x14ac:dyDescent="0.2">
      <c r="A55" s="2"/>
      <c r="B55" s="68"/>
      <c r="C55" s="33"/>
      <c r="D55" s="68"/>
      <c r="E55" s="6"/>
      <c r="F55" s="82"/>
      <c r="G55" s="33"/>
      <c r="H55" s="68"/>
      <c r="I55" s="6"/>
      <c r="J55" s="5"/>
      <c r="K55" s="6"/>
    </row>
    <row r="56" spans="1:11" s="43" customFormat="1" x14ac:dyDescent="0.2">
      <c r="A56" s="162" t="s">
        <v>649</v>
      </c>
      <c r="B56" s="71">
        <f>SUM(B44:B55)</f>
        <v>812</v>
      </c>
      <c r="C56" s="40">
        <f>B56/29335</f>
        <v>2.7680245440599965E-2</v>
      </c>
      <c r="D56" s="71">
        <f>SUM(D44:D55)</f>
        <v>664</v>
      </c>
      <c r="E56" s="41">
        <f>D56/26863</f>
        <v>2.4718013624688232E-2</v>
      </c>
      <c r="F56" s="77">
        <f>SUM(F44:F55)</f>
        <v>8593</v>
      </c>
      <c r="G56" s="42">
        <f>F56/302117</f>
        <v>2.8442623222129176E-2</v>
      </c>
      <c r="H56" s="71">
        <f>SUM(H44:H55)</f>
        <v>10241</v>
      </c>
      <c r="I56" s="41">
        <f>H56/339818</f>
        <v>3.0136720244366103E-2</v>
      </c>
      <c r="J56" s="37">
        <f>IF(D56=0, "-", IF((B56-D56)/D56&lt;10, (B56-D56)/D56, "&gt;999%"))</f>
        <v>0.22289156626506024</v>
      </c>
      <c r="K56" s="38">
        <f>IF(H56=0, "-", IF((F56-H56)/H56&lt;10, (F56-H56)/H56, "&gt;999%"))</f>
        <v>-0.16092178498193535</v>
      </c>
    </row>
    <row r="57" spans="1:11" x14ac:dyDescent="0.2">
      <c r="B57" s="83"/>
      <c r="D57" s="83"/>
      <c r="F57" s="83"/>
      <c r="H57" s="83"/>
    </row>
    <row r="58" spans="1:11" x14ac:dyDescent="0.2">
      <c r="A58" s="163" t="s">
        <v>135</v>
      </c>
      <c r="B58" s="61" t="s">
        <v>12</v>
      </c>
      <c r="C58" s="62" t="s">
        <v>13</v>
      </c>
      <c r="D58" s="61" t="s">
        <v>12</v>
      </c>
      <c r="E58" s="63" t="s">
        <v>13</v>
      </c>
      <c r="F58" s="62" t="s">
        <v>12</v>
      </c>
      <c r="G58" s="62" t="s">
        <v>13</v>
      </c>
      <c r="H58" s="61" t="s">
        <v>12</v>
      </c>
      <c r="I58" s="63" t="s">
        <v>13</v>
      </c>
      <c r="J58" s="61"/>
      <c r="K58" s="63"/>
    </row>
    <row r="59" spans="1:11" x14ac:dyDescent="0.2">
      <c r="A59" s="7" t="s">
        <v>543</v>
      </c>
      <c r="B59" s="65">
        <v>9</v>
      </c>
      <c r="C59" s="34">
        <f>IF(B82=0, "-", B59/B82)</f>
        <v>1.955246578318488E-3</v>
      </c>
      <c r="D59" s="65">
        <v>0</v>
      </c>
      <c r="E59" s="9">
        <f>IF(D82=0, "-", D59/D82)</f>
        <v>0</v>
      </c>
      <c r="F59" s="81">
        <v>9</v>
      </c>
      <c r="G59" s="34">
        <f>IF(F82=0, "-", F59/F82)</f>
        <v>2.0431791868146836E-4</v>
      </c>
      <c r="H59" s="65">
        <v>0</v>
      </c>
      <c r="I59" s="9">
        <f>IF(H82=0, "-", H59/H82)</f>
        <v>0</v>
      </c>
      <c r="J59" s="8" t="str">
        <f t="shared" ref="J59:J80" si="4">IF(D59=0, "-", IF((B59-D59)/D59&lt;10, (B59-D59)/D59, "&gt;999%"))</f>
        <v>-</v>
      </c>
      <c r="K59" s="9" t="str">
        <f t="shared" ref="K59:K80" si="5">IF(H59=0, "-", IF((F59-H59)/H59&lt;10, (F59-H59)/H59, "&gt;999%"))</f>
        <v>-</v>
      </c>
    </row>
    <row r="60" spans="1:11" x14ac:dyDescent="0.2">
      <c r="A60" s="7" t="s">
        <v>544</v>
      </c>
      <c r="B60" s="65">
        <v>1112</v>
      </c>
      <c r="C60" s="34">
        <f>IF(B82=0, "-", B60/B82)</f>
        <v>0.24158157723223983</v>
      </c>
      <c r="D60" s="65">
        <v>767</v>
      </c>
      <c r="E60" s="9">
        <f>IF(D82=0, "-", D60/D82)</f>
        <v>0.17185749495854807</v>
      </c>
      <c r="F60" s="81">
        <v>11080</v>
      </c>
      <c r="G60" s="34">
        <f>IF(F82=0, "-", F60/F82)</f>
        <v>0.25153805988785216</v>
      </c>
      <c r="H60" s="65">
        <v>10625</v>
      </c>
      <c r="I60" s="9">
        <f>IF(H82=0, "-", H60/H82)</f>
        <v>0.22036253525800564</v>
      </c>
      <c r="J60" s="8">
        <f t="shared" si="4"/>
        <v>0.44980443285528032</v>
      </c>
      <c r="K60" s="9">
        <f t="shared" si="5"/>
        <v>4.2823529411764705E-2</v>
      </c>
    </row>
    <row r="61" spans="1:11" x14ac:dyDescent="0.2">
      <c r="A61" s="7" t="s">
        <v>545</v>
      </c>
      <c r="B61" s="65">
        <v>32</v>
      </c>
      <c r="C61" s="34">
        <f>IF(B82=0, "-", B61/B82)</f>
        <v>6.9519878340212901E-3</v>
      </c>
      <c r="D61" s="65">
        <v>0</v>
      </c>
      <c r="E61" s="9">
        <f>IF(D82=0, "-", D61/D82)</f>
        <v>0</v>
      </c>
      <c r="F61" s="81">
        <v>32</v>
      </c>
      <c r="G61" s="34">
        <f>IF(F82=0, "-", F61/F82)</f>
        <v>7.2646371086744304E-4</v>
      </c>
      <c r="H61" s="65">
        <v>0</v>
      </c>
      <c r="I61" s="9">
        <f>IF(H82=0, "-", H61/H82)</f>
        <v>0</v>
      </c>
      <c r="J61" s="8" t="str">
        <f t="shared" si="4"/>
        <v>-</v>
      </c>
      <c r="K61" s="9" t="str">
        <f t="shared" si="5"/>
        <v>-</v>
      </c>
    </row>
    <row r="62" spans="1:11" x14ac:dyDescent="0.2">
      <c r="A62" s="7" t="s">
        <v>546</v>
      </c>
      <c r="B62" s="65">
        <v>20</v>
      </c>
      <c r="C62" s="34">
        <f>IF(B82=0, "-", B62/B82)</f>
        <v>4.3449923962633067E-3</v>
      </c>
      <c r="D62" s="65">
        <v>12</v>
      </c>
      <c r="E62" s="9">
        <f>IF(D82=0, "-", D62/D82)</f>
        <v>2.6887743670177011E-3</v>
      </c>
      <c r="F62" s="81">
        <v>200</v>
      </c>
      <c r="G62" s="34">
        <f>IF(F82=0, "-", F62/F82)</f>
        <v>4.5403981929215192E-3</v>
      </c>
      <c r="H62" s="65">
        <v>170</v>
      </c>
      <c r="I62" s="9">
        <f>IF(H82=0, "-", H62/H82)</f>
        <v>3.5258005641280901E-3</v>
      </c>
      <c r="J62" s="8">
        <f t="shared" si="4"/>
        <v>0.66666666666666663</v>
      </c>
      <c r="K62" s="9">
        <f t="shared" si="5"/>
        <v>0.17647058823529413</v>
      </c>
    </row>
    <row r="63" spans="1:11" x14ac:dyDescent="0.2">
      <c r="A63" s="7" t="s">
        <v>547</v>
      </c>
      <c r="B63" s="65">
        <v>0</v>
      </c>
      <c r="C63" s="34">
        <f>IF(B82=0, "-", B63/B82)</f>
        <v>0</v>
      </c>
      <c r="D63" s="65">
        <v>387</v>
      </c>
      <c r="E63" s="9">
        <f>IF(D82=0, "-", D63/D82)</f>
        <v>8.6712973336320859E-2</v>
      </c>
      <c r="F63" s="81">
        <v>1587</v>
      </c>
      <c r="G63" s="34">
        <f>IF(F82=0, "-", F63/F82)</f>
        <v>3.6028059660832258E-2</v>
      </c>
      <c r="H63" s="65">
        <v>4237</v>
      </c>
      <c r="I63" s="9">
        <f>IF(H82=0, "-", H63/H82)</f>
        <v>8.7875394060063047E-2</v>
      </c>
      <c r="J63" s="8">
        <f t="shared" si="4"/>
        <v>-1</v>
      </c>
      <c r="K63" s="9">
        <f t="shared" si="5"/>
        <v>-0.62544253009204631</v>
      </c>
    </row>
    <row r="64" spans="1:11" x14ac:dyDescent="0.2">
      <c r="A64" s="7" t="s">
        <v>548</v>
      </c>
      <c r="B64" s="65">
        <v>488</v>
      </c>
      <c r="C64" s="34">
        <f>IF(B82=0, "-", B64/B82)</f>
        <v>0.10601781446882468</v>
      </c>
      <c r="D64" s="65">
        <v>396</v>
      </c>
      <c r="E64" s="9">
        <f>IF(D82=0, "-", D64/D82)</f>
        <v>8.8729554111584133E-2</v>
      </c>
      <c r="F64" s="81">
        <v>3071</v>
      </c>
      <c r="G64" s="34">
        <f>IF(F82=0, "-", F64/F82)</f>
        <v>6.9717814252309926E-2</v>
      </c>
      <c r="H64" s="65">
        <v>3315</v>
      </c>
      <c r="I64" s="9">
        <f>IF(H82=0, "-", H64/H82)</f>
        <v>6.875311100049776E-2</v>
      </c>
      <c r="J64" s="8">
        <f t="shared" si="4"/>
        <v>0.23232323232323232</v>
      </c>
      <c r="K64" s="9">
        <f t="shared" si="5"/>
        <v>-7.3604826546003019E-2</v>
      </c>
    </row>
    <row r="65" spans="1:11" x14ac:dyDescent="0.2">
      <c r="A65" s="7" t="s">
        <v>549</v>
      </c>
      <c r="B65" s="65">
        <v>35</v>
      </c>
      <c r="C65" s="34">
        <f>IF(B82=0, "-", B65/B82)</f>
        <v>7.603736693460786E-3</v>
      </c>
      <c r="D65" s="65">
        <v>0</v>
      </c>
      <c r="E65" s="9">
        <f>IF(D82=0, "-", D65/D82)</f>
        <v>0</v>
      </c>
      <c r="F65" s="81">
        <v>199</v>
      </c>
      <c r="G65" s="34">
        <f>IF(F82=0, "-", F65/F82)</f>
        <v>4.517696201956912E-3</v>
      </c>
      <c r="H65" s="65">
        <v>0</v>
      </c>
      <c r="I65" s="9">
        <f>IF(H82=0, "-", H65/H82)</f>
        <v>0</v>
      </c>
      <c r="J65" s="8" t="str">
        <f t="shared" si="4"/>
        <v>-</v>
      </c>
      <c r="K65" s="9" t="str">
        <f t="shared" si="5"/>
        <v>-</v>
      </c>
    </row>
    <row r="66" spans="1:11" x14ac:dyDescent="0.2">
      <c r="A66" s="7" t="s">
        <v>550</v>
      </c>
      <c r="B66" s="65">
        <v>289</v>
      </c>
      <c r="C66" s="34">
        <f>IF(B82=0, "-", B66/B82)</f>
        <v>6.2785140126004779E-2</v>
      </c>
      <c r="D66" s="65">
        <v>84</v>
      </c>
      <c r="E66" s="9">
        <f>IF(D82=0, "-", D66/D82)</f>
        <v>1.8821420569123906E-2</v>
      </c>
      <c r="F66" s="81">
        <v>2164</v>
      </c>
      <c r="G66" s="34">
        <f>IF(F82=0, "-", F66/F82)</f>
        <v>4.912710844741084E-2</v>
      </c>
      <c r="H66" s="65">
        <v>1353</v>
      </c>
      <c r="I66" s="9">
        <f>IF(H82=0, "-", H66/H82)</f>
        <v>2.8061224489795918E-2</v>
      </c>
      <c r="J66" s="8">
        <f t="shared" si="4"/>
        <v>2.4404761904761907</v>
      </c>
      <c r="K66" s="9">
        <f t="shared" si="5"/>
        <v>0.59940872135994083</v>
      </c>
    </row>
    <row r="67" spans="1:11" x14ac:dyDescent="0.2">
      <c r="A67" s="7" t="s">
        <v>551</v>
      </c>
      <c r="B67" s="65">
        <v>237</v>
      </c>
      <c r="C67" s="34">
        <f>IF(B82=0, "-", B67/B82)</f>
        <v>5.1488159895720184E-2</v>
      </c>
      <c r="D67" s="65">
        <v>115</v>
      </c>
      <c r="E67" s="9">
        <f>IF(D82=0, "-", D67/D82)</f>
        <v>2.5767421017252969E-2</v>
      </c>
      <c r="F67" s="81">
        <v>2100</v>
      </c>
      <c r="G67" s="34">
        <f>IF(F82=0, "-", F67/F82)</f>
        <v>4.767418102567595E-2</v>
      </c>
      <c r="H67" s="65">
        <v>2305</v>
      </c>
      <c r="I67" s="9">
        <f>IF(H82=0, "-", H67/H82)</f>
        <v>4.7805707648913225E-2</v>
      </c>
      <c r="J67" s="8">
        <f t="shared" si="4"/>
        <v>1.0608695652173914</v>
      </c>
      <c r="K67" s="9">
        <f t="shared" si="5"/>
        <v>-8.8937093275488072E-2</v>
      </c>
    </row>
    <row r="68" spans="1:11" x14ac:dyDescent="0.2">
      <c r="A68" s="7" t="s">
        <v>552</v>
      </c>
      <c r="B68" s="65">
        <v>0</v>
      </c>
      <c r="C68" s="34">
        <f>IF(B82=0, "-", B68/B82)</f>
        <v>0</v>
      </c>
      <c r="D68" s="65">
        <v>0</v>
      </c>
      <c r="E68" s="9">
        <f>IF(D82=0, "-", D68/D82)</f>
        <v>0</v>
      </c>
      <c r="F68" s="81">
        <v>2</v>
      </c>
      <c r="G68" s="34">
        <f>IF(F82=0, "-", F68/F82)</f>
        <v>4.540398192921519E-5</v>
      </c>
      <c r="H68" s="65">
        <v>3</v>
      </c>
      <c r="I68" s="9">
        <f>IF(H82=0, "-", H68/H82)</f>
        <v>6.2220009955201591E-5</v>
      </c>
      <c r="J68" s="8" t="str">
        <f t="shared" si="4"/>
        <v>-</v>
      </c>
      <c r="K68" s="9">
        <f t="shared" si="5"/>
        <v>-0.33333333333333331</v>
      </c>
    </row>
    <row r="69" spans="1:11" x14ac:dyDescent="0.2">
      <c r="A69" s="7" t="s">
        <v>553</v>
      </c>
      <c r="B69" s="65">
        <v>44</v>
      </c>
      <c r="C69" s="34">
        <f>IF(B82=0, "-", B69/B82)</f>
        <v>9.5589832717792745E-3</v>
      </c>
      <c r="D69" s="65">
        <v>63</v>
      </c>
      <c r="E69" s="9">
        <f>IF(D82=0, "-", D69/D82)</f>
        <v>1.4116065426842931E-2</v>
      </c>
      <c r="F69" s="81">
        <v>637</v>
      </c>
      <c r="G69" s="34">
        <f>IF(F82=0, "-", F69/F82)</f>
        <v>1.4461168244455039E-2</v>
      </c>
      <c r="H69" s="65">
        <v>580</v>
      </c>
      <c r="I69" s="9">
        <f>IF(H82=0, "-", H69/H82)</f>
        <v>1.2029201924672307E-2</v>
      </c>
      <c r="J69" s="8">
        <f t="shared" si="4"/>
        <v>-0.30158730158730157</v>
      </c>
      <c r="K69" s="9">
        <f t="shared" si="5"/>
        <v>9.8275862068965519E-2</v>
      </c>
    </row>
    <row r="70" spans="1:11" x14ac:dyDescent="0.2">
      <c r="A70" s="7" t="s">
        <v>554</v>
      </c>
      <c r="B70" s="65">
        <v>383</v>
      </c>
      <c r="C70" s="34">
        <f>IF(B82=0, "-", B70/B82)</f>
        <v>8.3206604388442323E-2</v>
      </c>
      <c r="D70" s="65">
        <v>835</v>
      </c>
      <c r="E70" s="9">
        <f>IF(D82=0, "-", D70/D82)</f>
        <v>0.18709388303831503</v>
      </c>
      <c r="F70" s="81">
        <v>4747</v>
      </c>
      <c r="G70" s="34">
        <f>IF(F82=0, "-", F70/F82)</f>
        <v>0.10776635110899226</v>
      </c>
      <c r="H70" s="65">
        <v>6424</v>
      </c>
      <c r="I70" s="9">
        <f>IF(H82=0, "-", H70/H82)</f>
        <v>0.13323378131740501</v>
      </c>
      <c r="J70" s="8">
        <f t="shared" si="4"/>
        <v>-0.54131736526946106</v>
      </c>
      <c r="K70" s="9">
        <f t="shared" si="5"/>
        <v>-0.26105230386052303</v>
      </c>
    </row>
    <row r="71" spans="1:11" x14ac:dyDescent="0.2">
      <c r="A71" s="7" t="s">
        <v>555</v>
      </c>
      <c r="B71" s="65">
        <v>297</v>
      </c>
      <c r="C71" s="34">
        <f>IF(B82=0, "-", B71/B82)</f>
        <v>6.4523137084510102E-2</v>
      </c>
      <c r="D71" s="65">
        <v>243</v>
      </c>
      <c r="E71" s="9">
        <f>IF(D82=0, "-", D71/D82)</f>
        <v>5.4447680932108444E-2</v>
      </c>
      <c r="F71" s="81">
        <v>2756</v>
      </c>
      <c r="G71" s="34">
        <f>IF(F82=0, "-", F71/F82)</f>
        <v>6.2566687098458529E-2</v>
      </c>
      <c r="H71" s="65">
        <v>2799</v>
      </c>
      <c r="I71" s="9">
        <f>IF(H82=0, "-", H71/H82)</f>
        <v>5.8051269288203089E-2</v>
      </c>
      <c r="J71" s="8">
        <f t="shared" si="4"/>
        <v>0.22222222222222221</v>
      </c>
      <c r="K71" s="9">
        <f t="shared" si="5"/>
        <v>-1.5362629510539478E-2</v>
      </c>
    </row>
    <row r="72" spans="1:11" x14ac:dyDescent="0.2">
      <c r="A72" s="7" t="s">
        <v>556</v>
      </c>
      <c r="B72" s="65">
        <v>29</v>
      </c>
      <c r="C72" s="34">
        <f>IF(B82=0, "-", B72/B82)</f>
        <v>6.3002389745817943E-3</v>
      </c>
      <c r="D72" s="65">
        <v>16</v>
      </c>
      <c r="E72" s="9">
        <f>IF(D82=0, "-", D72/D82)</f>
        <v>3.5850324893569349E-3</v>
      </c>
      <c r="F72" s="81">
        <v>431</v>
      </c>
      <c r="G72" s="34">
        <f>IF(F82=0, "-", F72/F82)</f>
        <v>9.7845581057458744E-3</v>
      </c>
      <c r="H72" s="65">
        <v>284</v>
      </c>
      <c r="I72" s="9">
        <f>IF(H82=0, "-", H72/H82)</f>
        <v>5.8901609424257505E-3</v>
      </c>
      <c r="J72" s="8">
        <f t="shared" si="4"/>
        <v>0.8125</v>
      </c>
      <c r="K72" s="9">
        <f t="shared" si="5"/>
        <v>0.51760563380281688</v>
      </c>
    </row>
    <row r="73" spans="1:11" x14ac:dyDescent="0.2">
      <c r="A73" s="7" t="s">
        <v>557</v>
      </c>
      <c r="B73" s="65">
        <v>9</v>
      </c>
      <c r="C73" s="34">
        <f>IF(B82=0, "-", B73/B82)</f>
        <v>1.955246578318488E-3</v>
      </c>
      <c r="D73" s="65">
        <v>60</v>
      </c>
      <c r="E73" s="9">
        <f>IF(D82=0, "-", D73/D82)</f>
        <v>1.3443871835088505E-2</v>
      </c>
      <c r="F73" s="81">
        <v>378</v>
      </c>
      <c r="G73" s="34">
        <f>IF(F82=0, "-", F73/F82)</f>
        <v>8.5813525846216709E-3</v>
      </c>
      <c r="H73" s="65">
        <v>539</v>
      </c>
      <c r="I73" s="9">
        <f>IF(H82=0, "-", H73/H82)</f>
        <v>1.1178861788617886E-2</v>
      </c>
      <c r="J73" s="8">
        <f t="shared" si="4"/>
        <v>-0.85</v>
      </c>
      <c r="K73" s="9">
        <f t="shared" si="5"/>
        <v>-0.29870129870129869</v>
      </c>
    </row>
    <row r="74" spans="1:11" x14ac:dyDescent="0.2">
      <c r="A74" s="7" t="s">
        <v>558</v>
      </c>
      <c r="B74" s="65">
        <v>2</v>
      </c>
      <c r="C74" s="34">
        <f>IF(B82=0, "-", B74/B82)</f>
        <v>4.3449923962633063E-4</v>
      </c>
      <c r="D74" s="65">
        <v>0</v>
      </c>
      <c r="E74" s="9">
        <f>IF(D82=0, "-", D74/D82)</f>
        <v>0</v>
      </c>
      <c r="F74" s="81">
        <v>2</v>
      </c>
      <c r="G74" s="34">
        <f>IF(F82=0, "-", F74/F82)</f>
        <v>4.540398192921519E-5</v>
      </c>
      <c r="H74" s="65">
        <v>0</v>
      </c>
      <c r="I74" s="9">
        <f>IF(H82=0, "-", H74/H82)</f>
        <v>0</v>
      </c>
      <c r="J74" s="8" t="str">
        <f t="shared" si="4"/>
        <v>-</v>
      </c>
      <c r="K74" s="9" t="str">
        <f t="shared" si="5"/>
        <v>-</v>
      </c>
    </row>
    <row r="75" spans="1:11" x14ac:dyDescent="0.2">
      <c r="A75" s="7" t="s">
        <v>559</v>
      </c>
      <c r="B75" s="65">
        <v>46</v>
      </c>
      <c r="C75" s="34">
        <f>IF(B82=0, "-", B75/B82)</f>
        <v>9.9934825114056051E-3</v>
      </c>
      <c r="D75" s="65">
        <v>0</v>
      </c>
      <c r="E75" s="9">
        <f>IF(D82=0, "-", D75/D82)</f>
        <v>0</v>
      </c>
      <c r="F75" s="81">
        <v>168</v>
      </c>
      <c r="G75" s="34">
        <f>IF(F82=0, "-", F75/F82)</f>
        <v>3.8139344820540761E-3</v>
      </c>
      <c r="H75" s="65">
        <v>0</v>
      </c>
      <c r="I75" s="9">
        <f>IF(H82=0, "-", H75/H82)</f>
        <v>0</v>
      </c>
      <c r="J75" s="8" t="str">
        <f t="shared" si="4"/>
        <v>-</v>
      </c>
      <c r="K75" s="9" t="str">
        <f t="shared" si="5"/>
        <v>-</v>
      </c>
    </row>
    <row r="76" spans="1:11" x14ac:dyDescent="0.2">
      <c r="A76" s="7" t="s">
        <v>560</v>
      </c>
      <c r="B76" s="65">
        <v>0</v>
      </c>
      <c r="C76" s="34">
        <f>IF(B82=0, "-", B76/B82)</f>
        <v>0</v>
      </c>
      <c r="D76" s="65">
        <v>7</v>
      </c>
      <c r="E76" s="9">
        <f>IF(D82=0, "-", D76/D82)</f>
        <v>1.568451714093659E-3</v>
      </c>
      <c r="F76" s="81">
        <v>9</v>
      </c>
      <c r="G76" s="34">
        <f>IF(F82=0, "-", F76/F82)</f>
        <v>2.0431791868146836E-4</v>
      </c>
      <c r="H76" s="65">
        <v>95</v>
      </c>
      <c r="I76" s="9">
        <f>IF(H82=0, "-", H76/H82)</f>
        <v>1.9703003152480502E-3</v>
      </c>
      <c r="J76" s="8">
        <f t="shared" si="4"/>
        <v>-1</v>
      </c>
      <c r="K76" s="9">
        <f t="shared" si="5"/>
        <v>-0.90526315789473688</v>
      </c>
    </row>
    <row r="77" spans="1:11" x14ac:dyDescent="0.2">
      <c r="A77" s="7" t="s">
        <v>561</v>
      </c>
      <c r="B77" s="65">
        <v>49</v>
      </c>
      <c r="C77" s="34">
        <f>IF(B82=0, "-", B77/B82)</f>
        <v>1.0645231370845101E-2</v>
      </c>
      <c r="D77" s="65">
        <v>25</v>
      </c>
      <c r="E77" s="9">
        <f>IF(D82=0, "-", D77/D82)</f>
        <v>5.6016132646202104E-3</v>
      </c>
      <c r="F77" s="81">
        <v>282</v>
      </c>
      <c r="G77" s="34">
        <f>IF(F82=0, "-", F77/F82)</f>
        <v>6.4019614520193424E-3</v>
      </c>
      <c r="H77" s="65">
        <v>156</v>
      </c>
      <c r="I77" s="9">
        <f>IF(H82=0, "-", H77/H82)</f>
        <v>3.2354405176704829E-3</v>
      </c>
      <c r="J77" s="8">
        <f t="shared" si="4"/>
        <v>0.96</v>
      </c>
      <c r="K77" s="9">
        <f t="shared" si="5"/>
        <v>0.80769230769230771</v>
      </c>
    </row>
    <row r="78" spans="1:11" x14ac:dyDescent="0.2">
      <c r="A78" s="7" t="s">
        <v>562</v>
      </c>
      <c r="B78" s="65">
        <v>1180</v>
      </c>
      <c r="C78" s="34">
        <f>IF(B82=0, "-", B78/B82)</f>
        <v>0.25635455137953511</v>
      </c>
      <c r="D78" s="65">
        <v>1014</v>
      </c>
      <c r="E78" s="9">
        <f>IF(D82=0, "-", D78/D82)</f>
        <v>0.22720143401299575</v>
      </c>
      <c r="F78" s="81">
        <v>9706</v>
      </c>
      <c r="G78" s="34">
        <f>IF(F82=0, "-", F78/F82)</f>
        <v>0.22034552430248133</v>
      </c>
      <c r="H78" s="65">
        <v>10309</v>
      </c>
      <c r="I78" s="9">
        <f>IF(H82=0, "-", H78/H82)</f>
        <v>0.21380869420939108</v>
      </c>
      <c r="J78" s="8">
        <f t="shared" si="4"/>
        <v>0.16370808678500987</v>
      </c>
      <c r="K78" s="9">
        <f t="shared" si="5"/>
        <v>-5.8492579299641093E-2</v>
      </c>
    </row>
    <row r="79" spans="1:11" x14ac:dyDescent="0.2">
      <c r="A79" s="7" t="s">
        <v>563</v>
      </c>
      <c r="B79" s="65">
        <v>305</v>
      </c>
      <c r="C79" s="34">
        <f>IF(B82=0, "-", B79/B82)</f>
        <v>6.6261134043015424E-2</v>
      </c>
      <c r="D79" s="65">
        <v>150</v>
      </c>
      <c r="E79" s="9">
        <f>IF(D82=0, "-", D79/D82)</f>
        <v>3.3609679587721264E-2</v>
      </c>
      <c r="F79" s="81">
        <v>2411</v>
      </c>
      <c r="G79" s="34">
        <f>IF(F82=0, "-", F79/F82)</f>
        <v>5.4734500215668912E-2</v>
      </c>
      <c r="H79" s="65">
        <v>2056</v>
      </c>
      <c r="I79" s="9">
        <f>IF(H82=0, "-", H79/H82)</f>
        <v>4.264144682263149E-2</v>
      </c>
      <c r="J79" s="8">
        <f t="shared" si="4"/>
        <v>1.0333333333333334</v>
      </c>
      <c r="K79" s="9">
        <f t="shared" si="5"/>
        <v>0.17266536964980544</v>
      </c>
    </row>
    <row r="80" spans="1:11" x14ac:dyDescent="0.2">
      <c r="A80" s="7" t="s">
        <v>564</v>
      </c>
      <c r="B80" s="65">
        <v>37</v>
      </c>
      <c r="C80" s="34">
        <f>IF(B82=0, "-", B80/B82)</f>
        <v>8.0382359330871175E-3</v>
      </c>
      <c r="D80" s="65">
        <v>289</v>
      </c>
      <c r="E80" s="9">
        <f>IF(D82=0, "-", D80/D82)</f>
        <v>6.4754649339009637E-2</v>
      </c>
      <c r="F80" s="81">
        <v>2078</v>
      </c>
      <c r="G80" s="34">
        <f>IF(F82=0, "-", F80/F82)</f>
        <v>4.7174737224454581E-2</v>
      </c>
      <c r="H80" s="65">
        <v>2966</v>
      </c>
      <c r="I80" s="9">
        <f>IF(H82=0, "-", H80/H82)</f>
        <v>6.1514849842375978E-2</v>
      </c>
      <c r="J80" s="8">
        <f t="shared" si="4"/>
        <v>-0.87197231833910038</v>
      </c>
      <c r="K80" s="9">
        <f t="shared" si="5"/>
        <v>-0.29939312204989887</v>
      </c>
    </row>
    <row r="81" spans="1:11" x14ac:dyDescent="0.2">
      <c r="A81" s="2"/>
      <c r="B81" s="68"/>
      <c r="C81" s="33"/>
      <c r="D81" s="68"/>
      <c r="E81" s="6"/>
      <c r="F81" s="82"/>
      <c r="G81" s="33"/>
      <c r="H81" s="68"/>
      <c r="I81" s="6"/>
      <c r="J81" s="5"/>
      <c r="K81" s="6"/>
    </row>
    <row r="82" spans="1:11" s="43" customFormat="1" x14ac:dyDescent="0.2">
      <c r="A82" s="162" t="s">
        <v>648</v>
      </c>
      <c r="B82" s="71">
        <f>SUM(B59:B81)</f>
        <v>4603</v>
      </c>
      <c r="C82" s="40">
        <f>B82/29335</f>
        <v>0.15691153911709563</v>
      </c>
      <c r="D82" s="71">
        <f>SUM(D59:D81)</f>
        <v>4463</v>
      </c>
      <c r="E82" s="41">
        <f>D82/26863</f>
        <v>0.16613929940810782</v>
      </c>
      <c r="F82" s="77">
        <f>SUM(F59:F81)</f>
        <v>44049</v>
      </c>
      <c r="G82" s="42">
        <f>F82/302117</f>
        <v>0.14580113002578471</v>
      </c>
      <c r="H82" s="71">
        <f>SUM(H59:H81)</f>
        <v>48216</v>
      </c>
      <c r="I82" s="41">
        <f>H82/339818</f>
        <v>0.14188771636581934</v>
      </c>
      <c r="J82" s="37">
        <f>IF(D82=0, "-", IF((B82-D82)/D82&lt;10, (B82-D82)/D82, "&gt;999%"))</f>
        <v>3.1369034281873182E-2</v>
      </c>
      <c r="K82" s="38">
        <f>IF(H82=0, "-", IF((F82-H82)/H82&lt;10, (F82-H82)/H82, "&gt;999%"))</f>
        <v>-8.6423593827775008E-2</v>
      </c>
    </row>
    <row r="83" spans="1:11" x14ac:dyDescent="0.2">
      <c r="B83" s="83"/>
      <c r="D83" s="83"/>
      <c r="F83" s="83"/>
      <c r="H83" s="83"/>
    </row>
    <row r="84" spans="1:11" x14ac:dyDescent="0.2">
      <c r="A84" s="27" t="s">
        <v>647</v>
      </c>
      <c r="B84" s="71">
        <v>6386</v>
      </c>
      <c r="C84" s="40">
        <f>B84/29335</f>
        <v>0.21769217658087608</v>
      </c>
      <c r="D84" s="71">
        <v>5757</v>
      </c>
      <c r="E84" s="41">
        <f>D84/26863</f>
        <v>0.21430964523694301</v>
      </c>
      <c r="F84" s="77">
        <v>61139</v>
      </c>
      <c r="G84" s="42">
        <f>F84/302117</f>
        <v>0.20236861878014148</v>
      </c>
      <c r="H84" s="71">
        <v>66862</v>
      </c>
      <c r="I84" s="41">
        <f>H84/339818</f>
        <v>0.19675826471817268</v>
      </c>
      <c r="J84" s="37">
        <f>IF(D84=0, "-", IF((B84-D84)/D84&lt;10, (B84-D84)/D84, "&gt;999%"))</f>
        <v>0.10925829425047769</v>
      </c>
      <c r="K84" s="38">
        <f>IF(H84=0, "-", IF((F84-H84)/H84&lt;10, (F84-H84)/H84, "&gt;999%"))</f>
        <v>-8.5594208967724572E-2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6" max="16383" man="1"/>
    <brk id="84"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30"/>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660</v>
      </c>
      <c r="C1" s="198"/>
      <c r="D1" s="198"/>
      <c r="E1" s="199"/>
      <c r="F1" s="199"/>
      <c r="G1" s="199"/>
      <c r="H1" s="199"/>
      <c r="I1" s="199"/>
      <c r="J1" s="199"/>
      <c r="K1" s="199"/>
    </row>
    <row r="2" spans="1:11" s="52" customFormat="1" ht="20.25" x14ac:dyDescent="0.3">
      <c r="A2" s="4" t="s">
        <v>112</v>
      </c>
      <c r="B2" s="202" t="s">
        <v>102</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38</v>
      </c>
      <c r="B7" s="65">
        <v>9</v>
      </c>
      <c r="C7" s="39">
        <f>IF(B30=0, "-", B7/B30)</f>
        <v>1.4093329157532101E-3</v>
      </c>
      <c r="D7" s="65">
        <v>0</v>
      </c>
      <c r="E7" s="21">
        <f>IF(D30=0, "-", D7/D30)</f>
        <v>0</v>
      </c>
      <c r="F7" s="81">
        <v>9</v>
      </c>
      <c r="G7" s="39">
        <f>IF(F30=0, "-", F7/F30)</f>
        <v>1.4720554801354291E-4</v>
      </c>
      <c r="H7" s="65">
        <v>0</v>
      </c>
      <c r="I7" s="21">
        <f>IF(H30=0, "-", H7/H30)</f>
        <v>0</v>
      </c>
      <c r="J7" s="20" t="str">
        <f t="shared" ref="J7:J28" si="0">IF(D7=0, "-", IF((B7-D7)/D7&lt;10, (B7-D7)/D7, "&gt;999%"))</f>
        <v>-</v>
      </c>
      <c r="K7" s="21" t="str">
        <f t="shared" ref="K7:K28" si="1">IF(H7=0, "-", IF((F7-H7)/H7&lt;10, (F7-H7)/H7, "&gt;999%"))</f>
        <v>-</v>
      </c>
    </row>
    <row r="8" spans="1:11" x14ac:dyDescent="0.2">
      <c r="A8" s="7" t="s">
        <v>40</v>
      </c>
      <c r="B8" s="65">
        <v>0</v>
      </c>
      <c r="C8" s="39">
        <f>IF(B30=0, "-", B8/B30)</f>
        <v>0</v>
      </c>
      <c r="D8" s="65">
        <v>0</v>
      </c>
      <c r="E8" s="21">
        <f>IF(D30=0, "-", D8/D30)</f>
        <v>0</v>
      </c>
      <c r="F8" s="81">
        <v>0</v>
      </c>
      <c r="G8" s="39">
        <f>IF(F30=0, "-", F8/F30)</f>
        <v>0</v>
      </c>
      <c r="H8" s="65">
        <v>52</v>
      </c>
      <c r="I8" s="21">
        <f>IF(H30=0, "-", H8/H30)</f>
        <v>7.7772127665938799E-4</v>
      </c>
      <c r="J8" s="20" t="str">
        <f t="shared" si="0"/>
        <v>-</v>
      </c>
      <c r="K8" s="21">
        <f t="shared" si="1"/>
        <v>-1</v>
      </c>
    </row>
    <row r="9" spans="1:11" x14ac:dyDescent="0.2">
      <c r="A9" s="7" t="s">
        <v>45</v>
      </c>
      <c r="B9" s="65">
        <v>0</v>
      </c>
      <c r="C9" s="39">
        <f>IF(B30=0, "-", B9/B30)</f>
        <v>0</v>
      </c>
      <c r="D9" s="65">
        <v>1</v>
      </c>
      <c r="E9" s="21">
        <f>IF(D30=0, "-", D9/D30)</f>
        <v>1.7370158068438424E-4</v>
      </c>
      <c r="F9" s="81">
        <v>11</v>
      </c>
      <c r="G9" s="39">
        <f>IF(F30=0, "-", F9/F30)</f>
        <v>1.7991789201655245E-4</v>
      </c>
      <c r="H9" s="65">
        <v>13</v>
      </c>
      <c r="I9" s="21">
        <f>IF(H30=0, "-", H9/H30)</f>
        <v>1.94430319164847E-4</v>
      </c>
      <c r="J9" s="20">
        <f t="shared" si="0"/>
        <v>-1</v>
      </c>
      <c r="K9" s="21">
        <f t="shared" si="1"/>
        <v>-0.15384615384615385</v>
      </c>
    </row>
    <row r="10" spans="1:11" x14ac:dyDescent="0.2">
      <c r="A10" s="7" t="s">
        <v>46</v>
      </c>
      <c r="B10" s="65">
        <v>1251</v>
      </c>
      <c r="C10" s="39">
        <f>IF(B30=0, "-", B10/B30)</f>
        <v>0.19589727528969622</v>
      </c>
      <c r="D10" s="65">
        <v>853</v>
      </c>
      <c r="E10" s="21">
        <f>IF(D30=0, "-", D10/D30)</f>
        <v>0.14816744832377976</v>
      </c>
      <c r="F10" s="81">
        <v>12499</v>
      </c>
      <c r="G10" s="39">
        <f>IF(F30=0, "-", F10/F30)</f>
        <v>0.2044357938468081</v>
      </c>
      <c r="H10" s="65">
        <v>12209</v>
      </c>
      <c r="I10" s="21">
        <f>IF(H30=0, "-", H10/H30)</f>
        <v>0.18259998205258593</v>
      </c>
      <c r="J10" s="20">
        <f t="shared" si="0"/>
        <v>0.46658851113716293</v>
      </c>
      <c r="K10" s="21">
        <f t="shared" si="1"/>
        <v>2.3752969121140142E-2</v>
      </c>
    </row>
    <row r="11" spans="1:11" x14ac:dyDescent="0.2">
      <c r="A11" s="7" t="s">
        <v>50</v>
      </c>
      <c r="B11" s="65">
        <v>94</v>
      </c>
      <c r="C11" s="39">
        <f>IF(B30=0, "-", B11/B30)</f>
        <v>1.4719699342311305E-2</v>
      </c>
      <c r="D11" s="65">
        <v>33</v>
      </c>
      <c r="E11" s="21">
        <f>IF(D30=0, "-", D11/D30)</f>
        <v>5.7321521625846791E-3</v>
      </c>
      <c r="F11" s="81">
        <v>652</v>
      </c>
      <c r="G11" s="39">
        <f>IF(F30=0, "-", F11/F30)</f>
        <v>1.0664224144981109E-2</v>
      </c>
      <c r="H11" s="65">
        <v>426</v>
      </c>
      <c r="I11" s="21">
        <f>IF(H30=0, "-", H11/H30)</f>
        <v>6.3713319972480628E-3</v>
      </c>
      <c r="J11" s="20">
        <f t="shared" si="0"/>
        <v>1.8484848484848484</v>
      </c>
      <c r="K11" s="21">
        <f t="shared" si="1"/>
        <v>0.53051643192488263</v>
      </c>
    </row>
    <row r="12" spans="1:11" x14ac:dyDescent="0.2">
      <c r="A12" s="7" t="s">
        <v>53</v>
      </c>
      <c r="B12" s="65">
        <v>0</v>
      </c>
      <c r="C12" s="39">
        <f>IF(B30=0, "-", B12/B30)</f>
        <v>0</v>
      </c>
      <c r="D12" s="65">
        <v>417</v>
      </c>
      <c r="E12" s="21">
        <f>IF(D30=0, "-", D12/D30)</f>
        <v>7.2433559145388224E-2</v>
      </c>
      <c r="F12" s="81">
        <v>1804</v>
      </c>
      <c r="G12" s="39">
        <f>IF(F30=0, "-", F12/F30)</f>
        <v>2.9506534290714603E-2</v>
      </c>
      <c r="H12" s="65">
        <v>4580</v>
      </c>
      <c r="I12" s="21">
        <f>IF(H30=0, "-", H12/H30)</f>
        <v>6.8499297059615327E-2</v>
      </c>
      <c r="J12" s="20">
        <f t="shared" si="0"/>
        <v>-1</v>
      </c>
      <c r="K12" s="21">
        <f t="shared" si="1"/>
        <v>-0.60611353711790394</v>
      </c>
    </row>
    <row r="13" spans="1:11" x14ac:dyDescent="0.2">
      <c r="A13" s="7" t="s">
        <v>55</v>
      </c>
      <c r="B13" s="65">
        <v>174</v>
      </c>
      <c r="C13" s="39">
        <f>IF(B30=0, "-", B13/B30)</f>
        <v>2.7247103037895397E-2</v>
      </c>
      <c r="D13" s="65">
        <v>96</v>
      </c>
      <c r="E13" s="21">
        <f>IF(D30=0, "-", D13/D30)</f>
        <v>1.6675351745700884E-2</v>
      </c>
      <c r="F13" s="81">
        <v>1553</v>
      </c>
      <c r="G13" s="39">
        <f>IF(F30=0, "-", F13/F30)</f>
        <v>2.5401135118336905E-2</v>
      </c>
      <c r="H13" s="65">
        <v>1631</v>
      </c>
      <c r="I13" s="21">
        <f>IF(H30=0, "-", H13/H30)</f>
        <v>2.4393526965989652E-2</v>
      </c>
      <c r="J13" s="20">
        <f t="shared" si="0"/>
        <v>0.8125</v>
      </c>
      <c r="K13" s="21">
        <f t="shared" si="1"/>
        <v>-4.7823421213979152E-2</v>
      </c>
    </row>
    <row r="14" spans="1:11" x14ac:dyDescent="0.2">
      <c r="A14" s="7" t="s">
        <v>60</v>
      </c>
      <c r="B14" s="65">
        <v>713</v>
      </c>
      <c r="C14" s="39">
        <f>IF(B30=0, "-", B14/B30)</f>
        <v>0.11165048543689321</v>
      </c>
      <c r="D14" s="65">
        <v>561</v>
      </c>
      <c r="E14" s="21">
        <f>IF(D30=0, "-", D14/D30)</f>
        <v>9.7446586763939552E-2</v>
      </c>
      <c r="F14" s="81">
        <v>4532</v>
      </c>
      <c r="G14" s="39">
        <f>IF(F30=0, "-", F14/F30)</f>
        <v>7.4126171510819613E-2</v>
      </c>
      <c r="H14" s="65">
        <v>5034</v>
      </c>
      <c r="I14" s="21">
        <f>IF(H30=0, "-", H14/H30)</f>
        <v>7.5289402051987669E-2</v>
      </c>
      <c r="J14" s="20">
        <f t="shared" si="0"/>
        <v>0.27094474153297682</v>
      </c>
      <c r="K14" s="21">
        <f t="shared" si="1"/>
        <v>-9.9721891140246322E-2</v>
      </c>
    </row>
    <row r="15" spans="1:11" x14ac:dyDescent="0.2">
      <c r="A15" s="7" t="s">
        <v>61</v>
      </c>
      <c r="B15" s="65">
        <v>0</v>
      </c>
      <c r="C15" s="39">
        <f>IF(B30=0, "-", B15/B30)</f>
        <v>0</v>
      </c>
      <c r="D15" s="65">
        <v>0</v>
      </c>
      <c r="E15" s="21">
        <f>IF(D30=0, "-", D15/D30)</f>
        <v>0</v>
      </c>
      <c r="F15" s="81">
        <v>1</v>
      </c>
      <c r="G15" s="39">
        <f>IF(F30=0, "-", F15/F30)</f>
        <v>1.6356172001504769E-5</v>
      </c>
      <c r="H15" s="65">
        <v>0</v>
      </c>
      <c r="I15" s="21">
        <f>IF(H30=0, "-", H15/H30)</f>
        <v>0</v>
      </c>
      <c r="J15" s="20" t="str">
        <f t="shared" si="0"/>
        <v>-</v>
      </c>
      <c r="K15" s="21" t="str">
        <f t="shared" si="1"/>
        <v>-</v>
      </c>
    </row>
    <row r="16" spans="1:11" x14ac:dyDescent="0.2">
      <c r="A16" s="7" t="s">
        <v>64</v>
      </c>
      <c r="B16" s="65">
        <v>35</v>
      </c>
      <c r="C16" s="39">
        <f>IF(B30=0, "-", B16/B30)</f>
        <v>5.4807391168180397E-3</v>
      </c>
      <c r="D16" s="65">
        <v>0</v>
      </c>
      <c r="E16" s="21">
        <f>IF(D30=0, "-", D16/D30)</f>
        <v>0</v>
      </c>
      <c r="F16" s="81">
        <v>199</v>
      </c>
      <c r="G16" s="39">
        <f>IF(F30=0, "-", F16/F30)</f>
        <v>3.2548782282994489E-3</v>
      </c>
      <c r="H16" s="65">
        <v>0</v>
      </c>
      <c r="I16" s="21">
        <f>IF(H30=0, "-", H16/H30)</f>
        <v>0</v>
      </c>
      <c r="J16" s="20" t="str">
        <f t="shared" si="0"/>
        <v>-</v>
      </c>
      <c r="K16" s="21" t="str">
        <f t="shared" si="1"/>
        <v>-</v>
      </c>
    </row>
    <row r="17" spans="1:11" x14ac:dyDescent="0.2">
      <c r="A17" s="7" t="s">
        <v>69</v>
      </c>
      <c r="B17" s="65">
        <v>405</v>
      </c>
      <c r="C17" s="39">
        <f>IF(B30=0, "-", B17/B30)</f>
        <v>6.3419981208894458E-2</v>
      </c>
      <c r="D17" s="65">
        <v>145</v>
      </c>
      <c r="E17" s="21">
        <f>IF(D30=0, "-", D17/D30)</f>
        <v>2.5186729199235713E-2</v>
      </c>
      <c r="F17" s="81">
        <v>3006</v>
      </c>
      <c r="G17" s="39">
        <f>IF(F30=0, "-", F17/F30)</f>
        <v>4.9166653036523331E-2</v>
      </c>
      <c r="H17" s="65">
        <v>2135</v>
      </c>
      <c r="I17" s="21">
        <f>IF(H30=0, "-", H17/H30)</f>
        <v>3.1931440878226795E-2</v>
      </c>
      <c r="J17" s="20">
        <f t="shared" si="0"/>
        <v>1.7931034482758621</v>
      </c>
      <c r="K17" s="21">
        <f t="shared" si="1"/>
        <v>0.40796252927400467</v>
      </c>
    </row>
    <row r="18" spans="1:11" x14ac:dyDescent="0.2">
      <c r="A18" s="7" t="s">
        <v>75</v>
      </c>
      <c r="B18" s="65">
        <v>283</v>
      </c>
      <c r="C18" s="39">
        <f>IF(B30=0, "-", B18/B30)</f>
        <v>4.4315690573128716E-2</v>
      </c>
      <c r="D18" s="65">
        <v>189</v>
      </c>
      <c r="E18" s="21">
        <f>IF(D30=0, "-", D18/D30)</f>
        <v>3.2829598749348619E-2</v>
      </c>
      <c r="F18" s="81">
        <v>2981</v>
      </c>
      <c r="G18" s="39">
        <f>IF(F30=0, "-", F18/F30)</f>
        <v>4.8757748736485716E-2</v>
      </c>
      <c r="H18" s="65">
        <v>3666</v>
      </c>
      <c r="I18" s="21">
        <f>IF(H30=0, "-", H18/H30)</f>
        <v>5.4829350004486854E-2</v>
      </c>
      <c r="J18" s="20">
        <f t="shared" si="0"/>
        <v>0.49735449735449733</v>
      </c>
      <c r="K18" s="21">
        <f t="shared" si="1"/>
        <v>-0.18685215493726132</v>
      </c>
    </row>
    <row r="19" spans="1:11" x14ac:dyDescent="0.2">
      <c r="A19" s="7" t="s">
        <v>77</v>
      </c>
      <c r="B19" s="65">
        <v>0</v>
      </c>
      <c r="C19" s="39">
        <f>IF(B30=0, "-", B19/B30)</f>
        <v>0</v>
      </c>
      <c r="D19" s="65">
        <v>0</v>
      </c>
      <c r="E19" s="21">
        <f>IF(D30=0, "-", D19/D30)</f>
        <v>0</v>
      </c>
      <c r="F19" s="81">
        <v>2</v>
      </c>
      <c r="G19" s="39">
        <f>IF(F30=0, "-", F19/F30)</f>
        <v>3.2712344003009537E-5</v>
      </c>
      <c r="H19" s="65">
        <v>3</v>
      </c>
      <c r="I19" s="21">
        <f>IF(H30=0, "-", H19/H30)</f>
        <v>4.4868535191887767E-5</v>
      </c>
      <c r="J19" s="20" t="str">
        <f t="shared" si="0"/>
        <v>-</v>
      </c>
      <c r="K19" s="21">
        <f t="shared" si="1"/>
        <v>-0.33333333333333331</v>
      </c>
    </row>
    <row r="20" spans="1:11" x14ac:dyDescent="0.2">
      <c r="A20" s="7" t="s">
        <v>79</v>
      </c>
      <c r="B20" s="65">
        <v>58</v>
      </c>
      <c r="C20" s="39">
        <f>IF(B30=0, "-", B20/B30)</f>
        <v>9.0823676792984656E-3</v>
      </c>
      <c r="D20" s="65">
        <v>116</v>
      </c>
      <c r="E20" s="21">
        <f>IF(D30=0, "-", D20/D30)</f>
        <v>2.0149383359388571E-2</v>
      </c>
      <c r="F20" s="81">
        <v>974</v>
      </c>
      <c r="G20" s="39">
        <f>IF(F30=0, "-", F20/F30)</f>
        <v>1.5930911529465644E-2</v>
      </c>
      <c r="H20" s="65">
        <v>808</v>
      </c>
      <c r="I20" s="21">
        <f>IF(H30=0, "-", H20/H30)</f>
        <v>1.2084592145015106E-2</v>
      </c>
      <c r="J20" s="20">
        <f t="shared" si="0"/>
        <v>-0.5</v>
      </c>
      <c r="K20" s="21">
        <f t="shared" si="1"/>
        <v>0.20544554455445543</v>
      </c>
    </row>
    <row r="21" spans="1:11" x14ac:dyDescent="0.2">
      <c r="A21" s="7" t="s">
        <v>82</v>
      </c>
      <c r="B21" s="65">
        <v>437</v>
      </c>
      <c r="C21" s="39">
        <f>IF(B30=0, "-", B21/B30)</f>
        <v>6.8430942687128099E-2</v>
      </c>
      <c r="D21" s="65">
        <v>863</v>
      </c>
      <c r="E21" s="21">
        <f>IF(D30=0, "-", D21/D30)</f>
        <v>0.14990446413062358</v>
      </c>
      <c r="F21" s="81">
        <v>5542</v>
      </c>
      <c r="G21" s="39">
        <f>IF(F30=0, "-", F21/F30)</f>
        <v>9.0645905232339424E-2</v>
      </c>
      <c r="H21" s="65">
        <v>7160</v>
      </c>
      <c r="I21" s="21">
        <f>IF(H30=0, "-", H21/H30)</f>
        <v>0.1070862373246388</v>
      </c>
      <c r="J21" s="20">
        <f t="shared" si="0"/>
        <v>-0.49362688296639629</v>
      </c>
      <c r="K21" s="21">
        <f t="shared" si="1"/>
        <v>-0.22597765363128491</v>
      </c>
    </row>
    <row r="22" spans="1:11" x14ac:dyDescent="0.2">
      <c r="A22" s="7" t="s">
        <v>84</v>
      </c>
      <c r="B22" s="65">
        <v>317</v>
      </c>
      <c r="C22" s="39">
        <f>IF(B30=0, "-", B22/B30)</f>
        <v>4.9639837143751954E-2</v>
      </c>
      <c r="D22" s="65">
        <v>306</v>
      </c>
      <c r="E22" s="21">
        <f>IF(D30=0, "-", D22/D30)</f>
        <v>5.3152683689421575E-2</v>
      </c>
      <c r="F22" s="81">
        <v>3266</v>
      </c>
      <c r="G22" s="39">
        <f>IF(F30=0, "-", F22/F30)</f>
        <v>5.341925775691457E-2</v>
      </c>
      <c r="H22" s="65">
        <v>3552</v>
      </c>
      <c r="I22" s="21">
        <f>IF(H30=0, "-", H22/H30)</f>
        <v>5.3124345667195115E-2</v>
      </c>
      <c r="J22" s="20">
        <f t="shared" si="0"/>
        <v>3.5947712418300651E-2</v>
      </c>
      <c r="K22" s="21">
        <f t="shared" si="1"/>
        <v>-8.0518018018018014E-2</v>
      </c>
    </row>
    <row r="23" spans="1:11" x14ac:dyDescent="0.2">
      <c r="A23" s="7" t="s">
        <v>85</v>
      </c>
      <c r="B23" s="65">
        <v>13</v>
      </c>
      <c r="C23" s="39">
        <f>IF(B30=0, "-", B23/B30)</f>
        <v>2.0357031005324147E-3</v>
      </c>
      <c r="D23" s="65">
        <v>4</v>
      </c>
      <c r="E23" s="21">
        <f>IF(D30=0, "-", D23/D30)</f>
        <v>6.9480632273753696E-4</v>
      </c>
      <c r="F23" s="81">
        <v>324</v>
      </c>
      <c r="G23" s="39">
        <f>IF(F30=0, "-", F23/F30)</f>
        <v>5.2993997284875444E-3</v>
      </c>
      <c r="H23" s="65">
        <v>63</v>
      </c>
      <c r="I23" s="21">
        <f>IF(H30=0, "-", H23/H30)</f>
        <v>9.4223923902964318E-4</v>
      </c>
      <c r="J23" s="20">
        <f t="shared" si="0"/>
        <v>2.25</v>
      </c>
      <c r="K23" s="21">
        <f t="shared" si="1"/>
        <v>4.1428571428571432</v>
      </c>
    </row>
    <row r="24" spans="1:11" x14ac:dyDescent="0.2">
      <c r="A24" s="7" t="s">
        <v>87</v>
      </c>
      <c r="B24" s="65">
        <v>86</v>
      </c>
      <c r="C24" s="39">
        <f>IF(B30=0, "-", B24/B30)</f>
        <v>1.3466958972752897E-2</v>
      </c>
      <c r="D24" s="65">
        <v>83</v>
      </c>
      <c r="E24" s="21">
        <f>IF(D30=0, "-", D24/D30)</f>
        <v>1.4417231196803892E-2</v>
      </c>
      <c r="F24" s="81">
        <v>988</v>
      </c>
      <c r="G24" s="39">
        <f>IF(F30=0, "-", F24/F30)</f>
        <v>1.6159897937486709E-2</v>
      </c>
      <c r="H24" s="65">
        <v>918</v>
      </c>
      <c r="I24" s="21">
        <f>IF(H30=0, "-", H24/H30)</f>
        <v>1.3729771768717657E-2</v>
      </c>
      <c r="J24" s="20">
        <f t="shared" si="0"/>
        <v>3.614457831325301E-2</v>
      </c>
      <c r="K24" s="21">
        <f t="shared" si="1"/>
        <v>7.6252723311546838E-2</v>
      </c>
    </row>
    <row r="25" spans="1:11" x14ac:dyDescent="0.2">
      <c r="A25" s="7" t="s">
        <v>88</v>
      </c>
      <c r="B25" s="65">
        <v>65</v>
      </c>
      <c r="C25" s="39">
        <f>IF(B30=0, "-", B25/B30)</f>
        <v>1.0178515502662073E-2</v>
      </c>
      <c r="D25" s="65">
        <v>58</v>
      </c>
      <c r="E25" s="21">
        <f>IF(D30=0, "-", D25/D30)</f>
        <v>1.0074691679694285E-2</v>
      </c>
      <c r="F25" s="81">
        <v>532</v>
      </c>
      <c r="G25" s="39">
        <f>IF(F30=0, "-", F25/F30)</f>
        <v>8.7014835048005359E-3</v>
      </c>
      <c r="H25" s="65">
        <v>660</v>
      </c>
      <c r="I25" s="21">
        <f>IF(H30=0, "-", H25/H30)</f>
        <v>9.871077742215309E-3</v>
      </c>
      <c r="J25" s="20">
        <f t="shared" si="0"/>
        <v>0.1206896551724138</v>
      </c>
      <c r="K25" s="21">
        <f t="shared" si="1"/>
        <v>-0.19393939393939394</v>
      </c>
    </row>
    <row r="26" spans="1:11" x14ac:dyDescent="0.2">
      <c r="A26" s="7" t="s">
        <v>92</v>
      </c>
      <c r="B26" s="65">
        <v>49</v>
      </c>
      <c r="C26" s="39">
        <f>IF(B30=0, "-", B26/B30)</f>
        <v>7.6730347635452553E-3</v>
      </c>
      <c r="D26" s="65">
        <v>25</v>
      </c>
      <c r="E26" s="21">
        <f>IF(D30=0, "-", D26/D30)</f>
        <v>4.3425395171096054E-3</v>
      </c>
      <c r="F26" s="81">
        <v>282</v>
      </c>
      <c r="G26" s="39">
        <f>IF(F30=0, "-", F26/F30)</f>
        <v>4.6124405044243449E-3</v>
      </c>
      <c r="H26" s="65">
        <v>156</v>
      </c>
      <c r="I26" s="21">
        <f>IF(H30=0, "-", H26/H30)</f>
        <v>2.333163829978164E-3</v>
      </c>
      <c r="J26" s="20">
        <f t="shared" si="0"/>
        <v>0.96</v>
      </c>
      <c r="K26" s="21">
        <f t="shared" si="1"/>
        <v>0.80769230769230771</v>
      </c>
    </row>
    <row r="27" spans="1:11" x14ac:dyDescent="0.2">
      <c r="A27" s="7" t="s">
        <v>95</v>
      </c>
      <c r="B27" s="65">
        <v>2230</v>
      </c>
      <c r="C27" s="39">
        <f>IF(B30=0, "-", B27/B30)</f>
        <v>0.34920137801440654</v>
      </c>
      <c r="D27" s="65">
        <v>1624</v>
      </c>
      <c r="E27" s="21">
        <f>IF(D30=0, "-", D27/D30)</f>
        <v>0.28209136703144</v>
      </c>
      <c r="F27" s="81">
        <v>18878</v>
      </c>
      <c r="G27" s="39">
        <f>IF(F30=0, "-", F27/F30)</f>
        <v>0.30877181504440698</v>
      </c>
      <c r="H27" s="65">
        <v>19360</v>
      </c>
      <c r="I27" s="21">
        <f>IF(H30=0, "-", H27/H30)</f>
        <v>0.28955161377164906</v>
      </c>
      <c r="J27" s="20">
        <f t="shared" si="0"/>
        <v>0.37315270935960593</v>
      </c>
      <c r="K27" s="21">
        <f t="shared" si="1"/>
        <v>-2.4896694214876034E-2</v>
      </c>
    </row>
    <row r="28" spans="1:11" x14ac:dyDescent="0.2">
      <c r="A28" s="7" t="s">
        <v>97</v>
      </c>
      <c r="B28" s="65">
        <v>167</v>
      </c>
      <c r="C28" s="39">
        <f>IF(B30=0, "-", B28/B30)</f>
        <v>2.6150955214531788E-2</v>
      </c>
      <c r="D28" s="65">
        <v>383</v>
      </c>
      <c r="E28" s="21">
        <f>IF(D30=0, "-", D28/D30)</f>
        <v>6.6527705402119164E-2</v>
      </c>
      <c r="F28" s="81">
        <v>3104</v>
      </c>
      <c r="G28" s="39">
        <f>IF(F30=0, "-", F28/F30)</f>
        <v>5.0769557892670798E-2</v>
      </c>
      <c r="H28" s="65">
        <v>4436</v>
      </c>
      <c r="I28" s="21">
        <f>IF(H30=0, "-", H28/H30)</f>
        <v>6.6345607370404708E-2</v>
      </c>
      <c r="J28" s="20">
        <f t="shared" si="0"/>
        <v>-0.56396866840731075</v>
      </c>
      <c r="K28" s="21">
        <f t="shared" si="1"/>
        <v>-0.30027051397655546</v>
      </c>
    </row>
    <row r="29" spans="1:11" x14ac:dyDescent="0.2">
      <c r="A29" s="2"/>
      <c r="B29" s="68"/>
      <c r="C29" s="33"/>
      <c r="D29" s="68"/>
      <c r="E29" s="6"/>
      <c r="F29" s="82"/>
      <c r="G29" s="33"/>
      <c r="H29" s="68"/>
      <c r="I29" s="6"/>
      <c r="J29" s="5"/>
      <c r="K29" s="6"/>
    </row>
    <row r="30" spans="1:11" s="43" customFormat="1" x14ac:dyDescent="0.2">
      <c r="A30" s="162" t="s">
        <v>647</v>
      </c>
      <c r="B30" s="71">
        <f>SUM(B7:B29)</f>
        <v>6386</v>
      </c>
      <c r="C30" s="40">
        <v>1</v>
      </c>
      <c r="D30" s="71">
        <f>SUM(D7:D29)</f>
        <v>5757</v>
      </c>
      <c r="E30" s="41">
        <v>1</v>
      </c>
      <c r="F30" s="77">
        <f>SUM(F7:F29)</f>
        <v>61139</v>
      </c>
      <c r="G30" s="42">
        <v>1</v>
      </c>
      <c r="H30" s="71">
        <f>SUM(H7:H29)</f>
        <v>66862</v>
      </c>
      <c r="I30" s="41">
        <v>1</v>
      </c>
      <c r="J30" s="37">
        <f>IF(D30=0, "-", (B30-D30)/D30)</f>
        <v>0.10925829425047769</v>
      </c>
      <c r="K30" s="38">
        <f>IF(H30=0, "-", (F30-H30)/H30)</f>
        <v>-8.5594208967724572E-2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60"/>
  <sheetViews>
    <sheetView tabSelected="1" zoomScaleNormal="100" workbookViewId="0">
      <selection activeCell="M1" sqref="M1"/>
    </sheetView>
  </sheetViews>
  <sheetFormatPr defaultRowHeight="12.75" x14ac:dyDescent="0.2"/>
  <cols>
    <col min="1" max="1" width="34.7109375"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112</v>
      </c>
      <c r="B2" s="202" t="s">
        <v>102</v>
      </c>
      <c r="C2" s="198"/>
      <c r="D2" s="198"/>
      <c r="E2" s="203"/>
      <c r="F2" s="203"/>
      <c r="G2" s="203"/>
      <c r="H2" s="203"/>
      <c r="I2" s="203"/>
      <c r="J2" s="203"/>
      <c r="K2" s="203"/>
    </row>
    <row r="4" spans="1:11" ht="15.75" x14ac:dyDescent="0.25">
      <c r="A4" s="164" t="s">
        <v>129</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136</v>
      </c>
      <c r="B6" s="61" t="s">
        <v>12</v>
      </c>
      <c r="C6" s="62" t="s">
        <v>13</v>
      </c>
      <c r="D6" s="61" t="s">
        <v>12</v>
      </c>
      <c r="E6" s="63" t="s">
        <v>13</v>
      </c>
      <c r="F6" s="62" t="s">
        <v>12</v>
      </c>
      <c r="G6" s="62" t="s">
        <v>13</v>
      </c>
      <c r="H6" s="61" t="s">
        <v>12</v>
      </c>
      <c r="I6" s="63" t="s">
        <v>13</v>
      </c>
      <c r="J6" s="61"/>
      <c r="K6" s="63"/>
    </row>
    <row r="7" spans="1:11" x14ac:dyDescent="0.2">
      <c r="A7" s="7" t="s">
        <v>565</v>
      </c>
      <c r="B7" s="65">
        <v>38</v>
      </c>
      <c r="C7" s="34">
        <f>IF(B22=0, "-", B7/B22)</f>
        <v>5.8914728682170542E-2</v>
      </c>
      <c r="D7" s="65">
        <v>18</v>
      </c>
      <c r="E7" s="9">
        <f>IF(D22=0, "-", D7/D22)</f>
        <v>4.5801526717557252E-2</v>
      </c>
      <c r="F7" s="81">
        <v>266</v>
      </c>
      <c r="G7" s="34">
        <f>IF(F22=0, "-", F7/F22)</f>
        <v>4.626086956521739E-2</v>
      </c>
      <c r="H7" s="65">
        <v>312</v>
      </c>
      <c r="I7" s="9">
        <f>IF(H22=0, "-", H7/H22)</f>
        <v>5.5476529160739689E-2</v>
      </c>
      <c r="J7" s="8">
        <f t="shared" ref="J7:J20" si="0">IF(D7=0, "-", IF((B7-D7)/D7&lt;10, (B7-D7)/D7, "&gt;999%"))</f>
        <v>1.1111111111111112</v>
      </c>
      <c r="K7" s="9">
        <f t="shared" ref="K7:K20" si="1">IF(H7=0, "-", IF((F7-H7)/H7&lt;10, (F7-H7)/H7, "&gt;999%"))</f>
        <v>-0.14743589743589744</v>
      </c>
    </row>
    <row r="8" spans="1:11" x14ac:dyDescent="0.2">
      <c r="A8" s="7" t="s">
        <v>566</v>
      </c>
      <c r="B8" s="65">
        <v>38</v>
      </c>
      <c r="C8" s="34">
        <f>IF(B22=0, "-", B8/B22)</f>
        <v>5.8914728682170542E-2</v>
      </c>
      <c r="D8" s="65">
        <v>11</v>
      </c>
      <c r="E8" s="9">
        <f>IF(D22=0, "-", D8/D22)</f>
        <v>2.7989821882951654E-2</v>
      </c>
      <c r="F8" s="81">
        <v>342</v>
      </c>
      <c r="G8" s="34">
        <f>IF(F22=0, "-", F8/F22)</f>
        <v>5.9478260869565217E-2</v>
      </c>
      <c r="H8" s="65">
        <v>244</v>
      </c>
      <c r="I8" s="9">
        <f>IF(H22=0, "-", H8/H22)</f>
        <v>4.3385490753911807E-2</v>
      </c>
      <c r="J8" s="8">
        <f t="shared" si="0"/>
        <v>2.4545454545454546</v>
      </c>
      <c r="K8" s="9">
        <f t="shared" si="1"/>
        <v>0.40163934426229508</v>
      </c>
    </row>
    <row r="9" spans="1:11" x14ac:dyDescent="0.2">
      <c r="A9" s="7" t="s">
        <v>567</v>
      </c>
      <c r="B9" s="65">
        <v>56</v>
      </c>
      <c r="C9" s="34">
        <f>IF(B22=0, "-", B9/B22)</f>
        <v>8.6821705426356588E-2</v>
      </c>
      <c r="D9" s="65">
        <v>36</v>
      </c>
      <c r="E9" s="9">
        <f>IF(D22=0, "-", D9/D22)</f>
        <v>9.1603053435114504E-2</v>
      </c>
      <c r="F9" s="81">
        <v>621</v>
      </c>
      <c r="G9" s="34">
        <f>IF(F22=0, "-", F9/F22)</f>
        <v>0.108</v>
      </c>
      <c r="H9" s="65">
        <v>585</v>
      </c>
      <c r="I9" s="9">
        <f>IF(H22=0, "-", H9/H22)</f>
        <v>0.10401849217638691</v>
      </c>
      <c r="J9" s="8">
        <f t="shared" si="0"/>
        <v>0.55555555555555558</v>
      </c>
      <c r="K9" s="9">
        <f t="shared" si="1"/>
        <v>6.1538461538461542E-2</v>
      </c>
    </row>
    <row r="10" spans="1:11" x14ac:dyDescent="0.2">
      <c r="A10" s="7" t="s">
        <v>568</v>
      </c>
      <c r="B10" s="65">
        <v>113</v>
      </c>
      <c r="C10" s="34">
        <f>IF(B22=0, "-", B10/B22)</f>
        <v>0.17519379844961241</v>
      </c>
      <c r="D10" s="65">
        <v>99</v>
      </c>
      <c r="E10" s="9">
        <f>IF(D22=0, "-", D10/D22)</f>
        <v>0.25190839694656486</v>
      </c>
      <c r="F10" s="81">
        <v>1040</v>
      </c>
      <c r="G10" s="34">
        <f>IF(F22=0, "-", F10/F22)</f>
        <v>0.18086956521739131</v>
      </c>
      <c r="H10" s="65">
        <v>1091</v>
      </c>
      <c r="I10" s="9">
        <f>IF(H22=0, "-", H10/H22)</f>
        <v>0.19399004267425321</v>
      </c>
      <c r="J10" s="8">
        <f t="shared" si="0"/>
        <v>0.14141414141414141</v>
      </c>
      <c r="K10" s="9">
        <f t="shared" si="1"/>
        <v>-4.6746104491292392E-2</v>
      </c>
    </row>
    <row r="11" spans="1:11" x14ac:dyDescent="0.2">
      <c r="A11" s="7" t="s">
        <v>569</v>
      </c>
      <c r="B11" s="65">
        <v>7</v>
      </c>
      <c r="C11" s="34">
        <f>IF(B22=0, "-", B11/B22)</f>
        <v>1.0852713178294573E-2</v>
      </c>
      <c r="D11" s="65">
        <v>0</v>
      </c>
      <c r="E11" s="9">
        <f>IF(D22=0, "-", D11/D22)</f>
        <v>0</v>
      </c>
      <c r="F11" s="81">
        <v>49</v>
      </c>
      <c r="G11" s="34">
        <f>IF(F22=0, "-", F11/F22)</f>
        <v>8.5217391304347832E-3</v>
      </c>
      <c r="H11" s="65">
        <v>38</v>
      </c>
      <c r="I11" s="9">
        <f>IF(H22=0, "-", H11/H22)</f>
        <v>6.7567567567567571E-3</v>
      </c>
      <c r="J11" s="8" t="str">
        <f t="shared" si="0"/>
        <v>-</v>
      </c>
      <c r="K11" s="9">
        <f t="shared" si="1"/>
        <v>0.28947368421052633</v>
      </c>
    </row>
    <row r="12" spans="1:11" x14ac:dyDescent="0.2">
      <c r="A12" s="7" t="s">
        <v>570</v>
      </c>
      <c r="B12" s="65">
        <v>0</v>
      </c>
      <c r="C12" s="34">
        <f>IF(B22=0, "-", B12/B22)</f>
        <v>0</v>
      </c>
      <c r="D12" s="65">
        <v>0</v>
      </c>
      <c r="E12" s="9">
        <f>IF(D22=0, "-", D12/D22)</f>
        <v>0</v>
      </c>
      <c r="F12" s="81">
        <v>5</v>
      </c>
      <c r="G12" s="34">
        <f>IF(F22=0, "-", F12/F22)</f>
        <v>8.6956521739130438E-4</v>
      </c>
      <c r="H12" s="65">
        <v>3</v>
      </c>
      <c r="I12" s="9">
        <f>IF(H22=0, "-", H12/H22)</f>
        <v>5.3342816500711243E-4</v>
      </c>
      <c r="J12" s="8" t="str">
        <f t="shared" si="0"/>
        <v>-</v>
      </c>
      <c r="K12" s="9">
        <f t="shared" si="1"/>
        <v>0.66666666666666663</v>
      </c>
    </row>
    <row r="13" spans="1:11" x14ac:dyDescent="0.2">
      <c r="A13" s="7" t="s">
        <v>571</v>
      </c>
      <c r="B13" s="65">
        <v>163</v>
      </c>
      <c r="C13" s="34">
        <f>IF(B22=0, "-", B13/B22)</f>
        <v>0.25271317829457363</v>
      </c>
      <c r="D13" s="65">
        <v>93</v>
      </c>
      <c r="E13" s="9">
        <f>IF(D22=0, "-", D13/D22)</f>
        <v>0.23664122137404581</v>
      </c>
      <c r="F13" s="81">
        <v>1465</v>
      </c>
      <c r="G13" s="34">
        <f>IF(F22=0, "-", F13/F22)</f>
        <v>0.25478260869565217</v>
      </c>
      <c r="H13" s="65">
        <v>1376</v>
      </c>
      <c r="I13" s="9">
        <f>IF(H22=0, "-", H13/H22)</f>
        <v>0.24466571834992887</v>
      </c>
      <c r="J13" s="8">
        <f t="shared" si="0"/>
        <v>0.75268817204301075</v>
      </c>
      <c r="K13" s="9">
        <f t="shared" si="1"/>
        <v>6.4680232558139539E-2</v>
      </c>
    </row>
    <row r="14" spans="1:11" x14ac:dyDescent="0.2">
      <c r="A14" s="7" t="s">
        <v>572</v>
      </c>
      <c r="B14" s="65">
        <v>59</v>
      </c>
      <c r="C14" s="34">
        <f>IF(B22=0, "-", B14/B22)</f>
        <v>9.1472868217054262E-2</v>
      </c>
      <c r="D14" s="65">
        <v>21</v>
      </c>
      <c r="E14" s="9">
        <f>IF(D22=0, "-", D14/D22)</f>
        <v>5.3435114503816793E-2</v>
      </c>
      <c r="F14" s="81">
        <v>298</v>
      </c>
      <c r="G14" s="34">
        <f>IF(F22=0, "-", F14/F22)</f>
        <v>5.1826086956521737E-2</v>
      </c>
      <c r="H14" s="65">
        <v>320</v>
      </c>
      <c r="I14" s="9">
        <f>IF(H22=0, "-", H14/H22)</f>
        <v>5.6899004267425321E-2</v>
      </c>
      <c r="J14" s="8">
        <f t="shared" si="0"/>
        <v>1.8095238095238095</v>
      </c>
      <c r="K14" s="9">
        <f t="shared" si="1"/>
        <v>-6.8750000000000006E-2</v>
      </c>
    </row>
    <row r="15" spans="1:11" x14ac:dyDescent="0.2">
      <c r="A15" s="7" t="s">
        <v>573</v>
      </c>
      <c r="B15" s="65">
        <v>8</v>
      </c>
      <c r="C15" s="34">
        <f>IF(B22=0, "-", B15/B22)</f>
        <v>1.2403100775193798E-2</v>
      </c>
      <c r="D15" s="65">
        <v>2</v>
      </c>
      <c r="E15" s="9">
        <f>IF(D22=0, "-", D15/D22)</f>
        <v>5.0890585241730284E-3</v>
      </c>
      <c r="F15" s="81">
        <v>64</v>
      </c>
      <c r="G15" s="34">
        <f>IF(F22=0, "-", F15/F22)</f>
        <v>1.1130434782608696E-2</v>
      </c>
      <c r="H15" s="65">
        <v>53</v>
      </c>
      <c r="I15" s="9">
        <f>IF(H22=0, "-", H15/H22)</f>
        <v>9.423897581792318E-3</v>
      </c>
      <c r="J15" s="8">
        <f t="shared" si="0"/>
        <v>3</v>
      </c>
      <c r="K15" s="9">
        <f t="shared" si="1"/>
        <v>0.20754716981132076</v>
      </c>
    </row>
    <row r="16" spans="1:11" x14ac:dyDescent="0.2">
      <c r="A16" s="7" t="s">
        <v>574</v>
      </c>
      <c r="B16" s="65">
        <v>18</v>
      </c>
      <c r="C16" s="34">
        <f>IF(B22=0, "-", B16/B22)</f>
        <v>2.7906976744186046E-2</v>
      </c>
      <c r="D16" s="65">
        <v>0</v>
      </c>
      <c r="E16" s="9">
        <f>IF(D22=0, "-", D16/D22)</f>
        <v>0</v>
      </c>
      <c r="F16" s="81">
        <v>70</v>
      </c>
      <c r="G16" s="34">
        <f>IF(F22=0, "-", F16/F22)</f>
        <v>1.2173913043478261E-2</v>
      </c>
      <c r="H16" s="65">
        <v>0</v>
      </c>
      <c r="I16" s="9">
        <f>IF(H22=0, "-", H16/H22)</f>
        <v>0</v>
      </c>
      <c r="J16" s="8" t="str">
        <f t="shared" si="0"/>
        <v>-</v>
      </c>
      <c r="K16" s="9" t="str">
        <f t="shared" si="1"/>
        <v>-</v>
      </c>
    </row>
    <row r="17" spans="1:11" x14ac:dyDescent="0.2">
      <c r="A17" s="7" t="s">
        <v>575</v>
      </c>
      <c r="B17" s="65">
        <v>60</v>
      </c>
      <c r="C17" s="34">
        <f>IF(B22=0, "-", B17/B22)</f>
        <v>9.3023255813953487E-2</v>
      </c>
      <c r="D17" s="65">
        <v>64</v>
      </c>
      <c r="E17" s="9">
        <f>IF(D22=0, "-", D17/D22)</f>
        <v>0.16284987277353691</v>
      </c>
      <c r="F17" s="81">
        <v>727</v>
      </c>
      <c r="G17" s="34">
        <f>IF(F22=0, "-", F17/F22)</f>
        <v>0.12643478260869565</v>
      </c>
      <c r="H17" s="65">
        <v>992</v>
      </c>
      <c r="I17" s="9">
        <f>IF(H22=0, "-", H17/H22)</f>
        <v>0.1763869132290185</v>
      </c>
      <c r="J17" s="8">
        <f t="shared" si="0"/>
        <v>-6.25E-2</v>
      </c>
      <c r="K17" s="9">
        <f t="shared" si="1"/>
        <v>-0.26713709677419356</v>
      </c>
    </row>
    <row r="18" spans="1:11" x14ac:dyDescent="0.2">
      <c r="A18" s="7" t="s">
        <v>576</v>
      </c>
      <c r="B18" s="65">
        <v>1</v>
      </c>
      <c r="C18" s="34">
        <f>IF(B22=0, "-", B18/B22)</f>
        <v>1.5503875968992248E-3</v>
      </c>
      <c r="D18" s="65">
        <v>0</v>
      </c>
      <c r="E18" s="9">
        <f>IF(D22=0, "-", D18/D22)</f>
        <v>0</v>
      </c>
      <c r="F18" s="81">
        <v>11</v>
      </c>
      <c r="G18" s="34">
        <f>IF(F22=0, "-", F18/F22)</f>
        <v>1.9130434782608696E-3</v>
      </c>
      <c r="H18" s="65">
        <v>2</v>
      </c>
      <c r="I18" s="9">
        <f>IF(H22=0, "-", H18/H22)</f>
        <v>3.5561877667140827E-4</v>
      </c>
      <c r="J18" s="8" t="str">
        <f t="shared" si="0"/>
        <v>-</v>
      </c>
      <c r="K18" s="9">
        <f t="shared" si="1"/>
        <v>4.5</v>
      </c>
    </row>
    <row r="19" spans="1:11" x14ac:dyDescent="0.2">
      <c r="A19" s="7" t="s">
        <v>577</v>
      </c>
      <c r="B19" s="65">
        <v>44</v>
      </c>
      <c r="C19" s="34">
        <f>IF(B22=0, "-", B19/B22)</f>
        <v>6.8217054263565891E-2</v>
      </c>
      <c r="D19" s="65">
        <v>31</v>
      </c>
      <c r="E19" s="9">
        <f>IF(D22=0, "-", D19/D22)</f>
        <v>7.8880407124681931E-2</v>
      </c>
      <c r="F19" s="81">
        <v>359</v>
      </c>
      <c r="G19" s="34">
        <f>IF(F22=0, "-", F19/F22)</f>
        <v>6.2434782608695651E-2</v>
      </c>
      <c r="H19" s="65">
        <v>331</v>
      </c>
      <c r="I19" s="9">
        <f>IF(H22=0, "-", H19/H22)</f>
        <v>5.8854907539118068E-2</v>
      </c>
      <c r="J19" s="8">
        <f t="shared" si="0"/>
        <v>0.41935483870967744</v>
      </c>
      <c r="K19" s="9">
        <f t="shared" si="1"/>
        <v>8.4592145015105744E-2</v>
      </c>
    </row>
    <row r="20" spans="1:11" x14ac:dyDescent="0.2">
      <c r="A20" s="7" t="s">
        <v>578</v>
      </c>
      <c r="B20" s="65">
        <v>40</v>
      </c>
      <c r="C20" s="34">
        <f>IF(B22=0, "-", B20/B22)</f>
        <v>6.2015503875968991E-2</v>
      </c>
      <c r="D20" s="65">
        <v>18</v>
      </c>
      <c r="E20" s="9">
        <f>IF(D22=0, "-", D20/D22)</f>
        <v>4.5801526717557252E-2</v>
      </c>
      <c r="F20" s="81">
        <v>433</v>
      </c>
      <c r="G20" s="34">
        <f>IF(F22=0, "-", F20/F22)</f>
        <v>7.5304347826086956E-2</v>
      </c>
      <c r="H20" s="65">
        <v>277</v>
      </c>
      <c r="I20" s="9">
        <f>IF(H22=0, "-", H20/H22)</f>
        <v>4.925320056899004E-2</v>
      </c>
      <c r="J20" s="8">
        <f t="shared" si="0"/>
        <v>1.2222222222222223</v>
      </c>
      <c r="K20" s="9">
        <f t="shared" si="1"/>
        <v>0.56317689530685922</v>
      </c>
    </row>
    <row r="21" spans="1:11" x14ac:dyDescent="0.2">
      <c r="A21" s="2"/>
      <c r="B21" s="68"/>
      <c r="C21" s="33"/>
      <c r="D21" s="68"/>
      <c r="E21" s="6"/>
      <c r="F21" s="82"/>
      <c r="G21" s="33"/>
      <c r="H21" s="68"/>
      <c r="I21" s="6"/>
      <c r="J21" s="5"/>
      <c r="K21" s="6"/>
    </row>
    <row r="22" spans="1:11" s="43" customFormat="1" x14ac:dyDescent="0.2">
      <c r="A22" s="162" t="s">
        <v>657</v>
      </c>
      <c r="B22" s="71">
        <f>SUM(B7:B21)</f>
        <v>645</v>
      </c>
      <c r="C22" s="40">
        <f>B22/29335</f>
        <v>2.198738708027953E-2</v>
      </c>
      <c r="D22" s="71">
        <f>SUM(D7:D21)</f>
        <v>393</v>
      </c>
      <c r="E22" s="41">
        <f>D22/26863</f>
        <v>1.462978818449168E-2</v>
      </c>
      <c r="F22" s="77">
        <f>SUM(F7:F21)</f>
        <v>5750</v>
      </c>
      <c r="G22" s="42">
        <f>F22/302117</f>
        <v>1.9032361634730915E-2</v>
      </c>
      <c r="H22" s="71">
        <f>SUM(H7:H21)</f>
        <v>5624</v>
      </c>
      <c r="I22" s="41">
        <f>H22/339818</f>
        <v>1.655003560729567E-2</v>
      </c>
      <c r="J22" s="37">
        <f>IF(D22=0, "-", IF((B22-D22)/D22&lt;10, (B22-D22)/D22, "&gt;999%"))</f>
        <v>0.64122137404580148</v>
      </c>
      <c r="K22" s="38">
        <f>IF(H22=0, "-", IF((F22-H22)/H22&lt;10, (F22-H22)/H22, "&gt;999%"))</f>
        <v>2.2403982930298719E-2</v>
      </c>
    </row>
    <row r="23" spans="1:11" x14ac:dyDescent="0.2">
      <c r="B23" s="83"/>
      <c r="D23" s="83"/>
      <c r="F23" s="83"/>
      <c r="H23" s="83"/>
    </row>
    <row r="24" spans="1:11" x14ac:dyDescent="0.2">
      <c r="A24" s="163" t="s">
        <v>137</v>
      </c>
      <c r="B24" s="61" t="s">
        <v>12</v>
      </c>
      <c r="C24" s="62" t="s">
        <v>13</v>
      </c>
      <c r="D24" s="61" t="s">
        <v>12</v>
      </c>
      <c r="E24" s="63" t="s">
        <v>13</v>
      </c>
      <c r="F24" s="62" t="s">
        <v>12</v>
      </c>
      <c r="G24" s="62" t="s">
        <v>13</v>
      </c>
      <c r="H24" s="61" t="s">
        <v>12</v>
      </c>
      <c r="I24" s="63" t="s">
        <v>13</v>
      </c>
      <c r="J24" s="61"/>
      <c r="K24" s="63"/>
    </row>
    <row r="25" spans="1:11" x14ac:dyDescent="0.2">
      <c r="A25" s="7" t="s">
        <v>579</v>
      </c>
      <c r="B25" s="65">
        <v>1</v>
      </c>
      <c r="C25" s="34">
        <f>IF(B37=0, "-", B25/B37)</f>
        <v>4.7619047619047623E-3</v>
      </c>
      <c r="D25" s="65">
        <v>1</v>
      </c>
      <c r="E25" s="9">
        <f>IF(D37=0, "-", D25/D37)</f>
        <v>5.9880239520958087E-3</v>
      </c>
      <c r="F25" s="81">
        <v>6</v>
      </c>
      <c r="G25" s="34">
        <f>IF(F37=0, "-", F25/F37)</f>
        <v>2.866698518872432E-3</v>
      </c>
      <c r="H25" s="65">
        <v>8</v>
      </c>
      <c r="I25" s="9">
        <f>IF(H37=0, "-", H25/H37)</f>
        <v>3.5180299032541778E-3</v>
      </c>
      <c r="J25" s="8">
        <f t="shared" ref="J25:J35" si="2">IF(D25=0, "-", IF((B25-D25)/D25&lt;10, (B25-D25)/D25, "&gt;999%"))</f>
        <v>0</v>
      </c>
      <c r="K25" s="9">
        <f t="shared" ref="K25:K35" si="3">IF(H25=0, "-", IF((F25-H25)/H25&lt;10, (F25-H25)/H25, "&gt;999%"))</f>
        <v>-0.25</v>
      </c>
    </row>
    <row r="26" spans="1:11" x14ac:dyDescent="0.2">
      <c r="A26" s="7" t="s">
        <v>580</v>
      </c>
      <c r="B26" s="65">
        <v>34</v>
      </c>
      <c r="C26" s="34">
        <f>IF(B37=0, "-", B26/B37)</f>
        <v>0.16190476190476191</v>
      </c>
      <c r="D26" s="65">
        <v>29</v>
      </c>
      <c r="E26" s="9">
        <f>IF(D37=0, "-", D26/D37)</f>
        <v>0.17365269461077845</v>
      </c>
      <c r="F26" s="81">
        <v>403</v>
      </c>
      <c r="G26" s="34">
        <f>IF(F37=0, "-", F26/F37)</f>
        <v>0.19254658385093168</v>
      </c>
      <c r="H26" s="65">
        <v>384</v>
      </c>
      <c r="I26" s="9">
        <f>IF(H37=0, "-", H26/H37)</f>
        <v>0.16886543535620052</v>
      </c>
      <c r="J26" s="8">
        <f t="shared" si="2"/>
        <v>0.17241379310344829</v>
      </c>
      <c r="K26" s="9">
        <f t="shared" si="3"/>
        <v>4.9479166666666664E-2</v>
      </c>
    </row>
    <row r="27" spans="1:11" x14ac:dyDescent="0.2">
      <c r="A27" s="7" t="s">
        <v>581</v>
      </c>
      <c r="B27" s="65">
        <v>77</v>
      </c>
      <c r="C27" s="34">
        <f>IF(B37=0, "-", B27/B37)</f>
        <v>0.36666666666666664</v>
      </c>
      <c r="D27" s="65">
        <v>74</v>
      </c>
      <c r="E27" s="9">
        <f>IF(D37=0, "-", D27/D37)</f>
        <v>0.44311377245508982</v>
      </c>
      <c r="F27" s="81">
        <v>716</v>
      </c>
      <c r="G27" s="34">
        <f>IF(F37=0, "-", F27/F37)</f>
        <v>0.34209268991877689</v>
      </c>
      <c r="H27" s="65">
        <v>785</v>
      </c>
      <c r="I27" s="9">
        <f>IF(H37=0, "-", H27/H37)</f>
        <v>0.34520668425681617</v>
      </c>
      <c r="J27" s="8">
        <f t="shared" si="2"/>
        <v>4.0540540540540543E-2</v>
      </c>
      <c r="K27" s="9">
        <f t="shared" si="3"/>
        <v>-8.7898089171974517E-2</v>
      </c>
    </row>
    <row r="28" spans="1:11" x14ac:dyDescent="0.2">
      <c r="A28" s="7" t="s">
        <v>582</v>
      </c>
      <c r="B28" s="65">
        <v>1</v>
      </c>
      <c r="C28" s="34">
        <f>IF(B37=0, "-", B28/B37)</f>
        <v>4.7619047619047623E-3</v>
      </c>
      <c r="D28" s="65">
        <v>0</v>
      </c>
      <c r="E28" s="9">
        <f>IF(D37=0, "-", D28/D37)</f>
        <v>0</v>
      </c>
      <c r="F28" s="81">
        <v>3</v>
      </c>
      <c r="G28" s="34">
        <f>IF(F37=0, "-", F28/F37)</f>
        <v>1.433349259436216E-3</v>
      </c>
      <c r="H28" s="65">
        <v>0</v>
      </c>
      <c r="I28" s="9">
        <f>IF(H37=0, "-", H28/H37)</f>
        <v>0</v>
      </c>
      <c r="J28" s="8" t="str">
        <f t="shared" si="2"/>
        <v>-</v>
      </c>
      <c r="K28" s="9" t="str">
        <f t="shared" si="3"/>
        <v>-</v>
      </c>
    </row>
    <row r="29" spans="1:11" x14ac:dyDescent="0.2">
      <c r="A29" s="7" t="s">
        <v>583</v>
      </c>
      <c r="B29" s="65">
        <v>90</v>
      </c>
      <c r="C29" s="34">
        <f>IF(B37=0, "-", B29/B37)</f>
        <v>0.42857142857142855</v>
      </c>
      <c r="D29" s="65">
        <v>46</v>
      </c>
      <c r="E29" s="9">
        <f>IF(D37=0, "-", D29/D37)</f>
        <v>0.27544910179640719</v>
      </c>
      <c r="F29" s="81">
        <v>842</v>
      </c>
      <c r="G29" s="34">
        <f>IF(F37=0, "-", F29/F37)</f>
        <v>0.40229335881509792</v>
      </c>
      <c r="H29" s="65">
        <v>953</v>
      </c>
      <c r="I29" s="9">
        <f>IF(H37=0, "-", H29/H37)</f>
        <v>0.41908531222515394</v>
      </c>
      <c r="J29" s="8">
        <f t="shared" si="2"/>
        <v>0.95652173913043481</v>
      </c>
      <c r="K29" s="9">
        <f t="shared" si="3"/>
        <v>-0.11647429171038824</v>
      </c>
    </row>
    <row r="30" spans="1:11" x14ac:dyDescent="0.2">
      <c r="A30" s="7" t="s">
        <v>584</v>
      </c>
      <c r="B30" s="65">
        <v>4</v>
      </c>
      <c r="C30" s="34">
        <f>IF(B37=0, "-", B30/B37)</f>
        <v>1.9047619047619049E-2</v>
      </c>
      <c r="D30" s="65">
        <v>2</v>
      </c>
      <c r="E30" s="9">
        <f>IF(D37=0, "-", D30/D37)</f>
        <v>1.1976047904191617E-2</v>
      </c>
      <c r="F30" s="81">
        <v>38</v>
      </c>
      <c r="G30" s="34">
        <f>IF(F37=0, "-", F30/F37)</f>
        <v>1.8155757286192068E-2</v>
      </c>
      <c r="H30" s="65">
        <v>40</v>
      </c>
      <c r="I30" s="9">
        <f>IF(H37=0, "-", H30/H37)</f>
        <v>1.759014951627089E-2</v>
      </c>
      <c r="J30" s="8">
        <f t="shared" si="2"/>
        <v>1</v>
      </c>
      <c r="K30" s="9">
        <f t="shared" si="3"/>
        <v>-0.05</v>
      </c>
    </row>
    <row r="31" spans="1:11" x14ac:dyDescent="0.2">
      <c r="A31" s="7" t="s">
        <v>585</v>
      </c>
      <c r="B31" s="65">
        <v>1</v>
      </c>
      <c r="C31" s="34">
        <f>IF(B37=0, "-", B31/B37)</f>
        <v>4.7619047619047623E-3</v>
      </c>
      <c r="D31" s="65">
        <v>13</v>
      </c>
      <c r="E31" s="9">
        <f>IF(D37=0, "-", D31/D37)</f>
        <v>7.7844311377245512E-2</v>
      </c>
      <c r="F31" s="81">
        <v>8</v>
      </c>
      <c r="G31" s="34">
        <f>IF(F37=0, "-", F31/F37)</f>
        <v>3.822264691829909E-3</v>
      </c>
      <c r="H31" s="65">
        <v>27</v>
      </c>
      <c r="I31" s="9">
        <f>IF(H37=0, "-", H31/H37)</f>
        <v>1.1873350923482849E-2</v>
      </c>
      <c r="J31" s="8">
        <f t="shared" si="2"/>
        <v>-0.92307692307692313</v>
      </c>
      <c r="K31" s="9">
        <f t="shared" si="3"/>
        <v>-0.70370370370370372</v>
      </c>
    </row>
    <row r="32" spans="1:11" x14ac:dyDescent="0.2">
      <c r="A32" s="7" t="s">
        <v>586</v>
      </c>
      <c r="B32" s="65">
        <v>0</v>
      </c>
      <c r="C32" s="34">
        <f>IF(B37=0, "-", B32/B37)</f>
        <v>0</v>
      </c>
      <c r="D32" s="65">
        <v>0</v>
      </c>
      <c r="E32" s="9">
        <f>IF(D37=0, "-", D32/D37)</f>
        <v>0</v>
      </c>
      <c r="F32" s="81">
        <v>10</v>
      </c>
      <c r="G32" s="34">
        <f>IF(F37=0, "-", F32/F37)</f>
        <v>4.7778308647873869E-3</v>
      </c>
      <c r="H32" s="65">
        <v>7</v>
      </c>
      <c r="I32" s="9">
        <f>IF(H37=0, "-", H32/H37)</f>
        <v>3.0782761653474055E-3</v>
      </c>
      <c r="J32" s="8" t="str">
        <f t="shared" si="2"/>
        <v>-</v>
      </c>
      <c r="K32" s="9">
        <f t="shared" si="3"/>
        <v>0.42857142857142855</v>
      </c>
    </row>
    <row r="33" spans="1:11" x14ac:dyDescent="0.2">
      <c r="A33" s="7" t="s">
        <v>587</v>
      </c>
      <c r="B33" s="65">
        <v>1</v>
      </c>
      <c r="C33" s="34">
        <f>IF(B37=0, "-", B33/B37)</f>
        <v>4.7619047619047623E-3</v>
      </c>
      <c r="D33" s="65">
        <v>0</v>
      </c>
      <c r="E33" s="9">
        <f>IF(D37=0, "-", D33/D37)</f>
        <v>0</v>
      </c>
      <c r="F33" s="81">
        <v>27</v>
      </c>
      <c r="G33" s="34">
        <f>IF(F37=0, "-", F33/F37)</f>
        <v>1.2900143334925944E-2</v>
      </c>
      <c r="H33" s="65">
        <v>63</v>
      </c>
      <c r="I33" s="9">
        <f>IF(H37=0, "-", H33/H37)</f>
        <v>2.7704485488126648E-2</v>
      </c>
      <c r="J33" s="8" t="str">
        <f t="shared" si="2"/>
        <v>-</v>
      </c>
      <c r="K33" s="9">
        <f t="shared" si="3"/>
        <v>-0.5714285714285714</v>
      </c>
    </row>
    <row r="34" spans="1:11" x14ac:dyDescent="0.2">
      <c r="A34" s="7" t="s">
        <v>588</v>
      </c>
      <c r="B34" s="65">
        <v>1</v>
      </c>
      <c r="C34" s="34">
        <f>IF(B37=0, "-", B34/B37)</f>
        <v>4.7619047619047623E-3</v>
      </c>
      <c r="D34" s="65">
        <v>1</v>
      </c>
      <c r="E34" s="9">
        <f>IF(D37=0, "-", D34/D37)</f>
        <v>5.9880239520958087E-3</v>
      </c>
      <c r="F34" s="81">
        <v>40</v>
      </c>
      <c r="G34" s="34">
        <f>IF(F37=0, "-", F34/F37)</f>
        <v>1.9111323459149548E-2</v>
      </c>
      <c r="H34" s="65">
        <v>6</v>
      </c>
      <c r="I34" s="9">
        <f>IF(H37=0, "-", H34/H37)</f>
        <v>2.6385224274406332E-3</v>
      </c>
      <c r="J34" s="8">
        <f t="shared" si="2"/>
        <v>0</v>
      </c>
      <c r="K34" s="9">
        <f t="shared" si="3"/>
        <v>5.666666666666667</v>
      </c>
    </row>
    <row r="35" spans="1:11" x14ac:dyDescent="0.2">
      <c r="A35" s="7" t="s">
        <v>589</v>
      </c>
      <c r="B35" s="65">
        <v>0</v>
      </c>
      <c r="C35" s="34">
        <f>IF(B37=0, "-", B35/B37)</f>
        <v>0</v>
      </c>
      <c r="D35" s="65">
        <v>1</v>
      </c>
      <c r="E35" s="9">
        <f>IF(D37=0, "-", D35/D37)</f>
        <v>5.9880239520958087E-3</v>
      </c>
      <c r="F35" s="81">
        <v>0</v>
      </c>
      <c r="G35" s="34">
        <f>IF(F37=0, "-", F35/F37)</f>
        <v>0</v>
      </c>
      <c r="H35" s="65">
        <v>1</v>
      </c>
      <c r="I35" s="9">
        <f>IF(H37=0, "-", H35/H37)</f>
        <v>4.3975373790677223E-4</v>
      </c>
      <c r="J35" s="8">
        <f t="shared" si="2"/>
        <v>-1</v>
      </c>
      <c r="K35" s="9">
        <f t="shared" si="3"/>
        <v>-1</v>
      </c>
    </row>
    <row r="36" spans="1:11" x14ac:dyDescent="0.2">
      <c r="A36" s="2"/>
      <c r="B36" s="68"/>
      <c r="C36" s="33"/>
      <c r="D36" s="68"/>
      <c r="E36" s="6"/>
      <c r="F36" s="82"/>
      <c r="G36" s="33"/>
      <c r="H36" s="68"/>
      <c r="I36" s="6"/>
      <c r="J36" s="5"/>
      <c r="K36" s="6"/>
    </row>
    <row r="37" spans="1:11" s="43" customFormat="1" x14ac:dyDescent="0.2">
      <c r="A37" s="162" t="s">
        <v>656</v>
      </c>
      <c r="B37" s="71">
        <f>SUM(B25:B36)</f>
        <v>210</v>
      </c>
      <c r="C37" s="40">
        <f>B37/29335</f>
        <v>7.1586841656724048E-3</v>
      </c>
      <c r="D37" s="71">
        <f>SUM(D25:D36)</f>
        <v>167</v>
      </c>
      <c r="E37" s="41">
        <f>D37/26863</f>
        <v>6.2167293303056247E-3</v>
      </c>
      <c r="F37" s="77">
        <f>SUM(F25:F36)</f>
        <v>2093</v>
      </c>
      <c r="G37" s="42">
        <f>F37/302117</f>
        <v>6.927779635042053E-3</v>
      </c>
      <c r="H37" s="71">
        <f>SUM(H25:H36)</f>
        <v>2274</v>
      </c>
      <c r="I37" s="41">
        <f>H37/339818</f>
        <v>6.6918173845999917E-3</v>
      </c>
      <c r="J37" s="37">
        <f>IF(D37=0, "-", IF((B37-D37)/D37&lt;10, (B37-D37)/D37, "&gt;999%"))</f>
        <v>0.25748502994011974</v>
      </c>
      <c r="K37" s="38">
        <f>IF(H37=0, "-", IF((F37-H37)/H37&lt;10, (F37-H37)/H37, "&gt;999%"))</f>
        <v>-7.9595426561125768E-2</v>
      </c>
    </row>
    <row r="38" spans="1:11" x14ac:dyDescent="0.2">
      <c r="B38" s="83"/>
      <c r="D38" s="83"/>
      <c r="F38" s="83"/>
      <c r="H38" s="83"/>
    </row>
    <row r="39" spans="1:11" x14ac:dyDescent="0.2">
      <c r="A39" s="163" t="s">
        <v>138</v>
      </c>
      <c r="B39" s="61" t="s">
        <v>12</v>
      </c>
      <c r="C39" s="62" t="s">
        <v>13</v>
      </c>
      <c r="D39" s="61" t="s">
        <v>12</v>
      </c>
      <c r="E39" s="63" t="s">
        <v>13</v>
      </c>
      <c r="F39" s="62" t="s">
        <v>12</v>
      </c>
      <c r="G39" s="62" t="s">
        <v>13</v>
      </c>
      <c r="H39" s="61" t="s">
        <v>12</v>
      </c>
      <c r="I39" s="63" t="s">
        <v>13</v>
      </c>
      <c r="J39" s="61"/>
      <c r="K39" s="63"/>
    </row>
    <row r="40" spans="1:11" x14ac:dyDescent="0.2">
      <c r="A40" s="7" t="s">
        <v>590</v>
      </c>
      <c r="B40" s="65">
        <v>16</v>
      </c>
      <c r="C40" s="34">
        <f>IF(B58=0, "-", B40/B58)</f>
        <v>6.1068702290076333E-2</v>
      </c>
      <c r="D40" s="65">
        <v>9</v>
      </c>
      <c r="E40" s="9">
        <f>IF(D58=0, "-", D40/D58)</f>
        <v>3.1468531468531472E-2</v>
      </c>
      <c r="F40" s="81">
        <v>125</v>
      </c>
      <c r="G40" s="34">
        <f>IF(F58=0, "-", F40/F58)</f>
        <v>4.7966231772831928E-2</v>
      </c>
      <c r="H40" s="65">
        <v>131</v>
      </c>
      <c r="I40" s="9">
        <f>IF(H58=0, "-", H40/H58)</f>
        <v>3.8360175695461199E-2</v>
      </c>
      <c r="J40" s="8">
        <f t="shared" ref="J40:J56" si="4">IF(D40=0, "-", IF((B40-D40)/D40&lt;10, (B40-D40)/D40, "&gt;999%"))</f>
        <v>0.77777777777777779</v>
      </c>
      <c r="K40" s="9">
        <f t="shared" ref="K40:K56" si="5">IF(H40=0, "-", IF((F40-H40)/H40&lt;10, (F40-H40)/H40, "&gt;999%"))</f>
        <v>-4.5801526717557252E-2</v>
      </c>
    </row>
    <row r="41" spans="1:11" x14ac:dyDescent="0.2">
      <c r="A41" s="7" t="s">
        <v>591</v>
      </c>
      <c r="B41" s="65">
        <v>1</v>
      </c>
      <c r="C41" s="34">
        <f>IF(B58=0, "-", B41/B58)</f>
        <v>3.8167938931297708E-3</v>
      </c>
      <c r="D41" s="65">
        <v>0</v>
      </c>
      <c r="E41" s="9">
        <f>IF(D58=0, "-", D41/D58)</f>
        <v>0</v>
      </c>
      <c r="F41" s="81">
        <v>38</v>
      </c>
      <c r="G41" s="34">
        <f>IF(F58=0, "-", F41/F58)</f>
        <v>1.4581734458940905E-2</v>
      </c>
      <c r="H41" s="65">
        <v>48</v>
      </c>
      <c r="I41" s="9">
        <f>IF(H58=0, "-", H41/H58)</f>
        <v>1.4055636896046853E-2</v>
      </c>
      <c r="J41" s="8" t="str">
        <f t="shared" si="4"/>
        <v>-</v>
      </c>
      <c r="K41" s="9">
        <f t="shared" si="5"/>
        <v>-0.20833333333333334</v>
      </c>
    </row>
    <row r="42" spans="1:11" x14ac:dyDescent="0.2">
      <c r="A42" s="7" t="s">
        <v>592</v>
      </c>
      <c r="B42" s="65">
        <v>10</v>
      </c>
      <c r="C42" s="34">
        <f>IF(B58=0, "-", B42/B58)</f>
        <v>3.8167938931297711E-2</v>
      </c>
      <c r="D42" s="65">
        <v>8</v>
      </c>
      <c r="E42" s="9">
        <f>IF(D58=0, "-", D42/D58)</f>
        <v>2.7972027972027972E-2</v>
      </c>
      <c r="F42" s="81">
        <v>107</v>
      </c>
      <c r="G42" s="34">
        <f>IF(F58=0, "-", F42/F58)</f>
        <v>4.1059094397544127E-2</v>
      </c>
      <c r="H42" s="65">
        <v>109</v>
      </c>
      <c r="I42" s="9">
        <f>IF(H58=0, "-", H42/H58)</f>
        <v>3.1918008784773057E-2</v>
      </c>
      <c r="J42" s="8">
        <f t="shared" si="4"/>
        <v>0.25</v>
      </c>
      <c r="K42" s="9">
        <f t="shared" si="5"/>
        <v>-1.834862385321101E-2</v>
      </c>
    </row>
    <row r="43" spans="1:11" x14ac:dyDescent="0.2">
      <c r="A43" s="7" t="s">
        <v>593</v>
      </c>
      <c r="B43" s="65">
        <v>13</v>
      </c>
      <c r="C43" s="34">
        <f>IF(B58=0, "-", B43/B58)</f>
        <v>4.9618320610687022E-2</v>
      </c>
      <c r="D43" s="65">
        <v>10</v>
      </c>
      <c r="E43" s="9">
        <f>IF(D58=0, "-", D43/D58)</f>
        <v>3.4965034965034968E-2</v>
      </c>
      <c r="F43" s="81">
        <v>133</v>
      </c>
      <c r="G43" s="34">
        <f>IF(F58=0, "-", F43/F58)</f>
        <v>5.1036070606293171E-2</v>
      </c>
      <c r="H43" s="65">
        <v>117</v>
      </c>
      <c r="I43" s="9">
        <f>IF(H58=0, "-", H43/H58)</f>
        <v>3.4260614934114204E-2</v>
      </c>
      <c r="J43" s="8">
        <f t="shared" si="4"/>
        <v>0.3</v>
      </c>
      <c r="K43" s="9">
        <f t="shared" si="5"/>
        <v>0.13675213675213677</v>
      </c>
    </row>
    <row r="44" spans="1:11" x14ac:dyDescent="0.2">
      <c r="A44" s="7" t="s">
        <v>594</v>
      </c>
      <c r="B44" s="65">
        <v>13</v>
      </c>
      <c r="C44" s="34">
        <f>IF(B58=0, "-", B44/B58)</f>
        <v>4.9618320610687022E-2</v>
      </c>
      <c r="D44" s="65">
        <v>14</v>
      </c>
      <c r="E44" s="9">
        <f>IF(D58=0, "-", D44/D58)</f>
        <v>4.8951048951048952E-2</v>
      </c>
      <c r="F44" s="81">
        <v>120</v>
      </c>
      <c r="G44" s="34">
        <f>IF(F58=0, "-", F44/F58)</f>
        <v>4.6047582501918649E-2</v>
      </c>
      <c r="H44" s="65">
        <v>156</v>
      </c>
      <c r="I44" s="9">
        <f>IF(H58=0, "-", H44/H58)</f>
        <v>4.5680819912152268E-2</v>
      </c>
      <c r="J44" s="8">
        <f t="shared" si="4"/>
        <v>-7.1428571428571425E-2</v>
      </c>
      <c r="K44" s="9">
        <f t="shared" si="5"/>
        <v>-0.23076923076923078</v>
      </c>
    </row>
    <row r="45" spans="1:11" x14ac:dyDescent="0.2">
      <c r="A45" s="7" t="s">
        <v>595</v>
      </c>
      <c r="B45" s="65">
        <v>0</v>
      </c>
      <c r="C45" s="34">
        <f>IF(B58=0, "-", B45/B58)</f>
        <v>0</v>
      </c>
      <c r="D45" s="65">
        <v>0</v>
      </c>
      <c r="E45" s="9">
        <f>IF(D58=0, "-", D45/D58)</f>
        <v>0</v>
      </c>
      <c r="F45" s="81">
        <v>0</v>
      </c>
      <c r="G45" s="34">
        <f>IF(F58=0, "-", F45/F58)</f>
        <v>0</v>
      </c>
      <c r="H45" s="65">
        <v>1</v>
      </c>
      <c r="I45" s="9">
        <f>IF(H58=0, "-", H45/H58)</f>
        <v>2.9282576866764275E-4</v>
      </c>
      <c r="J45" s="8" t="str">
        <f t="shared" si="4"/>
        <v>-</v>
      </c>
      <c r="K45" s="9">
        <f t="shared" si="5"/>
        <v>-1</v>
      </c>
    </row>
    <row r="46" spans="1:11" x14ac:dyDescent="0.2">
      <c r="A46" s="7" t="s">
        <v>58</v>
      </c>
      <c r="B46" s="65">
        <v>0</v>
      </c>
      <c r="C46" s="34">
        <f>IF(B58=0, "-", B46/B58)</f>
        <v>0</v>
      </c>
      <c r="D46" s="65">
        <v>3</v>
      </c>
      <c r="E46" s="9">
        <f>IF(D58=0, "-", D46/D58)</f>
        <v>1.048951048951049E-2</v>
      </c>
      <c r="F46" s="81">
        <v>9</v>
      </c>
      <c r="G46" s="34">
        <f>IF(F58=0, "-", F46/F58)</f>
        <v>3.4535686876438986E-3</v>
      </c>
      <c r="H46" s="65">
        <v>18</v>
      </c>
      <c r="I46" s="9">
        <f>IF(H58=0, "-", H46/H58)</f>
        <v>5.2708638360175692E-3</v>
      </c>
      <c r="J46" s="8">
        <f t="shared" si="4"/>
        <v>-1</v>
      </c>
      <c r="K46" s="9">
        <f t="shared" si="5"/>
        <v>-0.5</v>
      </c>
    </row>
    <row r="47" spans="1:11" x14ac:dyDescent="0.2">
      <c r="A47" s="7" t="s">
        <v>596</v>
      </c>
      <c r="B47" s="65">
        <v>17</v>
      </c>
      <c r="C47" s="34">
        <f>IF(B58=0, "-", B47/B58)</f>
        <v>6.4885496183206104E-2</v>
      </c>
      <c r="D47" s="65">
        <v>19</v>
      </c>
      <c r="E47" s="9">
        <f>IF(D58=0, "-", D47/D58)</f>
        <v>6.6433566433566432E-2</v>
      </c>
      <c r="F47" s="81">
        <v>263</v>
      </c>
      <c r="G47" s="34">
        <f>IF(F58=0, "-", F47/F58)</f>
        <v>0.10092095165003838</v>
      </c>
      <c r="H47" s="65">
        <v>368</v>
      </c>
      <c r="I47" s="9">
        <f>IF(H58=0, "-", H47/H58)</f>
        <v>0.10775988286969253</v>
      </c>
      <c r="J47" s="8">
        <f t="shared" si="4"/>
        <v>-0.10526315789473684</v>
      </c>
      <c r="K47" s="9">
        <f t="shared" si="5"/>
        <v>-0.28532608695652173</v>
      </c>
    </row>
    <row r="48" spans="1:11" x14ac:dyDescent="0.2">
      <c r="A48" s="7" t="s">
        <v>597</v>
      </c>
      <c r="B48" s="65">
        <v>7</v>
      </c>
      <c r="C48" s="34">
        <f>IF(B58=0, "-", B48/B58)</f>
        <v>2.6717557251908396E-2</v>
      </c>
      <c r="D48" s="65">
        <v>15</v>
      </c>
      <c r="E48" s="9">
        <f>IF(D58=0, "-", D48/D58)</f>
        <v>5.2447552447552448E-2</v>
      </c>
      <c r="F48" s="81">
        <v>91</v>
      </c>
      <c r="G48" s="34">
        <f>IF(F58=0, "-", F48/F58)</f>
        <v>3.4919416730621641E-2</v>
      </c>
      <c r="H48" s="65">
        <v>157</v>
      </c>
      <c r="I48" s="9">
        <f>IF(H58=0, "-", H48/H58)</f>
        <v>4.5973645680819915E-2</v>
      </c>
      <c r="J48" s="8">
        <f t="shared" si="4"/>
        <v>-0.53333333333333333</v>
      </c>
      <c r="K48" s="9">
        <f t="shared" si="5"/>
        <v>-0.42038216560509556</v>
      </c>
    </row>
    <row r="49" spans="1:11" x14ac:dyDescent="0.2">
      <c r="A49" s="7" t="s">
        <v>65</v>
      </c>
      <c r="B49" s="65">
        <v>99</v>
      </c>
      <c r="C49" s="34">
        <f>IF(B58=0, "-", B49/B58)</f>
        <v>0.37786259541984735</v>
      </c>
      <c r="D49" s="65">
        <v>50</v>
      </c>
      <c r="E49" s="9">
        <f>IF(D58=0, "-", D49/D58)</f>
        <v>0.17482517482517482</v>
      </c>
      <c r="F49" s="81">
        <v>593</v>
      </c>
      <c r="G49" s="34">
        <f>IF(F58=0, "-", F49/F58)</f>
        <v>0.22755180353031465</v>
      </c>
      <c r="H49" s="65">
        <v>741</v>
      </c>
      <c r="I49" s="9">
        <f>IF(H58=0, "-", H49/H58)</f>
        <v>0.21698389458272327</v>
      </c>
      <c r="J49" s="8">
        <f t="shared" si="4"/>
        <v>0.98</v>
      </c>
      <c r="K49" s="9">
        <f t="shared" si="5"/>
        <v>-0.19973009446693657</v>
      </c>
    </row>
    <row r="50" spans="1:11" x14ac:dyDescent="0.2">
      <c r="A50" s="7" t="s">
        <v>598</v>
      </c>
      <c r="B50" s="65">
        <v>15</v>
      </c>
      <c r="C50" s="34">
        <f>IF(B58=0, "-", B50/B58)</f>
        <v>5.7251908396946563E-2</v>
      </c>
      <c r="D50" s="65">
        <v>52</v>
      </c>
      <c r="E50" s="9">
        <f>IF(D58=0, "-", D50/D58)</f>
        <v>0.18181818181818182</v>
      </c>
      <c r="F50" s="81">
        <v>157</v>
      </c>
      <c r="G50" s="34">
        <f>IF(F58=0, "-", F50/F58)</f>
        <v>6.02455871066769E-2</v>
      </c>
      <c r="H50" s="65">
        <v>286</v>
      </c>
      <c r="I50" s="9">
        <f>IF(H58=0, "-", H50/H58)</f>
        <v>8.3748169838945827E-2</v>
      </c>
      <c r="J50" s="8">
        <f t="shared" si="4"/>
        <v>-0.71153846153846156</v>
      </c>
      <c r="K50" s="9">
        <f t="shared" si="5"/>
        <v>-0.45104895104895104</v>
      </c>
    </row>
    <row r="51" spans="1:11" x14ac:dyDescent="0.2">
      <c r="A51" s="7" t="s">
        <v>599</v>
      </c>
      <c r="B51" s="65">
        <v>12</v>
      </c>
      <c r="C51" s="34">
        <f>IF(B58=0, "-", B51/B58)</f>
        <v>4.5801526717557252E-2</v>
      </c>
      <c r="D51" s="65">
        <v>3</v>
      </c>
      <c r="E51" s="9">
        <f>IF(D58=0, "-", D51/D58)</f>
        <v>1.048951048951049E-2</v>
      </c>
      <c r="F51" s="81">
        <v>23</v>
      </c>
      <c r="G51" s="34">
        <f>IF(F58=0, "-", F51/F58)</f>
        <v>8.8257866462010739E-3</v>
      </c>
      <c r="H51" s="65">
        <v>40</v>
      </c>
      <c r="I51" s="9">
        <f>IF(H58=0, "-", H51/H58)</f>
        <v>1.171303074670571E-2</v>
      </c>
      <c r="J51" s="8">
        <f t="shared" si="4"/>
        <v>3</v>
      </c>
      <c r="K51" s="9">
        <f t="shared" si="5"/>
        <v>-0.42499999999999999</v>
      </c>
    </row>
    <row r="52" spans="1:11" x14ac:dyDescent="0.2">
      <c r="A52" s="7" t="s">
        <v>600</v>
      </c>
      <c r="B52" s="65">
        <v>11</v>
      </c>
      <c r="C52" s="34">
        <f>IF(B58=0, "-", B52/B58)</f>
        <v>4.1984732824427481E-2</v>
      </c>
      <c r="D52" s="65">
        <v>14</v>
      </c>
      <c r="E52" s="9">
        <f>IF(D58=0, "-", D52/D58)</f>
        <v>4.8951048951048952E-2</v>
      </c>
      <c r="F52" s="81">
        <v>230</v>
      </c>
      <c r="G52" s="34">
        <f>IF(F58=0, "-", F52/F58)</f>
        <v>8.8257866462010739E-2</v>
      </c>
      <c r="H52" s="65">
        <v>191</v>
      </c>
      <c r="I52" s="9">
        <f>IF(H58=0, "-", H52/H58)</f>
        <v>5.5929721815519765E-2</v>
      </c>
      <c r="J52" s="8">
        <f t="shared" si="4"/>
        <v>-0.21428571428571427</v>
      </c>
      <c r="K52" s="9">
        <f t="shared" si="5"/>
        <v>0.20418848167539266</v>
      </c>
    </row>
    <row r="53" spans="1:11" x14ac:dyDescent="0.2">
      <c r="A53" s="7" t="s">
        <v>601</v>
      </c>
      <c r="B53" s="65">
        <v>15</v>
      </c>
      <c r="C53" s="34">
        <f>IF(B58=0, "-", B53/B58)</f>
        <v>5.7251908396946563E-2</v>
      </c>
      <c r="D53" s="65">
        <v>23</v>
      </c>
      <c r="E53" s="9">
        <f>IF(D58=0, "-", D53/D58)</f>
        <v>8.0419580419580416E-2</v>
      </c>
      <c r="F53" s="81">
        <v>238</v>
      </c>
      <c r="G53" s="34">
        <f>IF(F58=0, "-", F53/F58)</f>
        <v>9.1327705295471989E-2</v>
      </c>
      <c r="H53" s="65">
        <v>312</v>
      </c>
      <c r="I53" s="9">
        <f>IF(H58=0, "-", H53/H58)</f>
        <v>9.1361639824304536E-2</v>
      </c>
      <c r="J53" s="8">
        <f t="shared" si="4"/>
        <v>-0.34782608695652173</v>
      </c>
      <c r="K53" s="9">
        <f t="shared" si="5"/>
        <v>-0.23717948717948717</v>
      </c>
    </row>
    <row r="54" spans="1:11" x14ac:dyDescent="0.2">
      <c r="A54" s="7" t="s">
        <v>602</v>
      </c>
      <c r="B54" s="65">
        <v>6</v>
      </c>
      <c r="C54" s="34">
        <f>IF(B58=0, "-", B54/B58)</f>
        <v>2.2900763358778626E-2</v>
      </c>
      <c r="D54" s="65">
        <v>21</v>
      </c>
      <c r="E54" s="9">
        <f>IF(D58=0, "-", D54/D58)</f>
        <v>7.3426573426573424E-2</v>
      </c>
      <c r="F54" s="81">
        <v>73</v>
      </c>
      <c r="G54" s="34">
        <f>IF(F58=0, "-", F54/F58)</f>
        <v>2.8012279355333843E-2</v>
      </c>
      <c r="H54" s="65">
        <v>97</v>
      </c>
      <c r="I54" s="9">
        <f>IF(H58=0, "-", H54/H58)</f>
        <v>2.8404099560761346E-2</v>
      </c>
      <c r="J54" s="8">
        <f t="shared" si="4"/>
        <v>-0.7142857142857143</v>
      </c>
      <c r="K54" s="9">
        <f t="shared" si="5"/>
        <v>-0.24742268041237114</v>
      </c>
    </row>
    <row r="55" spans="1:11" x14ac:dyDescent="0.2">
      <c r="A55" s="7" t="s">
        <v>603</v>
      </c>
      <c r="B55" s="65">
        <v>23</v>
      </c>
      <c r="C55" s="34">
        <f>IF(B58=0, "-", B55/B58)</f>
        <v>8.7786259541984726E-2</v>
      </c>
      <c r="D55" s="65">
        <v>43</v>
      </c>
      <c r="E55" s="9">
        <f>IF(D58=0, "-", D55/D58)</f>
        <v>0.15034965034965034</v>
      </c>
      <c r="F55" s="81">
        <v>353</v>
      </c>
      <c r="G55" s="34">
        <f>IF(F58=0, "-", F55/F58)</f>
        <v>0.13545663852647735</v>
      </c>
      <c r="H55" s="65">
        <v>582</v>
      </c>
      <c r="I55" s="9">
        <f>IF(H58=0, "-", H55/H58)</f>
        <v>0.17042459736456808</v>
      </c>
      <c r="J55" s="8">
        <f t="shared" si="4"/>
        <v>-0.46511627906976744</v>
      </c>
      <c r="K55" s="9">
        <f t="shared" si="5"/>
        <v>-0.39347079037800686</v>
      </c>
    </row>
    <row r="56" spans="1:11" x14ac:dyDescent="0.2">
      <c r="A56" s="7" t="s">
        <v>604</v>
      </c>
      <c r="B56" s="65">
        <v>4</v>
      </c>
      <c r="C56" s="34">
        <f>IF(B58=0, "-", B56/B58)</f>
        <v>1.5267175572519083E-2</v>
      </c>
      <c r="D56" s="65">
        <v>2</v>
      </c>
      <c r="E56" s="9">
        <f>IF(D58=0, "-", D56/D58)</f>
        <v>6.993006993006993E-3</v>
      </c>
      <c r="F56" s="81">
        <v>53</v>
      </c>
      <c r="G56" s="34">
        <f>IF(F58=0, "-", F56/F58)</f>
        <v>2.0337682271680736E-2</v>
      </c>
      <c r="H56" s="65">
        <v>61</v>
      </c>
      <c r="I56" s="9">
        <f>IF(H58=0, "-", H56/H58)</f>
        <v>1.7862371888726209E-2</v>
      </c>
      <c r="J56" s="8">
        <f t="shared" si="4"/>
        <v>1</v>
      </c>
      <c r="K56" s="9">
        <f t="shared" si="5"/>
        <v>-0.13114754098360656</v>
      </c>
    </row>
    <row r="57" spans="1:11" x14ac:dyDescent="0.2">
      <c r="A57" s="2"/>
      <c r="B57" s="68"/>
      <c r="C57" s="33"/>
      <c r="D57" s="68"/>
      <c r="E57" s="6"/>
      <c r="F57" s="82"/>
      <c r="G57" s="33"/>
      <c r="H57" s="68"/>
      <c r="I57" s="6"/>
      <c r="J57" s="5"/>
      <c r="K57" s="6"/>
    </row>
    <row r="58" spans="1:11" s="43" customFormat="1" x14ac:dyDescent="0.2">
      <c r="A58" s="162" t="s">
        <v>655</v>
      </c>
      <c r="B58" s="71">
        <f>SUM(B40:B57)</f>
        <v>262</v>
      </c>
      <c r="C58" s="40">
        <f>B58/29335</f>
        <v>8.9313107209817617E-3</v>
      </c>
      <c r="D58" s="71">
        <f>SUM(D40:D57)</f>
        <v>286</v>
      </c>
      <c r="E58" s="41">
        <f>D58/26863</f>
        <v>1.0646614302200052E-2</v>
      </c>
      <c r="F58" s="77">
        <f>SUM(F40:F57)</f>
        <v>2606</v>
      </c>
      <c r="G58" s="42">
        <f>F58/302117</f>
        <v>8.6257972904536986E-3</v>
      </c>
      <c r="H58" s="71">
        <f>SUM(H40:H57)</f>
        <v>3415</v>
      </c>
      <c r="I58" s="41">
        <f>H58/339818</f>
        <v>1.0049497083733058E-2</v>
      </c>
      <c r="J58" s="37">
        <f>IF(D58=0, "-", IF((B58-D58)/D58&lt;10, (B58-D58)/D58, "&gt;999%"))</f>
        <v>-8.3916083916083919E-2</v>
      </c>
      <c r="K58" s="38">
        <f>IF(H58=0, "-", IF((F58-H58)/H58&lt;10, (F58-H58)/H58, "&gt;999%"))</f>
        <v>-0.23689604685212298</v>
      </c>
    </row>
    <row r="59" spans="1:11" x14ac:dyDescent="0.2">
      <c r="B59" s="83"/>
      <c r="D59" s="83"/>
      <c r="F59" s="83"/>
      <c r="H59" s="83"/>
    </row>
    <row r="60" spans="1:11" x14ac:dyDescent="0.2">
      <c r="A60" s="27" t="s">
        <v>654</v>
      </c>
      <c r="B60" s="71">
        <v>1117</v>
      </c>
      <c r="C60" s="40">
        <f>B60/29335</f>
        <v>3.80773819669337E-2</v>
      </c>
      <c r="D60" s="71">
        <v>846</v>
      </c>
      <c r="E60" s="41">
        <f>D60/26863</f>
        <v>3.1493131816997359E-2</v>
      </c>
      <c r="F60" s="77">
        <v>10449</v>
      </c>
      <c r="G60" s="42">
        <f>F60/302117</f>
        <v>3.4585938560226667E-2</v>
      </c>
      <c r="H60" s="71">
        <v>11313</v>
      </c>
      <c r="I60" s="41">
        <f>H60/339818</f>
        <v>3.3291350075628716E-2</v>
      </c>
      <c r="J60" s="37">
        <f>IF(D60=0, "-", IF((B60-D60)/D60&lt;10, (B60-D60)/D60, "&gt;999%"))</f>
        <v>0.3203309692671395</v>
      </c>
      <c r="K60" s="38">
        <f>IF(H60=0, "-", IF((F60-H60)/H60&lt;10, (F60-H60)/H60, "&gt;999%"))</f>
        <v>-7.6372315035799526E-2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0"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2"/>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661</v>
      </c>
      <c r="C1" s="198"/>
      <c r="D1" s="198"/>
      <c r="E1" s="199"/>
      <c r="F1" s="199"/>
      <c r="G1" s="199"/>
      <c r="H1" s="199"/>
      <c r="I1" s="199"/>
      <c r="J1" s="199"/>
      <c r="K1" s="199"/>
    </row>
    <row r="2" spans="1:11" s="52" customFormat="1" ht="20.25" x14ac:dyDescent="0.3">
      <c r="A2" s="4" t="s">
        <v>112</v>
      </c>
      <c r="B2" s="202" t="s">
        <v>102</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41</v>
      </c>
      <c r="B7" s="65">
        <v>17</v>
      </c>
      <c r="C7" s="39">
        <f>IF(B32=0, "-", B7/B32)</f>
        <v>1.521933751119069E-2</v>
      </c>
      <c r="D7" s="65">
        <v>10</v>
      </c>
      <c r="E7" s="21">
        <f>IF(D32=0, "-", D7/D32)</f>
        <v>1.1820330969267139E-2</v>
      </c>
      <c r="F7" s="81">
        <v>131</v>
      </c>
      <c r="G7" s="39">
        <f>IF(F32=0, "-", F7/F32)</f>
        <v>1.2537084888506076E-2</v>
      </c>
      <c r="H7" s="65">
        <v>139</v>
      </c>
      <c r="I7" s="21">
        <f>IF(H32=0, "-", H7/H32)</f>
        <v>1.2286749756916822E-2</v>
      </c>
      <c r="J7" s="20">
        <f t="shared" ref="J7:J30" si="0">IF(D7=0, "-", IF((B7-D7)/D7&lt;10, (B7-D7)/D7, "&gt;999%"))</f>
        <v>0.7</v>
      </c>
      <c r="K7" s="21">
        <f t="shared" ref="K7:K30" si="1">IF(H7=0, "-", IF((F7-H7)/H7&lt;10, (F7-H7)/H7, "&gt;999%"))</f>
        <v>-5.7553956834532377E-2</v>
      </c>
    </row>
    <row r="8" spans="1:11" x14ac:dyDescent="0.2">
      <c r="A8" s="7" t="s">
        <v>42</v>
      </c>
      <c r="B8" s="65">
        <v>1</v>
      </c>
      <c r="C8" s="39">
        <f>IF(B32=0, "-", B8/B32)</f>
        <v>8.9525514771709937E-4</v>
      </c>
      <c r="D8" s="65">
        <v>0</v>
      </c>
      <c r="E8" s="21">
        <f>IF(D32=0, "-", D8/D32)</f>
        <v>0</v>
      </c>
      <c r="F8" s="81">
        <v>38</v>
      </c>
      <c r="G8" s="39">
        <f>IF(F32=0, "-", F8/F32)</f>
        <v>3.6367116470475643E-3</v>
      </c>
      <c r="H8" s="65">
        <v>48</v>
      </c>
      <c r="I8" s="21">
        <f>IF(H32=0, "-", H8/H32)</f>
        <v>4.2429063908777515E-3</v>
      </c>
      <c r="J8" s="20" t="str">
        <f t="shared" si="0"/>
        <v>-</v>
      </c>
      <c r="K8" s="21">
        <f t="shared" si="1"/>
        <v>-0.20833333333333334</v>
      </c>
    </row>
    <row r="9" spans="1:11" x14ac:dyDescent="0.2">
      <c r="A9" s="7" t="s">
        <v>45</v>
      </c>
      <c r="B9" s="65">
        <v>38</v>
      </c>
      <c r="C9" s="39">
        <f>IF(B32=0, "-", B9/B32)</f>
        <v>3.4019695613249773E-2</v>
      </c>
      <c r="D9" s="65">
        <v>18</v>
      </c>
      <c r="E9" s="21">
        <f>IF(D32=0, "-", D9/D32)</f>
        <v>2.1276595744680851E-2</v>
      </c>
      <c r="F9" s="81">
        <v>266</v>
      </c>
      <c r="G9" s="39">
        <f>IF(F32=0, "-", F9/F32)</f>
        <v>2.5456981529332949E-2</v>
      </c>
      <c r="H9" s="65">
        <v>312</v>
      </c>
      <c r="I9" s="21">
        <f>IF(H32=0, "-", H9/H32)</f>
        <v>2.7578891540705384E-2</v>
      </c>
      <c r="J9" s="20">
        <f t="shared" si="0"/>
        <v>1.1111111111111112</v>
      </c>
      <c r="K9" s="21">
        <f t="shared" si="1"/>
        <v>-0.14743589743589744</v>
      </c>
    </row>
    <row r="10" spans="1:11" x14ac:dyDescent="0.2">
      <c r="A10" s="7" t="s">
        <v>46</v>
      </c>
      <c r="B10" s="65">
        <v>38</v>
      </c>
      <c r="C10" s="39">
        <f>IF(B32=0, "-", B10/B32)</f>
        <v>3.4019695613249773E-2</v>
      </c>
      <c r="D10" s="65">
        <v>11</v>
      </c>
      <c r="E10" s="21">
        <f>IF(D32=0, "-", D10/D32)</f>
        <v>1.3002364066193853E-2</v>
      </c>
      <c r="F10" s="81">
        <v>342</v>
      </c>
      <c r="G10" s="39">
        <f>IF(F32=0, "-", F10/F32)</f>
        <v>3.273040482342808E-2</v>
      </c>
      <c r="H10" s="65">
        <v>244</v>
      </c>
      <c r="I10" s="21">
        <f>IF(H32=0, "-", H10/H32)</f>
        <v>2.1568107486961901E-2</v>
      </c>
      <c r="J10" s="20">
        <f t="shared" si="0"/>
        <v>2.4545454545454546</v>
      </c>
      <c r="K10" s="21">
        <f t="shared" si="1"/>
        <v>0.40163934426229508</v>
      </c>
    </row>
    <row r="11" spans="1:11" x14ac:dyDescent="0.2">
      <c r="A11" s="7" t="s">
        <v>47</v>
      </c>
      <c r="B11" s="65">
        <v>10</v>
      </c>
      <c r="C11" s="39">
        <f>IF(B32=0, "-", B11/B32)</f>
        <v>8.9525514771709933E-3</v>
      </c>
      <c r="D11" s="65">
        <v>8</v>
      </c>
      <c r="E11" s="21">
        <f>IF(D32=0, "-", D11/D32)</f>
        <v>9.4562647754137114E-3</v>
      </c>
      <c r="F11" s="81">
        <v>107</v>
      </c>
      <c r="G11" s="39">
        <f>IF(F32=0, "-", F11/F32)</f>
        <v>1.0240214374581299E-2</v>
      </c>
      <c r="H11" s="65">
        <v>109</v>
      </c>
      <c r="I11" s="21">
        <f>IF(H32=0, "-", H11/H32)</f>
        <v>9.6349332626182276E-3</v>
      </c>
      <c r="J11" s="20">
        <f t="shared" si="0"/>
        <v>0.25</v>
      </c>
      <c r="K11" s="21">
        <f t="shared" si="1"/>
        <v>-1.834862385321101E-2</v>
      </c>
    </row>
    <row r="12" spans="1:11" x14ac:dyDescent="0.2">
      <c r="A12" s="7" t="s">
        <v>48</v>
      </c>
      <c r="B12" s="65">
        <v>103</v>
      </c>
      <c r="C12" s="39">
        <f>IF(B32=0, "-", B12/B32)</f>
        <v>9.2211280214861233E-2</v>
      </c>
      <c r="D12" s="65">
        <v>75</v>
      </c>
      <c r="E12" s="21">
        <f>IF(D32=0, "-", D12/D32)</f>
        <v>8.8652482269503549E-2</v>
      </c>
      <c r="F12" s="81">
        <v>1157</v>
      </c>
      <c r="G12" s="39">
        <f>IF(F32=0, "-", F12/F32)</f>
        <v>0.11072829935879032</v>
      </c>
      <c r="H12" s="65">
        <v>1086</v>
      </c>
      <c r="I12" s="21">
        <f>IF(H32=0, "-", H12/H32)</f>
        <v>9.5995757093609121E-2</v>
      </c>
      <c r="J12" s="20">
        <f t="shared" si="0"/>
        <v>0.37333333333333335</v>
      </c>
      <c r="K12" s="21">
        <f t="shared" si="1"/>
        <v>6.5377532228360957E-2</v>
      </c>
    </row>
    <row r="13" spans="1:11" x14ac:dyDescent="0.2">
      <c r="A13" s="7" t="s">
        <v>52</v>
      </c>
      <c r="B13" s="65">
        <v>203</v>
      </c>
      <c r="C13" s="39">
        <f>IF(B32=0, "-", B13/B32)</f>
        <v>0.18173679498657117</v>
      </c>
      <c r="D13" s="65">
        <v>187</v>
      </c>
      <c r="E13" s="21">
        <f>IF(D32=0, "-", D13/D32)</f>
        <v>0.22104018912529552</v>
      </c>
      <c r="F13" s="81">
        <v>1876</v>
      </c>
      <c r="G13" s="39">
        <f>IF(F32=0, "-", F13/F32)</f>
        <v>0.17953871183845344</v>
      </c>
      <c r="H13" s="65">
        <v>2032</v>
      </c>
      <c r="I13" s="21">
        <f>IF(H32=0, "-", H13/H32)</f>
        <v>0.17961637054715815</v>
      </c>
      <c r="J13" s="20">
        <f t="shared" si="0"/>
        <v>8.5561497326203204E-2</v>
      </c>
      <c r="K13" s="21">
        <f t="shared" si="1"/>
        <v>-7.6771653543307089E-2</v>
      </c>
    </row>
    <row r="14" spans="1:11" x14ac:dyDescent="0.2">
      <c r="A14" s="7" t="s">
        <v>56</v>
      </c>
      <c r="B14" s="65">
        <v>8</v>
      </c>
      <c r="C14" s="39">
        <f>IF(B32=0, "-", B14/B32)</f>
        <v>7.162041181736795E-3</v>
      </c>
      <c r="D14" s="65">
        <v>0</v>
      </c>
      <c r="E14" s="21">
        <f>IF(D32=0, "-", D14/D32)</f>
        <v>0</v>
      </c>
      <c r="F14" s="81">
        <v>57</v>
      </c>
      <c r="G14" s="39">
        <f>IF(F32=0, "-", F14/F32)</f>
        <v>5.4550674705713467E-3</v>
      </c>
      <c r="H14" s="65">
        <v>42</v>
      </c>
      <c r="I14" s="21">
        <f>IF(H32=0, "-", H14/H32)</f>
        <v>3.7125430920180325E-3</v>
      </c>
      <c r="J14" s="20" t="str">
        <f t="shared" si="0"/>
        <v>-</v>
      </c>
      <c r="K14" s="21">
        <f t="shared" si="1"/>
        <v>0.35714285714285715</v>
      </c>
    </row>
    <row r="15" spans="1:11" x14ac:dyDescent="0.2">
      <c r="A15" s="7" t="s">
        <v>58</v>
      </c>
      <c r="B15" s="65">
        <v>0</v>
      </c>
      <c r="C15" s="39">
        <f>IF(B32=0, "-", B15/B32)</f>
        <v>0</v>
      </c>
      <c r="D15" s="65">
        <v>3</v>
      </c>
      <c r="E15" s="21">
        <f>IF(D32=0, "-", D15/D32)</f>
        <v>3.5460992907801418E-3</v>
      </c>
      <c r="F15" s="81">
        <v>9</v>
      </c>
      <c r="G15" s="39">
        <f>IF(F32=0, "-", F15/F32)</f>
        <v>8.6132644272179156E-4</v>
      </c>
      <c r="H15" s="65">
        <v>18</v>
      </c>
      <c r="I15" s="21">
        <f>IF(H32=0, "-", H15/H32)</f>
        <v>1.5910898965791568E-3</v>
      </c>
      <c r="J15" s="20">
        <f t="shared" si="0"/>
        <v>-1</v>
      </c>
      <c r="K15" s="21">
        <f t="shared" si="1"/>
        <v>-0.5</v>
      </c>
    </row>
    <row r="16" spans="1:11" x14ac:dyDescent="0.2">
      <c r="A16" s="7" t="s">
        <v>59</v>
      </c>
      <c r="B16" s="65">
        <v>270</v>
      </c>
      <c r="C16" s="39">
        <f>IF(B32=0, "-", B16/B32)</f>
        <v>0.24171888988361684</v>
      </c>
      <c r="D16" s="65">
        <v>158</v>
      </c>
      <c r="E16" s="21">
        <f>IF(D32=0, "-", D16/D32)</f>
        <v>0.1867612293144208</v>
      </c>
      <c r="F16" s="81">
        <v>2570</v>
      </c>
      <c r="G16" s="39">
        <f>IF(F32=0, "-", F16/F32)</f>
        <v>0.2459565508661116</v>
      </c>
      <c r="H16" s="65">
        <v>2697</v>
      </c>
      <c r="I16" s="21">
        <f>IF(H32=0, "-", H16/H32)</f>
        <v>0.23839830283744365</v>
      </c>
      <c r="J16" s="20">
        <f t="shared" si="0"/>
        <v>0.70886075949367089</v>
      </c>
      <c r="K16" s="21">
        <f t="shared" si="1"/>
        <v>-4.7089358546533185E-2</v>
      </c>
    </row>
    <row r="17" spans="1:11" x14ac:dyDescent="0.2">
      <c r="A17" s="7" t="s">
        <v>62</v>
      </c>
      <c r="B17" s="65">
        <v>78</v>
      </c>
      <c r="C17" s="39">
        <f>IF(B32=0, "-", B17/B32)</f>
        <v>6.9829901521933746E-2</v>
      </c>
      <c r="D17" s="65">
        <v>40</v>
      </c>
      <c r="E17" s="21">
        <f>IF(D32=0, "-", D17/D32)</f>
        <v>4.7281323877068557E-2</v>
      </c>
      <c r="F17" s="81">
        <v>491</v>
      </c>
      <c r="G17" s="39">
        <f>IF(F32=0, "-", F17/F32)</f>
        <v>4.6990142597377736E-2</v>
      </c>
      <c r="H17" s="65">
        <v>570</v>
      </c>
      <c r="I17" s="21">
        <f>IF(H32=0, "-", H17/H32)</f>
        <v>5.0384513391673297E-2</v>
      </c>
      <c r="J17" s="20">
        <f t="shared" si="0"/>
        <v>0.95</v>
      </c>
      <c r="K17" s="21">
        <f t="shared" si="1"/>
        <v>-0.13859649122807016</v>
      </c>
    </row>
    <row r="18" spans="1:11" x14ac:dyDescent="0.2">
      <c r="A18" s="7" t="s">
        <v>65</v>
      </c>
      <c r="B18" s="65">
        <v>99</v>
      </c>
      <c r="C18" s="39">
        <f>IF(B32=0, "-", B18/B32)</f>
        <v>8.8630259623992833E-2</v>
      </c>
      <c r="D18" s="65">
        <v>50</v>
      </c>
      <c r="E18" s="21">
        <f>IF(D32=0, "-", D18/D32)</f>
        <v>5.9101654846335699E-2</v>
      </c>
      <c r="F18" s="81">
        <v>593</v>
      </c>
      <c r="G18" s="39">
        <f>IF(F32=0, "-", F18/F32)</f>
        <v>5.6751842281558045E-2</v>
      </c>
      <c r="H18" s="65">
        <v>741</v>
      </c>
      <c r="I18" s="21">
        <f>IF(H32=0, "-", H18/H32)</f>
        <v>6.549986740917528E-2</v>
      </c>
      <c r="J18" s="20">
        <f t="shared" si="0"/>
        <v>0.98</v>
      </c>
      <c r="K18" s="21">
        <f t="shared" si="1"/>
        <v>-0.19973009446693657</v>
      </c>
    </row>
    <row r="19" spans="1:11" x14ac:dyDescent="0.2">
      <c r="A19" s="7" t="s">
        <v>69</v>
      </c>
      <c r="B19" s="65">
        <v>18</v>
      </c>
      <c r="C19" s="39">
        <f>IF(B32=0, "-", B19/B32)</f>
        <v>1.611459265890779E-2</v>
      </c>
      <c r="D19" s="65">
        <v>0</v>
      </c>
      <c r="E19" s="21">
        <f>IF(D32=0, "-", D19/D32)</f>
        <v>0</v>
      </c>
      <c r="F19" s="81">
        <v>70</v>
      </c>
      <c r="G19" s="39">
        <f>IF(F32=0, "-", F19/F32)</f>
        <v>6.6992056656139344E-3</v>
      </c>
      <c r="H19" s="65">
        <v>0</v>
      </c>
      <c r="I19" s="21">
        <f>IF(H32=0, "-", H19/H32)</f>
        <v>0</v>
      </c>
      <c r="J19" s="20" t="str">
        <f t="shared" si="0"/>
        <v>-</v>
      </c>
      <c r="K19" s="21" t="str">
        <f t="shared" si="1"/>
        <v>-</v>
      </c>
    </row>
    <row r="20" spans="1:11" x14ac:dyDescent="0.2">
      <c r="A20" s="7" t="s">
        <v>72</v>
      </c>
      <c r="B20" s="65">
        <v>15</v>
      </c>
      <c r="C20" s="39">
        <f>IF(B32=0, "-", B20/B32)</f>
        <v>1.342882721575649E-2</v>
      </c>
      <c r="D20" s="65">
        <v>52</v>
      </c>
      <c r="E20" s="21">
        <f>IF(D32=0, "-", D20/D32)</f>
        <v>6.1465721040189124E-2</v>
      </c>
      <c r="F20" s="81">
        <v>157</v>
      </c>
      <c r="G20" s="39">
        <f>IF(F32=0, "-", F20/F32)</f>
        <v>1.5025361278591253E-2</v>
      </c>
      <c r="H20" s="65">
        <v>286</v>
      </c>
      <c r="I20" s="21">
        <f>IF(H32=0, "-", H20/H32)</f>
        <v>2.5280650578979935E-2</v>
      </c>
      <c r="J20" s="20">
        <f t="shared" si="0"/>
        <v>-0.71153846153846156</v>
      </c>
      <c r="K20" s="21">
        <f t="shared" si="1"/>
        <v>-0.45104895104895104</v>
      </c>
    </row>
    <row r="21" spans="1:11" x14ac:dyDescent="0.2">
      <c r="A21" s="7" t="s">
        <v>73</v>
      </c>
      <c r="B21" s="65">
        <v>13</v>
      </c>
      <c r="C21" s="39">
        <f>IF(B32=0, "-", B21/B32)</f>
        <v>1.1638316920322292E-2</v>
      </c>
      <c r="D21" s="65">
        <v>16</v>
      </c>
      <c r="E21" s="21">
        <f>IF(D32=0, "-", D21/D32)</f>
        <v>1.8912529550827423E-2</v>
      </c>
      <c r="F21" s="81">
        <v>31</v>
      </c>
      <c r="G21" s="39">
        <f>IF(F32=0, "-", F21/F32)</f>
        <v>2.966791080486171E-3</v>
      </c>
      <c r="H21" s="65">
        <v>67</v>
      </c>
      <c r="I21" s="21">
        <f>IF(H32=0, "-", H21/H32)</f>
        <v>5.9223901706001942E-3</v>
      </c>
      <c r="J21" s="20">
        <f t="shared" si="0"/>
        <v>-0.1875</v>
      </c>
      <c r="K21" s="21">
        <f t="shared" si="1"/>
        <v>-0.53731343283582089</v>
      </c>
    </row>
    <row r="22" spans="1:11" x14ac:dyDescent="0.2">
      <c r="A22" s="7" t="s">
        <v>78</v>
      </c>
      <c r="B22" s="65">
        <v>11</v>
      </c>
      <c r="C22" s="39">
        <f>IF(B32=0, "-", B22/B32)</f>
        <v>9.8478066248880933E-3</v>
      </c>
      <c r="D22" s="65">
        <v>14</v>
      </c>
      <c r="E22" s="21">
        <f>IF(D32=0, "-", D22/D32)</f>
        <v>1.6548463356973995E-2</v>
      </c>
      <c r="F22" s="81">
        <v>240</v>
      </c>
      <c r="G22" s="39">
        <f>IF(F32=0, "-", F22/F32)</f>
        <v>2.2968705139247775E-2</v>
      </c>
      <c r="H22" s="65">
        <v>198</v>
      </c>
      <c r="I22" s="21">
        <f>IF(H32=0, "-", H22/H32)</f>
        <v>1.7501988862370723E-2</v>
      </c>
      <c r="J22" s="20">
        <f t="shared" si="0"/>
        <v>-0.21428571428571427</v>
      </c>
      <c r="K22" s="21">
        <f t="shared" si="1"/>
        <v>0.21212121212121213</v>
      </c>
    </row>
    <row r="23" spans="1:11" x14ac:dyDescent="0.2">
      <c r="A23" s="7" t="s">
        <v>79</v>
      </c>
      <c r="B23" s="65">
        <v>60</v>
      </c>
      <c r="C23" s="39">
        <f>IF(B32=0, "-", B23/B32)</f>
        <v>5.371530886302596E-2</v>
      </c>
      <c r="D23" s="65">
        <v>64</v>
      </c>
      <c r="E23" s="21">
        <f>IF(D32=0, "-", D23/D32)</f>
        <v>7.5650118203309691E-2</v>
      </c>
      <c r="F23" s="81">
        <v>727</v>
      </c>
      <c r="G23" s="39">
        <f>IF(F32=0, "-", F23/F32)</f>
        <v>6.9576035984304715E-2</v>
      </c>
      <c r="H23" s="65">
        <v>992</v>
      </c>
      <c r="I23" s="21">
        <f>IF(H32=0, "-", H23/H32)</f>
        <v>8.7686732078140192E-2</v>
      </c>
      <c r="J23" s="20">
        <f t="shared" si="0"/>
        <v>-6.25E-2</v>
      </c>
      <c r="K23" s="21">
        <f t="shared" si="1"/>
        <v>-0.26713709677419356</v>
      </c>
    </row>
    <row r="24" spans="1:11" x14ac:dyDescent="0.2">
      <c r="A24" s="7" t="s">
        <v>85</v>
      </c>
      <c r="B24" s="65">
        <v>1</v>
      </c>
      <c r="C24" s="39">
        <f>IF(B32=0, "-", B24/B32)</f>
        <v>8.9525514771709937E-4</v>
      </c>
      <c r="D24" s="65">
        <v>0</v>
      </c>
      <c r="E24" s="21">
        <f>IF(D32=0, "-", D24/D32)</f>
        <v>0</v>
      </c>
      <c r="F24" s="81">
        <v>11</v>
      </c>
      <c r="G24" s="39">
        <f>IF(F32=0, "-", F24/F32)</f>
        <v>1.0527323188821898E-3</v>
      </c>
      <c r="H24" s="65">
        <v>2</v>
      </c>
      <c r="I24" s="21">
        <f>IF(H32=0, "-", H24/H32)</f>
        <v>1.7678776628657296E-4</v>
      </c>
      <c r="J24" s="20" t="str">
        <f t="shared" si="0"/>
        <v>-</v>
      </c>
      <c r="K24" s="21">
        <f t="shared" si="1"/>
        <v>4.5</v>
      </c>
    </row>
    <row r="25" spans="1:11" x14ac:dyDescent="0.2">
      <c r="A25" s="7" t="s">
        <v>88</v>
      </c>
      <c r="B25" s="65">
        <v>44</v>
      </c>
      <c r="C25" s="39">
        <f>IF(B32=0, "-", B25/B32)</f>
        <v>3.9391226499552373E-2</v>
      </c>
      <c r="D25" s="65">
        <v>31</v>
      </c>
      <c r="E25" s="21">
        <f>IF(D32=0, "-", D25/D32)</f>
        <v>3.664302600472813E-2</v>
      </c>
      <c r="F25" s="81">
        <v>359</v>
      </c>
      <c r="G25" s="39">
        <f>IF(F32=0, "-", F25/F32)</f>
        <v>3.4357354770791465E-2</v>
      </c>
      <c r="H25" s="65">
        <v>331</v>
      </c>
      <c r="I25" s="21">
        <f>IF(H32=0, "-", H25/H32)</f>
        <v>2.9258375320427826E-2</v>
      </c>
      <c r="J25" s="20">
        <f t="shared" si="0"/>
        <v>0.41935483870967744</v>
      </c>
      <c r="K25" s="21">
        <f t="shared" si="1"/>
        <v>8.4592145015105744E-2</v>
      </c>
    </row>
    <row r="26" spans="1:11" x14ac:dyDescent="0.2">
      <c r="A26" s="7" t="s">
        <v>90</v>
      </c>
      <c r="B26" s="65">
        <v>15</v>
      </c>
      <c r="C26" s="39">
        <f>IF(B32=0, "-", B26/B32)</f>
        <v>1.342882721575649E-2</v>
      </c>
      <c r="D26" s="65">
        <v>23</v>
      </c>
      <c r="E26" s="21">
        <f>IF(D32=0, "-", D26/D32)</f>
        <v>2.7186761229314422E-2</v>
      </c>
      <c r="F26" s="81">
        <v>238</v>
      </c>
      <c r="G26" s="39">
        <f>IF(F32=0, "-", F26/F32)</f>
        <v>2.2777299263087376E-2</v>
      </c>
      <c r="H26" s="65">
        <v>312</v>
      </c>
      <c r="I26" s="21">
        <f>IF(H32=0, "-", H26/H32)</f>
        <v>2.7578891540705384E-2</v>
      </c>
      <c r="J26" s="20">
        <f t="shared" si="0"/>
        <v>-0.34782608695652173</v>
      </c>
      <c r="K26" s="21">
        <f t="shared" si="1"/>
        <v>-0.23717948717948717</v>
      </c>
    </row>
    <row r="27" spans="1:11" x14ac:dyDescent="0.2">
      <c r="A27" s="7" t="s">
        <v>96</v>
      </c>
      <c r="B27" s="65">
        <v>7</v>
      </c>
      <c r="C27" s="39">
        <f>IF(B32=0, "-", B27/B32)</f>
        <v>6.2667860340196958E-3</v>
      </c>
      <c r="D27" s="65">
        <v>21</v>
      </c>
      <c r="E27" s="21">
        <f>IF(D32=0, "-", D27/D32)</f>
        <v>2.4822695035460994E-2</v>
      </c>
      <c r="F27" s="81">
        <v>100</v>
      </c>
      <c r="G27" s="39">
        <f>IF(F32=0, "-", F27/F32)</f>
        <v>9.5702938080199067E-3</v>
      </c>
      <c r="H27" s="65">
        <v>160</v>
      </c>
      <c r="I27" s="21">
        <f>IF(H32=0, "-", H27/H32)</f>
        <v>1.4143021302925838E-2</v>
      </c>
      <c r="J27" s="20">
        <f t="shared" si="0"/>
        <v>-0.66666666666666663</v>
      </c>
      <c r="K27" s="21">
        <f t="shared" si="1"/>
        <v>-0.375</v>
      </c>
    </row>
    <row r="28" spans="1:11" x14ac:dyDescent="0.2">
      <c r="A28" s="7" t="s">
        <v>97</v>
      </c>
      <c r="B28" s="65">
        <v>40</v>
      </c>
      <c r="C28" s="39">
        <f>IF(B32=0, "-", B28/B32)</f>
        <v>3.5810205908683973E-2</v>
      </c>
      <c r="D28" s="65">
        <v>18</v>
      </c>
      <c r="E28" s="21">
        <f>IF(D32=0, "-", D28/D32)</f>
        <v>2.1276595744680851E-2</v>
      </c>
      <c r="F28" s="81">
        <v>433</v>
      </c>
      <c r="G28" s="39">
        <f>IF(F32=0, "-", F28/F32)</f>
        <v>4.1439372188726196E-2</v>
      </c>
      <c r="H28" s="65">
        <v>277</v>
      </c>
      <c r="I28" s="21">
        <f>IF(H32=0, "-", H28/H32)</f>
        <v>2.4485105630690358E-2</v>
      </c>
      <c r="J28" s="20">
        <f t="shared" si="0"/>
        <v>1.2222222222222223</v>
      </c>
      <c r="K28" s="21">
        <f t="shared" si="1"/>
        <v>0.56317689530685922</v>
      </c>
    </row>
    <row r="29" spans="1:11" x14ac:dyDescent="0.2">
      <c r="A29" s="7" t="s">
        <v>99</v>
      </c>
      <c r="B29" s="65">
        <v>24</v>
      </c>
      <c r="C29" s="39">
        <f>IF(B32=0, "-", B29/B32)</f>
        <v>2.1486123545210387E-2</v>
      </c>
      <c r="D29" s="65">
        <v>44</v>
      </c>
      <c r="E29" s="21">
        <f>IF(D32=0, "-", D29/D32)</f>
        <v>5.2009456264775412E-2</v>
      </c>
      <c r="F29" s="81">
        <v>393</v>
      </c>
      <c r="G29" s="39">
        <f>IF(F32=0, "-", F29/F32)</f>
        <v>3.7611254665518234E-2</v>
      </c>
      <c r="H29" s="65">
        <v>588</v>
      </c>
      <c r="I29" s="21">
        <f>IF(H32=0, "-", H29/H32)</f>
        <v>5.1975603288252452E-2</v>
      </c>
      <c r="J29" s="20">
        <f t="shared" si="0"/>
        <v>-0.45454545454545453</v>
      </c>
      <c r="K29" s="21">
        <f t="shared" si="1"/>
        <v>-0.33163265306122447</v>
      </c>
    </row>
    <row r="30" spans="1:11" x14ac:dyDescent="0.2">
      <c r="A30" s="7" t="s">
        <v>100</v>
      </c>
      <c r="B30" s="65">
        <v>4</v>
      </c>
      <c r="C30" s="39">
        <f>IF(B32=0, "-", B30/B32)</f>
        <v>3.5810205908683975E-3</v>
      </c>
      <c r="D30" s="65">
        <v>3</v>
      </c>
      <c r="E30" s="21">
        <f>IF(D32=0, "-", D30/D32)</f>
        <v>3.5460992907801418E-3</v>
      </c>
      <c r="F30" s="81">
        <v>53</v>
      </c>
      <c r="G30" s="39">
        <f>IF(F32=0, "-", F30/F32)</f>
        <v>5.0722557182505505E-3</v>
      </c>
      <c r="H30" s="65">
        <v>62</v>
      </c>
      <c r="I30" s="21">
        <f>IF(H32=0, "-", H30/H32)</f>
        <v>5.480420754883762E-3</v>
      </c>
      <c r="J30" s="20">
        <f t="shared" si="0"/>
        <v>0.33333333333333331</v>
      </c>
      <c r="K30" s="21">
        <f t="shared" si="1"/>
        <v>-0.14516129032258066</v>
      </c>
    </row>
    <row r="31" spans="1:11" x14ac:dyDescent="0.2">
      <c r="A31" s="2"/>
      <c r="B31" s="68"/>
      <c r="C31" s="33"/>
      <c r="D31" s="68"/>
      <c r="E31" s="6"/>
      <c r="F31" s="82"/>
      <c r="G31" s="33"/>
      <c r="H31" s="68"/>
      <c r="I31" s="6"/>
      <c r="J31" s="5"/>
      <c r="K31" s="6"/>
    </row>
    <row r="32" spans="1:11" s="43" customFormat="1" x14ac:dyDescent="0.2">
      <c r="A32" s="162" t="s">
        <v>654</v>
      </c>
      <c r="B32" s="71">
        <f>SUM(B7:B31)</f>
        <v>1117</v>
      </c>
      <c r="C32" s="40">
        <v>1</v>
      </c>
      <c r="D32" s="71">
        <f>SUM(D7:D31)</f>
        <v>846</v>
      </c>
      <c r="E32" s="41">
        <v>1</v>
      </c>
      <c r="F32" s="77">
        <f>SUM(F7:F31)</f>
        <v>10449</v>
      </c>
      <c r="G32" s="42">
        <v>1</v>
      </c>
      <c r="H32" s="71">
        <f>SUM(H7:H31)</f>
        <v>11313</v>
      </c>
      <c r="I32" s="41">
        <v>1</v>
      </c>
      <c r="J32" s="37">
        <f>IF(D32=0, "-", (B32-D32)/D32)</f>
        <v>0.3203309692671395</v>
      </c>
      <c r="K32" s="38">
        <f>IF(H32=0, "-", (F32-H32)/H32)</f>
        <v>-7.6372315035799526E-2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626"/>
  <sheetViews>
    <sheetView tabSelected="1" zoomScaleNormal="100"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112</v>
      </c>
      <c r="B2" s="202" t="s">
        <v>102</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2020</v>
      </c>
      <c r="C5" s="58">
        <f>B5-1</f>
        <v>2019</v>
      </c>
      <c r="D5" s="57">
        <f>B5</f>
        <v>2020</v>
      </c>
      <c r="E5" s="58">
        <f>C5</f>
        <v>2019</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58" t="s">
        <v>333</v>
      </c>
      <c r="B8" s="65">
        <v>0</v>
      </c>
      <c r="C8" s="66">
        <v>0</v>
      </c>
      <c r="D8" s="65">
        <v>3</v>
      </c>
      <c r="E8" s="66">
        <v>10</v>
      </c>
      <c r="F8" s="67"/>
      <c r="G8" s="65">
        <f>B8-C8</f>
        <v>0</v>
      </c>
      <c r="H8" s="66">
        <f>D8-E8</f>
        <v>-7</v>
      </c>
      <c r="I8" s="20" t="str">
        <f>IF(C8=0, "-", IF(G8/C8&lt;10, G8/C8, "&gt;999%"))</f>
        <v>-</v>
      </c>
      <c r="J8" s="21">
        <f>IF(E8=0, "-", IF(H8/E8&lt;10, H8/E8, "&gt;999%"))</f>
        <v>-0.7</v>
      </c>
    </row>
    <row r="9" spans="1:10" x14ac:dyDescent="0.2">
      <c r="A9" s="158" t="s">
        <v>267</v>
      </c>
      <c r="B9" s="65">
        <v>3</v>
      </c>
      <c r="C9" s="66">
        <v>6</v>
      </c>
      <c r="D9" s="65">
        <v>49</v>
      </c>
      <c r="E9" s="66">
        <v>69</v>
      </c>
      <c r="F9" s="67"/>
      <c r="G9" s="65">
        <f>B9-C9</f>
        <v>-3</v>
      </c>
      <c r="H9" s="66">
        <f>D9-E9</f>
        <v>-20</v>
      </c>
      <c r="I9" s="20">
        <f>IF(C9=0, "-", IF(G9/C9&lt;10, G9/C9, "&gt;999%"))</f>
        <v>-0.5</v>
      </c>
      <c r="J9" s="21">
        <f>IF(E9=0, "-", IF(H9/E9&lt;10, H9/E9, "&gt;999%"))</f>
        <v>-0.28985507246376813</v>
      </c>
    </row>
    <row r="10" spans="1:10" x14ac:dyDescent="0.2">
      <c r="A10" s="158" t="s">
        <v>222</v>
      </c>
      <c r="B10" s="65">
        <v>7</v>
      </c>
      <c r="C10" s="66">
        <v>0</v>
      </c>
      <c r="D10" s="65">
        <v>32</v>
      </c>
      <c r="E10" s="66">
        <v>60</v>
      </c>
      <c r="F10" s="67"/>
      <c r="G10" s="65">
        <f>B10-C10</f>
        <v>7</v>
      </c>
      <c r="H10" s="66">
        <f>D10-E10</f>
        <v>-28</v>
      </c>
      <c r="I10" s="20" t="str">
        <f>IF(C10=0, "-", IF(G10/C10&lt;10, G10/C10, "&gt;999%"))</f>
        <v>-</v>
      </c>
      <c r="J10" s="21">
        <f>IF(E10=0, "-", IF(H10/E10&lt;10, H10/E10, "&gt;999%"))</f>
        <v>-0.46666666666666667</v>
      </c>
    </row>
    <row r="11" spans="1:10" x14ac:dyDescent="0.2">
      <c r="A11" s="158" t="s">
        <v>438</v>
      </c>
      <c r="B11" s="65">
        <v>3</v>
      </c>
      <c r="C11" s="66">
        <v>14</v>
      </c>
      <c r="D11" s="65">
        <v>142</v>
      </c>
      <c r="E11" s="66">
        <v>84</v>
      </c>
      <c r="F11" s="67"/>
      <c r="G11" s="65">
        <f>B11-C11</f>
        <v>-11</v>
      </c>
      <c r="H11" s="66">
        <f>D11-E11</f>
        <v>58</v>
      </c>
      <c r="I11" s="20">
        <f>IF(C11=0, "-", IF(G11/C11&lt;10, G11/C11, "&gt;999%"))</f>
        <v>-0.7857142857142857</v>
      </c>
      <c r="J11" s="21">
        <f>IF(E11=0, "-", IF(H11/E11&lt;10, H11/E11, "&gt;999%"))</f>
        <v>0.69047619047619047</v>
      </c>
    </row>
    <row r="12" spans="1:10" s="160" customFormat="1" x14ac:dyDescent="0.2">
      <c r="A12" s="178" t="s">
        <v>662</v>
      </c>
      <c r="B12" s="71">
        <v>13</v>
      </c>
      <c r="C12" s="72">
        <v>20</v>
      </c>
      <c r="D12" s="71">
        <v>226</v>
      </c>
      <c r="E12" s="72">
        <v>223</v>
      </c>
      <c r="F12" s="73"/>
      <c r="G12" s="71">
        <f>B12-C12</f>
        <v>-7</v>
      </c>
      <c r="H12" s="72">
        <f>D12-E12</f>
        <v>3</v>
      </c>
      <c r="I12" s="37">
        <f>IF(C12=0, "-", IF(G12/C12&lt;10, G12/C12, "&gt;999%"))</f>
        <v>-0.35</v>
      </c>
      <c r="J12" s="38">
        <f>IF(E12=0, "-", IF(H12/E12&lt;10, H12/E12, "&gt;999%"))</f>
        <v>1.3452914798206279E-2</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334</v>
      </c>
      <c r="B15" s="65">
        <v>0</v>
      </c>
      <c r="C15" s="66">
        <v>2</v>
      </c>
      <c r="D15" s="65">
        <v>1</v>
      </c>
      <c r="E15" s="66">
        <v>6</v>
      </c>
      <c r="F15" s="67"/>
      <c r="G15" s="65">
        <f>B15-C15</f>
        <v>-2</v>
      </c>
      <c r="H15" s="66">
        <f>D15-E15</f>
        <v>-5</v>
      </c>
      <c r="I15" s="20">
        <f>IF(C15=0, "-", IF(G15/C15&lt;10, G15/C15, "&gt;999%"))</f>
        <v>-1</v>
      </c>
      <c r="J15" s="21">
        <f>IF(E15=0, "-", IF(H15/E15&lt;10, H15/E15, "&gt;999%"))</f>
        <v>-0.83333333333333337</v>
      </c>
    </row>
    <row r="16" spans="1:10" s="160" customFormat="1" x14ac:dyDescent="0.2">
      <c r="A16" s="178" t="s">
        <v>663</v>
      </c>
      <c r="B16" s="71">
        <v>0</v>
      </c>
      <c r="C16" s="72">
        <v>2</v>
      </c>
      <c r="D16" s="71">
        <v>1</v>
      </c>
      <c r="E16" s="72">
        <v>6</v>
      </c>
      <c r="F16" s="73"/>
      <c r="G16" s="71">
        <f>B16-C16</f>
        <v>-2</v>
      </c>
      <c r="H16" s="72">
        <f>D16-E16</f>
        <v>-5</v>
      </c>
      <c r="I16" s="37">
        <f>IF(C16=0, "-", IF(G16/C16&lt;10, G16/C16, "&gt;999%"))</f>
        <v>-1</v>
      </c>
      <c r="J16" s="38">
        <f>IF(E16=0, "-", IF(H16/E16&lt;10, H16/E16, "&gt;999%"))</f>
        <v>-0.83333333333333337</v>
      </c>
    </row>
    <row r="17" spans="1:10" x14ac:dyDescent="0.2">
      <c r="A17" s="177"/>
      <c r="B17" s="143"/>
      <c r="C17" s="144"/>
      <c r="D17" s="143"/>
      <c r="E17" s="144"/>
      <c r="F17" s="145"/>
      <c r="G17" s="143"/>
      <c r="H17" s="144"/>
      <c r="I17" s="151"/>
      <c r="J17" s="152"/>
    </row>
    <row r="18" spans="1:10" s="139" customFormat="1" x14ac:dyDescent="0.2">
      <c r="A18" s="159" t="s">
        <v>33</v>
      </c>
      <c r="B18" s="65"/>
      <c r="C18" s="66"/>
      <c r="D18" s="65"/>
      <c r="E18" s="66"/>
      <c r="F18" s="67"/>
      <c r="G18" s="65"/>
      <c r="H18" s="66"/>
      <c r="I18" s="20"/>
      <c r="J18" s="21"/>
    </row>
    <row r="19" spans="1:10" x14ac:dyDescent="0.2">
      <c r="A19" s="158" t="s">
        <v>353</v>
      </c>
      <c r="B19" s="65">
        <v>4</v>
      </c>
      <c r="C19" s="66">
        <v>9</v>
      </c>
      <c r="D19" s="65">
        <v>41</v>
      </c>
      <c r="E19" s="66">
        <v>62</v>
      </c>
      <c r="F19" s="67"/>
      <c r="G19" s="65">
        <f>B19-C19</f>
        <v>-5</v>
      </c>
      <c r="H19" s="66">
        <f>D19-E19</f>
        <v>-21</v>
      </c>
      <c r="I19" s="20">
        <f>IF(C19=0, "-", IF(G19/C19&lt;10, G19/C19, "&gt;999%"))</f>
        <v>-0.55555555555555558</v>
      </c>
      <c r="J19" s="21">
        <f>IF(E19=0, "-", IF(H19/E19&lt;10, H19/E19, "&gt;999%"))</f>
        <v>-0.33870967741935482</v>
      </c>
    </row>
    <row r="20" spans="1:10" x14ac:dyDescent="0.2">
      <c r="A20" s="158" t="s">
        <v>498</v>
      </c>
      <c r="B20" s="65">
        <v>1</v>
      </c>
      <c r="C20" s="66">
        <v>0</v>
      </c>
      <c r="D20" s="65">
        <v>8</v>
      </c>
      <c r="E20" s="66">
        <v>0</v>
      </c>
      <c r="F20" s="67"/>
      <c r="G20" s="65">
        <f>B20-C20</f>
        <v>1</v>
      </c>
      <c r="H20" s="66">
        <f>D20-E20</f>
        <v>8</v>
      </c>
      <c r="I20" s="20" t="str">
        <f>IF(C20=0, "-", IF(G20/C20&lt;10, G20/C20, "&gt;999%"))</f>
        <v>-</v>
      </c>
      <c r="J20" s="21" t="str">
        <f>IF(E20=0, "-", IF(H20/E20&lt;10, H20/E20, "&gt;999%"))</f>
        <v>-</v>
      </c>
    </row>
    <row r="21" spans="1:10" s="160" customFormat="1" x14ac:dyDescent="0.2">
      <c r="A21" s="178" t="s">
        <v>664</v>
      </c>
      <c r="B21" s="71">
        <v>5</v>
      </c>
      <c r="C21" s="72">
        <v>9</v>
      </c>
      <c r="D21" s="71">
        <v>49</v>
      </c>
      <c r="E21" s="72">
        <v>62</v>
      </c>
      <c r="F21" s="73"/>
      <c r="G21" s="71">
        <f>B21-C21</f>
        <v>-4</v>
      </c>
      <c r="H21" s="72">
        <f>D21-E21</f>
        <v>-13</v>
      </c>
      <c r="I21" s="37">
        <f>IF(C21=0, "-", IF(G21/C21&lt;10, G21/C21, "&gt;999%"))</f>
        <v>-0.44444444444444442</v>
      </c>
      <c r="J21" s="38">
        <f>IF(E21=0, "-", IF(H21/E21&lt;10, H21/E21, "&gt;999%"))</f>
        <v>-0.20967741935483872</v>
      </c>
    </row>
    <row r="22" spans="1:10" x14ac:dyDescent="0.2">
      <c r="A22" s="177"/>
      <c r="B22" s="143"/>
      <c r="C22" s="144"/>
      <c r="D22" s="143"/>
      <c r="E22" s="144"/>
      <c r="F22" s="145"/>
      <c r="G22" s="143"/>
      <c r="H22" s="144"/>
      <c r="I22" s="151"/>
      <c r="J22" s="152"/>
    </row>
    <row r="23" spans="1:10" s="139" customFormat="1" x14ac:dyDescent="0.2">
      <c r="A23" s="159" t="s">
        <v>34</v>
      </c>
      <c r="B23" s="65"/>
      <c r="C23" s="66"/>
      <c r="D23" s="65"/>
      <c r="E23" s="66"/>
      <c r="F23" s="67"/>
      <c r="G23" s="65"/>
      <c r="H23" s="66"/>
      <c r="I23" s="20"/>
      <c r="J23" s="21"/>
    </row>
    <row r="24" spans="1:10" x14ac:dyDescent="0.2">
      <c r="A24" s="158" t="s">
        <v>217</v>
      </c>
      <c r="B24" s="65">
        <v>11</v>
      </c>
      <c r="C24" s="66">
        <v>38</v>
      </c>
      <c r="D24" s="65">
        <v>248</v>
      </c>
      <c r="E24" s="66">
        <v>130</v>
      </c>
      <c r="F24" s="67"/>
      <c r="G24" s="65">
        <f t="shared" ref="G24:G41" si="0">B24-C24</f>
        <v>-27</v>
      </c>
      <c r="H24" s="66">
        <f t="shared" ref="H24:H41" si="1">D24-E24</f>
        <v>118</v>
      </c>
      <c r="I24" s="20">
        <f t="shared" ref="I24:I41" si="2">IF(C24=0, "-", IF(G24/C24&lt;10, G24/C24, "&gt;999%"))</f>
        <v>-0.71052631578947367</v>
      </c>
      <c r="J24" s="21">
        <f t="shared" ref="J24:J41" si="3">IF(E24=0, "-", IF(H24/E24&lt;10, H24/E24, "&gt;999%"))</f>
        <v>0.90769230769230769</v>
      </c>
    </row>
    <row r="25" spans="1:10" x14ac:dyDescent="0.2">
      <c r="A25" s="158" t="s">
        <v>245</v>
      </c>
      <c r="B25" s="65">
        <v>98</v>
      </c>
      <c r="C25" s="66">
        <v>164</v>
      </c>
      <c r="D25" s="65">
        <v>1420</v>
      </c>
      <c r="E25" s="66">
        <v>1602</v>
      </c>
      <c r="F25" s="67"/>
      <c r="G25" s="65">
        <f t="shared" si="0"/>
        <v>-66</v>
      </c>
      <c r="H25" s="66">
        <f t="shared" si="1"/>
        <v>-182</v>
      </c>
      <c r="I25" s="20">
        <f t="shared" si="2"/>
        <v>-0.40243902439024393</v>
      </c>
      <c r="J25" s="21">
        <f t="shared" si="3"/>
        <v>-0.11360799001248439</v>
      </c>
    </row>
    <row r="26" spans="1:10" x14ac:dyDescent="0.2">
      <c r="A26" s="158" t="s">
        <v>324</v>
      </c>
      <c r="B26" s="65">
        <v>0</v>
      </c>
      <c r="C26" s="66">
        <v>4</v>
      </c>
      <c r="D26" s="65">
        <v>65</v>
      </c>
      <c r="E26" s="66">
        <v>104</v>
      </c>
      <c r="F26" s="67"/>
      <c r="G26" s="65">
        <f t="shared" si="0"/>
        <v>-4</v>
      </c>
      <c r="H26" s="66">
        <f t="shared" si="1"/>
        <v>-39</v>
      </c>
      <c r="I26" s="20">
        <f t="shared" si="2"/>
        <v>-1</v>
      </c>
      <c r="J26" s="21">
        <f t="shared" si="3"/>
        <v>-0.375</v>
      </c>
    </row>
    <row r="27" spans="1:10" x14ac:dyDescent="0.2">
      <c r="A27" s="158" t="s">
        <v>268</v>
      </c>
      <c r="B27" s="65">
        <v>19</v>
      </c>
      <c r="C27" s="66">
        <v>51</v>
      </c>
      <c r="D27" s="65">
        <v>389</v>
      </c>
      <c r="E27" s="66">
        <v>582</v>
      </c>
      <c r="F27" s="67"/>
      <c r="G27" s="65">
        <f t="shared" si="0"/>
        <v>-32</v>
      </c>
      <c r="H27" s="66">
        <f t="shared" si="1"/>
        <v>-193</v>
      </c>
      <c r="I27" s="20">
        <f t="shared" si="2"/>
        <v>-0.62745098039215685</v>
      </c>
      <c r="J27" s="21">
        <f t="shared" si="3"/>
        <v>-0.33161512027491408</v>
      </c>
    </row>
    <row r="28" spans="1:10" x14ac:dyDescent="0.2">
      <c r="A28" s="158" t="s">
        <v>335</v>
      </c>
      <c r="B28" s="65">
        <v>7</v>
      </c>
      <c r="C28" s="66">
        <v>16</v>
      </c>
      <c r="D28" s="65">
        <v>89</v>
      </c>
      <c r="E28" s="66">
        <v>208</v>
      </c>
      <c r="F28" s="67"/>
      <c r="G28" s="65">
        <f t="shared" si="0"/>
        <v>-9</v>
      </c>
      <c r="H28" s="66">
        <f t="shared" si="1"/>
        <v>-119</v>
      </c>
      <c r="I28" s="20">
        <f t="shared" si="2"/>
        <v>-0.5625</v>
      </c>
      <c r="J28" s="21">
        <f t="shared" si="3"/>
        <v>-0.57211538461538458</v>
      </c>
    </row>
    <row r="29" spans="1:10" x14ac:dyDescent="0.2">
      <c r="A29" s="158" t="s">
        <v>269</v>
      </c>
      <c r="B29" s="65">
        <v>22</v>
      </c>
      <c r="C29" s="66">
        <v>37</v>
      </c>
      <c r="D29" s="65">
        <v>304</v>
      </c>
      <c r="E29" s="66">
        <v>399</v>
      </c>
      <c r="F29" s="67"/>
      <c r="G29" s="65">
        <f t="shared" si="0"/>
        <v>-15</v>
      </c>
      <c r="H29" s="66">
        <f t="shared" si="1"/>
        <v>-95</v>
      </c>
      <c r="I29" s="20">
        <f t="shared" si="2"/>
        <v>-0.40540540540540543</v>
      </c>
      <c r="J29" s="21">
        <f t="shared" si="3"/>
        <v>-0.23809523809523808</v>
      </c>
    </row>
    <row r="30" spans="1:10" x14ac:dyDescent="0.2">
      <c r="A30" s="158" t="s">
        <v>286</v>
      </c>
      <c r="B30" s="65">
        <v>17</v>
      </c>
      <c r="C30" s="66">
        <v>16</v>
      </c>
      <c r="D30" s="65">
        <v>129</v>
      </c>
      <c r="E30" s="66">
        <v>62</v>
      </c>
      <c r="F30" s="67"/>
      <c r="G30" s="65">
        <f t="shared" si="0"/>
        <v>1</v>
      </c>
      <c r="H30" s="66">
        <f t="shared" si="1"/>
        <v>67</v>
      </c>
      <c r="I30" s="20">
        <f t="shared" si="2"/>
        <v>6.25E-2</v>
      </c>
      <c r="J30" s="21">
        <f t="shared" si="3"/>
        <v>1.0806451612903225</v>
      </c>
    </row>
    <row r="31" spans="1:10" x14ac:dyDescent="0.2">
      <c r="A31" s="158" t="s">
        <v>287</v>
      </c>
      <c r="B31" s="65">
        <v>4</v>
      </c>
      <c r="C31" s="66">
        <v>9</v>
      </c>
      <c r="D31" s="65">
        <v>63</v>
      </c>
      <c r="E31" s="66">
        <v>59</v>
      </c>
      <c r="F31" s="67"/>
      <c r="G31" s="65">
        <f t="shared" si="0"/>
        <v>-5</v>
      </c>
      <c r="H31" s="66">
        <f t="shared" si="1"/>
        <v>4</v>
      </c>
      <c r="I31" s="20">
        <f t="shared" si="2"/>
        <v>-0.55555555555555558</v>
      </c>
      <c r="J31" s="21">
        <f t="shared" si="3"/>
        <v>6.7796610169491525E-2</v>
      </c>
    </row>
    <row r="32" spans="1:10" x14ac:dyDescent="0.2">
      <c r="A32" s="158" t="s">
        <v>297</v>
      </c>
      <c r="B32" s="65">
        <v>0</v>
      </c>
      <c r="C32" s="66">
        <v>0</v>
      </c>
      <c r="D32" s="65">
        <v>7</v>
      </c>
      <c r="E32" s="66">
        <v>23</v>
      </c>
      <c r="F32" s="67"/>
      <c r="G32" s="65">
        <f t="shared" si="0"/>
        <v>0</v>
      </c>
      <c r="H32" s="66">
        <f t="shared" si="1"/>
        <v>-16</v>
      </c>
      <c r="I32" s="20" t="str">
        <f t="shared" si="2"/>
        <v>-</v>
      </c>
      <c r="J32" s="21">
        <f t="shared" si="3"/>
        <v>-0.69565217391304346</v>
      </c>
    </row>
    <row r="33" spans="1:10" x14ac:dyDescent="0.2">
      <c r="A33" s="158" t="s">
        <v>477</v>
      </c>
      <c r="B33" s="65">
        <v>3</v>
      </c>
      <c r="C33" s="66">
        <v>0</v>
      </c>
      <c r="D33" s="65">
        <v>37</v>
      </c>
      <c r="E33" s="66">
        <v>0</v>
      </c>
      <c r="F33" s="67"/>
      <c r="G33" s="65">
        <f t="shared" si="0"/>
        <v>3</v>
      </c>
      <c r="H33" s="66">
        <f t="shared" si="1"/>
        <v>37</v>
      </c>
      <c r="I33" s="20" t="str">
        <f t="shared" si="2"/>
        <v>-</v>
      </c>
      <c r="J33" s="21" t="str">
        <f t="shared" si="3"/>
        <v>-</v>
      </c>
    </row>
    <row r="34" spans="1:10" x14ac:dyDescent="0.2">
      <c r="A34" s="158" t="s">
        <v>405</v>
      </c>
      <c r="B34" s="65">
        <v>48</v>
      </c>
      <c r="C34" s="66">
        <v>126</v>
      </c>
      <c r="D34" s="65">
        <v>547</v>
      </c>
      <c r="E34" s="66">
        <v>976</v>
      </c>
      <c r="F34" s="67"/>
      <c r="G34" s="65">
        <f t="shared" si="0"/>
        <v>-78</v>
      </c>
      <c r="H34" s="66">
        <f t="shared" si="1"/>
        <v>-429</v>
      </c>
      <c r="I34" s="20">
        <f t="shared" si="2"/>
        <v>-0.61904761904761907</v>
      </c>
      <c r="J34" s="21">
        <f t="shared" si="3"/>
        <v>-0.43954918032786883</v>
      </c>
    </row>
    <row r="35" spans="1:10" x14ac:dyDescent="0.2">
      <c r="A35" s="158" t="s">
        <v>406</v>
      </c>
      <c r="B35" s="65">
        <v>220</v>
      </c>
      <c r="C35" s="66">
        <v>110</v>
      </c>
      <c r="D35" s="65">
        <v>1653</v>
      </c>
      <c r="E35" s="66">
        <v>257</v>
      </c>
      <c r="F35" s="67"/>
      <c r="G35" s="65">
        <f t="shared" si="0"/>
        <v>110</v>
      </c>
      <c r="H35" s="66">
        <f t="shared" si="1"/>
        <v>1396</v>
      </c>
      <c r="I35" s="20">
        <f t="shared" si="2"/>
        <v>1</v>
      </c>
      <c r="J35" s="21">
        <f t="shared" si="3"/>
        <v>5.4319066147859925</v>
      </c>
    </row>
    <row r="36" spans="1:10" x14ac:dyDescent="0.2">
      <c r="A36" s="158" t="s">
        <v>439</v>
      </c>
      <c r="B36" s="65">
        <v>105</v>
      </c>
      <c r="C36" s="66">
        <v>146</v>
      </c>
      <c r="D36" s="65">
        <v>1327</v>
      </c>
      <c r="E36" s="66">
        <v>1853</v>
      </c>
      <c r="F36" s="67"/>
      <c r="G36" s="65">
        <f t="shared" si="0"/>
        <v>-41</v>
      </c>
      <c r="H36" s="66">
        <f t="shared" si="1"/>
        <v>-526</v>
      </c>
      <c r="I36" s="20">
        <f t="shared" si="2"/>
        <v>-0.28082191780821919</v>
      </c>
      <c r="J36" s="21">
        <f t="shared" si="3"/>
        <v>-0.28386400431732328</v>
      </c>
    </row>
    <row r="37" spans="1:10" x14ac:dyDescent="0.2">
      <c r="A37" s="158" t="s">
        <v>478</v>
      </c>
      <c r="B37" s="65">
        <v>92</v>
      </c>
      <c r="C37" s="66">
        <v>126</v>
      </c>
      <c r="D37" s="65">
        <v>890</v>
      </c>
      <c r="E37" s="66">
        <v>682</v>
      </c>
      <c r="F37" s="67"/>
      <c r="G37" s="65">
        <f t="shared" si="0"/>
        <v>-34</v>
      </c>
      <c r="H37" s="66">
        <f t="shared" si="1"/>
        <v>208</v>
      </c>
      <c r="I37" s="20">
        <f t="shared" si="2"/>
        <v>-0.26984126984126983</v>
      </c>
      <c r="J37" s="21">
        <f t="shared" si="3"/>
        <v>0.30498533724340177</v>
      </c>
    </row>
    <row r="38" spans="1:10" x14ac:dyDescent="0.2">
      <c r="A38" s="158" t="s">
        <v>499</v>
      </c>
      <c r="B38" s="65">
        <v>20</v>
      </c>
      <c r="C38" s="66">
        <v>20</v>
      </c>
      <c r="D38" s="65">
        <v>162</v>
      </c>
      <c r="E38" s="66">
        <v>220</v>
      </c>
      <c r="F38" s="67"/>
      <c r="G38" s="65">
        <f t="shared" si="0"/>
        <v>0</v>
      </c>
      <c r="H38" s="66">
        <f t="shared" si="1"/>
        <v>-58</v>
      </c>
      <c r="I38" s="20">
        <f t="shared" si="2"/>
        <v>0</v>
      </c>
      <c r="J38" s="21">
        <f t="shared" si="3"/>
        <v>-0.26363636363636361</v>
      </c>
    </row>
    <row r="39" spans="1:10" x14ac:dyDescent="0.2">
      <c r="A39" s="158" t="s">
        <v>354</v>
      </c>
      <c r="B39" s="65">
        <v>3</v>
      </c>
      <c r="C39" s="66">
        <v>0</v>
      </c>
      <c r="D39" s="65">
        <v>11</v>
      </c>
      <c r="E39" s="66">
        <v>7</v>
      </c>
      <c r="F39" s="67"/>
      <c r="G39" s="65">
        <f t="shared" si="0"/>
        <v>3</v>
      </c>
      <c r="H39" s="66">
        <f t="shared" si="1"/>
        <v>4</v>
      </c>
      <c r="I39" s="20" t="str">
        <f t="shared" si="2"/>
        <v>-</v>
      </c>
      <c r="J39" s="21">
        <f t="shared" si="3"/>
        <v>0.5714285714285714</v>
      </c>
    </row>
    <row r="40" spans="1:10" x14ac:dyDescent="0.2">
      <c r="A40" s="158" t="s">
        <v>336</v>
      </c>
      <c r="B40" s="65">
        <v>2</v>
      </c>
      <c r="C40" s="66">
        <v>11</v>
      </c>
      <c r="D40" s="65">
        <v>37</v>
      </c>
      <c r="E40" s="66">
        <v>45</v>
      </c>
      <c r="F40" s="67"/>
      <c r="G40" s="65">
        <f t="shared" si="0"/>
        <v>-9</v>
      </c>
      <c r="H40" s="66">
        <f t="shared" si="1"/>
        <v>-8</v>
      </c>
      <c r="I40" s="20">
        <f t="shared" si="2"/>
        <v>-0.81818181818181823</v>
      </c>
      <c r="J40" s="21">
        <f t="shared" si="3"/>
        <v>-0.17777777777777778</v>
      </c>
    </row>
    <row r="41" spans="1:10" s="160" customFormat="1" x14ac:dyDescent="0.2">
      <c r="A41" s="178" t="s">
        <v>665</v>
      </c>
      <c r="B41" s="71">
        <v>671</v>
      </c>
      <c r="C41" s="72">
        <v>874</v>
      </c>
      <c r="D41" s="71">
        <v>7378</v>
      </c>
      <c r="E41" s="72">
        <v>7209</v>
      </c>
      <c r="F41" s="73"/>
      <c r="G41" s="71">
        <f t="shared" si="0"/>
        <v>-203</v>
      </c>
      <c r="H41" s="72">
        <f t="shared" si="1"/>
        <v>169</v>
      </c>
      <c r="I41" s="37">
        <f t="shared" si="2"/>
        <v>-0.23226544622425629</v>
      </c>
      <c r="J41" s="38">
        <f t="shared" si="3"/>
        <v>2.3442918574004715E-2</v>
      </c>
    </row>
    <row r="42" spans="1:10" x14ac:dyDescent="0.2">
      <c r="A42" s="177"/>
      <c r="B42" s="143"/>
      <c r="C42" s="144"/>
      <c r="D42" s="143"/>
      <c r="E42" s="144"/>
      <c r="F42" s="145"/>
      <c r="G42" s="143"/>
      <c r="H42" s="144"/>
      <c r="I42" s="151"/>
      <c r="J42" s="152"/>
    </row>
    <row r="43" spans="1:10" s="139" customFormat="1" x14ac:dyDescent="0.2">
      <c r="A43" s="159" t="s">
        <v>35</v>
      </c>
      <c r="B43" s="65"/>
      <c r="C43" s="66"/>
      <c r="D43" s="65"/>
      <c r="E43" s="66"/>
      <c r="F43" s="67"/>
      <c r="G43" s="65"/>
      <c r="H43" s="66"/>
      <c r="I43" s="20"/>
      <c r="J43" s="21"/>
    </row>
    <row r="44" spans="1:10" x14ac:dyDescent="0.2">
      <c r="A44" s="158" t="s">
        <v>500</v>
      </c>
      <c r="B44" s="65">
        <v>1</v>
      </c>
      <c r="C44" s="66">
        <v>0</v>
      </c>
      <c r="D44" s="65">
        <v>21</v>
      </c>
      <c r="E44" s="66">
        <v>21</v>
      </c>
      <c r="F44" s="67"/>
      <c r="G44" s="65">
        <f>B44-C44</f>
        <v>1</v>
      </c>
      <c r="H44" s="66">
        <f>D44-E44</f>
        <v>0</v>
      </c>
      <c r="I44" s="20" t="str">
        <f>IF(C44=0, "-", IF(G44/C44&lt;10, G44/C44, "&gt;999%"))</f>
        <v>-</v>
      </c>
      <c r="J44" s="21">
        <f>IF(E44=0, "-", IF(H44/E44&lt;10, H44/E44, "&gt;999%"))</f>
        <v>0</v>
      </c>
    </row>
    <row r="45" spans="1:10" x14ac:dyDescent="0.2">
      <c r="A45" s="158" t="s">
        <v>355</v>
      </c>
      <c r="B45" s="65">
        <v>3</v>
      </c>
      <c r="C45" s="66">
        <v>7</v>
      </c>
      <c r="D45" s="65">
        <v>27</v>
      </c>
      <c r="E45" s="66">
        <v>46</v>
      </c>
      <c r="F45" s="67"/>
      <c r="G45" s="65">
        <f>B45-C45</f>
        <v>-4</v>
      </c>
      <c r="H45" s="66">
        <f>D45-E45</f>
        <v>-19</v>
      </c>
      <c r="I45" s="20">
        <f>IF(C45=0, "-", IF(G45/C45&lt;10, G45/C45, "&gt;999%"))</f>
        <v>-0.5714285714285714</v>
      </c>
      <c r="J45" s="21">
        <f>IF(E45=0, "-", IF(H45/E45&lt;10, H45/E45, "&gt;999%"))</f>
        <v>-0.41304347826086957</v>
      </c>
    </row>
    <row r="46" spans="1:10" x14ac:dyDescent="0.2">
      <c r="A46" s="158" t="s">
        <v>298</v>
      </c>
      <c r="B46" s="65">
        <v>1</v>
      </c>
      <c r="C46" s="66">
        <v>0</v>
      </c>
      <c r="D46" s="65">
        <v>6</v>
      </c>
      <c r="E46" s="66">
        <v>2</v>
      </c>
      <c r="F46" s="67"/>
      <c r="G46" s="65">
        <f>B46-C46</f>
        <v>1</v>
      </c>
      <c r="H46" s="66">
        <f>D46-E46</f>
        <v>4</v>
      </c>
      <c r="I46" s="20" t="str">
        <f>IF(C46=0, "-", IF(G46/C46&lt;10, G46/C46, "&gt;999%"))</f>
        <v>-</v>
      </c>
      <c r="J46" s="21">
        <f>IF(E46=0, "-", IF(H46/E46&lt;10, H46/E46, "&gt;999%"))</f>
        <v>2</v>
      </c>
    </row>
    <row r="47" spans="1:10" s="160" customFormat="1" x14ac:dyDescent="0.2">
      <c r="A47" s="178" t="s">
        <v>666</v>
      </c>
      <c r="B47" s="71">
        <v>5</v>
      </c>
      <c r="C47" s="72">
        <v>7</v>
      </c>
      <c r="D47" s="71">
        <v>54</v>
      </c>
      <c r="E47" s="72">
        <v>69</v>
      </c>
      <c r="F47" s="73"/>
      <c r="G47" s="71">
        <f>B47-C47</f>
        <v>-2</v>
      </c>
      <c r="H47" s="72">
        <f>D47-E47</f>
        <v>-15</v>
      </c>
      <c r="I47" s="37">
        <f>IF(C47=0, "-", IF(G47/C47&lt;10, G47/C47, "&gt;999%"))</f>
        <v>-0.2857142857142857</v>
      </c>
      <c r="J47" s="38">
        <f>IF(E47=0, "-", IF(H47/E47&lt;10, H47/E47, "&gt;999%"))</f>
        <v>-0.21739130434782608</v>
      </c>
    </row>
    <row r="48" spans="1:10" x14ac:dyDescent="0.2">
      <c r="A48" s="177"/>
      <c r="B48" s="143"/>
      <c r="C48" s="144"/>
      <c r="D48" s="143"/>
      <c r="E48" s="144"/>
      <c r="F48" s="145"/>
      <c r="G48" s="143"/>
      <c r="H48" s="144"/>
      <c r="I48" s="151"/>
      <c r="J48" s="152"/>
    </row>
    <row r="49" spans="1:10" s="139" customFormat="1" x14ac:dyDescent="0.2">
      <c r="A49" s="159" t="s">
        <v>36</v>
      </c>
      <c r="B49" s="65"/>
      <c r="C49" s="66"/>
      <c r="D49" s="65"/>
      <c r="E49" s="66"/>
      <c r="F49" s="67"/>
      <c r="G49" s="65"/>
      <c r="H49" s="66"/>
      <c r="I49" s="20"/>
      <c r="J49" s="21"/>
    </row>
    <row r="50" spans="1:10" x14ac:dyDescent="0.2">
      <c r="A50" s="158" t="s">
        <v>246</v>
      </c>
      <c r="B50" s="65">
        <v>55</v>
      </c>
      <c r="C50" s="66">
        <v>43</v>
      </c>
      <c r="D50" s="65">
        <v>904</v>
      </c>
      <c r="E50" s="66">
        <v>719</v>
      </c>
      <c r="F50" s="67"/>
      <c r="G50" s="65">
        <f t="shared" ref="G50:G74" si="4">B50-C50</f>
        <v>12</v>
      </c>
      <c r="H50" s="66">
        <f t="shared" ref="H50:H74" si="5">D50-E50</f>
        <v>185</v>
      </c>
      <c r="I50" s="20">
        <f t="shared" ref="I50:I74" si="6">IF(C50=0, "-", IF(G50/C50&lt;10, G50/C50, "&gt;999%"))</f>
        <v>0.27906976744186046</v>
      </c>
      <c r="J50" s="21">
        <f t="shared" ref="J50:J74" si="7">IF(E50=0, "-", IF(H50/E50&lt;10, H50/E50, "&gt;999%"))</f>
        <v>0.2573018080667594</v>
      </c>
    </row>
    <row r="51" spans="1:10" x14ac:dyDescent="0.2">
      <c r="A51" s="158" t="s">
        <v>247</v>
      </c>
      <c r="B51" s="65">
        <v>0</v>
      </c>
      <c r="C51" s="66">
        <v>0</v>
      </c>
      <c r="D51" s="65">
        <v>6</v>
      </c>
      <c r="E51" s="66">
        <v>6</v>
      </c>
      <c r="F51" s="67"/>
      <c r="G51" s="65">
        <f t="shared" si="4"/>
        <v>0</v>
      </c>
      <c r="H51" s="66">
        <f t="shared" si="5"/>
        <v>0</v>
      </c>
      <c r="I51" s="20" t="str">
        <f t="shared" si="6"/>
        <v>-</v>
      </c>
      <c r="J51" s="21">
        <f t="shared" si="7"/>
        <v>0</v>
      </c>
    </row>
    <row r="52" spans="1:10" x14ac:dyDescent="0.2">
      <c r="A52" s="158" t="s">
        <v>325</v>
      </c>
      <c r="B52" s="65">
        <v>23</v>
      </c>
      <c r="C52" s="66">
        <v>16</v>
      </c>
      <c r="D52" s="65">
        <v>235</v>
      </c>
      <c r="E52" s="66">
        <v>301</v>
      </c>
      <c r="F52" s="67"/>
      <c r="G52" s="65">
        <f t="shared" si="4"/>
        <v>7</v>
      </c>
      <c r="H52" s="66">
        <f t="shared" si="5"/>
        <v>-66</v>
      </c>
      <c r="I52" s="20">
        <f t="shared" si="6"/>
        <v>0.4375</v>
      </c>
      <c r="J52" s="21">
        <f t="shared" si="7"/>
        <v>-0.21926910299003322</v>
      </c>
    </row>
    <row r="53" spans="1:10" x14ac:dyDescent="0.2">
      <c r="A53" s="158" t="s">
        <v>248</v>
      </c>
      <c r="B53" s="65">
        <v>44</v>
      </c>
      <c r="C53" s="66">
        <v>0</v>
      </c>
      <c r="D53" s="65">
        <v>572</v>
      </c>
      <c r="E53" s="66">
        <v>0</v>
      </c>
      <c r="F53" s="67"/>
      <c r="G53" s="65">
        <f t="shared" si="4"/>
        <v>44</v>
      </c>
      <c r="H53" s="66">
        <f t="shared" si="5"/>
        <v>572</v>
      </c>
      <c r="I53" s="20" t="str">
        <f t="shared" si="6"/>
        <v>-</v>
      </c>
      <c r="J53" s="21" t="str">
        <f t="shared" si="7"/>
        <v>-</v>
      </c>
    </row>
    <row r="54" spans="1:10" x14ac:dyDescent="0.2">
      <c r="A54" s="158" t="s">
        <v>270</v>
      </c>
      <c r="B54" s="65">
        <v>105</v>
      </c>
      <c r="C54" s="66">
        <v>86</v>
      </c>
      <c r="D54" s="65">
        <v>1242</v>
      </c>
      <c r="E54" s="66">
        <v>992</v>
      </c>
      <c r="F54" s="67"/>
      <c r="G54" s="65">
        <f t="shared" si="4"/>
        <v>19</v>
      </c>
      <c r="H54" s="66">
        <f t="shared" si="5"/>
        <v>250</v>
      </c>
      <c r="I54" s="20">
        <f t="shared" si="6"/>
        <v>0.22093023255813954</v>
      </c>
      <c r="J54" s="21">
        <f t="shared" si="7"/>
        <v>0.25201612903225806</v>
      </c>
    </row>
    <row r="55" spans="1:10" x14ac:dyDescent="0.2">
      <c r="A55" s="158" t="s">
        <v>271</v>
      </c>
      <c r="B55" s="65">
        <v>0</v>
      </c>
      <c r="C55" s="66">
        <v>0</v>
      </c>
      <c r="D55" s="65">
        <v>0</v>
      </c>
      <c r="E55" s="66">
        <v>4</v>
      </c>
      <c r="F55" s="67"/>
      <c r="G55" s="65">
        <f t="shared" si="4"/>
        <v>0</v>
      </c>
      <c r="H55" s="66">
        <f t="shared" si="5"/>
        <v>-4</v>
      </c>
      <c r="I55" s="20" t="str">
        <f t="shared" si="6"/>
        <v>-</v>
      </c>
      <c r="J55" s="21">
        <f t="shared" si="7"/>
        <v>-1</v>
      </c>
    </row>
    <row r="56" spans="1:10" x14ac:dyDescent="0.2">
      <c r="A56" s="158" t="s">
        <v>337</v>
      </c>
      <c r="B56" s="65">
        <v>33</v>
      </c>
      <c r="C56" s="66">
        <v>2</v>
      </c>
      <c r="D56" s="65">
        <v>158</v>
      </c>
      <c r="E56" s="66">
        <v>104</v>
      </c>
      <c r="F56" s="67"/>
      <c r="G56" s="65">
        <f t="shared" si="4"/>
        <v>31</v>
      </c>
      <c r="H56" s="66">
        <f t="shared" si="5"/>
        <v>54</v>
      </c>
      <c r="I56" s="20" t="str">
        <f t="shared" si="6"/>
        <v>&gt;999%</v>
      </c>
      <c r="J56" s="21">
        <f t="shared" si="7"/>
        <v>0.51923076923076927</v>
      </c>
    </row>
    <row r="57" spans="1:10" x14ac:dyDescent="0.2">
      <c r="A57" s="158" t="s">
        <v>272</v>
      </c>
      <c r="B57" s="65">
        <v>0</v>
      </c>
      <c r="C57" s="66">
        <v>15</v>
      </c>
      <c r="D57" s="65">
        <v>18</v>
      </c>
      <c r="E57" s="66">
        <v>123</v>
      </c>
      <c r="F57" s="67"/>
      <c r="G57" s="65">
        <f t="shared" si="4"/>
        <v>-15</v>
      </c>
      <c r="H57" s="66">
        <f t="shared" si="5"/>
        <v>-105</v>
      </c>
      <c r="I57" s="20">
        <f t="shared" si="6"/>
        <v>-1</v>
      </c>
      <c r="J57" s="21">
        <f t="shared" si="7"/>
        <v>-0.85365853658536583</v>
      </c>
    </row>
    <row r="58" spans="1:10" x14ac:dyDescent="0.2">
      <c r="A58" s="158" t="s">
        <v>288</v>
      </c>
      <c r="B58" s="65">
        <v>29</v>
      </c>
      <c r="C58" s="66">
        <v>9</v>
      </c>
      <c r="D58" s="65">
        <v>139</v>
      </c>
      <c r="E58" s="66">
        <v>146</v>
      </c>
      <c r="F58" s="67"/>
      <c r="G58" s="65">
        <f t="shared" si="4"/>
        <v>20</v>
      </c>
      <c r="H58" s="66">
        <f t="shared" si="5"/>
        <v>-7</v>
      </c>
      <c r="I58" s="20">
        <f t="shared" si="6"/>
        <v>2.2222222222222223</v>
      </c>
      <c r="J58" s="21">
        <f t="shared" si="7"/>
        <v>-4.7945205479452052E-2</v>
      </c>
    </row>
    <row r="59" spans="1:10" x14ac:dyDescent="0.2">
      <c r="A59" s="158" t="s">
        <v>356</v>
      </c>
      <c r="B59" s="65">
        <v>0</v>
      </c>
      <c r="C59" s="66">
        <v>0</v>
      </c>
      <c r="D59" s="65">
        <v>0</v>
      </c>
      <c r="E59" s="66">
        <v>1</v>
      </c>
      <c r="F59" s="67"/>
      <c r="G59" s="65">
        <f t="shared" si="4"/>
        <v>0</v>
      </c>
      <c r="H59" s="66">
        <f t="shared" si="5"/>
        <v>-1</v>
      </c>
      <c r="I59" s="20" t="str">
        <f t="shared" si="6"/>
        <v>-</v>
      </c>
      <c r="J59" s="21">
        <f t="shared" si="7"/>
        <v>-1</v>
      </c>
    </row>
    <row r="60" spans="1:10" x14ac:dyDescent="0.2">
      <c r="A60" s="158" t="s">
        <v>299</v>
      </c>
      <c r="B60" s="65">
        <v>0</v>
      </c>
      <c r="C60" s="66">
        <v>1</v>
      </c>
      <c r="D60" s="65">
        <v>3</v>
      </c>
      <c r="E60" s="66">
        <v>8</v>
      </c>
      <c r="F60" s="67"/>
      <c r="G60" s="65">
        <f t="shared" si="4"/>
        <v>-1</v>
      </c>
      <c r="H60" s="66">
        <f t="shared" si="5"/>
        <v>-5</v>
      </c>
      <c r="I60" s="20">
        <f t="shared" si="6"/>
        <v>-1</v>
      </c>
      <c r="J60" s="21">
        <f t="shared" si="7"/>
        <v>-0.625</v>
      </c>
    </row>
    <row r="61" spans="1:10" x14ac:dyDescent="0.2">
      <c r="A61" s="158" t="s">
        <v>300</v>
      </c>
      <c r="B61" s="65">
        <v>3</v>
      </c>
      <c r="C61" s="66">
        <v>0</v>
      </c>
      <c r="D61" s="65">
        <v>27</v>
      </c>
      <c r="E61" s="66">
        <v>34</v>
      </c>
      <c r="F61" s="67"/>
      <c r="G61" s="65">
        <f t="shared" si="4"/>
        <v>3</v>
      </c>
      <c r="H61" s="66">
        <f t="shared" si="5"/>
        <v>-7</v>
      </c>
      <c r="I61" s="20" t="str">
        <f t="shared" si="6"/>
        <v>-</v>
      </c>
      <c r="J61" s="21">
        <f t="shared" si="7"/>
        <v>-0.20588235294117646</v>
      </c>
    </row>
    <row r="62" spans="1:10" x14ac:dyDescent="0.2">
      <c r="A62" s="158" t="s">
        <v>357</v>
      </c>
      <c r="B62" s="65">
        <v>2</v>
      </c>
      <c r="C62" s="66">
        <v>0</v>
      </c>
      <c r="D62" s="65">
        <v>34</v>
      </c>
      <c r="E62" s="66">
        <v>20</v>
      </c>
      <c r="F62" s="67"/>
      <c r="G62" s="65">
        <f t="shared" si="4"/>
        <v>2</v>
      </c>
      <c r="H62" s="66">
        <f t="shared" si="5"/>
        <v>14</v>
      </c>
      <c r="I62" s="20" t="str">
        <f t="shared" si="6"/>
        <v>-</v>
      </c>
      <c r="J62" s="21">
        <f t="shared" si="7"/>
        <v>0.7</v>
      </c>
    </row>
    <row r="63" spans="1:10" x14ac:dyDescent="0.2">
      <c r="A63" s="158" t="s">
        <v>301</v>
      </c>
      <c r="B63" s="65">
        <v>6</v>
      </c>
      <c r="C63" s="66">
        <v>0</v>
      </c>
      <c r="D63" s="65">
        <v>38</v>
      </c>
      <c r="E63" s="66">
        <v>3</v>
      </c>
      <c r="F63" s="67"/>
      <c r="G63" s="65">
        <f t="shared" si="4"/>
        <v>6</v>
      </c>
      <c r="H63" s="66">
        <f t="shared" si="5"/>
        <v>35</v>
      </c>
      <c r="I63" s="20" t="str">
        <f t="shared" si="6"/>
        <v>-</v>
      </c>
      <c r="J63" s="21" t="str">
        <f t="shared" si="7"/>
        <v>&gt;999%</v>
      </c>
    </row>
    <row r="64" spans="1:10" x14ac:dyDescent="0.2">
      <c r="A64" s="158" t="s">
        <v>249</v>
      </c>
      <c r="B64" s="65">
        <v>2</v>
      </c>
      <c r="C64" s="66">
        <v>0</v>
      </c>
      <c r="D64" s="65">
        <v>26</v>
      </c>
      <c r="E64" s="66">
        <v>36</v>
      </c>
      <c r="F64" s="67"/>
      <c r="G64" s="65">
        <f t="shared" si="4"/>
        <v>2</v>
      </c>
      <c r="H64" s="66">
        <f t="shared" si="5"/>
        <v>-10</v>
      </c>
      <c r="I64" s="20" t="str">
        <f t="shared" si="6"/>
        <v>-</v>
      </c>
      <c r="J64" s="21">
        <f t="shared" si="7"/>
        <v>-0.27777777777777779</v>
      </c>
    </row>
    <row r="65" spans="1:10" x14ac:dyDescent="0.2">
      <c r="A65" s="158" t="s">
        <v>358</v>
      </c>
      <c r="B65" s="65">
        <v>0</v>
      </c>
      <c r="C65" s="66">
        <v>0</v>
      </c>
      <c r="D65" s="65">
        <v>4</v>
      </c>
      <c r="E65" s="66">
        <v>2</v>
      </c>
      <c r="F65" s="67"/>
      <c r="G65" s="65">
        <f t="shared" si="4"/>
        <v>0</v>
      </c>
      <c r="H65" s="66">
        <f t="shared" si="5"/>
        <v>2</v>
      </c>
      <c r="I65" s="20" t="str">
        <f t="shared" si="6"/>
        <v>-</v>
      </c>
      <c r="J65" s="21">
        <f t="shared" si="7"/>
        <v>1</v>
      </c>
    </row>
    <row r="66" spans="1:10" x14ac:dyDescent="0.2">
      <c r="A66" s="158" t="s">
        <v>407</v>
      </c>
      <c r="B66" s="65">
        <v>50</v>
      </c>
      <c r="C66" s="66">
        <v>71</v>
      </c>
      <c r="D66" s="65">
        <v>974</v>
      </c>
      <c r="E66" s="66">
        <v>860</v>
      </c>
      <c r="F66" s="67"/>
      <c r="G66" s="65">
        <f t="shared" si="4"/>
        <v>-21</v>
      </c>
      <c r="H66" s="66">
        <f t="shared" si="5"/>
        <v>114</v>
      </c>
      <c r="I66" s="20">
        <f t="shared" si="6"/>
        <v>-0.29577464788732394</v>
      </c>
      <c r="J66" s="21">
        <f t="shared" si="7"/>
        <v>0.13255813953488371</v>
      </c>
    </row>
    <row r="67" spans="1:10" x14ac:dyDescent="0.2">
      <c r="A67" s="158" t="s">
        <v>408</v>
      </c>
      <c r="B67" s="65">
        <v>8</v>
      </c>
      <c r="C67" s="66">
        <v>9</v>
      </c>
      <c r="D67" s="65">
        <v>265</v>
      </c>
      <c r="E67" s="66">
        <v>311</v>
      </c>
      <c r="F67" s="67"/>
      <c r="G67" s="65">
        <f t="shared" si="4"/>
        <v>-1</v>
      </c>
      <c r="H67" s="66">
        <f t="shared" si="5"/>
        <v>-46</v>
      </c>
      <c r="I67" s="20">
        <f t="shared" si="6"/>
        <v>-0.1111111111111111</v>
      </c>
      <c r="J67" s="21">
        <f t="shared" si="7"/>
        <v>-0.14790996784565916</v>
      </c>
    </row>
    <row r="68" spans="1:10" x14ac:dyDescent="0.2">
      <c r="A68" s="158" t="s">
        <v>440</v>
      </c>
      <c r="B68" s="65">
        <v>130</v>
      </c>
      <c r="C68" s="66">
        <v>64</v>
      </c>
      <c r="D68" s="65">
        <v>1593</v>
      </c>
      <c r="E68" s="66">
        <v>1181</v>
      </c>
      <c r="F68" s="67"/>
      <c r="G68" s="65">
        <f t="shared" si="4"/>
        <v>66</v>
      </c>
      <c r="H68" s="66">
        <f t="shared" si="5"/>
        <v>412</v>
      </c>
      <c r="I68" s="20">
        <f t="shared" si="6"/>
        <v>1.03125</v>
      </c>
      <c r="J68" s="21">
        <f t="shared" si="7"/>
        <v>0.34885690093141408</v>
      </c>
    </row>
    <row r="69" spans="1:10" x14ac:dyDescent="0.2">
      <c r="A69" s="158" t="s">
        <v>441</v>
      </c>
      <c r="B69" s="65">
        <v>39</v>
      </c>
      <c r="C69" s="66">
        <v>16</v>
      </c>
      <c r="D69" s="65">
        <v>404</v>
      </c>
      <c r="E69" s="66">
        <v>461</v>
      </c>
      <c r="F69" s="67"/>
      <c r="G69" s="65">
        <f t="shared" si="4"/>
        <v>23</v>
      </c>
      <c r="H69" s="66">
        <f t="shared" si="5"/>
        <v>-57</v>
      </c>
      <c r="I69" s="20">
        <f t="shared" si="6"/>
        <v>1.4375</v>
      </c>
      <c r="J69" s="21">
        <f t="shared" si="7"/>
        <v>-0.12364425162689804</v>
      </c>
    </row>
    <row r="70" spans="1:10" x14ac:dyDescent="0.2">
      <c r="A70" s="158" t="s">
        <v>479</v>
      </c>
      <c r="B70" s="65">
        <v>148</v>
      </c>
      <c r="C70" s="66">
        <v>106</v>
      </c>
      <c r="D70" s="65">
        <v>1091</v>
      </c>
      <c r="E70" s="66">
        <v>1133</v>
      </c>
      <c r="F70" s="67"/>
      <c r="G70" s="65">
        <f t="shared" si="4"/>
        <v>42</v>
      </c>
      <c r="H70" s="66">
        <f t="shared" si="5"/>
        <v>-42</v>
      </c>
      <c r="I70" s="20">
        <f t="shared" si="6"/>
        <v>0.39622641509433965</v>
      </c>
      <c r="J70" s="21">
        <f t="shared" si="7"/>
        <v>-3.7069726390114736E-2</v>
      </c>
    </row>
    <row r="71" spans="1:10" x14ac:dyDescent="0.2">
      <c r="A71" s="158" t="s">
        <v>480</v>
      </c>
      <c r="B71" s="65">
        <v>22</v>
      </c>
      <c r="C71" s="66">
        <v>7</v>
      </c>
      <c r="D71" s="65">
        <v>251</v>
      </c>
      <c r="E71" s="66">
        <v>45</v>
      </c>
      <c r="F71" s="67"/>
      <c r="G71" s="65">
        <f t="shared" si="4"/>
        <v>15</v>
      </c>
      <c r="H71" s="66">
        <f t="shared" si="5"/>
        <v>206</v>
      </c>
      <c r="I71" s="20">
        <f t="shared" si="6"/>
        <v>2.1428571428571428</v>
      </c>
      <c r="J71" s="21">
        <f t="shared" si="7"/>
        <v>4.5777777777777775</v>
      </c>
    </row>
    <row r="72" spans="1:10" x14ac:dyDescent="0.2">
      <c r="A72" s="158" t="s">
        <v>501</v>
      </c>
      <c r="B72" s="65">
        <v>40</v>
      </c>
      <c r="C72" s="66">
        <v>16</v>
      </c>
      <c r="D72" s="65">
        <v>398</v>
      </c>
      <c r="E72" s="66">
        <v>217</v>
      </c>
      <c r="F72" s="67"/>
      <c r="G72" s="65">
        <f t="shared" si="4"/>
        <v>24</v>
      </c>
      <c r="H72" s="66">
        <f t="shared" si="5"/>
        <v>181</v>
      </c>
      <c r="I72" s="20">
        <f t="shared" si="6"/>
        <v>1.5</v>
      </c>
      <c r="J72" s="21">
        <f t="shared" si="7"/>
        <v>0.83410138248847931</v>
      </c>
    </row>
    <row r="73" spans="1:10" x14ac:dyDescent="0.2">
      <c r="A73" s="158" t="s">
        <v>338</v>
      </c>
      <c r="B73" s="65">
        <v>0</v>
      </c>
      <c r="C73" s="66">
        <v>2</v>
      </c>
      <c r="D73" s="65">
        <v>52</v>
      </c>
      <c r="E73" s="66">
        <v>49</v>
      </c>
      <c r="F73" s="67"/>
      <c r="G73" s="65">
        <f t="shared" si="4"/>
        <v>-2</v>
      </c>
      <c r="H73" s="66">
        <f t="shared" si="5"/>
        <v>3</v>
      </c>
      <c r="I73" s="20">
        <f t="shared" si="6"/>
        <v>-1</v>
      </c>
      <c r="J73" s="21">
        <f t="shared" si="7"/>
        <v>6.1224489795918366E-2</v>
      </c>
    </row>
    <row r="74" spans="1:10" s="160" customFormat="1" x14ac:dyDescent="0.2">
      <c r="A74" s="178" t="s">
        <v>667</v>
      </c>
      <c r="B74" s="71">
        <v>739</v>
      </c>
      <c r="C74" s="72">
        <v>463</v>
      </c>
      <c r="D74" s="71">
        <v>8434</v>
      </c>
      <c r="E74" s="72">
        <v>6756</v>
      </c>
      <c r="F74" s="73"/>
      <c r="G74" s="71">
        <f t="shared" si="4"/>
        <v>276</v>
      </c>
      <c r="H74" s="72">
        <f t="shared" si="5"/>
        <v>1678</v>
      </c>
      <c r="I74" s="37">
        <f t="shared" si="6"/>
        <v>0.59611231101511875</v>
      </c>
      <c r="J74" s="38">
        <f t="shared" si="7"/>
        <v>0.24837181764357608</v>
      </c>
    </row>
    <row r="75" spans="1:10" x14ac:dyDescent="0.2">
      <c r="A75" s="177"/>
      <c r="B75" s="143"/>
      <c r="C75" s="144"/>
      <c r="D75" s="143"/>
      <c r="E75" s="144"/>
      <c r="F75" s="145"/>
      <c r="G75" s="143"/>
      <c r="H75" s="144"/>
      <c r="I75" s="151"/>
      <c r="J75" s="152"/>
    </row>
    <row r="76" spans="1:10" s="139" customFormat="1" x14ac:dyDescent="0.2">
      <c r="A76" s="159" t="s">
        <v>37</v>
      </c>
      <c r="B76" s="65"/>
      <c r="C76" s="66"/>
      <c r="D76" s="65"/>
      <c r="E76" s="66"/>
      <c r="F76" s="67"/>
      <c r="G76" s="65"/>
      <c r="H76" s="66"/>
      <c r="I76" s="20"/>
      <c r="J76" s="21"/>
    </row>
    <row r="77" spans="1:10" x14ac:dyDescent="0.2">
      <c r="A77" s="158" t="s">
        <v>37</v>
      </c>
      <c r="B77" s="65">
        <v>0</v>
      </c>
      <c r="C77" s="66">
        <v>0</v>
      </c>
      <c r="D77" s="65">
        <v>1</v>
      </c>
      <c r="E77" s="66">
        <v>0</v>
      </c>
      <c r="F77" s="67"/>
      <c r="G77" s="65">
        <f>B77-C77</f>
        <v>0</v>
      </c>
      <c r="H77" s="66">
        <f>D77-E77</f>
        <v>1</v>
      </c>
      <c r="I77" s="20" t="str">
        <f>IF(C77=0, "-", IF(G77/C77&lt;10, G77/C77, "&gt;999%"))</f>
        <v>-</v>
      </c>
      <c r="J77" s="21" t="str">
        <f>IF(E77=0, "-", IF(H77/E77&lt;10, H77/E77, "&gt;999%"))</f>
        <v>-</v>
      </c>
    </row>
    <row r="78" spans="1:10" s="160" customFormat="1" x14ac:dyDescent="0.2">
      <c r="A78" s="178" t="s">
        <v>668</v>
      </c>
      <c r="B78" s="71">
        <v>0</v>
      </c>
      <c r="C78" s="72">
        <v>0</v>
      </c>
      <c r="D78" s="71">
        <v>1</v>
      </c>
      <c r="E78" s="72">
        <v>0</v>
      </c>
      <c r="F78" s="73"/>
      <c r="G78" s="71">
        <f>B78-C78</f>
        <v>0</v>
      </c>
      <c r="H78" s="72">
        <f>D78-E78</f>
        <v>1</v>
      </c>
      <c r="I78" s="37" t="str">
        <f>IF(C78=0, "-", IF(G78/C78&lt;10, G78/C78, "&gt;999%"))</f>
        <v>-</v>
      </c>
      <c r="J78" s="38" t="str">
        <f>IF(E78=0, "-", IF(H78/E78&lt;10, H78/E78, "&gt;999%"))</f>
        <v>-</v>
      </c>
    </row>
    <row r="79" spans="1:10" x14ac:dyDescent="0.2">
      <c r="A79" s="177"/>
      <c r="B79" s="143"/>
      <c r="C79" s="144"/>
      <c r="D79" s="143"/>
      <c r="E79" s="144"/>
      <c r="F79" s="145"/>
      <c r="G79" s="143"/>
      <c r="H79" s="144"/>
      <c r="I79" s="151"/>
      <c r="J79" s="152"/>
    </row>
    <row r="80" spans="1:10" s="139" customFormat="1" x14ac:dyDescent="0.2">
      <c r="A80" s="159" t="s">
        <v>38</v>
      </c>
      <c r="B80" s="65"/>
      <c r="C80" s="66"/>
      <c r="D80" s="65"/>
      <c r="E80" s="66"/>
      <c r="F80" s="67"/>
      <c r="G80" s="65"/>
      <c r="H80" s="66"/>
      <c r="I80" s="20"/>
      <c r="J80" s="21"/>
    </row>
    <row r="81" spans="1:10" x14ac:dyDescent="0.2">
      <c r="A81" s="158" t="s">
        <v>543</v>
      </c>
      <c r="B81" s="65">
        <v>9</v>
      </c>
      <c r="C81" s="66">
        <v>0</v>
      </c>
      <c r="D81" s="65">
        <v>9</v>
      </c>
      <c r="E81" s="66">
        <v>0</v>
      </c>
      <c r="F81" s="67"/>
      <c r="G81" s="65">
        <f>B81-C81</f>
        <v>9</v>
      </c>
      <c r="H81" s="66">
        <f>D81-E81</f>
        <v>9</v>
      </c>
      <c r="I81" s="20" t="str">
        <f>IF(C81=0, "-", IF(G81/C81&lt;10, G81/C81, "&gt;999%"))</f>
        <v>-</v>
      </c>
      <c r="J81" s="21" t="str">
        <f>IF(E81=0, "-", IF(H81/E81&lt;10, H81/E81, "&gt;999%"))</f>
        <v>-</v>
      </c>
    </row>
    <row r="82" spans="1:10" s="160" customFormat="1" x14ac:dyDescent="0.2">
      <c r="A82" s="178" t="s">
        <v>669</v>
      </c>
      <c r="B82" s="71">
        <v>9</v>
      </c>
      <c r="C82" s="72">
        <v>0</v>
      </c>
      <c r="D82" s="71">
        <v>9</v>
      </c>
      <c r="E82" s="72">
        <v>0</v>
      </c>
      <c r="F82" s="73"/>
      <c r="G82" s="71">
        <f>B82-C82</f>
        <v>9</v>
      </c>
      <c r="H82" s="72">
        <f>D82-E82</f>
        <v>9</v>
      </c>
      <c r="I82" s="37" t="str">
        <f>IF(C82=0, "-", IF(G82/C82&lt;10, G82/C82, "&gt;999%"))</f>
        <v>-</v>
      </c>
      <c r="J82" s="38" t="str">
        <f>IF(E82=0, "-", IF(H82/E82&lt;10, H82/E82, "&gt;999%"))</f>
        <v>-</v>
      </c>
    </row>
    <row r="83" spans="1:10" x14ac:dyDescent="0.2">
      <c r="A83" s="177"/>
      <c r="B83" s="143"/>
      <c r="C83" s="144"/>
      <c r="D83" s="143"/>
      <c r="E83" s="144"/>
      <c r="F83" s="145"/>
      <c r="G83" s="143"/>
      <c r="H83" s="144"/>
      <c r="I83" s="151"/>
      <c r="J83" s="152"/>
    </row>
    <row r="84" spans="1:10" s="139" customFormat="1" x14ac:dyDescent="0.2">
      <c r="A84" s="159" t="s">
        <v>39</v>
      </c>
      <c r="B84" s="65"/>
      <c r="C84" s="66"/>
      <c r="D84" s="65"/>
      <c r="E84" s="66"/>
      <c r="F84" s="67"/>
      <c r="G84" s="65"/>
      <c r="H84" s="66"/>
      <c r="I84" s="20"/>
      <c r="J84" s="21"/>
    </row>
    <row r="85" spans="1:10" x14ac:dyDescent="0.2">
      <c r="A85" s="158" t="s">
        <v>296</v>
      </c>
      <c r="B85" s="65">
        <v>6</v>
      </c>
      <c r="C85" s="66">
        <v>3</v>
      </c>
      <c r="D85" s="65">
        <v>110</v>
      </c>
      <c r="E85" s="66">
        <v>172</v>
      </c>
      <c r="F85" s="67"/>
      <c r="G85" s="65">
        <f>B85-C85</f>
        <v>3</v>
      </c>
      <c r="H85" s="66">
        <f>D85-E85</f>
        <v>-62</v>
      </c>
      <c r="I85" s="20">
        <f>IF(C85=0, "-", IF(G85/C85&lt;10, G85/C85, "&gt;999%"))</f>
        <v>1</v>
      </c>
      <c r="J85" s="21">
        <f>IF(E85=0, "-", IF(H85/E85&lt;10, H85/E85, "&gt;999%"))</f>
        <v>-0.36046511627906974</v>
      </c>
    </row>
    <row r="86" spans="1:10" s="160" customFormat="1" x14ac:dyDescent="0.2">
      <c r="A86" s="178" t="s">
        <v>670</v>
      </c>
      <c r="B86" s="71">
        <v>6</v>
      </c>
      <c r="C86" s="72">
        <v>3</v>
      </c>
      <c r="D86" s="71">
        <v>110</v>
      </c>
      <c r="E86" s="72">
        <v>172</v>
      </c>
      <c r="F86" s="73"/>
      <c r="G86" s="71">
        <f>B86-C86</f>
        <v>3</v>
      </c>
      <c r="H86" s="72">
        <f>D86-E86</f>
        <v>-62</v>
      </c>
      <c r="I86" s="37">
        <f>IF(C86=0, "-", IF(G86/C86&lt;10, G86/C86, "&gt;999%"))</f>
        <v>1</v>
      </c>
      <c r="J86" s="38">
        <f>IF(E86=0, "-", IF(H86/E86&lt;10, H86/E86, "&gt;999%"))</f>
        <v>-0.36046511627906974</v>
      </c>
    </row>
    <row r="87" spans="1:10" x14ac:dyDescent="0.2">
      <c r="A87" s="177"/>
      <c r="B87" s="143"/>
      <c r="C87" s="144"/>
      <c r="D87" s="143"/>
      <c r="E87" s="144"/>
      <c r="F87" s="145"/>
      <c r="G87" s="143"/>
      <c r="H87" s="144"/>
      <c r="I87" s="151"/>
      <c r="J87" s="152"/>
    </row>
    <row r="88" spans="1:10" s="139" customFormat="1" x14ac:dyDescent="0.2">
      <c r="A88" s="159" t="s">
        <v>40</v>
      </c>
      <c r="B88" s="65"/>
      <c r="C88" s="66"/>
      <c r="D88" s="65"/>
      <c r="E88" s="66"/>
      <c r="F88" s="67"/>
      <c r="G88" s="65"/>
      <c r="H88" s="66"/>
      <c r="I88" s="20"/>
      <c r="J88" s="21"/>
    </row>
    <row r="89" spans="1:10" x14ac:dyDescent="0.2">
      <c r="A89" s="158" t="s">
        <v>517</v>
      </c>
      <c r="B89" s="65">
        <v>0</v>
      </c>
      <c r="C89" s="66">
        <v>0</v>
      </c>
      <c r="D89" s="65">
        <v>0</v>
      </c>
      <c r="E89" s="66">
        <v>52</v>
      </c>
      <c r="F89" s="67"/>
      <c r="G89" s="65">
        <f t="shared" ref="G89:G94" si="8">B89-C89</f>
        <v>0</v>
      </c>
      <c r="H89" s="66">
        <f t="shared" ref="H89:H94" si="9">D89-E89</f>
        <v>-52</v>
      </c>
      <c r="I89" s="20" t="str">
        <f t="shared" ref="I89:I94" si="10">IF(C89=0, "-", IF(G89/C89&lt;10, G89/C89, "&gt;999%"))</f>
        <v>-</v>
      </c>
      <c r="J89" s="21">
        <f t="shared" ref="J89:J94" si="11">IF(E89=0, "-", IF(H89/E89&lt;10, H89/E89, "&gt;999%"))</f>
        <v>-1</v>
      </c>
    </row>
    <row r="90" spans="1:10" x14ac:dyDescent="0.2">
      <c r="A90" s="158" t="s">
        <v>218</v>
      </c>
      <c r="B90" s="65">
        <v>0</v>
      </c>
      <c r="C90" s="66">
        <v>5</v>
      </c>
      <c r="D90" s="65">
        <v>14</v>
      </c>
      <c r="E90" s="66">
        <v>40</v>
      </c>
      <c r="F90" s="67"/>
      <c r="G90" s="65">
        <f t="shared" si="8"/>
        <v>-5</v>
      </c>
      <c r="H90" s="66">
        <f t="shared" si="9"/>
        <v>-26</v>
      </c>
      <c r="I90" s="20">
        <f t="shared" si="10"/>
        <v>-1</v>
      </c>
      <c r="J90" s="21">
        <f t="shared" si="11"/>
        <v>-0.65</v>
      </c>
    </row>
    <row r="91" spans="1:10" x14ac:dyDescent="0.2">
      <c r="A91" s="158" t="s">
        <v>370</v>
      </c>
      <c r="B91" s="65">
        <v>4</v>
      </c>
      <c r="C91" s="66">
        <v>2</v>
      </c>
      <c r="D91" s="65">
        <v>44</v>
      </c>
      <c r="E91" s="66">
        <v>31</v>
      </c>
      <c r="F91" s="67"/>
      <c r="G91" s="65">
        <f t="shared" si="8"/>
        <v>2</v>
      </c>
      <c r="H91" s="66">
        <f t="shared" si="9"/>
        <v>13</v>
      </c>
      <c r="I91" s="20">
        <f t="shared" si="10"/>
        <v>1</v>
      </c>
      <c r="J91" s="21">
        <f t="shared" si="11"/>
        <v>0.41935483870967744</v>
      </c>
    </row>
    <row r="92" spans="1:10" x14ac:dyDescent="0.2">
      <c r="A92" s="158" t="s">
        <v>371</v>
      </c>
      <c r="B92" s="65">
        <v>0</v>
      </c>
      <c r="C92" s="66">
        <v>0</v>
      </c>
      <c r="D92" s="65">
        <v>0</v>
      </c>
      <c r="E92" s="66">
        <v>44</v>
      </c>
      <c r="F92" s="67"/>
      <c r="G92" s="65">
        <f t="shared" si="8"/>
        <v>0</v>
      </c>
      <c r="H92" s="66">
        <f t="shared" si="9"/>
        <v>-44</v>
      </c>
      <c r="I92" s="20" t="str">
        <f t="shared" si="10"/>
        <v>-</v>
      </c>
      <c r="J92" s="21">
        <f t="shared" si="11"/>
        <v>-1</v>
      </c>
    </row>
    <row r="93" spans="1:10" x14ac:dyDescent="0.2">
      <c r="A93" s="158" t="s">
        <v>415</v>
      </c>
      <c r="B93" s="65">
        <v>5</v>
      </c>
      <c r="C93" s="66">
        <v>2</v>
      </c>
      <c r="D93" s="65">
        <v>44</v>
      </c>
      <c r="E93" s="66">
        <v>26</v>
      </c>
      <c r="F93" s="67"/>
      <c r="G93" s="65">
        <f t="shared" si="8"/>
        <v>3</v>
      </c>
      <c r="H93" s="66">
        <f t="shared" si="9"/>
        <v>18</v>
      </c>
      <c r="I93" s="20">
        <f t="shared" si="10"/>
        <v>1.5</v>
      </c>
      <c r="J93" s="21">
        <f t="shared" si="11"/>
        <v>0.69230769230769229</v>
      </c>
    </row>
    <row r="94" spans="1:10" s="160" customFormat="1" x14ac:dyDescent="0.2">
      <c r="A94" s="178" t="s">
        <v>671</v>
      </c>
      <c r="B94" s="71">
        <v>9</v>
      </c>
      <c r="C94" s="72">
        <v>9</v>
      </c>
      <c r="D94" s="71">
        <v>102</v>
      </c>
      <c r="E94" s="72">
        <v>193</v>
      </c>
      <c r="F94" s="73"/>
      <c r="G94" s="71">
        <f t="shared" si="8"/>
        <v>0</v>
      </c>
      <c r="H94" s="72">
        <f t="shared" si="9"/>
        <v>-91</v>
      </c>
      <c r="I94" s="37">
        <f t="shared" si="10"/>
        <v>0</v>
      </c>
      <c r="J94" s="38">
        <f t="shared" si="11"/>
        <v>-0.47150259067357514</v>
      </c>
    </row>
    <row r="95" spans="1:10" x14ac:dyDescent="0.2">
      <c r="A95" s="177"/>
      <c r="B95" s="143"/>
      <c r="C95" s="144"/>
      <c r="D95" s="143"/>
      <c r="E95" s="144"/>
      <c r="F95" s="145"/>
      <c r="G95" s="143"/>
      <c r="H95" s="144"/>
      <c r="I95" s="151"/>
      <c r="J95" s="152"/>
    </row>
    <row r="96" spans="1:10" s="139" customFormat="1" x14ac:dyDescent="0.2">
      <c r="A96" s="159" t="s">
        <v>41</v>
      </c>
      <c r="B96" s="65"/>
      <c r="C96" s="66"/>
      <c r="D96" s="65"/>
      <c r="E96" s="66"/>
      <c r="F96" s="67"/>
      <c r="G96" s="65"/>
      <c r="H96" s="66"/>
      <c r="I96" s="20"/>
      <c r="J96" s="21"/>
    </row>
    <row r="97" spans="1:10" x14ac:dyDescent="0.2">
      <c r="A97" s="158" t="s">
        <v>590</v>
      </c>
      <c r="B97" s="65">
        <v>16</v>
      </c>
      <c r="C97" s="66">
        <v>9</v>
      </c>
      <c r="D97" s="65">
        <v>125</v>
      </c>
      <c r="E97" s="66">
        <v>131</v>
      </c>
      <c r="F97" s="67"/>
      <c r="G97" s="65">
        <f>B97-C97</f>
        <v>7</v>
      </c>
      <c r="H97" s="66">
        <f>D97-E97</f>
        <v>-6</v>
      </c>
      <c r="I97" s="20">
        <f>IF(C97=0, "-", IF(G97/C97&lt;10, G97/C97, "&gt;999%"))</f>
        <v>0.77777777777777779</v>
      </c>
      <c r="J97" s="21">
        <f>IF(E97=0, "-", IF(H97/E97&lt;10, H97/E97, "&gt;999%"))</f>
        <v>-4.5801526717557252E-2</v>
      </c>
    </row>
    <row r="98" spans="1:10" x14ac:dyDescent="0.2">
      <c r="A98" s="158" t="s">
        <v>579</v>
      </c>
      <c r="B98" s="65">
        <v>1</v>
      </c>
      <c r="C98" s="66">
        <v>1</v>
      </c>
      <c r="D98" s="65">
        <v>6</v>
      </c>
      <c r="E98" s="66">
        <v>8</v>
      </c>
      <c r="F98" s="67"/>
      <c r="G98" s="65">
        <f>B98-C98</f>
        <v>0</v>
      </c>
      <c r="H98" s="66">
        <f>D98-E98</f>
        <v>-2</v>
      </c>
      <c r="I98" s="20">
        <f>IF(C98=0, "-", IF(G98/C98&lt;10, G98/C98, "&gt;999%"))</f>
        <v>0</v>
      </c>
      <c r="J98" s="21">
        <f>IF(E98=0, "-", IF(H98/E98&lt;10, H98/E98, "&gt;999%"))</f>
        <v>-0.25</v>
      </c>
    </row>
    <row r="99" spans="1:10" s="160" customFormat="1" x14ac:dyDescent="0.2">
      <c r="A99" s="178" t="s">
        <v>672</v>
      </c>
      <c r="B99" s="71">
        <v>17</v>
      </c>
      <c r="C99" s="72">
        <v>10</v>
      </c>
      <c r="D99" s="71">
        <v>131</v>
      </c>
      <c r="E99" s="72">
        <v>139</v>
      </c>
      <c r="F99" s="73"/>
      <c r="G99" s="71">
        <f>B99-C99</f>
        <v>7</v>
      </c>
      <c r="H99" s="72">
        <f>D99-E99</f>
        <v>-8</v>
      </c>
      <c r="I99" s="37">
        <f>IF(C99=0, "-", IF(G99/C99&lt;10, G99/C99, "&gt;999%"))</f>
        <v>0.7</v>
      </c>
      <c r="J99" s="38">
        <f>IF(E99=0, "-", IF(H99/E99&lt;10, H99/E99, "&gt;999%"))</f>
        <v>-5.7553956834532377E-2</v>
      </c>
    </row>
    <row r="100" spans="1:10" x14ac:dyDescent="0.2">
      <c r="A100" s="177"/>
      <c r="B100" s="143"/>
      <c r="C100" s="144"/>
      <c r="D100" s="143"/>
      <c r="E100" s="144"/>
      <c r="F100" s="145"/>
      <c r="G100" s="143"/>
      <c r="H100" s="144"/>
      <c r="I100" s="151"/>
      <c r="J100" s="152"/>
    </row>
    <row r="101" spans="1:10" s="139" customFormat="1" x14ac:dyDescent="0.2">
      <c r="A101" s="159" t="s">
        <v>42</v>
      </c>
      <c r="B101" s="65"/>
      <c r="C101" s="66"/>
      <c r="D101" s="65"/>
      <c r="E101" s="66"/>
      <c r="F101" s="67"/>
      <c r="G101" s="65"/>
      <c r="H101" s="66"/>
      <c r="I101" s="20"/>
      <c r="J101" s="21"/>
    </row>
    <row r="102" spans="1:10" x14ac:dyDescent="0.2">
      <c r="A102" s="158" t="s">
        <v>591</v>
      </c>
      <c r="B102" s="65">
        <v>1</v>
      </c>
      <c r="C102" s="66">
        <v>0</v>
      </c>
      <c r="D102" s="65">
        <v>38</v>
      </c>
      <c r="E102" s="66">
        <v>48</v>
      </c>
      <c r="F102" s="67"/>
      <c r="G102" s="65">
        <f>B102-C102</f>
        <v>1</v>
      </c>
      <c r="H102" s="66">
        <f>D102-E102</f>
        <v>-10</v>
      </c>
      <c r="I102" s="20" t="str">
        <f>IF(C102=0, "-", IF(G102/C102&lt;10, G102/C102, "&gt;999%"))</f>
        <v>-</v>
      </c>
      <c r="J102" s="21">
        <f>IF(E102=0, "-", IF(H102/E102&lt;10, H102/E102, "&gt;999%"))</f>
        <v>-0.20833333333333334</v>
      </c>
    </row>
    <row r="103" spans="1:10" s="160" customFormat="1" x14ac:dyDescent="0.2">
      <c r="A103" s="178" t="s">
        <v>673</v>
      </c>
      <c r="B103" s="71">
        <v>1</v>
      </c>
      <c r="C103" s="72">
        <v>0</v>
      </c>
      <c r="D103" s="71">
        <v>38</v>
      </c>
      <c r="E103" s="72">
        <v>48</v>
      </c>
      <c r="F103" s="73"/>
      <c r="G103" s="71">
        <f>B103-C103</f>
        <v>1</v>
      </c>
      <c r="H103" s="72">
        <f>D103-E103</f>
        <v>-10</v>
      </c>
      <c r="I103" s="37" t="str">
        <f>IF(C103=0, "-", IF(G103/C103&lt;10, G103/C103, "&gt;999%"))</f>
        <v>-</v>
      </c>
      <c r="J103" s="38">
        <f>IF(E103=0, "-", IF(H103/E103&lt;10, H103/E103, "&gt;999%"))</f>
        <v>-0.20833333333333334</v>
      </c>
    </row>
    <row r="104" spans="1:10" x14ac:dyDescent="0.2">
      <c r="A104" s="177"/>
      <c r="B104" s="143"/>
      <c r="C104" s="144"/>
      <c r="D104" s="143"/>
      <c r="E104" s="144"/>
      <c r="F104" s="145"/>
      <c r="G104" s="143"/>
      <c r="H104" s="144"/>
      <c r="I104" s="151"/>
      <c r="J104" s="152"/>
    </row>
    <row r="105" spans="1:10" s="139" customFormat="1" x14ac:dyDescent="0.2">
      <c r="A105" s="159" t="s">
        <v>43</v>
      </c>
      <c r="B105" s="65"/>
      <c r="C105" s="66"/>
      <c r="D105" s="65"/>
      <c r="E105" s="66"/>
      <c r="F105" s="67"/>
      <c r="G105" s="65"/>
      <c r="H105" s="66"/>
      <c r="I105" s="20"/>
      <c r="J105" s="21"/>
    </row>
    <row r="106" spans="1:10" x14ac:dyDescent="0.2">
      <c r="A106" s="158" t="s">
        <v>359</v>
      </c>
      <c r="B106" s="65">
        <v>7</v>
      </c>
      <c r="C106" s="66">
        <v>6</v>
      </c>
      <c r="D106" s="65">
        <v>78</v>
      </c>
      <c r="E106" s="66">
        <v>84</v>
      </c>
      <c r="F106" s="67"/>
      <c r="G106" s="65">
        <f>B106-C106</f>
        <v>1</v>
      </c>
      <c r="H106" s="66">
        <f>D106-E106</f>
        <v>-6</v>
      </c>
      <c r="I106" s="20">
        <f>IF(C106=0, "-", IF(G106/C106&lt;10, G106/C106, "&gt;999%"))</f>
        <v>0.16666666666666666</v>
      </c>
      <c r="J106" s="21">
        <f>IF(E106=0, "-", IF(H106/E106&lt;10, H106/E106, "&gt;999%"))</f>
        <v>-7.1428571428571425E-2</v>
      </c>
    </row>
    <row r="107" spans="1:10" s="160" customFormat="1" x14ac:dyDescent="0.2">
      <c r="A107" s="178" t="s">
        <v>674</v>
      </c>
      <c r="B107" s="71">
        <v>7</v>
      </c>
      <c r="C107" s="72">
        <v>6</v>
      </c>
      <c r="D107" s="71">
        <v>78</v>
      </c>
      <c r="E107" s="72">
        <v>84</v>
      </c>
      <c r="F107" s="73"/>
      <c r="G107" s="71">
        <f>B107-C107</f>
        <v>1</v>
      </c>
      <c r="H107" s="72">
        <f>D107-E107</f>
        <v>-6</v>
      </c>
      <c r="I107" s="37">
        <f>IF(C107=0, "-", IF(G107/C107&lt;10, G107/C107, "&gt;999%"))</f>
        <v>0.16666666666666666</v>
      </c>
      <c r="J107" s="38">
        <f>IF(E107=0, "-", IF(H107/E107&lt;10, H107/E107, "&gt;999%"))</f>
        <v>-7.1428571428571425E-2</v>
      </c>
    </row>
    <row r="108" spans="1:10" x14ac:dyDescent="0.2">
      <c r="A108" s="177"/>
      <c r="B108" s="143"/>
      <c r="C108" s="144"/>
      <c r="D108" s="143"/>
      <c r="E108" s="144"/>
      <c r="F108" s="145"/>
      <c r="G108" s="143"/>
      <c r="H108" s="144"/>
      <c r="I108" s="151"/>
      <c r="J108" s="152"/>
    </row>
    <row r="109" spans="1:10" s="139" customFormat="1" x14ac:dyDescent="0.2">
      <c r="A109" s="159" t="s">
        <v>44</v>
      </c>
      <c r="B109" s="65"/>
      <c r="C109" s="66"/>
      <c r="D109" s="65"/>
      <c r="E109" s="66"/>
      <c r="F109" s="67"/>
      <c r="G109" s="65"/>
      <c r="H109" s="66"/>
      <c r="I109" s="20"/>
      <c r="J109" s="21"/>
    </row>
    <row r="110" spans="1:10" x14ac:dyDescent="0.2">
      <c r="A110" s="158" t="s">
        <v>323</v>
      </c>
      <c r="B110" s="65">
        <v>1</v>
      </c>
      <c r="C110" s="66">
        <v>3</v>
      </c>
      <c r="D110" s="65">
        <v>24</v>
      </c>
      <c r="E110" s="66">
        <v>33</v>
      </c>
      <c r="F110" s="67"/>
      <c r="G110" s="65">
        <f>B110-C110</f>
        <v>-2</v>
      </c>
      <c r="H110" s="66">
        <f>D110-E110</f>
        <v>-9</v>
      </c>
      <c r="I110" s="20">
        <f>IF(C110=0, "-", IF(G110/C110&lt;10, G110/C110, "&gt;999%"))</f>
        <v>-0.66666666666666663</v>
      </c>
      <c r="J110" s="21">
        <f>IF(E110=0, "-", IF(H110/E110&lt;10, H110/E110, "&gt;999%"))</f>
        <v>-0.27272727272727271</v>
      </c>
    </row>
    <row r="111" spans="1:10" x14ac:dyDescent="0.2">
      <c r="A111" s="158" t="s">
        <v>199</v>
      </c>
      <c r="B111" s="65">
        <v>11</v>
      </c>
      <c r="C111" s="66">
        <v>17</v>
      </c>
      <c r="D111" s="65">
        <v>193</v>
      </c>
      <c r="E111" s="66">
        <v>260</v>
      </c>
      <c r="F111" s="67"/>
      <c r="G111" s="65">
        <f>B111-C111</f>
        <v>-6</v>
      </c>
      <c r="H111" s="66">
        <f>D111-E111</f>
        <v>-67</v>
      </c>
      <c r="I111" s="20">
        <f>IF(C111=0, "-", IF(G111/C111&lt;10, G111/C111, "&gt;999%"))</f>
        <v>-0.35294117647058826</v>
      </c>
      <c r="J111" s="21">
        <f>IF(E111=0, "-", IF(H111/E111&lt;10, H111/E111, "&gt;999%"))</f>
        <v>-0.25769230769230766</v>
      </c>
    </row>
    <row r="112" spans="1:10" x14ac:dyDescent="0.2">
      <c r="A112" s="158" t="s">
        <v>384</v>
      </c>
      <c r="B112" s="65">
        <v>0</v>
      </c>
      <c r="C112" s="66">
        <v>1</v>
      </c>
      <c r="D112" s="65">
        <v>20</v>
      </c>
      <c r="E112" s="66">
        <v>40</v>
      </c>
      <c r="F112" s="67"/>
      <c r="G112" s="65">
        <f>B112-C112</f>
        <v>-1</v>
      </c>
      <c r="H112" s="66">
        <f>D112-E112</f>
        <v>-20</v>
      </c>
      <c r="I112" s="20">
        <f>IF(C112=0, "-", IF(G112/C112&lt;10, G112/C112, "&gt;999%"))</f>
        <v>-1</v>
      </c>
      <c r="J112" s="21">
        <f>IF(E112=0, "-", IF(H112/E112&lt;10, H112/E112, "&gt;999%"))</f>
        <v>-0.5</v>
      </c>
    </row>
    <row r="113" spans="1:10" s="160" customFormat="1" x14ac:dyDescent="0.2">
      <c r="A113" s="178" t="s">
        <v>675</v>
      </c>
      <c r="B113" s="71">
        <v>12</v>
      </c>
      <c r="C113" s="72">
        <v>21</v>
      </c>
      <c r="D113" s="71">
        <v>237</v>
      </c>
      <c r="E113" s="72">
        <v>333</v>
      </c>
      <c r="F113" s="73"/>
      <c r="G113" s="71">
        <f>B113-C113</f>
        <v>-9</v>
      </c>
      <c r="H113" s="72">
        <f>D113-E113</f>
        <v>-96</v>
      </c>
      <c r="I113" s="37">
        <f>IF(C113=0, "-", IF(G113/C113&lt;10, G113/C113, "&gt;999%"))</f>
        <v>-0.42857142857142855</v>
      </c>
      <c r="J113" s="38">
        <f>IF(E113=0, "-", IF(H113/E113&lt;10, H113/E113, "&gt;999%"))</f>
        <v>-0.28828828828828829</v>
      </c>
    </row>
    <row r="114" spans="1:10" x14ac:dyDescent="0.2">
      <c r="A114" s="177"/>
      <c r="B114" s="143"/>
      <c r="C114" s="144"/>
      <c r="D114" s="143"/>
      <c r="E114" s="144"/>
      <c r="F114" s="145"/>
      <c r="G114" s="143"/>
      <c r="H114" s="144"/>
      <c r="I114" s="151"/>
      <c r="J114" s="152"/>
    </row>
    <row r="115" spans="1:10" s="139" customFormat="1" x14ac:dyDescent="0.2">
      <c r="A115" s="159" t="s">
        <v>45</v>
      </c>
      <c r="B115" s="65"/>
      <c r="C115" s="66"/>
      <c r="D115" s="65"/>
      <c r="E115" s="66"/>
      <c r="F115" s="67"/>
      <c r="G115" s="65"/>
      <c r="H115" s="66"/>
      <c r="I115" s="20"/>
      <c r="J115" s="21"/>
    </row>
    <row r="116" spans="1:10" x14ac:dyDescent="0.2">
      <c r="A116" s="158" t="s">
        <v>518</v>
      </c>
      <c r="B116" s="65">
        <v>0</v>
      </c>
      <c r="C116" s="66">
        <v>1</v>
      </c>
      <c r="D116" s="65">
        <v>11</v>
      </c>
      <c r="E116" s="66">
        <v>13</v>
      </c>
      <c r="F116" s="67"/>
      <c r="G116" s="65">
        <f>B116-C116</f>
        <v>-1</v>
      </c>
      <c r="H116" s="66">
        <f>D116-E116</f>
        <v>-2</v>
      </c>
      <c r="I116" s="20">
        <f>IF(C116=0, "-", IF(G116/C116&lt;10, G116/C116, "&gt;999%"))</f>
        <v>-1</v>
      </c>
      <c r="J116" s="21">
        <f>IF(E116=0, "-", IF(H116/E116&lt;10, H116/E116, "&gt;999%"))</f>
        <v>-0.15384615384615385</v>
      </c>
    </row>
    <row r="117" spans="1:10" x14ac:dyDescent="0.2">
      <c r="A117" s="158" t="s">
        <v>565</v>
      </c>
      <c r="B117" s="65">
        <v>38</v>
      </c>
      <c r="C117" s="66">
        <v>18</v>
      </c>
      <c r="D117" s="65">
        <v>266</v>
      </c>
      <c r="E117" s="66">
        <v>312</v>
      </c>
      <c r="F117" s="67"/>
      <c r="G117" s="65">
        <f>B117-C117</f>
        <v>20</v>
      </c>
      <c r="H117" s="66">
        <f>D117-E117</f>
        <v>-46</v>
      </c>
      <c r="I117" s="20">
        <f>IF(C117=0, "-", IF(G117/C117&lt;10, G117/C117, "&gt;999%"))</f>
        <v>1.1111111111111112</v>
      </c>
      <c r="J117" s="21">
        <f>IF(E117=0, "-", IF(H117/E117&lt;10, H117/E117, "&gt;999%"))</f>
        <v>-0.14743589743589744</v>
      </c>
    </row>
    <row r="118" spans="1:10" s="160" customFormat="1" x14ac:dyDescent="0.2">
      <c r="A118" s="178" t="s">
        <v>676</v>
      </c>
      <c r="B118" s="71">
        <v>38</v>
      </c>
      <c r="C118" s="72">
        <v>19</v>
      </c>
      <c r="D118" s="71">
        <v>277</v>
      </c>
      <c r="E118" s="72">
        <v>325</v>
      </c>
      <c r="F118" s="73"/>
      <c r="G118" s="71">
        <f>B118-C118</f>
        <v>19</v>
      </c>
      <c r="H118" s="72">
        <f>D118-E118</f>
        <v>-48</v>
      </c>
      <c r="I118" s="37">
        <f>IF(C118=0, "-", IF(G118/C118&lt;10, G118/C118, "&gt;999%"))</f>
        <v>1</v>
      </c>
      <c r="J118" s="38">
        <f>IF(E118=0, "-", IF(H118/E118&lt;10, H118/E118, "&gt;999%"))</f>
        <v>-0.14769230769230771</v>
      </c>
    </row>
    <row r="119" spans="1:10" x14ac:dyDescent="0.2">
      <c r="A119" s="177"/>
      <c r="B119" s="143"/>
      <c r="C119" s="144"/>
      <c r="D119" s="143"/>
      <c r="E119" s="144"/>
      <c r="F119" s="145"/>
      <c r="G119" s="143"/>
      <c r="H119" s="144"/>
      <c r="I119" s="151"/>
      <c r="J119" s="152"/>
    </row>
    <row r="120" spans="1:10" s="139" customFormat="1" x14ac:dyDescent="0.2">
      <c r="A120" s="159" t="s">
        <v>46</v>
      </c>
      <c r="B120" s="65"/>
      <c r="C120" s="66"/>
      <c r="D120" s="65"/>
      <c r="E120" s="66"/>
      <c r="F120" s="67"/>
      <c r="G120" s="65"/>
      <c r="H120" s="66"/>
      <c r="I120" s="20"/>
      <c r="J120" s="21"/>
    </row>
    <row r="121" spans="1:10" x14ac:dyDescent="0.2">
      <c r="A121" s="158" t="s">
        <v>372</v>
      </c>
      <c r="B121" s="65">
        <v>0</v>
      </c>
      <c r="C121" s="66">
        <v>3</v>
      </c>
      <c r="D121" s="65">
        <v>14</v>
      </c>
      <c r="E121" s="66">
        <v>73</v>
      </c>
      <c r="F121" s="67"/>
      <c r="G121" s="65">
        <f t="shared" ref="G121:G134" si="12">B121-C121</f>
        <v>-3</v>
      </c>
      <c r="H121" s="66">
        <f t="shared" ref="H121:H134" si="13">D121-E121</f>
        <v>-59</v>
      </c>
      <c r="I121" s="20">
        <f t="shared" ref="I121:I134" si="14">IF(C121=0, "-", IF(G121/C121&lt;10, G121/C121, "&gt;999%"))</f>
        <v>-1</v>
      </c>
      <c r="J121" s="21">
        <f t="shared" ref="J121:J134" si="15">IF(E121=0, "-", IF(H121/E121&lt;10, H121/E121, "&gt;999%"))</f>
        <v>-0.80821917808219179</v>
      </c>
    </row>
    <row r="122" spans="1:10" x14ac:dyDescent="0.2">
      <c r="A122" s="158" t="s">
        <v>451</v>
      </c>
      <c r="B122" s="65">
        <v>17</v>
      </c>
      <c r="C122" s="66">
        <v>31</v>
      </c>
      <c r="D122" s="65">
        <v>198</v>
      </c>
      <c r="E122" s="66">
        <v>451</v>
      </c>
      <c r="F122" s="67"/>
      <c r="G122" s="65">
        <f t="shared" si="12"/>
        <v>-14</v>
      </c>
      <c r="H122" s="66">
        <f t="shared" si="13"/>
        <v>-253</v>
      </c>
      <c r="I122" s="20">
        <f t="shared" si="14"/>
        <v>-0.45161290322580644</v>
      </c>
      <c r="J122" s="21">
        <f t="shared" si="15"/>
        <v>-0.56097560975609762</v>
      </c>
    </row>
    <row r="123" spans="1:10" x14ac:dyDescent="0.2">
      <c r="A123" s="158" t="s">
        <v>416</v>
      </c>
      <c r="B123" s="65">
        <v>111</v>
      </c>
      <c r="C123" s="66">
        <v>41</v>
      </c>
      <c r="D123" s="65">
        <v>470</v>
      </c>
      <c r="E123" s="66">
        <v>753</v>
      </c>
      <c r="F123" s="67"/>
      <c r="G123" s="65">
        <f t="shared" si="12"/>
        <v>70</v>
      </c>
      <c r="H123" s="66">
        <f t="shared" si="13"/>
        <v>-283</v>
      </c>
      <c r="I123" s="20">
        <f t="shared" si="14"/>
        <v>1.7073170731707317</v>
      </c>
      <c r="J123" s="21">
        <f t="shared" si="15"/>
        <v>-0.37583001328021248</v>
      </c>
    </row>
    <row r="124" spans="1:10" x14ac:dyDescent="0.2">
      <c r="A124" s="158" t="s">
        <v>452</v>
      </c>
      <c r="B124" s="65">
        <v>135</v>
      </c>
      <c r="C124" s="66">
        <v>89</v>
      </c>
      <c r="D124" s="65">
        <v>1464</v>
      </c>
      <c r="E124" s="66">
        <v>1149</v>
      </c>
      <c r="F124" s="67"/>
      <c r="G124" s="65">
        <f t="shared" si="12"/>
        <v>46</v>
      </c>
      <c r="H124" s="66">
        <f t="shared" si="13"/>
        <v>315</v>
      </c>
      <c r="I124" s="20">
        <f t="shared" si="14"/>
        <v>0.5168539325842697</v>
      </c>
      <c r="J124" s="21">
        <f t="shared" si="15"/>
        <v>0.27415143603133157</v>
      </c>
    </row>
    <row r="125" spans="1:10" x14ac:dyDescent="0.2">
      <c r="A125" s="158" t="s">
        <v>202</v>
      </c>
      <c r="B125" s="65">
        <v>12</v>
      </c>
      <c r="C125" s="66">
        <v>0</v>
      </c>
      <c r="D125" s="65">
        <v>68</v>
      </c>
      <c r="E125" s="66">
        <v>0</v>
      </c>
      <c r="F125" s="67"/>
      <c r="G125" s="65">
        <f t="shared" si="12"/>
        <v>12</v>
      </c>
      <c r="H125" s="66">
        <f t="shared" si="13"/>
        <v>68</v>
      </c>
      <c r="I125" s="20" t="str">
        <f t="shared" si="14"/>
        <v>-</v>
      </c>
      <c r="J125" s="21" t="str">
        <f t="shared" si="15"/>
        <v>-</v>
      </c>
    </row>
    <row r="126" spans="1:10" x14ac:dyDescent="0.2">
      <c r="A126" s="158" t="s">
        <v>223</v>
      </c>
      <c r="B126" s="65">
        <v>25</v>
      </c>
      <c r="C126" s="66">
        <v>43</v>
      </c>
      <c r="D126" s="65">
        <v>441</v>
      </c>
      <c r="E126" s="66">
        <v>821</v>
      </c>
      <c r="F126" s="67"/>
      <c r="G126" s="65">
        <f t="shared" si="12"/>
        <v>-18</v>
      </c>
      <c r="H126" s="66">
        <f t="shared" si="13"/>
        <v>-380</v>
      </c>
      <c r="I126" s="20">
        <f t="shared" si="14"/>
        <v>-0.41860465116279072</v>
      </c>
      <c r="J126" s="21">
        <f t="shared" si="15"/>
        <v>-0.46285018270401951</v>
      </c>
    </row>
    <row r="127" spans="1:10" x14ac:dyDescent="0.2">
      <c r="A127" s="158" t="s">
        <v>255</v>
      </c>
      <c r="B127" s="65">
        <v>1</v>
      </c>
      <c r="C127" s="66">
        <v>14</v>
      </c>
      <c r="D127" s="65">
        <v>47</v>
      </c>
      <c r="E127" s="66">
        <v>215</v>
      </c>
      <c r="F127" s="67"/>
      <c r="G127" s="65">
        <f t="shared" si="12"/>
        <v>-13</v>
      </c>
      <c r="H127" s="66">
        <f t="shared" si="13"/>
        <v>-168</v>
      </c>
      <c r="I127" s="20">
        <f t="shared" si="14"/>
        <v>-0.9285714285714286</v>
      </c>
      <c r="J127" s="21">
        <f t="shared" si="15"/>
        <v>-0.78139534883720929</v>
      </c>
    </row>
    <row r="128" spans="1:10" x14ac:dyDescent="0.2">
      <c r="A128" s="158" t="s">
        <v>326</v>
      </c>
      <c r="B128" s="65">
        <v>48</v>
      </c>
      <c r="C128" s="66">
        <v>57</v>
      </c>
      <c r="D128" s="65">
        <v>754</v>
      </c>
      <c r="E128" s="66">
        <v>941</v>
      </c>
      <c r="F128" s="67"/>
      <c r="G128" s="65">
        <f t="shared" si="12"/>
        <v>-9</v>
      </c>
      <c r="H128" s="66">
        <f t="shared" si="13"/>
        <v>-187</v>
      </c>
      <c r="I128" s="20">
        <f t="shared" si="14"/>
        <v>-0.15789473684210525</v>
      </c>
      <c r="J128" s="21">
        <f t="shared" si="15"/>
        <v>-0.19872476089266738</v>
      </c>
    </row>
    <row r="129" spans="1:10" x14ac:dyDescent="0.2">
      <c r="A129" s="158" t="s">
        <v>373</v>
      </c>
      <c r="B129" s="65">
        <v>22</v>
      </c>
      <c r="C129" s="66">
        <v>0</v>
      </c>
      <c r="D129" s="65">
        <v>139</v>
      </c>
      <c r="E129" s="66">
        <v>0</v>
      </c>
      <c r="F129" s="67"/>
      <c r="G129" s="65">
        <f t="shared" si="12"/>
        <v>22</v>
      </c>
      <c r="H129" s="66">
        <f t="shared" si="13"/>
        <v>139</v>
      </c>
      <c r="I129" s="20" t="str">
        <f t="shared" si="14"/>
        <v>-</v>
      </c>
      <c r="J129" s="21" t="str">
        <f t="shared" si="15"/>
        <v>-</v>
      </c>
    </row>
    <row r="130" spans="1:10" x14ac:dyDescent="0.2">
      <c r="A130" s="158" t="s">
        <v>532</v>
      </c>
      <c r="B130" s="65">
        <v>84</v>
      </c>
      <c r="C130" s="66">
        <v>42</v>
      </c>
      <c r="D130" s="65">
        <v>730</v>
      </c>
      <c r="E130" s="66">
        <v>969</v>
      </c>
      <c r="F130" s="67"/>
      <c r="G130" s="65">
        <f t="shared" si="12"/>
        <v>42</v>
      </c>
      <c r="H130" s="66">
        <f t="shared" si="13"/>
        <v>-239</v>
      </c>
      <c r="I130" s="20">
        <f t="shared" si="14"/>
        <v>1</v>
      </c>
      <c r="J130" s="21">
        <f t="shared" si="15"/>
        <v>-0.24664602683178535</v>
      </c>
    </row>
    <row r="131" spans="1:10" x14ac:dyDescent="0.2">
      <c r="A131" s="158" t="s">
        <v>544</v>
      </c>
      <c r="B131" s="65">
        <v>1112</v>
      </c>
      <c r="C131" s="66">
        <v>767</v>
      </c>
      <c r="D131" s="65">
        <v>11080</v>
      </c>
      <c r="E131" s="66">
        <v>10625</v>
      </c>
      <c r="F131" s="67"/>
      <c r="G131" s="65">
        <f t="shared" si="12"/>
        <v>345</v>
      </c>
      <c r="H131" s="66">
        <f t="shared" si="13"/>
        <v>455</v>
      </c>
      <c r="I131" s="20">
        <f t="shared" si="14"/>
        <v>0.44980443285528032</v>
      </c>
      <c r="J131" s="21">
        <f t="shared" si="15"/>
        <v>4.2823529411764705E-2</v>
      </c>
    </row>
    <row r="132" spans="1:10" x14ac:dyDescent="0.2">
      <c r="A132" s="158" t="s">
        <v>522</v>
      </c>
      <c r="B132" s="65">
        <v>55</v>
      </c>
      <c r="C132" s="66">
        <v>44</v>
      </c>
      <c r="D132" s="65">
        <v>689</v>
      </c>
      <c r="E132" s="66">
        <v>615</v>
      </c>
      <c r="F132" s="67"/>
      <c r="G132" s="65">
        <f t="shared" si="12"/>
        <v>11</v>
      </c>
      <c r="H132" s="66">
        <f t="shared" si="13"/>
        <v>74</v>
      </c>
      <c r="I132" s="20">
        <f t="shared" si="14"/>
        <v>0.25</v>
      </c>
      <c r="J132" s="21">
        <f t="shared" si="15"/>
        <v>0.12032520325203253</v>
      </c>
    </row>
    <row r="133" spans="1:10" x14ac:dyDescent="0.2">
      <c r="A133" s="158" t="s">
        <v>566</v>
      </c>
      <c r="B133" s="65">
        <v>38</v>
      </c>
      <c r="C133" s="66">
        <v>11</v>
      </c>
      <c r="D133" s="65">
        <v>342</v>
      </c>
      <c r="E133" s="66">
        <v>244</v>
      </c>
      <c r="F133" s="67"/>
      <c r="G133" s="65">
        <f t="shared" si="12"/>
        <v>27</v>
      </c>
      <c r="H133" s="66">
        <f t="shared" si="13"/>
        <v>98</v>
      </c>
      <c r="I133" s="20">
        <f t="shared" si="14"/>
        <v>2.4545454545454546</v>
      </c>
      <c r="J133" s="21">
        <f t="shared" si="15"/>
        <v>0.40163934426229508</v>
      </c>
    </row>
    <row r="134" spans="1:10" s="160" customFormat="1" x14ac:dyDescent="0.2">
      <c r="A134" s="178" t="s">
        <v>677</v>
      </c>
      <c r="B134" s="71">
        <v>1660</v>
      </c>
      <c r="C134" s="72">
        <v>1142</v>
      </c>
      <c r="D134" s="71">
        <v>16436</v>
      </c>
      <c r="E134" s="72">
        <v>16856</v>
      </c>
      <c r="F134" s="73"/>
      <c r="G134" s="71">
        <f t="shared" si="12"/>
        <v>518</v>
      </c>
      <c r="H134" s="72">
        <f t="shared" si="13"/>
        <v>-420</v>
      </c>
      <c r="I134" s="37">
        <f t="shared" si="14"/>
        <v>0.45359019264448336</v>
      </c>
      <c r="J134" s="38">
        <f t="shared" si="15"/>
        <v>-2.4916943521594685E-2</v>
      </c>
    </row>
    <row r="135" spans="1:10" x14ac:dyDescent="0.2">
      <c r="A135" s="177"/>
      <c r="B135" s="143"/>
      <c r="C135" s="144"/>
      <c r="D135" s="143"/>
      <c r="E135" s="144"/>
      <c r="F135" s="145"/>
      <c r="G135" s="143"/>
      <c r="H135" s="144"/>
      <c r="I135" s="151"/>
      <c r="J135" s="152"/>
    </row>
    <row r="136" spans="1:10" s="139" customFormat="1" x14ac:dyDescent="0.2">
      <c r="A136" s="159" t="s">
        <v>47</v>
      </c>
      <c r="B136" s="65"/>
      <c r="C136" s="66"/>
      <c r="D136" s="65"/>
      <c r="E136" s="66"/>
      <c r="F136" s="67"/>
      <c r="G136" s="65"/>
      <c r="H136" s="66"/>
      <c r="I136" s="20"/>
      <c r="J136" s="21"/>
    </row>
    <row r="137" spans="1:10" x14ac:dyDescent="0.2">
      <c r="A137" s="158" t="s">
        <v>592</v>
      </c>
      <c r="B137" s="65">
        <v>10</v>
      </c>
      <c r="C137" s="66">
        <v>8</v>
      </c>
      <c r="D137" s="65">
        <v>107</v>
      </c>
      <c r="E137" s="66">
        <v>109</v>
      </c>
      <c r="F137" s="67"/>
      <c r="G137" s="65">
        <f>B137-C137</f>
        <v>2</v>
      </c>
      <c r="H137" s="66">
        <f>D137-E137</f>
        <v>-2</v>
      </c>
      <c r="I137" s="20">
        <f>IF(C137=0, "-", IF(G137/C137&lt;10, G137/C137, "&gt;999%"))</f>
        <v>0.25</v>
      </c>
      <c r="J137" s="21">
        <f>IF(E137=0, "-", IF(H137/E137&lt;10, H137/E137, "&gt;999%"))</f>
        <v>-1.834862385321101E-2</v>
      </c>
    </row>
    <row r="138" spans="1:10" s="160" customFormat="1" x14ac:dyDescent="0.2">
      <c r="A138" s="178" t="s">
        <v>678</v>
      </c>
      <c r="B138" s="71">
        <v>10</v>
      </c>
      <c r="C138" s="72">
        <v>8</v>
      </c>
      <c r="D138" s="71">
        <v>107</v>
      </c>
      <c r="E138" s="72">
        <v>109</v>
      </c>
      <c r="F138" s="73"/>
      <c r="G138" s="71">
        <f>B138-C138</f>
        <v>2</v>
      </c>
      <c r="H138" s="72">
        <f>D138-E138</f>
        <v>-2</v>
      </c>
      <c r="I138" s="37">
        <f>IF(C138=0, "-", IF(G138/C138&lt;10, G138/C138, "&gt;999%"))</f>
        <v>0.25</v>
      </c>
      <c r="J138" s="38">
        <f>IF(E138=0, "-", IF(H138/E138&lt;10, H138/E138, "&gt;999%"))</f>
        <v>-1.834862385321101E-2</v>
      </c>
    </row>
    <row r="139" spans="1:10" x14ac:dyDescent="0.2">
      <c r="A139" s="177"/>
      <c r="B139" s="143"/>
      <c r="C139" s="144"/>
      <c r="D139" s="143"/>
      <c r="E139" s="144"/>
      <c r="F139" s="145"/>
      <c r="G139" s="143"/>
      <c r="H139" s="144"/>
      <c r="I139" s="151"/>
      <c r="J139" s="152"/>
    </row>
    <row r="140" spans="1:10" s="139" customFormat="1" x14ac:dyDescent="0.2">
      <c r="A140" s="159" t="s">
        <v>48</v>
      </c>
      <c r="B140" s="65"/>
      <c r="C140" s="66"/>
      <c r="D140" s="65"/>
      <c r="E140" s="66"/>
      <c r="F140" s="67"/>
      <c r="G140" s="65"/>
      <c r="H140" s="66"/>
      <c r="I140" s="20"/>
      <c r="J140" s="21"/>
    </row>
    <row r="141" spans="1:10" x14ac:dyDescent="0.2">
      <c r="A141" s="158" t="s">
        <v>567</v>
      </c>
      <c r="B141" s="65">
        <v>56</v>
      </c>
      <c r="C141" s="66">
        <v>36</v>
      </c>
      <c r="D141" s="65">
        <v>621</v>
      </c>
      <c r="E141" s="66">
        <v>585</v>
      </c>
      <c r="F141" s="67"/>
      <c r="G141" s="65">
        <f>B141-C141</f>
        <v>20</v>
      </c>
      <c r="H141" s="66">
        <f>D141-E141</f>
        <v>36</v>
      </c>
      <c r="I141" s="20">
        <f>IF(C141=0, "-", IF(G141/C141&lt;10, G141/C141, "&gt;999%"))</f>
        <v>0.55555555555555558</v>
      </c>
      <c r="J141" s="21">
        <f>IF(E141=0, "-", IF(H141/E141&lt;10, H141/E141, "&gt;999%"))</f>
        <v>6.1538461538461542E-2</v>
      </c>
    </row>
    <row r="142" spans="1:10" x14ac:dyDescent="0.2">
      <c r="A142" s="158" t="s">
        <v>580</v>
      </c>
      <c r="B142" s="65">
        <v>34</v>
      </c>
      <c r="C142" s="66">
        <v>29</v>
      </c>
      <c r="D142" s="65">
        <v>403</v>
      </c>
      <c r="E142" s="66">
        <v>384</v>
      </c>
      <c r="F142" s="67"/>
      <c r="G142" s="65">
        <f>B142-C142</f>
        <v>5</v>
      </c>
      <c r="H142" s="66">
        <f>D142-E142</f>
        <v>19</v>
      </c>
      <c r="I142" s="20">
        <f>IF(C142=0, "-", IF(G142/C142&lt;10, G142/C142, "&gt;999%"))</f>
        <v>0.17241379310344829</v>
      </c>
      <c r="J142" s="21">
        <f>IF(E142=0, "-", IF(H142/E142&lt;10, H142/E142, "&gt;999%"))</f>
        <v>4.9479166666666664E-2</v>
      </c>
    </row>
    <row r="143" spans="1:10" x14ac:dyDescent="0.2">
      <c r="A143" s="158" t="s">
        <v>593</v>
      </c>
      <c r="B143" s="65">
        <v>13</v>
      </c>
      <c r="C143" s="66">
        <v>10</v>
      </c>
      <c r="D143" s="65">
        <v>133</v>
      </c>
      <c r="E143" s="66">
        <v>117</v>
      </c>
      <c r="F143" s="67"/>
      <c r="G143" s="65">
        <f>B143-C143</f>
        <v>3</v>
      </c>
      <c r="H143" s="66">
        <f>D143-E143</f>
        <v>16</v>
      </c>
      <c r="I143" s="20">
        <f>IF(C143=0, "-", IF(G143/C143&lt;10, G143/C143, "&gt;999%"))</f>
        <v>0.3</v>
      </c>
      <c r="J143" s="21">
        <f>IF(E143=0, "-", IF(H143/E143&lt;10, H143/E143, "&gt;999%"))</f>
        <v>0.13675213675213677</v>
      </c>
    </row>
    <row r="144" spans="1:10" s="160" customFormat="1" x14ac:dyDescent="0.2">
      <c r="A144" s="178" t="s">
        <v>679</v>
      </c>
      <c r="B144" s="71">
        <v>103</v>
      </c>
      <c r="C144" s="72">
        <v>75</v>
      </c>
      <c r="D144" s="71">
        <v>1157</v>
      </c>
      <c r="E144" s="72">
        <v>1086</v>
      </c>
      <c r="F144" s="73"/>
      <c r="G144" s="71">
        <f>B144-C144</f>
        <v>28</v>
      </c>
      <c r="H144" s="72">
        <f>D144-E144</f>
        <v>71</v>
      </c>
      <c r="I144" s="37">
        <f>IF(C144=0, "-", IF(G144/C144&lt;10, G144/C144, "&gt;999%"))</f>
        <v>0.37333333333333335</v>
      </c>
      <c r="J144" s="38">
        <f>IF(E144=0, "-", IF(H144/E144&lt;10, H144/E144, "&gt;999%"))</f>
        <v>6.5377532228360957E-2</v>
      </c>
    </row>
    <row r="145" spans="1:10" x14ac:dyDescent="0.2">
      <c r="A145" s="177"/>
      <c r="B145" s="143"/>
      <c r="C145" s="144"/>
      <c r="D145" s="143"/>
      <c r="E145" s="144"/>
      <c r="F145" s="145"/>
      <c r="G145" s="143"/>
      <c r="H145" s="144"/>
      <c r="I145" s="151"/>
      <c r="J145" s="152"/>
    </row>
    <row r="146" spans="1:10" s="139" customFormat="1" x14ac:dyDescent="0.2">
      <c r="A146" s="159" t="s">
        <v>49</v>
      </c>
      <c r="B146" s="65"/>
      <c r="C146" s="66"/>
      <c r="D146" s="65"/>
      <c r="E146" s="66"/>
      <c r="F146" s="67"/>
      <c r="G146" s="65"/>
      <c r="H146" s="66"/>
      <c r="I146" s="20"/>
      <c r="J146" s="21"/>
    </row>
    <row r="147" spans="1:10" x14ac:dyDescent="0.2">
      <c r="A147" s="158" t="s">
        <v>273</v>
      </c>
      <c r="B147" s="65">
        <v>8</v>
      </c>
      <c r="C147" s="66">
        <v>2</v>
      </c>
      <c r="D147" s="65">
        <v>98</v>
      </c>
      <c r="E147" s="66">
        <v>42</v>
      </c>
      <c r="F147" s="67"/>
      <c r="G147" s="65">
        <f>B147-C147</f>
        <v>6</v>
      </c>
      <c r="H147" s="66">
        <f>D147-E147</f>
        <v>56</v>
      </c>
      <c r="I147" s="20">
        <f>IF(C147=0, "-", IF(G147/C147&lt;10, G147/C147, "&gt;999%"))</f>
        <v>3</v>
      </c>
      <c r="J147" s="21">
        <f>IF(E147=0, "-", IF(H147/E147&lt;10, H147/E147, "&gt;999%"))</f>
        <v>1.3333333333333333</v>
      </c>
    </row>
    <row r="148" spans="1:10" x14ac:dyDescent="0.2">
      <c r="A148" s="158" t="s">
        <v>289</v>
      </c>
      <c r="B148" s="65">
        <v>8</v>
      </c>
      <c r="C148" s="66">
        <v>1</v>
      </c>
      <c r="D148" s="65">
        <v>35</v>
      </c>
      <c r="E148" s="66">
        <v>32</v>
      </c>
      <c r="F148" s="67"/>
      <c r="G148" s="65">
        <f>B148-C148</f>
        <v>7</v>
      </c>
      <c r="H148" s="66">
        <f>D148-E148</f>
        <v>3</v>
      </c>
      <c r="I148" s="20">
        <f>IF(C148=0, "-", IF(G148/C148&lt;10, G148/C148, "&gt;999%"))</f>
        <v>7</v>
      </c>
      <c r="J148" s="21">
        <f>IF(E148=0, "-", IF(H148/E148&lt;10, H148/E148, "&gt;999%"))</f>
        <v>9.375E-2</v>
      </c>
    </row>
    <row r="149" spans="1:10" x14ac:dyDescent="0.2">
      <c r="A149" s="158" t="s">
        <v>481</v>
      </c>
      <c r="B149" s="65">
        <v>25</v>
      </c>
      <c r="C149" s="66">
        <v>0</v>
      </c>
      <c r="D149" s="65">
        <v>42</v>
      </c>
      <c r="E149" s="66">
        <v>0</v>
      </c>
      <c r="F149" s="67"/>
      <c r="G149" s="65">
        <f>B149-C149</f>
        <v>25</v>
      </c>
      <c r="H149" s="66">
        <f>D149-E149</f>
        <v>42</v>
      </c>
      <c r="I149" s="20" t="str">
        <f>IF(C149=0, "-", IF(G149/C149&lt;10, G149/C149, "&gt;999%"))</f>
        <v>-</v>
      </c>
      <c r="J149" s="21" t="str">
        <f>IF(E149=0, "-", IF(H149/E149&lt;10, H149/E149, "&gt;999%"))</f>
        <v>-</v>
      </c>
    </row>
    <row r="150" spans="1:10" s="160" customFormat="1" x14ac:dyDescent="0.2">
      <c r="A150" s="178" t="s">
        <v>680</v>
      </c>
      <c r="B150" s="71">
        <v>41</v>
      </c>
      <c r="C150" s="72">
        <v>3</v>
      </c>
      <c r="D150" s="71">
        <v>175</v>
      </c>
      <c r="E150" s="72">
        <v>74</v>
      </c>
      <c r="F150" s="73"/>
      <c r="G150" s="71">
        <f>B150-C150</f>
        <v>38</v>
      </c>
      <c r="H150" s="72">
        <f>D150-E150</f>
        <v>101</v>
      </c>
      <c r="I150" s="37" t="str">
        <f>IF(C150=0, "-", IF(G150/C150&lt;10, G150/C150, "&gt;999%"))</f>
        <v>&gt;999%</v>
      </c>
      <c r="J150" s="38">
        <f>IF(E150=0, "-", IF(H150/E150&lt;10, H150/E150, "&gt;999%"))</f>
        <v>1.3648648648648649</v>
      </c>
    </row>
    <row r="151" spans="1:10" x14ac:dyDescent="0.2">
      <c r="A151" s="177"/>
      <c r="B151" s="143"/>
      <c r="C151" s="144"/>
      <c r="D151" s="143"/>
      <c r="E151" s="144"/>
      <c r="F151" s="145"/>
      <c r="G151" s="143"/>
      <c r="H151" s="144"/>
      <c r="I151" s="151"/>
      <c r="J151" s="152"/>
    </row>
    <row r="152" spans="1:10" s="139" customFormat="1" x14ac:dyDescent="0.2">
      <c r="A152" s="159" t="s">
        <v>50</v>
      </c>
      <c r="B152" s="65"/>
      <c r="C152" s="66"/>
      <c r="D152" s="65"/>
      <c r="E152" s="66"/>
      <c r="F152" s="67"/>
      <c r="G152" s="65"/>
      <c r="H152" s="66"/>
      <c r="I152" s="20"/>
      <c r="J152" s="21"/>
    </row>
    <row r="153" spans="1:10" x14ac:dyDescent="0.2">
      <c r="A153" s="158" t="s">
        <v>545</v>
      </c>
      <c r="B153" s="65">
        <v>32</v>
      </c>
      <c r="C153" s="66">
        <v>0</v>
      </c>
      <c r="D153" s="65">
        <v>32</v>
      </c>
      <c r="E153" s="66">
        <v>0</v>
      </c>
      <c r="F153" s="67"/>
      <c r="G153" s="65">
        <f>B153-C153</f>
        <v>32</v>
      </c>
      <c r="H153" s="66">
        <f>D153-E153</f>
        <v>32</v>
      </c>
      <c r="I153" s="20" t="str">
        <f>IF(C153=0, "-", IF(G153/C153&lt;10, G153/C153, "&gt;999%"))</f>
        <v>-</v>
      </c>
      <c r="J153" s="21" t="str">
        <f>IF(E153=0, "-", IF(H153/E153&lt;10, H153/E153, "&gt;999%"))</f>
        <v>-</v>
      </c>
    </row>
    <row r="154" spans="1:10" x14ac:dyDescent="0.2">
      <c r="A154" s="158" t="s">
        <v>533</v>
      </c>
      <c r="B154" s="65">
        <v>42</v>
      </c>
      <c r="C154" s="66">
        <v>21</v>
      </c>
      <c r="D154" s="65">
        <v>420</v>
      </c>
      <c r="E154" s="66">
        <v>256</v>
      </c>
      <c r="F154" s="67"/>
      <c r="G154" s="65">
        <f>B154-C154</f>
        <v>21</v>
      </c>
      <c r="H154" s="66">
        <f>D154-E154</f>
        <v>164</v>
      </c>
      <c r="I154" s="20">
        <f>IF(C154=0, "-", IF(G154/C154&lt;10, G154/C154, "&gt;999%"))</f>
        <v>1</v>
      </c>
      <c r="J154" s="21">
        <f>IF(E154=0, "-", IF(H154/E154&lt;10, H154/E154, "&gt;999%"))</f>
        <v>0.640625</v>
      </c>
    </row>
    <row r="155" spans="1:10" x14ac:dyDescent="0.2">
      <c r="A155" s="158" t="s">
        <v>546</v>
      </c>
      <c r="B155" s="65">
        <v>20</v>
      </c>
      <c r="C155" s="66">
        <v>12</v>
      </c>
      <c r="D155" s="65">
        <v>200</v>
      </c>
      <c r="E155" s="66">
        <v>170</v>
      </c>
      <c r="F155" s="67"/>
      <c r="G155" s="65">
        <f>B155-C155</f>
        <v>8</v>
      </c>
      <c r="H155" s="66">
        <f>D155-E155</f>
        <v>30</v>
      </c>
      <c r="I155" s="20">
        <f>IF(C155=0, "-", IF(G155/C155&lt;10, G155/C155, "&gt;999%"))</f>
        <v>0.66666666666666663</v>
      </c>
      <c r="J155" s="21">
        <f>IF(E155=0, "-", IF(H155/E155&lt;10, H155/E155, "&gt;999%"))</f>
        <v>0.17647058823529413</v>
      </c>
    </row>
    <row r="156" spans="1:10" s="160" customFormat="1" x14ac:dyDescent="0.2">
      <c r="A156" s="178" t="s">
        <v>681</v>
      </c>
      <c r="B156" s="71">
        <v>94</v>
      </c>
      <c r="C156" s="72">
        <v>33</v>
      </c>
      <c r="D156" s="71">
        <v>652</v>
      </c>
      <c r="E156" s="72">
        <v>426</v>
      </c>
      <c r="F156" s="73"/>
      <c r="G156" s="71">
        <f>B156-C156</f>
        <v>61</v>
      </c>
      <c r="H156" s="72">
        <f>D156-E156</f>
        <v>226</v>
      </c>
      <c r="I156" s="37">
        <f>IF(C156=0, "-", IF(G156/C156&lt;10, G156/C156, "&gt;999%"))</f>
        <v>1.8484848484848484</v>
      </c>
      <c r="J156" s="38">
        <f>IF(E156=0, "-", IF(H156/E156&lt;10, H156/E156, "&gt;999%"))</f>
        <v>0.53051643192488263</v>
      </c>
    </row>
    <row r="157" spans="1:10" x14ac:dyDescent="0.2">
      <c r="A157" s="177"/>
      <c r="B157" s="143"/>
      <c r="C157" s="144"/>
      <c r="D157" s="143"/>
      <c r="E157" s="144"/>
      <c r="F157" s="145"/>
      <c r="G157" s="143"/>
      <c r="H157" s="144"/>
      <c r="I157" s="151"/>
      <c r="J157" s="152"/>
    </row>
    <row r="158" spans="1:10" s="139" customFormat="1" x14ac:dyDescent="0.2">
      <c r="A158" s="159" t="s">
        <v>51</v>
      </c>
      <c r="B158" s="65"/>
      <c r="C158" s="66"/>
      <c r="D158" s="65"/>
      <c r="E158" s="66"/>
      <c r="F158" s="67"/>
      <c r="G158" s="65"/>
      <c r="H158" s="66"/>
      <c r="I158" s="20"/>
      <c r="J158" s="21"/>
    </row>
    <row r="159" spans="1:10" x14ac:dyDescent="0.2">
      <c r="A159" s="158" t="s">
        <v>385</v>
      </c>
      <c r="B159" s="65">
        <v>74</v>
      </c>
      <c r="C159" s="66">
        <v>23</v>
      </c>
      <c r="D159" s="65">
        <v>694</v>
      </c>
      <c r="E159" s="66">
        <v>291</v>
      </c>
      <c r="F159" s="67"/>
      <c r="G159" s="65">
        <f>B159-C159</f>
        <v>51</v>
      </c>
      <c r="H159" s="66">
        <f>D159-E159</f>
        <v>403</v>
      </c>
      <c r="I159" s="20">
        <f>IF(C159=0, "-", IF(G159/C159&lt;10, G159/C159, "&gt;999%"))</f>
        <v>2.2173913043478262</v>
      </c>
      <c r="J159" s="21">
        <f>IF(E159=0, "-", IF(H159/E159&lt;10, H159/E159, "&gt;999%"))</f>
        <v>1.3848797250859106</v>
      </c>
    </row>
    <row r="160" spans="1:10" x14ac:dyDescent="0.2">
      <c r="A160" s="158" t="s">
        <v>417</v>
      </c>
      <c r="B160" s="65">
        <v>41</v>
      </c>
      <c r="C160" s="66">
        <v>16</v>
      </c>
      <c r="D160" s="65">
        <v>349</v>
      </c>
      <c r="E160" s="66">
        <v>165</v>
      </c>
      <c r="F160" s="67"/>
      <c r="G160" s="65">
        <f>B160-C160</f>
        <v>25</v>
      </c>
      <c r="H160" s="66">
        <f>D160-E160</f>
        <v>184</v>
      </c>
      <c r="I160" s="20">
        <f>IF(C160=0, "-", IF(G160/C160&lt;10, G160/C160, "&gt;999%"))</f>
        <v>1.5625</v>
      </c>
      <c r="J160" s="21">
        <f>IF(E160=0, "-", IF(H160/E160&lt;10, H160/E160, "&gt;999%"))</f>
        <v>1.1151515151515152</v>
      </c>
    </row>
    <row r="161" spans="1:10" x14ac:dyDescent="0.2">
      <c r="A161" s="158" t="s">
        <v>453</v>
      </c>
      <c r="B161" s="65">
        <v>8</v>
      </c>
      <c r="C161" s="66">
        <v>7</v>
      </c>
      <c r="D161" s="65">
        <v>95</v>
      </c>
      <c r="E161" s="66">
        <v>85</v>
      </c>
      <c r="F161" s="67"/>
      <c r="G161" s="65">
        <f>B161-C161</f>
        <v>1</v>
      </c>
      <c r="H161" s="66">
        <f>D161-E161</f>
        <v>10</v>
      </c>
      <c r="I161" s="20">
        <f>IF(C161=0, "-", IF(G161/C161&lt;10, G161/C161, "&gt;999%"))</f>
        <v>0.14285714285714285</v>
      </c>
      <c r="J161" s="21">
        <f>IF(E161=0, "-", IF(H161/E161&lt;10, H161/E161, "&gt;999%"))</f>
        <v>0.11764705882352941</v>
      </c>
    </row>
    <row r="162" spans="1:10" s="160" customFormat="1" x14ac:dyDescent="0.2">
      <c r="A162" s="178" t="s">
        <v>682</v>
      </c>
      <c r="B162" s="71">
        <v>123</v>
      </c>
      <c r="C162" s="72">
        <v>46</v>
      </c>
      <c r="D162" s="71">
        <v>1138</v>
      </c>
      <c r="E162" s="72">
        <v>541</v>
      </c>
      <c r="F162" s="73"/>
      <c r="G162" s="71">
        <f>B162-C162</f>
        <v>77</v>
      </c>
      <c r="H162" s="72">
        <f>D162-E162</f>
        <v>597</v>
      </c>
      <c r="I162" s="37">
        <f>IF(C162=0, "-", IF(G162/C162&lt;10, G162/C162, "&gt;999%"))</f>
        <v>1.673913043478261</v>
      </c>
      <c r="J162" s="38">
        <f>IF(E162=0, "-", IF(H162/E162&lt;10, H162/E162, "&gt;999%"))</f>
        <v>1.1035120147874307</v>
      </c>
    </row>
    <row r="163" spans="1:10" x14ac:dyDescent="0.2">
      <c r="A163" s="177"/>
      <c r="B163" s="143"/>
      <c r="C163" s="144"/>
      <c r="D163" s="143"/>
      <c r="E163" s="144"/>
      <c r="F163" s="145"/>
      <c r="G163" s="143"/>
      <c r="H163" s="144"/>
      <c r="I163" s="151"/>
      <c r="J163" s="152"/>
    </row>
    <row r="164" spans="1:10" s="139" customFormat="1" x14ac:dyDescent="0.2">
      <c r="A164" s="159" t="s">
        <v>52</v>
      </c>
      <c r="B164" s="65"/>
      <c r="C164" s="66"/>
      <c r="D164" s="65"/>
      <c r="E164" s="66"/>
      <c r="F164" s="67"/>
      <c r="G164" s="65"/>
      <c r="H164" s="66"/>
      <c r="I164" s="20"/>
      <c r="J164" s="21"/>
    </row>
    <row r="165" spans="1:10" x14ac:dyDescent="0.2">
      <c r="A165" s="158" t="s">
        <v>594</v>
      </c>
      <c r="B165" s="65">
        <v>13</v>
      </c>
      <c r="C165" s="66">
        <v>14</v>
      </c>
      <c r="D165" s="65">
        <v>120</v>
      </c>
      <c r="E165" s="66">
        <v>156</v>
      </c>
      <c r="F165" s="67"/>
      <c r="G165" s="65">
        <f>B165-C165</f>
        <v>-1</v>
      </c>
      <c r="H165" s="66">
        <f>D165-E165</f>
        <v>-36</v>
      </c>
      <c r="I165" s="20">
        <f>IF(C165=0, "-", IF(G165/C165&lt;10, G165/C165, "&gt;999%"))</f>
        <v>-7.1428571428571425E-2</v>
      </c>
      <c r="J165" s="21">
        <f>IF(E165=0, "-", IF(H165/E165&lt;10, H165/E165, "&gt;999%"))</f>
        <v>-0.23076923076923078</v>
      </c>
    </row>
    <row r="166" spans="1:10" x14ac:dyDescent="0.2">
      <c r="A166" s="158" t="s">
        <v>568</v>
      </c>
      <c r="B166" s="65">
        <v>113</v>
      </c>
      <c r="C166" s="66">
        <v>99</v>
      </c>
      <c r="D166" s="65">
        <v>1040</v>
      </c>
      <c r="E166" s="66">
        <v>1091</v>
      </c>
      <c r="F166" s="67"/>
      <c r="G166" s="65">
        <f>B166-C166</f>
        <v>14</v>
      </c>
      <c r="H166" s="66">
        <f>D166-E166</f>
        <v>-51</v>
      </c>
      <c r="I166" s="20">
        <f>IF(C166=0, "-", IF(G166/C166&lt;10, G166/C166, "&gt;999%"))</f>
        <v>0.14141414141414141</v>
      </c>
      <c r="J166" s="21">
        <f>IF(E166=0, "-", IF(H166/E166&lt;10, H166/E166, "&gt;999%"))</f>
        <v>-4.6746104491292392E-2</v>
      </c>
    </row>
    <row r="167" spans="1:10" x14ac:dyDescent="0.2">
      <c r="A167" s="158" t="s">
        <v>581</v>
      </c>
      <c r="B167" s="65">
        <v>77</v>
      </c>
      <c r="C167" s="66">
        <v>74</v>
      </c>
      <c r="D167" s="65">
        <v>716</v>
      </c>
      <c r="E167" s="66">
        <v>785</v>
      </c>
      <c r="F167" s="67"/>
      <c r="G167" s="65">
        <f>B167-C167</f>
        <v>3</v>
      </c>
      <c r="H167" s="66">
        <f>D167-E167</f>
        <v>-69</v>
      </c>
      <c r="I167" s="20">
        <f>IF(C167=0, "-", IF(G167/C167&lt;10, G167/C167, "&gt;999%"))</f>
        <v>4.0540540540540543E-2</v>
      </c>
      <c r="J167" s="21">
        <f>IF(E167=0, "-", IF(H167/E167&lt;10, H167/E167, "&gt;999%"))</f>
        <v>-8.7898089171974517E-2</v>
      </c>
    </row>
    <row r="168" spans="1:10" s="160" customFormat="1" x14ac:dyDescent="0.2">
      <c r="A168" s="178" t="s">
        <v>683</v>
      </c>
      <c r="B168" s="71">
        <v>203</v>
      </c>
      <c r="C168" s="72">
        <v>187</v>
      </c>
      <c r="D168" s="71">
        <v>1876</v>
      </c>
      <c r="E168" s="72">
        <v>2032</v>
      </c>
      <c r="F168" s="73"/>
      <c r="G168" s="71">
        <f>B168-C168</f>
        <v>16</v>
      </c>
      <c r="H168" s="72">
        <f>D168-E168</f>
        <v>-156</v>
      </c>
      <c r="I168" s="37">
        <f>IF(C168=0, "-", IF(G168/C168&lt;10, G168/C168, "&gt;999%"))</f>
        <v>8.5561497326203204E-2</v>
      </c>
      <c r="J168" s="38">
        <f>IF(E168=0, "-", IF(H168/E168&lt;10, H168/E168, "&gt;999%"))</f>
        <v>-7.6771653543307089E-2</v>
      </c>
    </row>
    <row r="169" spans="1:10" x14ac:dyDescent="0.2">
      <c r="A169" s="177"/>
      <c r="B169" s="143"/>
      <c r="C169" s="144"/>
      <c r="D169" s="143"/>
      <c r="E169" s="144"/>
      <c r="F169" s="145"/>
      <c r="G169" s="143"/>
      <c r="H169" s="144"/>
      <c r="I169" s="151"/>
      <c r="J169" s="152"/>
    </row>
    <row r="170" spans="1:10" s="139" customFormat="1" x14ac:dyDescent="0.2">
      <c r="A170" s="159" t="s">
        <v>53</v>
      </c>
      <c r="B170" s="65"/>
      <c r="C170" s="66"/>
      <c r="D170" s="65"/>
      <c r="E170" s="66"/>
      <c r="F170" s="67"/>
      <c r="G170" s="65"/>
      <c r="H170" s="66"/>
      <c r="I170" s="20"/>
      <c r="J170" s="21"/>
    </row>
    <row r="171" spans="1:10" x14ac:dyDescent="0.2">
      <c r="A171" s="158" t="s">
        <v>454</v>
      </c>
      <c r="B171" s="65">
        <v>0</v>
      </c>
      <c r="C171" s="66">
        <v>40</v>
      </c>
      <c r="D171" s="65">
        <v>371</v>
      </c>
      <c r="E171" s="66">
        <v>726</v>
      </c>
      <c r="F171" s="67"/>
      <c r="G171" s="65">
        <f t="shared" ref="G171:G182" si="16">B171-C171</f>
        <v>-40</v>
      </c>
      <c r="H171" s="66">
        <f t="shared" ref="H171:H182" si="17">D171-E171</f>
        <v>-355</v>
      </c>
      <c r="I171" s="20">
        <f t="shared" ref="I171:I182" si="18">IF(C171=0, "-", IF(G171/C171&lt;10, G171/C171, "&gt;999%"))</f>
        <v>-1</v>
      </c>
      <c r="J171" s="21">
        <f t="shared" ref="J171:J182" si="19">IF(E171=0, "-", IF(H171/E171&lt;10, H171/E171, "&gt;999%"))</f>
        <v>-0.48898071625344353</v>
      </c>
    </row>
    <row r="172" spans="1:10" x14ac:dyDescent="0.2">
      <c r="A172" s="158" t="s">
        <v>224</v>
      </c>
      <c r="B172" s="65">
        <v>0</v>
      </c>
      <c r="C172" s="66">
        <v>46</v>
      </c>
      <c r="D172" s="65">
        <v>252</v>
      </c>
      <c r="E172" s="66">
        <v>994</v>
      </c>
      <c r="F172" s="67"/>
      <c r="G172" s="65">
        <f t="shared" si="16"/>
        <v>-46</v>
      </c>
      <c r="H172" s="66">
        <f t="shared" si="17"/>
        <v>-742</v>
      </c>
      <c r="I172" s="20">
        <f t="shared" si="18"/>
        <v>-1</v>
      </c>
      <c r="J172" s="21">
        <f t="shared" si="19"/>
        <v>-0.74647887323943662</v>
      </c>
    </row>
    <row r="173" spans="1:10" x14ac:dyDescent="0.2">
      <c r="A173" s="158" t="s">
        <v>203</v>
      </c>
      <c r="B173" s="65">
        <v>0</v>
      </c>
      <c r="C173" s="66">
        <v>0</v>
      </c>
      <c r="D173" s="65">
        <v>0</v>
      </c>
      <c r="E173" s="66">
        <v>8</v>
      </c>
      <c r="F173" s="67"/>
      <c r="G173" s="65">
        <f t="shared" si="16"/>
        <v>0</v>
      </c>
      <c r="H173" s="66">
        <f t="shared" si="17"/>
        <v>-8</v>
      </c>
      <c r="I173" s="20" t="str">
        <f t="shared" si="18"/>
        <v>-</v>
      </c>
      <c r="J173" s="21">
        <f t="shared" si="19"/>
        <v>-1</v>
      </c>
    </row>
    <row r="174" spans="1:10" x14ac:dyDescent="0.2">
      <c r="A174" s="158" t="s">
        <v>455</v>
      </c>
      <c r="B174" s="65">
        <v>0</v>
      </c>
      <c r="C174" s="66">
        <v>0</v>
      </c>
      <c r="D174" s="65">
        <v>0</v>
      </c>
      <c r="E174" s="66">
        <v>12</v>
      </c>
      <c r="F174" s="67"/>
      <c r="G174" s="65">
        <f t="shared" si="16"/>
        <v>0</v>
      </c>
      <c r="H174" s="66">
        <f t="shared" si="17"/>
        <v>-12</v>
      </c>
      <c r="I174" s="20" t="str">
        <f t="shared" si="18"/>
        <v>-</v>
      </c>
      <c r="J174" s="21">
        <f t="shared" si="19"/>
        <v>-1</v>
      </c>
    </row>
    <row r="175" spans="1:10" x14ac:dyDescent="0.2">
      <c r="A175" s="158" t="s">
        <v>534</v>
      </c>
      <c r="B175" s="65">
        <v>0</v>
      </c>
      <c r="C175" s="66">
        <v>30</v>
      </c>
      <c r="D175" s="65">
        <v>217</v>
      </c>
      <c r="E175" s="66">
        <v>341</v>
      </c>
      <c r="F175" s="67"/>
      <c r="G175" s="65">
        <f t="shared" si="16"/>
        <v>-30</v>
      </c>
      <c r="H175" s="66">
        <f t="shared" si="17"/>
        <v>-124</v>
      </c>
      <c r="I175" s="20">
        <f t="shared" si="18"/>
        <v>-1</v>
      </c>
      <c r="J175" s="21">
        <f t="shared" si="19"/>
        <v>-0.36363636363636365</v>
      </c>
    </row>
    <row r="176" spans="1:10" x14ac:dyDescent="0.2">
      <c r="A176" s="158" t="s">
        <v>547</v>
      </c>
      <c r="B176" s="65">
        <v>0</v>
      </c>
      <c r="C176" s="66">
        <v>387</v>
      </c>
      <c r="D176" s="65">
        <v>1587</v>
      </c>
      <c r="E176" s="66">
        <v>4237</v>
      </c>
      <c r="F176" s="67"/>
      <c r="G176" s="65">
        <f t="shared" si="16"/>
        <v>-387</v>
      </c>
      <c r="H176" s="66">
        <f t="shared" si="17"/>
        <v>-2650</v>
      </c>
      <c r="I176" s="20">
        <f t="shared" si="18"/>
        <v>-1</v>
      </c>
      <c r="J176" s="21">
        <f t="shared" si="19"/>
        <v>-0.62544253009204631</v>
      </c>
    </row>
    <row r="177" spans="1:10" x14ac:dyDescent="0.2">
      <c r="A177" s="158" t="s">
        <v>283</v>
      </c>
      <c r="B177" s="65">
        <v>0</v>
      </c>
      <c r="C177" s="66">
        <v>118</v>
      </c>
      <c r="D177" s="65">
        <v>254</v>
      </c>
      <c r="E177" s="66">
        <v>1555</v>
      </c>
      <c r="F177" s="67"/>
      <c r="G177" s="65">
        <f t="shared" si="16"/>
        <v>-118</v>
      </c>
      <c r="H177" s="66">
        <f t="shared" si="17"/>
        <v>-1301</v>
      </c>
      <c r="I177" s="20">
        <f t="shared" si="18"/>
        <v>-1</v>
      </c>
      <c r="J177" s="21">
        <f t="shared" si="19"/>
        <v>-0.8366559485530547</v>
      </c>
    </row>
    <row r="178" spans="1:10" x14ac:dyDescent="0.2">
      <c r="A178" s="158" t="s">
        <v>418</v>
      </c>
      <c r="B178" s="65">
        <v>0</v>
      </c>
      <c r="C178" s="66">
        <v>36</v>
      </c>
      <c r="D178" s="65">
        <v>498</v>
      </c>
      <c r="E178" s="66">
        <v>847</v>
      </c>
      <c r="F178" s="67"/>
      <c r="G178" s="65">
        <f t="shared" si="16"/>
        <v>-36</v>
      </c>
      <c r="H178" s="66">
        <f t="shared" si="17"/>
        <v>-349</v>
      </c>
      <c r="I178" s="20">
        <f t="shared" si="18"/>
        <v>-1</v>
      </c>
      <c r="J178" s="21">
        <f t="shared" si="19"/>
        <v>-0.41204250295159384</v>
      </c>
    </row>
    <row r="179" spans="1:10" x14ac:dyDescent="0.2">
      <c r="A179" s="158" t="s">
        <v>456</v>
      </c>
      <c r="B179" s="65">
        <v>0</v>
      </c>
      <c r="C179" s="66">
        <v>81</v>
      </c>
      <c r="D179" s="65">
        <v>410</v>
      </c>
      <c r="E179" s="66">
        <v>852</v>
      </c>
      <c r="F179" s="67"/>
      <c r="G179" s="65">
        <f t="shared" si="16"/>
        <v>-81</v>
      </c>
      <c r="H179" s="66">
        <f t="shared" si="17"/>
        <v>-442</v>
      </c>
      <c r="I179" s="20">
        <f t="shared" si="18"/>
        <v>-1</v>
      </c>
      <c r="J179" s="21">
        <f t="shared" si="19"/>
        <v>-0.51877934272300474</v>
      </c>
    </row>
    <row r="180" spans="1:10" x14ac:dyDescent="0.2">
      <c r="A180" s="158" t="s">
        <v>374</v>
      </c>
      <c r="B180" s="65">
        <v>0</v>
      </c>
      <c r="C180" s="66">
        <v>244</v>
      </c>
      <c r="D180" s="65">
        <v>632</v>
      </c>
      <c r="E180" s="66">
        <v>1362</v>
      </c>
      <c r="F180" s="67"/>
      <c r="G180" s="65">
        <f t="shared" si="16"/>
        <v>-244</v>
      </c>
      <c r="H180" s="66">
        <f t="shared" si="17"/>
        <v>-730</v>
      </c>
      <c r="I180" s="20">
        <f t="shared" si="18"/>
        <v>-1</v>
      </c>
      <c r="J180" s="21">
        <f t="shared" si="19"/>
        <v>-0.53597650513950068</v>
      </c>
    </row>
    <row r="181" spans="1:10" x14ac:dyDescent="0.2">
      <c r="A181" s="158" t="s">
        <v>535</v>
      </c>
      <c r="B181" s="65">
        <v>0</v>
      </c>
      <c r="C181" s="66">
        <v>0</v>
      </c>
      <c r="D181" s="65">
        <v>0</v>
      </c>
      <c r="E181" s="66">
        <v>2</v>
      </c>
      <c r="F181" s="67"/>
      <c r="G181" s="65">
        <f t="shared" si="16"/>
        <v>0</v>
      </c>
      <c r="H181" s="66">
        <f t="shared" si="17"/>
        <v>-2</v>
      </c>
      <c r="I181" s="20" t="str">
        <f t="shared" si="18"/>
        <v>-</v>
      </c>
      <c r="J181" s="21">
        <f t="shared" si="19"/>
        <v>-1</v>
      </c>
    </row>
    <row r="182" spans="1:10" s="160" customFormat="1" x14ac:dyDescent="0.2">
      <c r="A182" s="178" t="s">
        <v>684</v>
      </c>
      <c r="B182" s="71">
        <v>0</v>
      </c>
      <c r="C182" s="72">
        <v>982</v>
      </c>
      <c r="D182" s="71">
        <v>4221</v>
      </c>
      <c r="E182" s="72">
        <v>10936</v>
      </c>
      <c r="F182" s="73"/>
      <c r="G182" s="71">
        <f t="shared" si="16"/>
        <v>-982</v>
      </c>
      <c r="H182" s="72">
        <f t="shared" si="17"/>
        <v>-6715</v>
      </c>
      <c r="I182" s="37">
        <f t="shared" si="18"/>
        <v>-1</v>
      </c>
      <c r="J182" s="38">
        <f t="shared" si="19"/>
        <v>-0.61402706656912953</v>
      </c>
    </row>
    <row r="183" spans="1:10" x14ac:dyDescent="0.2">
      <c r="A183" s="177"/>
      <c r="B183" s="143"/>
      <c r="C183" s="144"/>
      <c r="D183" s="143"/>
      <c r="E183" s="144"/>
      <c r="F183" s="145"/>
      <c r="G183" s="143"/>
      <c r="H183" s="144"/>
      <c r="I183" s="151"/>
      <c r="J183" s="152"/>
    </row>
    <row r="184" spans="1:10" s="139" customFormat="1" x14ac:dyDescent="0.2">
      <c r="A184" s="159" t="s">
        <v>54</v>
      </c>
      <c r="B184" s="65"/>
      <c r="C184" s="66"/>
      <c r="D184" s="65"/>
      <c r="E184" s="66"/>
      <c r="F184" s="67"/>
      <c r="G184" s="65"/>
      <c r="H184" s="66"/>
      <c r="I184" s="20"/>
      <c r="J184" s="21"/>
    </row>
    <row r="185" spans="1:10" x14ac:dyDescent="0.2">
      <c r="A185" s="158" t="s">
        <v>256</v>
      </c>
      <c r="B185" s="65">
        <v>5</v>
      </c>
      <c r="C185" s="66">
        <v>9</v>
      </c>
      <c r="D185" s="65">
        <v>47</v>
      </c>
      <c r="E185" s="66">
        <v>37</v>
      </c>
      <c r="F185" s="67"/>
      <c r="G185" s="65">
        <f t="shared" ref="G185:G192" si="20">B185-C185</f>
        <v>-4</v>
      </c>
      <c r="H185" s="66">
        <f t="shared" ref="H185:H192" si="21">D185-E185</f>
        <v>10</v>
      </c>
      <c r="I185" s="20">
        <f t="shared" ref="I185:I192" si="22">IF(C185=0, "-", IF(G185/C185&lt;10, G185/C185, "&gt;999%"))</f>
        <v>-0.44444444444444442</v>
      </c>
      <c r="J185" s="21">
        <f t="shared" ref="J185:J192" si="23">IF(E185=0, "-", IF(H185/E185&lt;10, H185/E185, "&gt;999%"))</f>
        <v>0.27027027027027029</v>
      </c>
    </row>
    <row r="186" spans="1:10" x14ac:dyDescent="0.2">
      <c r="A186" s="158" t="s">
        <v>204</v>
      </c>
      <c r="B186" s="65">
        <v>0</v>
      </c>
      <c r="C186" s="66">
        <v>14</v>
      </c>
      <c r="D186" s="65">
        <v>62</v>
      </c>
      <c r="E186" s="66">
        <v>225</v>
      </c>
      <c r="F186" s="67"/>
      <c r="G186" s="65">
        <f t="shared" si="20"/>
        <v>-14</v>
      </c>
      <c r="H186" s="66">
        <f t="shared" si="21"/>
        <v>-163</v>
      </c>
      <c r="I186" s="20">
        <f t="shared" si="22"/>
        <v>-1</v>
      </c>
      <c r="J186" s="21">
        <f t="shared" si="23"/>
        <v>-0.72444444444444445</v>
      </c>
    </row>
    <row r="187" spans="1:10" x14ac:dyDescent="0.2">
      <c r="A187" s="158" t="s">
        <v>225</v>
      </c>
      <c r="B187" s="65">
        <v>179</v>
      </c>
      <c r="C187" s="66">
        <v>265</v>
      </c>
      <c r="D187" s="65">
        <v>2349</v>
      </c>
      <c r="E187" s="66">
        <v>3350</v>
      </c>
      <c r="F187" s="67"/>
      <c r="G187" s="65">
        <f t="shared" si="20"/>
        <v>-86</v>
      </c>
      <c r="H187" s="66">
        <f t="shared" si="21"/>
        <v>-1001</v>
      </c>
      <c r="I187" s="20">
        <f t="shared" si="22"/>
        <v>-0.32452830188679244</v>
      </c>
      <c r="J187" s="21">
        <f t="shared" si="23"/>
        <v>-0.29880597014925375</v>
      </c>
    </row>
    <row r="188" spans="1:10" x14ac:dyDescent="0.2">
      <c r="A188" s="158" t="s">
        <v>419</v>
      </c>
      <c r="B188" s="65">
        <v>213</v>
      </c>
      <c r="C188" s="66">
        <v>370</v>
      </c>
      <c r="D188" s="65">
        <v>3035</v>
      </c>
      <c r="E188" s="66">
        <v>4337</v>
      </c>
      <c r="F188" s="67"/>
      <c r="G188" s="65">
        <f t="shared" si="20"/>
        <v>-157</v>
      </c>
      <c r="H188" s="66">
        <f t="shared" si="21"/>
        <v>-1302</v>
      </c>
      <c r="I188" s="20">
        <f t="shared" si="22"/>
        <v>-0.42432432432432432</v>
      </c>
      <c r="J188" s="21">
        <f t="shared" si="23"/>
        <v>-0.30020751671662438</v>
      </c>
    </row>
    <row r="189" spans="1:10" x14ac:dyDescent="0.2">
      <c r="A189" s="158" t="s">
        <v>386</v>
      </c>
      <c r="B189" s="65">
        <v>239</v>
      </c>
      <c r="C189" s="66">
        <v>302</v>
      </c>
      <c r="D189" s="65">
        <v>2725</v>
      </c>
      <c r="E189" s="66">
        <v>3803</v>
      </c>
      <c r="F189" s="67"/>
      <c r="G189" s="65">
        <f t="shared" si="20"/>
        <v>-63</v>
      </c>
      <c r="H189" s="66">
        <f t="shared" si="21"/>
        <v>-1078</v>
      </c>
      <c r="I189" s="20">
        <f t="shared" si="22"/>
        <v>-0.20860927152317882</v>
      </c>
      <c r="J189" s="21">
        <f t="shared" si="23"/>
        <v>-0.28346042597948989</v>
      </c>
    </row>
    <row r="190" spans="1:10" x14ac:dyDescent="0.2">
      <c r="A190" s="158" t="s">
        <v>205</v>
      </c>
      <c r="B190" s="65">
        <v>95</v>
      </c>
      <c r="C190" s="66">
        <v>83</v>
      </c>
      <c r="D190" s="65">
        <v>925</v>
      </c>
      <c r="E190" s="66">
        <v>1825</v>
      </c>
      <c r="F190" s="67"/>
      <c r="G190" s="65">
        <f t="shared" si="20"/>
        <v>12</v>
      </c>
      <c r="H190" s="66">
        <f t="shared" si="21"/>
        <v>-900</v>
      </c>
      <c r="I190" s="20">
        <f t="shared" si="22"/>
        <v>0.14457831325301204</v>
      </c>
      <c r="J190" s="21">
        <f t="shared" si="23"/>
        <v>-0.49315068493150682</v>
      </c>
    </row>
    <row r="191" spans="1:10" x14ac:dyDescent="0.2">
      <c r="A191" s="158" t="s">
        <v>309</v>
      </c>
      <c r="B191" s="65">
        <v>29</v>
      </c>
      <c r="C191" s="66">
        <v>38</v>
      </c>
      <c r="D191" s="65">
        <v>448</v>
      </c>
      <c r="E191" s="66">
        <v>618</v>
      </c>
      <c r="F191" s="67"/>
      <c r="G191" s="65">
        <f t="shared" si="20"/>
        <v>-9</v>
      </c>
      <c r="H191" s="66">
        <f t="shared" si="21"/>
        <v>-170</v>
      </c>
      <c r="I191" s="20">
        <f t="shared" si="22"/>
        <v>-0.23684210526315788</v>
      </c>
      <c r="J191" s="21">
        <f t="shared" si="23"/>
        <v>-0.27508090614886732</v>
      </c>
    </row>
    <row r="192" spans="1:10" s="160" customFormat="1" x14ac:dyDescent="0.2">
      <c r="A192" s="178" t="s">
        <v>685</v>
      </c>
      <c r="B192" s="71">
        <v>760</v>
      </c>
      <c r="C192" s="72">
        <v>1081</v>
      </c>
      <c r="D192" s="71">
        <v>9591</v>
      </c>
      <c r="E192" s="72">
        <v>14195</v>
      </c>
      <c r="F192" s="73"/>
      <c r="G192" s="71">
        <f t="shared" si="20"/>
        <v>-321</v>
      </c>
      <c r="H192" s="72">
        <f t="shared" si="21"/>
        <v>-4604</v>
      </c>
      <c r="I192" s="37">
        <f t="shared" si="22"/>
        <v>-0.29694727104532842</v>
      </c>
      <c r="J192" s="38">
        <f t="shared" si="23"/>
        <v>-0.32433955618175414</v>
      </c>
    </row>
    <row r="193" spans="1:10" x14ac:dyDescent="0.2">
      <c r="A193" s="177"/>
      <c r="B193" s="143"/>
      <c r="C193" s="144"/>
      <c r="D193" s="143"/>
      <c r="E193" s="144"/>
      <c r="F193" s="145"/>
      <c r="G193" s="143"/>
      <c r="H193" s="144"/>
      <c r="I193" s="151"/>
      <c r="J193" s="152"/>
    </row>
    <row r="194" spans="1:10" s="139" customFormat="1" x14ac:dyDescent="0.2">
      <c r="A194" s="159" t="s">
        <v>55</v>
      </c>
      <c r="B194" s="65"/>
      <c r="C194" s="66"/>
      <c r="D194" s="65"/>
      <c r="E194" s="66"/>
      <c r="F194" s="67"/>
      <c r="G194" s="65"/>
      <c r="H194" s="66"/>
      <c r="I194" s="20"/>
      <c r="J194" s="21"/>
    </row>
    <row r="195" spans="1:10" x14ac:dyDescent="0.2">
      <c r="A195" s="158" t="s">
        <v>206</v>
      </c>
      <c r="B195" s="65">
        <v>0</v>
      </c>
      <c r="C195" s="66">
        <v>42</v>
      </c>
      <c r="D195" s="65">
        <v>10</v>
      </c>
      <c r="E195" s="66">
        <v>2970</v>
      </c>
      <c r="F195" s="67"/>
      <c r="G195" s="65">
        <f t="shared" ref="G195:G209" si="24">B195-C195</f>
        <v>-42</v>
      </c>
      <c r="H195" s="66">
        <f t="shared" ref="H195:H209" si="25">D195-E195</f>
        <v>-2960</v>
      </c>
      <c r="I195" s="20">
        <f t="shared" ref="I195:I209" si="26">IF(C195=0, "-", IF(G195/C195&lt;10, G195/C195, "&gt;999%"))</f>
        <v>-1</v>
      </c>
      <c r="J195" s="21">
        <f t="shared" ref="J195:J209" si="27">IF(E195=0, "-", IF(H195/E195&lt;10, H195/E195, "&gt;999%"))</f>
        <v>-0.99663299663299665</v>
      </c>
    </row>
    <row r="196" spans="1:10" x14ac:dyDescent="0.2">
      <c r="A196" s="158" t="s">
        <v>226</v>
      </c>
      <c r="B196" s="65">
        <v>1</v>
      </c>
      <c r="C196" s="66">
        <v>49</v>
      </c>
      <c r="D196" s="65">
        <v>412</v>
      </c>
      <c r="E196" s="66">
        <v>770</v>
      </c>
      <c r="F196" s="67"/>
      <c r="G196" s="65">
        <f t="shared" si="24"/>
        <v>-48</v>
      </c>
      <c r="H196" s="66">
        <f t="shared" si="25"/>
        <v>-358</v>
      </c>
      <c r="I196" s="20">
        <f t="shared" si="26"/>
        <v>-0.97959183673469385</v>
      </c>
      <c r="J196" s="21">
        <f t="shared" si="27"/>
        <v>-0.46493506493506492</v>
      </c>
    </row>
    <row r="197" spans="1:10" x14ac:dyDescent="0.2">
      <c r="A197" s="158" t="s">
        <v>227</v>
      </c>
      <c r="B197" s="65">
        <v>584</v>
      </c>
      <c r="C197" s="66">
        <v>657</v>
      </c>
      <c r="D197" s="65">
        <v>7649</v>
      </c>
      <c r="E197" s="66">
        <v>9689</v>
      </c>
      <c r="F197" s="67"/>
      <c r="G197" s="65">
        <f t="shared" si="24"/>
        <v>-73</v>
      </c>
      <c r="H197" s="66">
        <f t="shared" si="25"/>
        <v>-2040</v>
      </c>
      <c r="I197" s="20">
        <f t="shared" si="26"/>
        <v>-0.1111111111111111</v>
      </c>
      <c r="J197" s="21">
        <f t="shared" si="27"/>
        <v>-0.21054804417380535</v>
      </c>
    </row>
    <row r="198" spans="1:10" x14ac:dyDescent="0.2">
      <c r="A198" s="158" t="s">
        <v>257</v>
      </c>
      <c r="B198" s="65">
        <v>0</v>
      </c>
      <c r="C198" s="66">
        <v>0</v>
      </c>
      <c r="D198" s="65">
        <v>0</v>
      </c>
      <c r="E198" s="66">
        <v>2</v>
      </c>
      <c r="F198" s="67"/>
      <c r="G198" s="65">
        <f t="shared" si="24"/>
        <v>0</v>
      </c>
      <c r="H198" s="66">
        <f t="shared" si="25"/>
        <v>-2</v>
      </c>
      <c r="I198" s="20" t="str">
        <f t="shared" si="26"/>
        <v>-</v>
      </c>
      <c r="J198" s="21">
        <f t="shared" si="27"/>
        <v>-1</v>
      </c>
    </row>
    <row r="199" spans="1:10" x14ac:dyDescent="0.2">
      <c r="A199" s="158" t="s">
        <v>523</v>
      </c>
      <c r="B199" s="65">
        <v>174</v>
      </c>
      <c r="C199" s="66">
        <v>96</v>
      </c>
      <c r="D199" s="65">
        <v>1553</v>
      </c>
      <c r="E199" s="66">
        <v>1631</v>
      </c>
      <c r="F199" s="67"/>
      <c r="G199" s="65">
        <f t="shared" si="24"/>
        <v>78</v>
      </c>
      <c r="H199" s="66">
        <f t="shared" si="25"/>
        <v>-78</v>
      </c>
      <c r="I199" s="20">
        <f t="shared" si="26"/>
        <v>0.8125</v>
      </c>
      <c r="J199" s="21">
        <f t="shared" si="27"/>
        <v>-4.7823421213979152E-2</v>
      </c>
    </row>
    <row r="200" spans="1:10" x14ac:dyDescent="0.2">
      <c r="A200" s="158" t="s">
        <v>310</v>
      </c>
      <c r="B200" s="65">
        <v>26</v>
      </c>
      <c r="C200" s="66">
        <v>32</v>
      </c>
      <c r="D200" s="65">
        <v>263</v>
      </c>
      <c r="E200" s="66">
        <v>382</v>
      </c>
      <c r="F200" s="67"/>
      <c r="G200" s="65">
        <f t="shared" si="24"/>
        <v>-6</v>
      </c>
      <c r="H200" s="66">
        <f t="shared" si="25"/>
        <v>-119</v>
      </c>
      <c r="I200" s="20">
        <f t="shared" si="26"/>
        <v>-0.1875</v>
      </c>
      <c r="J200" s="21">
        <f t="shared" si="27"/>
        <v>-0.31151832460732987</v>
      </c>
    </row>
    <row r="201" spans="1:10" x14ac:dyDescent="0.2">
      <c r="A201" s="158" t="s">
        <v>228</v>
      </c>
      <c r="B201" s="65">
        <v>7</v>
      </c>
      <c r="C201" s="66">
        <v>13</v>
      </c>
      <c r="D201" s="65">
        <v>163</v>
      </c>
      <c r="E201" s="66">
        <v>156</v>
      </c>
      <c r="F201" s="67"/>
      <c r="G201" s="65">
        <f t="shared" si="24"/>
        <v>-6</v>
      </c>
      <c r="H201" s="66">
        <f t="shared" si="25"/>
        <v>7</v>
      </c>
      <c r="I201" s="20">
        <f t="shared" si="26"/>
        <v>-0.46153846153846156</v>
      </c>
      <c r="J201" s="21">
        <f t="shared" si="27"/>
        <v>4.4871794871794872E-2</v>
      </c>
    </row>
    <row r="202" spans="1:10" x14ac:dyDescent="0.2">
      <c r="A202" s="158" t="s">
        <v>387</v>
      </c>
      <c r="B202" s="65">
        <v>405</v>
      </c>
      <c r="C202" s="66">
        <v>243</v>
      </c>
      <c r="D202" s="65">
        <v>3651</v>
      </c>
      <c r="E202" s="66">
        <v>3867</v>
      </c>
      <c r="F202" s="67"/>
      <c r="G202" s="65">
        <f t="shared" si="24"/>
        <v>162</v>
      </c>
      <c r="H202" s="66">
        <f t="shared" si="25"/>
        <v>-216</v>
      </c>
      <c r="I202" s="20">
        <f t="shared" si="26"/>
        <v>0.66666666666666663</v>
      </c>
      <c r="J202" s="21">
        <f t="shared" si="27"/>
        <v>-5.5857253685027156E-2</v>
      </c>
    </row>
    <row r="203" spans="1:10" x14ac:dyDescent="0.2">
      <c r="A203" s="158" t="s">
        <v>457</v>
      </c>
      <c r="B203" s="65">
        <v>19</v>
      </c>
      <c r="C203" s="66">
        <v>0</v>
      </c>
      <c r="D203" s="65">
        <v>20</v>
      </c>
      <c r="E203" s="66">
        <v>0</v>
      </c>
      <c r="F203" s="67"/>
      <c r="G203" s="65">
        <f t="shared" si="24"/>
        <v>19</v>
      </c>
      <c r="H203" s="66">
        <f t="shared" si="25"/>
        <v>20</v>
      </c>
      <c r="I203" s="20" t="str">
        <f t="shared" si="26"/>
        <v>-</v>
      </c>
      <c r="J203" s="21" t="str">
        <f t="shared" si="27"/>
        <v>-</v>
      </c>
    </row>
    <row r="204" spans="1:10" x14ac:dyDescent="0.2">
      <c r="A204" s="158" t="s">
        <v>458</v>
      </c>
      <c r="B204" s="65">
        <v>119</v>
      </c>
      <c r="C204" s="66">
        <v>99</v>
      </c>
      <c r="D204" s="65">
        <v>1559</v>
      </c>
      <c r="E204" s="66">
        <v>2048</v>
      </c>
      <c r="F204" s="67"/>
      <c r="G204" s="65">
        <f t="shared" si="24"/>
        <v>20</v>
      </c>
      <c r="H204" s="66">
        <f t="shared" si="25"/>
        <v>-489</v>
      </c>
      <c r="I204" s="20">
        <f t="shared" si="26"/>
        <v>0.20202020202020202</v>
      </c>
      <c r="J204" s="21">
        <f t="shared" si="27"/>
        <v>-0.23876953125</v>
      </c>
    </row>
    <row r="205" spans="1:10" x14ac:dyDescent="0.2">
      <c r="A205" s="158" t="s">
        <v>258</v>
      </c>
      <c r="B205" s="65">
        <v>0</v>
      </c>
      <c r="C205" s="66">
        <v>19</v>
      </c>
      <c r="D205" s="65">
        <v>69</v>
      </c>
      <c r="E205" s="66">
        <v>459</v>
      </c>
      <c r="F205" s="67"/>
      <c r="G205" s="65">
        <f t="shared" si="24"/>
        <v>-19</v>
      </c>
      <c r="H205" s="66">
        <f t="shared" si="25"/>
        <v>-390</v>
      </c>
      <c r="I205" s="20">
        <f t="shared" si="26"/>
        <v>-1</v>
      </c>
      <c r="J205" s="21">
        <f t="shared" si="27"/>
        <v>-0.84967320261437906</v>
      </c>
    </row>
    <row r="206" spans="1:10" x14ac:dyDescent="0.2">
      <c r="A206" s="158" t="s">
        <v>420</v>
      </c>
      <c r="B206" s="65">
        <v>496</v>
      </c>
      <c r="C206" s="66">
        <v>393</v>
      </c>
      <c r="D206" s="65">
        <v>5092</v>
      </c>
      <c r="E206" s="66">
        <v>5672</v>
      </c>
      <c r="F206" s="67"/>
      <c r="G206" s="65">
        <f t="shared" si="24"/>
        <v>103</v>
      </c>
      <c r="H206" s="66">
        <f t="shared" si="25"/>
        <v>-580</v>
      </c>
      <c r="I206" s="20">
        <f t="shared" si="26"/>
        <v>0.26208651399491095</v>
      </c>
      <c r="J206" s="21">
        <f t="shared" si="27"/>
        <v>-0.10225669957686882</v>
      </c>
    </row>
    <row r="207" spans="1:10" x14ac:dyDescent="0.2">
      <c r="A207" s="158" t="s">
        <v>327</v>
      </c>
      <c r="B207" s="65">
        <v>14</v>
      </c>
      <c r="C207" s="66">
        <v>16</v>
      </c>
      <c r="D207" s="65">
        <v>197</v>
      </c>
      <c r="E207" s="66">
        <v>94</v>
      </c>
      <c r="F207" s="67"/>
      <c r="G207" s="65">
        <f t="shared" si="24"/>
        <v>-2</v>
      </c>
      <c r="H207" s="66">
        <f t="shared" si="25"/>
        <v>103</v>
      </c>
      <c r="I207" s="20">
        <f t="shared" si="26"/>
        <v>-0.125</v>
      </c>
      <c r="J207" s="21">
        <f t="shared" si="27"/>
        <v>1.0957446808510638</v>
      </c>
    </row>
    <row r="208" spans="1:10" x14ac:dyDescent="0.2">
      <c r="A208" s="158" t="s">
        <v>375</v>
      </c>
      <c r="B208" s="65">
        <v>44</v>
      </c>
      <c r="C208" s="66">
        <v>75</v>
      </c>
      <c r="D208" s="65">
        <v>1070</v>
      </c>
      <c r="E208" s="66">
        <v>384</v>
      </c>
      <c r="F208" s="67"/>
      <c r="G208" s="65">
        <f t="shared" si="24"/>
        <v>-31</v>
      </c>
      <c r="H208" s="66">
        <f t="shared" si="25"/>
        <v>686</v>
      </c>
      <c r="I208" s="20">
        <f t="shared" si="26"/>
        <v>-0.41333333333333333</v>
      </c>
      <c r="J208" s="21">
        <f t="shared" si="27"/>
        <v>1.7864583333333333</v>
      </c>
    </row>
    <row r="209" spans="1:10" s="160" customFormat="1" x14ac:dyDescent="0.2">
      <c r="A209" s="178" t="s">
        <v>686</v>
      </c>
      <c r="B209" s="71">
        <v>1889</v>
      </c>
      <c r="C209" s="72">
        <v>1734</v>
      </c>
      <c r="D209" s="71">
        <v>21708</v>
      </c>
      <c r="E209" s="72">
        <v>28124</v>
      </c>
      <c r="F209" s="73"/>
      <c r="G209" s="71">
        <f t="shared" si="24"/>
        <v>155</v>
      </c>
      <c r="H209" s="72">
        <f t="shared" si="25"/>
        <v>-6416</v>
      </c>
      <c r="I209" s="37">
        <f t="shared" si="26"/>
        <v>8.9388696655132646E-2</v>
      </c>
      <c r="J209" s="38">
        <f t="shared" si="27"/>
        <v>-0.22813255582420708</v>
      </c>
    </row>
    <row r="210" spans="1:10" x14ac:dyDescent="0.2">
      <c r="A210" s="177"/>
      <c r="B210" s="143"/>
      <c r="C210" s="144"/>
      <c r="D210" s="143"/>
      <c r="E210" s="144"/>
      <c r="F210" s="145"/>
      <c r="G210" s="143"/>
      <c r="H210" s="144"/>
      <c r="I210" s="151"/>
      <c r="J210" s="152"/>
    </row>
    <row r="211" spans="1:10" s="139" customFormat="1" x14ac:dyDescent="0.2">
      <c r="A211" s="159" t="s">
        <v>56</v>
      </c>
      <c r="B211" s="65"/>
      <c r="C211" s="66"/>
      <c r="D211" s="65"/>
      <c r="E211" s="66"/>
      <c r="F211" s="67"/>
      <c r="G211" s="65"/>
      <c r="H211" s="66"/>
      <c r="I211" s="20"/>
      <c r="J211" s="21"/>
    </row>
    <row r="212" spans="1:10" x14ac:dyDescent="0.2">
      <c r="A212" s="158" t="s">
        <v>569</v>
      </c>
      <c r="B212" s="65">
        <v>7</v>
      </c>
      <c r="C212" s="66">
        <v>0</v>
      </c>
      <c r="D212" s="65">
        <v>49</v>
      </c>
      <c r="E212" s="66">
        <v>38</v>
      </c>
      <c r="F212" s="67"/>
      <c r="G212" s="65">
        <f>B212-C212</f>
        <v>7</v>
      </c>
      <c r="H212" s="66">
        <f>D212-E212</f>
        <v>11</v>
      </c>
      <c r="I212" s="20" t="str">
        <f>IF(C212=0, "-", IF(G212/C212&lt;10, G212/C212, "&gt;999%"))</f>
        <v>-</v>
      </c>
      <c r="J212" s="21">
        <f>IF(E212=0, "-", IF(H212/E212&lt;10, H212/E212, "&gt;999%"))</f>
        <v>0.28947368421052633</v>
      </c>
    </row>
    <row r="213" spans="1:10" x14ac:dyDescent="0.2">
      <c r="A213" s="158" t="s">
        <v>570</v>
      </c>
      <c r="B213" s="65">
        <v>0</v>
      </c>
      <c r="C213" s="66">
        <v>0</v>
      </c>
      <c r="D213" s="65">
        <v>5</v>
      </c>
      <c r="E213" s="66">
        <v>3</v>
      </c>
      <c r="F213" s="67"/>
      <c r="G213" s="65">
        <f>B213-C213</f>
        <v>0</v>
      </c>
      <c r="H213" s="66">
        <f>D213-E213</f>
        <v>2</v>
      </c>
      <c r="I213" s="20" t="str">
        <f>IF(C213=0, "-", IF(G213/C213&lt;10, G213/C213, "&gt;999%"))</f>
        <v>-</v>
      </c>
      <c r="J213" s="21">
        <f>IF(E213=0, "-", IF(H213/E213&lt;10, H213/E213, "&gt;999%"))</f>
        <v>0.66666666666666663</v>
      </c>
    </row>
    <row r="214" spans="1:10" x14ac:dyDescent="0.2">
      <c r="A214" s="158" t="s">
        <v>582</v>
      </c>
      <c r="B214" s="65">
        <v>1</v>
      </c>
      <c r="C214" s="66">
        <v>0</v>
      </c>
      <c r="D214" s="65">
        <v>3</v>
      </c>
      <c r="E214" s="66">
        <v>0</v>
      </c>
      <c r="F214" s="67"/>
      <c r="G214" s="65">
        <f>B214-C214</f>
        <v>1</v>
      </c>
      <c r="H214" s="66">
        <f>D214-E214</f>
        <v>3</v>
      </c>
      <c r="I214" s="20" t="str">
        <f>IF(C214=0, "-", IF(G214/C214&lt;10, G214/C214, "&gt;999%"))</f>
        <v>-</v>
      </c>
      <c r="J214" s="21" t="str">
        <f>IF(E214=0, "-", IF(H214/E214&lt;10, H214/E214, "&gt;999%"))</f>
        <v>-</v>
      </c>
    </row>
    <row r="215" spans="1:10" x14ac:dyDescent="0.2">
      <c r="A215" s="158" t="s">
        <v>595</v>
      </c>
      <c r="B215" s="65">
        <v>0</v>
      </c>
      <c r="C215" s="66">
        <v>0</v>
      </c>
      <c r="D215" s="65">
        <v>0</v>
      </c>
      <c r="E215" s="66">
        <v>1</v>
      </c>
      <c r="F215" s="67"/>
      <c r="G215" s="65">
        <f>B215-C215</f>
        <v>0</v>
      </c>
      <c r="H215" s="66">
        <f>D215-E215</f>
        <v>-1</v>
      </c>
      <c r="I215" s="20" t="str">
        <f>IF(C215=0, "-", IF(G215/C215&lt;10, G215/C215, "&gt;999%"))</f>
        <v>-</v>
      </c>
      <c r="J215" s="21">
        <f>IF(E215=0, "-", IF(H215/E215&lt;10, H215/E215, "&gt;999%"))</f>
        <v>-1</v>
      </c>
    </row>
    <row r="216" spans="1:10" s="160" customFormat="1" x14ac:dyDescent="0.2">
      <c r="A216" s="178" t="s">
        <v>687</v>
      </c>
      <c r="B216" s="71">
        <v>8</v>
      </c>
      <c r="C216" s="72">
        <v>0</v>
      </c>
      <c r="D216" s="71">
        <v>57</v>
      </c>
      <c r="E216" s="72">
        <v>42</v>
      </c>
      <c r="F216" s="73"/>
      <c r="G216" s="71">
        <f>B216-C216</f>
        <v>8</v>
      </c>
      <c r="H216" s="72">
        <f>D216-E216</f>
        <v>15</v>
      </c>
      <c r="I216" s="37" t="str">
        <f>IF(C216=0, "-", IF(G216/C216&lt;10, G216/C216, "&gt;999%"))</f>
        <v>-</v>
      </c>
      <c r="J216" s="38">
        <f>IF(E216=0, "-", IF(H216/E216&lt;10, H216/E216, "&gt;999%"))</f>
        <v>0.35714285714285715</v>
      </c>
    </row>
    <row r="217" spans="1:10" x14ac:dyDescent="0.2">
      <c r="A217" s="177"/>
      <c r="B217" s="143"/>
      <c r="C217" s="144"/>
      <c r="D217" s="143"/>
      <c r="E217" s="144"/>
      <c r="F217" s="145"/>
      <c r="G217" s="143"/>
      <c r="H217" s="144"/>
      <c r="I217" s="151"/>
      <c r="J217" s="152"/>
    </row>
    <row r="218" spans="1:10" s="139" customFormat="1" x14ac:dyDescent="0.2">
      <c r="A218" s="159" t="s">
        <v>57</v>
      </c>
      <c r="B218" s="65"/>
      <c r="C218" s="66"/>
      <c r="D218" s="65"/>
      <c r="E218" s="66"/>
      <c r="F218" s="67"/>
      <c r="G218" s="65"/>
      <c r="H218" s="66"/>
      <c r="I218" s="20"/>
      <c r="J218" s="21"/>
    </row>
    <row r="219" spans="1:10" x14ac:dyDescent="0.2">
      <c r="A219" s="158" t="s">
        <v>409</v>
      </c>
      <c r="B219" s="65">
        <v>0</v>
      </c>
      <c r="C219" s="66">
        <v>6</v>
      </c>
      <c r="D219" s="65">
        <v>9</v>
      </c>
      <c r="E219" s="66">
        <v>62</v>
      </c>
      <c r="F219" s="67"/>
      <c r="G219" s="65">
        <f t="shared" ref="G219:G224" si="28">B219-C219</f>
        <v>-6</v>
      </c>
      <c r="H219" s="66">
        <f t="shared" ref="H219:H224" si="29">D219-E219</f>
        <v>-53</v>
      </c>
      <c r="I219" s="20">
        <f t="shared" ref="I219:I224" si="30">IF(C219=0, "-", IF(G219/C219&lt;10, G219/C219, "&gt;999%"))</f>
        <v>-1</v>
      </c>
      <c r="J219" s="21">
        <f t="shared" ref="J219:J224" si="31">IF(E219=0, "-", IF(H219/E219&lt;10, H219/E219, "&gt;999%"))</f>
        <v>-0.85483870967741937</v>
      </c>
    </row>
    <row r="220" spans="1:10" x14ac:dyDescent="0.2">
      <c r="A220" s="158" t="s">
        <v>274</v>
      </c>
      <c r="B220" s="65">
        <v>0</v>
      </c>
      <c r="C220" s="66">
        <v>3</v>
      </c>
      <c r="D220" s="65">
        <v>14</v>
      </c>
      <c r="E220" s="66">
        <v>46</v>
      </c>
      <c r="F220" s="67"/>
      <c r="G220" s="65">
        <f t="shared" si="28"/>
        <v>-3</v>
      </c>
      <c r="H220" s="66">
        <f t="shared" si="29"/>
        <v>-32</v>
      </c>
      <c r="I220" s="20">
        <f t="shared" si="30"/>
        <v>-1</v>
      </c>
      <c r="J220" s="21">
        <f t="shared" si="31"/>
        <v>-0.69565217391304346</v>
      </c>
    </row>
    <row r="221" spans="1:10" x14ac:dyDescent="0.2">
      <c r="A221" s="158" t="s">
        <v>339</v>
      </c>
      <c r="B221" s="65">
        <v>0</v>
      </c>
      <c r="C221" s="66">
        <v>1</v>
      </c>
      <c r="D221" s="65">
        <v>2</v>
      </c>
      <c r="E221" s="66">
        <v>32</v>
      </c>
      <c r="F221" s="67"/>
      <c r="G221" s="65">
        <f t="shared" si="28"/>
        <v>-1</v>
      </c>
      <c r="H221" s="66">
        <f t="shared" si="29"/>
        <v>-30</v>
      </c>
      <c r="I221" s="20">
        <f t="shared" si="30"/>
        <v>-1</v>
      </c>
      <c r="J221" s="21">
        <f t="shared" si="31"/>
        <v>-0.9375</v>
      </c>
    </row>
    <row r="222" spans="1:10" x14ac:dyDescent="0.2">
      <c r="A222" s="158" t="s">
        <v>482</v>
      </c>
      <c r="B222" s="65">
        <v>0</v>
      </c>
      <c r="C222" s="66">
        <v>5</v>
      </c>
      <c r="D222" s="65">
        <v>1</v>
      </c>
      <c r="E222" s="66">
        <v>44</v>
      </c>
      <c r="F222" s="67"/>
      <c r="G222" s="65">
        <f t="shared" si="28"/>
        <v>-5</v>
      </c>
      <c r="H222" s="66">
        <f t="shared" si="29"/>
        <v>-43</v>
      </c>
      <c r="I222" s="20">
        <f t="shared" si="30"/>
        <v>-1</v>
      </c>
      <c r="J222" s="21">
        <f t="shared" si="31"/>
        <v>-0.97727272727272729</v>
      </c>
    </row>
    <row r="223" spans="1:10" x14ac:dyDescent="0.2">
      <c r="A223" s="158" t="s">
        <v>502</v>
      </c>
      <c r="B223" s="65">
        <v>0</v>
      </c>
      <c r="C223" s="66">
        <v>1</v>
      </c>
      <c r="D223" s="65">
        <v>0</v>
      </c>
      <c r="E223" s="66">
        <v>33</v>
      </c>
      <c r="F223" s="67"/>
      <c r="G223" s="65">
        <f t="shared" si="28"/>
        <v>-1</v>
      </c>
      <c r="H223" s="66">
        <f t="shared" si="29"/>
        <v>-33</v>
      </c>
      <c r="I223" s="20">
        <f t="shared" si="30"/>
        <v>-1</v>
      </c>
      <c r="J223" s="21">
        <f t="shared" si="31"/>
        <v>-1</v>
      </c>
    </row>
    <row r="224" spans="1:10" s="160" customFormat="1" x14ac:dyDescent="0.2">
      <c r="A224" s="178" t="s">
        <v>688</v>
      </c>
      <c r="B224" s="71">
        <v>0</v>
      </c>
      <c r="C224" s="72">
        <v>16</v>
      </c>
      <c r="D224" s="71">
        <v>26</v>
      </c>
      <c r="E224" s="72">
        <v>217</v>
      </c>
      <c r="F224" s="73"/>
      <c r="G224" s="71">
        <f t="shared" si="28"/>
        <v>-16</v>
      </c>
      <c r="H224" s="72">
        <f t="shared" si="29"/>
        <v>-191</v>
      </c>
      <c r="I224" s="37">
        <f t="shared" si="30"/>
        <v>-1</v>
      </c>
      <c r="J224" s="38">
        <f t="shared" si="31"/>
        <v>-0.88018433179723499</v>
      </c>
    </row>
    <row r="225" spans="1:10" x14ac:dyDescent="0.2">
      <c r="A225" s="177"/>
      <c r="B225" s="143"/>
      <c r="C225" s="144"/>
      <c r="D225" s="143"/>
      <c r="E225" s="144"/>
      <c r="F225" s="145"/>
      <c r="G225" s="143"/>
      <c r="H225" s="144"/>
      <c r="I225" s="151"/>
      <c r="J225" s="152"/>
    </row>
    <row r="226" spans="1:10" s="139" customFormat="1" x14ac:dyDescent="0.2">
      <c r="A226" s="159" t="s">
        <v>58</v>
      </c>
      <c r="B226" s="65"/>
      <c r="C226" s="66"/>
      <c r="D226" s="65"/>
      <c r="E226" s="66"/>
      <c r="F226" s="67"/>
      <c r="G226" s="65"/>
      <c r="H226" s="66"/>
      <c r="I226" s="20"/>
      <c r="J226" s="21"/>
    </row>
    <row r="227" spans="1:10" x14ac:dyDescent="0.2">
      <c r="A227" s="158" t="s">
        <v>58</v>
      </c>
      <c r="B227" s="65">
        <v>0</v>
      </c>
      <c r="C227" s="66">
        <v>3</v>
      </c>
      <c r="D227" s="65">
        <v>9</v>
      </c>
      <c r="E227" s="66">
        <v>18</v>
      </c>
      <c r="F227" s="67"/>
      <c r="G227" s="65">
        <f>B227-C227</f>
        <v>-3</v>
      </c>
      <c r="H227" s="66">
        <f>D227-E227</f>
        <v>-9</v>
      </c>
      <c r="I227" s="20">
        <f>IF(C227=0, "-", IF(G227/C227&lt;10, G227/C227, "&gt;999%"))</f>
        <v>-1</v>
      </c>
      <c r="J227" s="21">
        <f>IF(E227=0, "-", IF(H227/E227&lt;10, H227/E227, "&gt;999%"))</f>
        <v>-0.5</v>
      </c>
    </row>
    <row r="228" spans="1:10" s="160" customFormat="1" x14ac:dyDescent="0.2">
      <c r="A228" s="178" t="s">
        <v>689</v>
      </c>
      <c r="B228" s="71">
        <v>0</v>
      </c>
      <c r="C228" s="72">
        <v>3</v>
      </c>
      <c r="D228" s="71">
        <v>9</v>
      </c>
      <c r="E228" s="72">
        <v>18</v>
      </c>
      <c r="F228" s="73"/>
      <c r="G228" s="71">
        <f>B228-C228</f>
        <v>-3</v>
      </c>
      <c r="H228" s="72">
        <f>D228-E228</f>
        <v>-9</v>
      </c>
      <c r="I228" s="37">
        <f>IF(C228=0, "-", IF(G228/C228&lt;10, G228/C228, "&gt;999%"))</f>
        <v>-1</v>
      </c>
      <c r="J228" s="38">
        <f>IF(E228=0, "-", IF(H228/E228&lt;10, H228/E228, "&gt;999%"))</f>
        <v>-0.5</v>
      </c>
    </row>
    <row r="229" spans="1:10" x14ac:dyDescent="0.2">
      <c r="A229" s="177"/>
      <c r="B229" s="143"/>
      <c r="C229" s="144"/>
      <c r="D229" s="143"/>
      <c r="E229" s="144"/>
      <c r="F229" s="145"/>
      <c r="G229" s="143"/>
      <c r="H229" s="144"/>
      <c r="I229" s="151"/>
      <c r="J229" s="152"/>
    </row>
    <row r="230" spans="1:10" s="139" customFormat="1" x14ac:dyDescent="0.2">
      <c r="A230" s="159" t="s">
        <v>59</v>
      </c>
      <c r="B230" s="65"/>
      <c r="C230" s="66"/>
      <c r="D230" s="65"/>
      <c r="E230" s="66"/>
      <c r="F230" s="67"/>
      <c r="G230" s="65"/>
      <c r="H230" s="66"/>
      <c r="I230" s="20"/>
      <c r="J230" s="21"/>
    </row>
    <row r="231" spans="1:10" x14ac:dyDescent="0.2">
      <c r="A231" s="158" t="s">
        <v>596</v>
      </c>
      <c r="B231" s="65">
        <v>17</v>
      </c>
      <c r="C231" s="66">
        <v>19</v>
      </c>
      <c r="D231" s="65">
        <v>263</v>
      </c>
      <c r="E231" s="66">
        <v>368</v>
      </c>
      <c r="F231" s="67"/>
      <c r="G231" s="65">
        <f>B231-C231</f>
        <v>-2</v>
      </c>
      <c r="H231" s="66">
        <f>D231-E231</f>
        <v>-105</v>
      </c>
      <c r="I231" s="20">
        <f>IF(C231=0, "-", IF(G231/C231&lt;10, G231/C231, "&gt;999%"))</f>
        <v>-0.10526315789473684</v>
      </c>
      <c r="J231" s="21">
        <f>IF(E231=0, "-", IF(H231/E231&lt;10, H231/E231, "&gt;999%"))</f>
        <v>-0.28532608695652173</v>
      </c>
    </row>
    <row r="232" spans="1:10" x14ac:dyDescent="0.2">
      <c r="A232" s="158" t="s">
        <v>571</v>
      </c>
      <c r="B232" s="65">
        <v>163</v>
      </c>
      <c r="C232" s="66">
        <v>93</v>
      </c>
      <c r="D232" s="65">
        <v>1465</v>
      </c>
      <c r="E232" s="66">
        <v>1376</v>
      </c>
      <c r="F232" s="67"/>
      <c r="G232" s="65">
        <f>B232-C232</f>
        <v>70</v>
      </c>
      <c r="H232" s="66">
        <f>D232-E232</f>
        <v>89</v>
      </c>
      <c r="I232" s="20">
        <f>IF(C232=0, "-", IF(G232/C232&lt;10, G232/C232, "&gt;999%"))</f>
        <v>0.75268817204301075</v>
      </c>
      <c r="J232" s="21">
        <f>IF(E232=0, "-", IF(H232/E232&lt;10, H232/E232, "&gt;999%"))</f>
        <v>6.4680232558139539E-2</v>
      </c>
    </row>
    <row r="233" spans="1:10" x14ac:dyDescent="0.2">
      <c r="A233" s="158" t="s">
        <v>583</v>
      </c>
      <c r="B233" s="65">
        <v>90</v>
      </c>
      <c r="C233" s="66">
        <v>46</v>
      </c>
      <c r="D233" s="65">
        <v>842</v>
      </c>
      <c r="E233" s="66">
        <v>953</v>
      </c>
      <c r="F233" s="67"/>
      <c r="G233" s="65">
        <f>B233-C233</f>
        <v>44</v>
      </c>
      <c r="H233" s="66">
        <f>D233-E233</f>
        <v>-111</v>
      </c>
      <c r="I233" s="20">
        <f>IF(C233=0, "-", IF(G233/C233&lt;10, G233/C233, "&gt;999%"))</f>
        <v>0.95652173913043481</v>
      </c>
      <c r="J233" s="21">
        <f>IF(E233=0, "-", IF(H233/E233&lt;10, H233/E233, "&gt;999%"))</f>
        <v>-0.11647429171038824</v>
      </c>
    </row>
    <row r="234" spans="1:10" s="160" customFormat="1" x14ac:dyDescent="0.2">
      <c r="A234" s="178" t="s">
        <v>690</v>
      </c>
      <c r="B234" s="71">
        <v>270</v>
      </c>
      <c r="C234" s="72">
        <v>158</v>
      </c>
      <c r="D234" s="71">
        <v>2570</v>
      </c>
      <c r="E234" s="72">
        <v>2697</v>
      </c>
      <c r="F234" s="73"/>
      <c r="G234" s="71">
        <f>B234-C234</f>
        <v>112</v>
      </c>
      <c r="H234" s="72">
        <f>D234-E234</f>
        <v>-127</v>
      </c>
      <c r="I234" s="37">
        <f>IF(C234=0, "-", IF(G234/C234&lt;10, G234/C234, "&gt;999%"))</f>
        <v>0.70886075949367089</v>
      </c>
      <c r="J234" s="38">
        <f>IF(E234=0, "-", IF(H234/E234&lt;10, H234/E234, "&gt;999%"))</f>
        <v>-4.7089358546533185E-2</v>
      </c>
    </row>
    <row r="235" spans="1:10" x14ac:dyDescent="0.2">
      <c r="A235" s="177"/>
      <c r="B235" s="143"/>
      <c r="C235" s="144"/>
      <c r="D235" s="143"/>
      <c r="E235" s="144"/>
      <c r="F235" s="145"/>
      <c r="G235" s="143"/>
      <c r="H235" s="144"/>
      <c r="I235" s="151"/>
      <c r="J235" s="152"/>
    </row>
    <row r="236" spans="1:10" s="139" customFormat="1" x14ac:dyDescent="0.2">
      <c r="A236" s="159" t="s">
        <v>60</v>
      </c>
      <c r="B236" s="65"/>
      <c r="C236" s="66"/>
      <c r="D236" s="65"/>
      <c r="E236" s="66"/>
      <c r="F236" s="67"/>
      <c r="G236" s="65"/>
      <c r="H236" s="66"/>
      <c r="I236" s="20"/>
      <c r="J236" s="21"/>
    </row>
    <row r="237" spans="1:10" x14ac:dyDescent="0.2">
      <c r="A237" s="158" t="s">
        <v>536</v>
      </c>
      <c r="B237" s="65">
        <v>225</v>
      </c>
      <c r="C237" s="66">
        <v>165</v>
      </c>
      <c r="D237" s="65">
        <v>1461</v>
      </c>
      <c r="E237" s="66">
        <v>1719</v>
      </c>
      <c r="F237" s="67"/>
      <c r="G237" s="65">
        <f>B237-C237</f>
        <v>60</v>
      </c>
      <c r="H237" s="66">
        <f>D237-E237</f>
        <v>-258</v>
      </c>
      <c r="I237" s="20">
        <f>IF(C237=0, "-", IF(G237/C237&lt;10, G237/C237, "&gt;999%"))</f>
        <v>0.36363636363636365</v>
      </c>
      <c r="J237" s="21">
        <f>IF(E237=0, "-", IF(H237/E237&lt;10, H237/E237, "&gt;999%"))</f>
        <v>-0.15008726003490402</v>
      </c>
    </row>
    <row r="238" spans="1:10" x14ac:dyDescent="0.2">
      <c r="A238" s="158" t="s">
        <v>548</v>
      </c>
      <c r="B238" s="65">
        <v>488</v>
      </c>
      <c r="C238" s="66">
        <v>396</v>
      </c>
      <c r="D238" s="65">
        <v>3071</v>
      </c>
      <c r="E238" s="66">
        <v>3315</v>
      </c>
      <c r="F238" s="67"/>
      <c r="G238" s="65">
        <f>B238-C238</f>
        <v>92</v>
      </c>
      <c r="H238" s="66">
        <f>D238-E238</f>
        <v>-244</v>
      </c>
      <c r="I238" s="20">
        <f>IF(C238=0, "-", IF(G238/C238&lt;10, G238/C238, "&gt;999%"))</f>
        <v>0.23232323232323232</v>
      </c>
      <c r="J238" s="21">
        <f>IF(E238=0, "-", IF(H238/E238&lt;10, H238/E238, "&gt;999%"))</f>
        <v>-7.3604826546003019E-2</v>
      </c>
    </row>
    <row r="239" spans="1:10" x14ac:dyDescent="0.2">
      <c r="A239" s="158" t="s">
        <v>459</v>
      </c>
      <c r="B239" s="65">
        <v>234</v>
      </c>
      <c r="C239" s="66">
        <v>176</v>
      </c>
      <c r="D239" s="65">
        <v>1912</v>
      </c>
      <c r="E239" s="66">
        <v>2364</v>
      </c>
      <c r="F239" s="67"/>
      <c r="G239" s="65">
        <f>B239-C239</f>
        <v>58</v>
      </c>
      <c r="H239" s="66">
        <f>D239-E239</f>
        <v>-452</v>
      </c>
      <c r="I239" s="20">
        <f>IF(C239=0, "-", IF(G239/C239&lt;10, G239/C239, "&gt;999%"))</f>
        <v>0.32954545454545453</v>
      </c>
      <c r="J239" s="21">
        <f>IF(E239=0, "-", IF(H239/E239&lt;10, H239/E239, "&gt;999%"))</f>
        <v>-0.19120135363790186</v>
      </c>
    </row>
    <row r="240" spans="1:10" s="160" customFormat="1" x14ac:dyDescent="0.2">
      <c r="A240" s="178" t="s">
        <v>691</v>
      </c>
      <c r="B240" s="71">
        <v>947</v>
      </c>
      <c r="C240" s="72">
        <v>737</v>
      </c>
      <c r="D240" s="71">
        <v>6444</v>
      </c>
      <c r="E240" s="72">
        <v>7398</v>
      </c>
      <c r="F240" s="73"/>
      <c r="G240" s="71">
        <f>B240-C240</f>
        <v>210</v>
      </c>
      <c r="H240" s="72">
        <f>D240-E240</f>
        <v>-954</v>
      </c>
      <c r="I240" s="37">
        <f>IF(C240=0, "-", IF(G240/C240&lt;10, G240/C240, "&gt;999%"))</f>
        <v>0.28493894165535955</v>
      </c>
      <c r="J240" s="38">
        <f>IF(E240=0, "-", IF(H240/E240&lt;10, H240/E240, "&gt;999%"))</f>
        <v>-0.12895377128953772</v>
      </c>
    </row>
    <row r="241" spans="1:10" x14ac:dyDescent="0.2">
      <c r="A241" s="177"/>
      <c r="B241" s="143"/>
      <c r="C241" s="144"/>
      <c r="D241" s="143"/>
      <c r="E241" s="144"/>
      <c r="F241" s="145"/>
      <c r="G241" s="143"/>
      <c r="H241" s="144"/>
      <c r="I241" s="151"/>
      <c r="J241" s="152"/>
    </row>
    <row r="242" spans="1:10" s="139" customFormat="1" x14ac:dyDescent="0.2">
      <c r="A242" s="159" t="s">
        <v>61</v>
      </c>
      <c r="B242" s="65"/>
      <c r="C242" s="66"/>
      <c r="D242" s="65"/>
      <c r="E242" s="66"/>
      <c r="F242" s="67"/>
      <c r="G242" s="65"/>
      <c r="H242" s="66"/>
      <c r="I242" s="20"/>
      <c r="J242" s="21"/>
    </row>
    <row r="243" spans="1:10" x14ac:dyDescent="0.2">
      <c r="A243" s="158" t="s">
        <v>511</v>
      </c>
      <c r="B243" s="65">
        <v>0</v>
      </c>
      <c r="C243" s="66">
        <v>0</v>
      </c>
      <c r="D243" s="65">
        <v>1</v>
      </c>
      <c r="E243" s="66">
        <v>0</v>
      </c>
      <c r="F243" s="67"/>
      <c r="G243" s="65">
        <f>B243-C243</f>
        <v>0</v>
      </c>
      <c r="H243" s="66">
        <f>D243-E243</f>
        <v>1</v>
      </c>
      <c r="I243" s="20" t="str">
        <f>IF(C243=0, "-", IF(G243/C243&lt;10, G243/C243, "&gt;999%"))</f>
        <v>-</v>
      </c>
      <c r="J243" s="21" t="str">
        <f>IF(E243=0, "-", IF(H243/E243&lt;10, H243/E243, "&gt;999%"))</f>
        <v>-</v>
      </c>
    </row>
    <row r="244" spans="1:10" s="160" customFormat="1" x14ac:dyDescent="0.2">
      <c r="A244" s="178" t="s">
        <v>692</v>
      </c>
      <c r="B244" s="71">
        <v>0</v>
      </c>
      <c r="C244" s="72">
        <v>0</v>
      </c>
      <c r="D244" s="71">
        <v>1</v>
      </c>
      <c r="E244" s="72">
        <v>0</v>
      </c>
      <c r="F244" s="73"/>
      <c r="G244" s="71">
        <f>B244-C244</f>
        <v>0</v>
      </c>
      <c r="H244" s="72">
        <f>D244-E244</f>
        <v>1</v>
      </c>
      <c r="I244" s="37" t="str">
        <f>IF(C244=0, "-", IF(G244/C244&lt;10, G244/C244, "&gt;999%"))</f>
        <v>-</v>
      </c>
      <c r="J244" s="38" t="str">
        <f>IF(E244=0, "-", IF(H244/E244&lt;10, H244/E244, "&gt;999%"))</f>
        <v>-</v>
      </c>
    </row>
    <row r="245" spans="1:10" x14ac:dyDescent="0.2">
      <c r="A245" s="177"/>
      <c r="B245" s="143"/>
      <c r="C245" s="144"/>
      <c r="D245" s="143"/>
      <c r="E245" s="144"/>
      <c r="F245" s="145"/>
      <c r="G245" s="143"/>
      <c r="H245" s="144"/>
      <c r="I245" s="151"/>
      <c r="J245" s="152"/>
    </row>
    <row r="246" spans="1:10" s="139" customFormat="1" x14ac:dyDescent="0.2">
      <c r="A246" s="159" t="s">
        <v>62</v>
      </c>
      <c r="B246" s="65"/>
      <c r="C246" s="66"/>
      <c r="D246" s="65"/>
      <c r="E246" s="66"/>
      <c r="F246" s="67"/>
      <c r="G246" s="65"/>
      <c r="H246" s="66"/>
      <c r="I246" s="20"/>
      <c r="J246" s="21"/>
    </row>
    <row r="247" spans="1:10" x14ac:dyDescent="0.2">
      <c r="A247" s="158" t="s">
        <v>597</v>
      </c>
      <c r="B247" s="65">
        <v>7</v>
      </c>
      <c r="C247" s="66">
        <v>15</v>
      </c>
      <c r="D247" s="65">
        <v>91</v>
      </c>
      <c r="E247" s="66">
        <v>157</v>
      </c>
      <c r="F247" s="67"/>
      <c r="G247" s="65">
        <f>B247-C247</f>
        <v>-8</v>
      </c>
      <c r="H247" s="66">
        <f>D247-E247</f>
        <v>-66</v>
      </c>
      <c r="I247" s="20">
        <f>IF(C247=0, "-", IF(G247/C247&lt;10, G247/C247, "&gt;999%"))</f>
        <v>-0.53333333333333333</v>
      </c>
      <c r="J247" s="21">
        <f>IF(E247=0, "-", IF(H247/E247&lt;10, H247/E247, "&gt;999%"))</f>
        <v>-0.42038216560509556</v>
      </c>
    </row>
    <row r="248" spans="1:10" x14ac:dyDescent="0.2">
      <c r="A248" s="158" t="s">
        <v>584</v>
      </c>
      <c r="B248" s="65">
        <v>4</v>
      </c>
      <c r="C248" s="66">
        <v>2</v>
      </c>
      <c r="D248" s="65">
        <v>38</v>
      </c>
      <c r="E248" s="66">
        <v>40</v>
      </c>
      <c r="F248" s="67"/>
      <c r="G248" s="65">
        <f>B248-C248</f>
        <v>2</v>
      </c>
      <c r="H248" s="66">
        <f>D248-E248</f>
        <v>-2</v>
      </c>
      <c r="I248" s="20">
        <f>IF(C248=0, "-", IF(G248/C248&lt;10, G248/C248, "&gt;999%"))</f>
        <v>1</v>
      </c>
      <c r="J248" s="21">
        <f>IF(E248=0, "-", IF(H248/E248&lt;10, H248/E248, "&gt;999%"))</f>
        <v>-0.05</v>
      </c>
    </row>
    <row r="249" spans="1:10" x14ac:dyDescent="0.2">
      <c r="A249" s="158" t="s">
        <v>572</v>
      </c>
      <c r="B249" s="65">
        <v>59</v>
      </c>
      <c r="C249" s="66">
        <v>21</v>
      </c>
      <c r="D249" s="65">
        <v>298</v>
      </c>
      <c r="E249" s="66">
        <v>320</v>
      </c>
      <c r="F249" s="67"/>
      <c r="G249" s="65">
        <f>B249-C249</f>
        <v>38</v>
      </c>
      <c r="H249" s="66">
        <f>D249-E249</f>
        <v>-22</v>
      </c>
      <c r="I249" s="20">
        <f>IF(C249=0, "-", IF(G249/C249&lt;10, G249/C249, "&gt;999%"))</f>
        <v>1.8095238095238095</v>
      </c>
      <c r="J249" s="21">
        <f>IF(E249=0, "-", IF(H249/E249&lt;10, H249/E249, "&gt;999%"))</f>
        <v>-6.8750000000000006E-2</v>
      </c>
    </row>
    <row r="250" spans="1:10" x14ac:dyDescent="0.2">
      <c r="A250" s="158" t="s">
        <v>573</v>
      </c>
      <c r="B250" s="65">
        <v>8</v>
      </c>
      <c r="C250" s="66">
        <v>2</v>
      </c>
      <c r="D250" s="65">
        <v>64</v>
      </c>
      <c r="E250" s="66">
        <v>53</v>
      </c>
      <c r="F250" s="67"/>
      <c r="G250" s="65">
        <f>B250-C250</f>
        <v>6</v>
      </c>
      <c r="H250" s="66">
        <f>D250-E250</f>
        <v>11</v>
      </c>
      <c r="I250" s="20">
        <f>IF(C250=0, "-", IF(G250/C250&lt;10, G250/C250, "&gt;999%"))</f>
        <v>3</v>
      </c>
      <c r="J250" s="21">
        <f>IF(E250=0, "-", IF(H250/E250&lt;10, H250/E250, "&gt;999%"))</f>
        <v>0.20754716981132076</v>
      </c>
    </row>
    <row r="251" spans="1:10" s="160" customFormat="1" x14ac:dyDescent="0.2">
      <c r="A251" s="178" t="s">
        <v>693</v>
      </c>
      <c r="B251" s="71">
        <v>78</v>
      </c>
      <c r="C251" s="72">
        <v>40</v>
      </c>
      <c r="D251" s="71">
        <v>491</v>
      </c>
      <c r="E251" s="72">
        <v>570</v>
      </c>
      <c r="F251" s="73"/>
      <c r="G251" s="71">
        <f>B251-C251</f>
        <v>38</v>
      </c>
      <c r="H251" s="72">
        <f>D251-E251</f>
        <v>-79</v>
      </c>
      <c r="I251" s="37">
        <f>IF(C251=0, "-", IF(G251/C251&lt;10, G251/C251, "&gt;999%"))</f>
        <v>0.95</v>
      </c>
      <c r="J251" s="38">
        <f>IF(E251=0, "-", IF(H251/E251&lt;10, H251/E251, "&gt;999%"))</f>
        <v>-0.13859649122807016</v>
      </c>
    </row>
    <row r="252" spans="1:10" x14ac:dyDescent="0.2">
      <c r="A252" s="177"/>
      <c r="B252" s="143"/>
      <c r="C252" s="144"/>
      <c r="D252" s="143"/>
      <c r="E252" s="144"/>
      <c r="F252" s="145"/>
      <c r="G252" s="143"/>
      <c r="H252" s="144"/>
      <c r="I252" s="151"/>
      <c r="J252" s="152"/>
    </row>
    <row r="253" spans="1:10" s="139" customFormat="1" x14ac:dyDescent="0.2">
      <c r="A253" s="159" t="s">
        <v>63</v>
      </c>
      <c r="B253" s="65"/>
      <c r="C253" s="66"/>
      <c r="D253" s="65"/>
      <c r="E253" s="66"/>
      <c r="F253" s="67"/>
      <c r="G253" s="65"/>
      <c r="H253" s="66"/>
      <c r="I253" s="20"/>
      <c r="J253" s="21"/>
    </row>
    <row r="254" spans="1:10" x14ac:dyDescent="0.2">
      <c r="A254" s="158" t="s">
        <v>410</v>
      </c>
      <c r="B254" s="65">
        <v>22</v>
      </c>
      <c r="C254" s="66">
        <v>39</v>
      </c>
      <c r="D254" s="65">
        <v>248</v>
      </c>
      <c r="E254" s="66">
        <v>413</v>
      </c>
      <c r="F254" s="67"/>
      <c r="G254" s="65">
        <f t="shared" ref="G254:G261" si="32">B254-C254</f>
        <v>-17</v>
      </c>
      <c r="H254" s="66">
        <f t="shared" ref="H254:H261" si="33">D254-E254</f>
        <v>-165</v>
      </c>
      <c r="I254" s="20">
        <f t="shared" ref="I254:I261" si="34">IF(C254=0, "-", IF(G254/C254&lt;10, G254/C254, "&gt;999%"))</f>
        <v>-0.4358974358974359</v>
      </c>
      <c r="J254" s="21">
        <f t="shared" ref="J254:J261" si="35">IF(E254=0, "-", IF(H254/E254&lt;10, H254/E254, "&gt;999%"))</f>
        <v>-0.39951573849878935</v>
      </c>
    </row>
    <row r="255" spans="1:10" x14ac:dyDescent="0.2">
      <c r="A255" s="158" t="s">
        <v>483</v>
      </c>
      <c r="B255" s="65">
        <v>11</v>
      </c>
      <c r="C255" s="66">
        <v>12</v>
      </c>
      <c r="D255" s="65">
        <v>125</v>
      </c>
      <c r="E255" s="66">
        <v>219</v>
      </c>
      <c r="F255" s="67"/>
      <c r="G255" s="65">
        <f t="shared" si="32"/>
        <v>-1</v>
      </c>
      <c r="H255" s="66">
        <f t="shared" si="33"/>
        <v>-94</v>
      </c>
      <c r="I255" s="20">
        <f t="shared" si="34"/>
        <v>-8.3333333333333329E-2</v>
      </c>
      <c r="J255" s="21">
        <f t="shared" si="35"/>
        <v>-0.42922374429223742</v>
      </c>
    </row>
    <row r="256" spans="1:10" x14ac:dyDescent="0.2">
      <c r="A256" s="158" t="s">
        <v>340</v>
      </c>
      <c r="B256" s="65">
        <v>2</v>
      </c>
      <c r="C256" s="66">
        <v>0</v>
      </c>
      <c r="D256" s="65">
        <v>22</v>
      </c>
      <c r="E256" s="66">
        <v>57</v>
      </c>
      <c r="F256" s="67"/>
      <c r="G256" s="65">
        <f t="shared" si="32"/>
        <v>2</v>
      </c>
      <c r="H256" s="66">
        <f t="shared" si="33"/>
        <v>-35</v>
      </c>
      <c r="I256" s="20" t="str">
        <f t="shared" si="34"/>
        <v>-</v>
      </c>
      <c r="J256" s="21">
        <f t="shared" si="35"/>
        <v>-0.61403508771929827</v>
      </c>
    </row>
    <row r="257" spans="1:10" x14ac:dyDescent="0.2">
      <c r="A257" s="158" t="s">
        <v>484</v>
      </c>
      <c r="B257" s="65">
        <v>2</v>
      </c>
      <c r="C257" s="66">
        <v>2</v>
      </c>
      <c r="D257" s="65">
        <v>25</v>
      </c>
      <c r="E257" s="66">
        <v>55</v>
      </c>
      <c r="F257" s="67"/>
      <c r="G257" s="65">
        <f t="shared" si="32"/>
        <v>0</v>
      </c>
      <c r="H257" s="66">
        <f t="shared" si="33"/>
        <v>-30</v>
      </c>
      <c r="I257" s="20">
        <f t="shared" si="34"/>
        <v>0</v>
      </c>
      <c r="J257" s="21">
        <f t="shared" si="35"/>
        <v>-0.54545454545454541</v>
      </c>
    </row>
    <row r="258" spans="1:10" x14ac:dyDescent="0.2">
      <c r="A258" s="158" t="s">
        <v>275</v>
      </c>
      <c r="B258" s="65">
        <v>2</v>
      </c>
      <c r="C258" s="66">
        <v>7</v>
      </c>
      <c r="D258" s="65">
        <v>65</v>
      </c>
      <c r="E258" s="66">
        <v>169</v>
      </c>
      <c r="F258" s="67"/>
      <c r="G258" s="65">
        <f t="shared" si="32"/>
        <v>-5</v>
      </c>
      <c r="H258" s="66">
        <f t="shared" si="33"/>
        <v>-104</v>
      </c>
      <c r="I258" s="20">
        <f t="shared" si="34"/>
        <v>-0.7142857142857143</v>
      </c>
      <c r="J258" s="21">
        <f t="shared" si="35"/>
        <v>-0.61538461538461542</v>
      </c>
    </row>
    <row r="259" spans="1:10" x14ac:dyDescent="0.2">
      <c r="A259" s="158" t="s">
        <v>290</v>
      </c>
      <c r="B259" s="65">
        <v>0</v>
      </c>
      <c r="C259" s="66">
        <v>2</v>
      </c>
      <c r="D259" s="65">
        <v>14</v>
      </c>
      <c r="E259" s="66">
        <v>30</v>
      </c>
      <c r="F259" s="67"/>
      <c r="G259" s="65">
        <f t="shared" si="32"/>
        <v>-2</v>
      </c>
      <c r="H259" s="66">
        <f t="shared" si="33"/>
        <v>-16</v>
      </c>
      <c r="I259" s="20">
        <f t="shared" si="34"/>
        <v>-1</v>
      </c>
      <c r="J259" s="21">
        <f t="shared" si="35"/>
        <v>-0.53333333333333333</v>
      </c>
    </row>
    <row r="260" spans="1:10" x14ac:dyDescent="0.2">
      <c r="A260" s="158" t="s">
        <v>302</v>
      </c>
      <c r="B260" s="65">
        <v>0</v>
      </c>
      <c r="C260" s="66">
        <v>0</v>
      </c>
      <c r="D260" s="65">
        <v>7</v>
      </c>
      <c r="E260" s="66">
        <v>9</v>
      </c>
      <c r="F260" s="67"/>
      <c r="G260" s="65">
        <f t="shared" si="32"/>
        <v>0</v>
      </c>
      <c r="H260" s="66">
        <f t="shared" si="33"/>
        <v>-2</v>
      </c>
      <c r="I260" s="20" t="str">
        <f t="shared" si="34"/>
        <v>-</v>
      </c>
      <c r="J260" s="21">
        <f t="shared" si="35"/>
        <v>-0.22222222222222221</v>
      </c>
    </row>
    <row r="261" spans="1:10" s="160" customFormat="1" x14ac:dyDescent="0.2">
      <c r="A261" s="178" t="s">
        <v>694</v>
      </c>
      <c r="B261" s="71">
        <v>39</v>
      </c>
      <c r="C261" s="72">
        <v>62</v>
      </c>
      <c r="D261" s="71">
        <v>506</v>
      </c>
      <c r="E261" s="72">
        <v>952</v>
      </c>
      <c r="F261" s="73"/>
      <c r="G261" s="71">
        <f t="shared" si="32"/>
        <v>-23</v>
      </c>
      <c r="H261" s="72">
        <f t="shared" si="33"/>
        <v>-446</v>
      </c>
      <c r="I261" s="37">
        <f t="shared" si="34"/>
        <v>-0.37096774193548387</v>
      </c>
      <c r="J261" s="38">
        <f t="shared" si="35"/>
        <v>-0.46848739495798319</v>
      </c>
    </row>
    <row r="262" spans="1:10" x14ac:dyDescent="0.2">
      <c r="A262" s="177"/>
      <c r="B262" s="143"/>
      <c r="C262" s="144"/>
      <c r="D262" s="143"/>
      <c r="E262" s="144"/>
      <c r="F262" s="145"/>
      <c r="G262" s="143"/>
      <c r="H262" s="144"/>
      <c r="I262" s="151"/>
      <c r="J262" s="152"/>
    </row>
    <row r="263" spans="1:10" s="139" customFormat="1" x14ac:dyDescent="0.2">
      <c r="A263" s="159" t="s">
        <v>64</v>
      </c>
      <c r="B263" s="65"/>
      <c r="C263" s="66"/>
      <c r="D263" s="65"/>
      <c r="E263" s="66"/>
      <c r="F263" s="67"/>
      <c r="G263" s="65"/>
      <c r="H263" s="66"/>
      <c r="I263" s="20"/>
      <c r="J263" s="21"/>
    </row>
    <row r="264" spans="1:10" x14ac:dyDescent="0.2">
      <c r="A264" s="158" t="s">
        <v>421</v>
      </c>
      <c r="B264" s="65">
        <v>1</v>
      </c>
      <c r="C264" s="66">
        <v>7</v>
      </c>
      <c r="D264" s="65">
        <v>110</v>
      </c>
      <c r="E264" s="66">
        <v>158</v>
      </c>
      <c r="F264" s="67"/>
      <c r="G264" s="65">
        <f t="shared" ref="G264:G270" si="36">B264-C264</f>
        <v>-6</v>
      </c>
      <c r="H264" s="66">
        <f t="shared" ref="H264:H270" si="37">D264-E264</f>
        <v>-48</v>
      </c>
      <c r="I264" s="20">
        <f t="shared" ref="I264:I270" si="38">IF(C264=0, "-", IF(G264/C264&lt;10, G264/C264, "&gt;999%"))</f>
        <v>-0.8571428571428571</v>
      </c>
      <c r="J264" s="21">
        <f t="shared" ref="J264:J270" si="39">IF(E264=0, "-", IF(H264/E264&lt;10, H264/E264, "&gt;999%"))</f>
        <v>-0.30379746835443039</v>
      </c>
    </row>
    <row r="265" spans="1:10" x14ac:dyDescent="0.2">
      <c r="A265" s="158" t="s">
        <v>388</v>
      </c>
      <c r="B265" s="65">
        <v>35</v>
      </c>
      <c r="C265" s="66">
        <v>9</v>
      </c>
      <c r="D265" s="65">
        <v>246</v>
      </c>
      <c r="E265" s="66">
        <v>196</v>
      </c>
      <c r="F265" s="67"/>
      <c r="G265" s="65">
        <f t="shared" si="36"/>
        <v>26</v>
      </c>
      <c r="H265" s="66">
        <f t="shared" si="37"/>
        <v>50</v>
      </c>
      <c r="I265" s="20">
        <f t="shared" si="38"/>
        <v>2.8888888888888888</v>
      </c>
      <c r="J265" s="21">
        <f t="shared" si="39"/>
        <v>0.25510204081632654</v>
      </c>
    </row>
    <row r="266" spans="1:10" x14ac:dyDescent="0.2">
      <c r="A266" s="158" t="s">
        <v>549</v>
      </c>
      <c r="B266" s="65">
        <v>35</v>
      </c>
      <c r="C266" s="66">
        <v>0</v>
      </c>
      <c r="D266" s="65">
        <v>199</v>
      </c>
      <c r="E266" s="66">
        <v>0</v>
      </c>
      <c r="F266" s="67"/>
      <c r="G266" s="65">
        <f t="shared" si="36"/>
        <v>35</v>
      </c>
      <c r="H266" s="66">
        <f t="shared" si="37"/>
        <v>199</v>
      </c>
      <c r="I266" s="20" t="str">
        <f t="shared" si="38"/>
        <v>-</v>
      </c>
      <c r="J266" s="21" t="str">
        <f t="shared" si="39"/>
        <v>-</v>
      </c>
    </row>
    <row r="267" spans="1:10" x14ac:dyDescent="0.2">
      <c r="A267" s="158" t="s">
        <v>460</v>
      </c>
      <c r="B267" s="65">
        <v>109</v>
      </c>
      <c r="C267" s="66">
        <v>44</v>
      </c>
      <c r="D267" s="65">
        <v>920</v>
      </c>
      <c r="E267" s="66">
        <v>870</v>
      </c>
      <c r="F267" s="67"/>
      <c r="G267" s="65">
        <f t="shared" si="36"/>
        <v>65</v>
      </c>
      <c r="H267" s="66">
        <f t="shared" si="37"/>
        <v>50</v>
      </c>
      <c r="I267" s="20">
        <f t="shared" si="38"/>
        <v>1.4772727272727273</v>
      </c>
      <c r="J267" s="21">
        <f t="shared" si="39"/>
        <v>5.7471264367816091E-2</v>
      </c>
    </row>
    <row r="268" spans="1:10" x14ac:dyDescent="0.2">
      <c r="A268" s="158" t="s">
        <v>389</v>
      </c>
      <c r="B268" s="65">
        <v>0</v>
      </c>
      <c r="C268" s="66">
        <v>0</v>
      </c>
      <c r="D268" s="65">
        <v>0</v>
      </c>
      <c r="E268" s="66">
        <v>18</v>
      </c>
      <c r="F268" s="67"/>
      <c r="G268" s="65">
        <f t="shared" si="36"/>
        <v>0</v>
      </c>
      <c r="H268" s="66">
        <f t="shared" si="37"/>
        <v>-18</v>
      </c>
      <c r="I268" s="20" t="str">
        <f t="shared" si="38"/>
        <v>-</v>
      </c>
      <c r="J268" s="21">
        <f t="shared" si="39"/>
        <v>-1</v>
      </c>
    </row>
    <row r="269" spans="1:10" x14ac:dyDescent="0.2">
      <c r="A269" s="158" t="s">
        <v>461</v>
      </c>
      <c r="B269" s="65">
        <v>32</v>
      </c>
      <c r="C269" s="66">
        <v>54</v>
      </c>
      <c r="D269" s="65">
        <v>423</v>
      </c>
      <c r="E269" s="66">
        <v>450</v>
      </c>
      <c r="F269" s="67"/>
      <c r="G269" s="65">
        <f t="shared" si="36"/>
        <v>-22</v>
      </c>
      <c r="H269" s="66">
        <f t="shared" si="37"/>
        <v>-27</v>
      </c>
      <c r="I269" s="20">
        <f t="shared" si="38"/>
        <v>-0.40740740740740738</v>
      </c>
      <c r="J269" s="21">
        <f t="shared" si="39"/>
        <v>-0.06</v>
      </c>
    </row>
    <row r="270" spans="1:10" s="160" customFormat="1" x14ac:dyDescent="0.2">
      <c r="A270" s="178" t="s">
        <v>695</v>
      </c>
      <c r="B270" s="71">
        <v>212</v>
      </c>
      <c r="C270" s="72">
        <v>114</v>
      </c>
      <c r="D270" s="71">
        <v>1898</v>
      </c>
      <c r="E270" s="72">
        <v>1692</v>
      </c>
      <c r="F270" s="73"/>
      <c r="G270" s="71">
        <f t="shared" si="36"/>
        <v>98</v>
      </c>
      <c r="H270" s="72">
        <f t="shared" si="37"/>
        <v>206</v>
      </c>
      <c r="I270" s="37">
        <f t="shared" si="38"/>
        <v>0.85964912280701755</v>
      </c>
      <c r="J270" s="38">
        <f t="shared" si="39"/>
        <v>0.12174940898345153</v>
      </c>
    </row>
    <row r="271" spans="1:10" x14ac:dyDescent="0.2">
      <c r="A271" s="177"/>
      <c r="B271" s="143"/>
      <c r="C271" s="144"/>
      <c r="D271" s="143"/>
      <c r="E271" s="144"/>
      <c r="F271" s="145"/>
      <c r="G271" s="143"/>
      <c r="H271" s="144"/>
      <c r="I271" s="151"/>
      <c r="J271" s="152"/>
    </row>
    <row r="272" spans="1:10" s="139" customFormat="1" x14ac:dyDescent="0.2">
      <c r="A272" s="159" t="s">
        <v>65</v>
      </c>
      <c r="B272" s="65"/>
      <c r="C272" s="66"/>
      <c r="D272" s="65"/>
      <c r="E272" s="66"/>
      <c r="F272" s="67"/>
      <c r="G272" s="65"/>
      <c r="H272" s="66"/>
      <c r="I272" s="20"/>
      <c r="J272" s="21"/>
    </row>
    <row r="273" spans="1:10" x14ac:dyDescent="0.2">
      <c r="A273" s="158" t="s">
        <v>65</v>
      </c>
      <c r="B273" s="65">
        <v>99</v>
      </c>
      <c r="C273" s="66">
        <v>50</v>
      </c>
      <c r="D273" s="65">
        <v>593</v>
      </c>
      <c r="E273" s="66">
        <v>741</v>
      </c>
      <c r="F273" s="67"/>
      <c r="G273" s="65">
        <f>B273-C273</f>
        <v>49</v>
      </c>
      <c r="H273" s="66">
        <f>D273-E273</f>
        <v>-148</v>
      </c>
      <c r="I273" s="20">
        <f>IF(C273=0, "-", IF(G273/C273&lt;10, G273/C273, "&gt;999%"))</f>
        <v>0.98</v>
      </c>
      <c r="J273" s="21">
        <f>IF(E273=0, "-", IF(H273/E273&lt;10, H273/E273, "&gt;999%"))</f>
        <v>-0.19973009446693657</v>
      </c>
    </row>
    <row r="274" spans="1:10" s="160" customFormat="1" x14ac:dyDescent="0.2">
      <c r="A274" s="178" t="s">
        <v>696</v>
      </c>
      <c r="B274" s="71">
        <v>99</v>
      </c>
      <c r="C274" s="72">
        <v>50</v>
      </c>
      <c r="D274" s="71">
        <v>593</v>
      </c>
      <c r="E274" s="72">
        <v>741</v>
      </c>
      <c r="F274" s="73"/>
      <c r="G274" s="71">
        <f>B274-C274</f>
        <v>49</v>
      </c>
      <c r="H274" s="72">
        <f>D274-E274</f>
        <v>-148</v>
      </c>
      <c r="I274" s="37">
        <f>IF(C274=0, "-", IF(G274/C274&lt;10, G274/C274, "&gt;999%"))</f>
        <v>0.98</v>
      </c>
      <c r="J274" s="38">
        <f>IF(E274=0, "-", IF(H274/E274&lt;10, H274/E274, "&gt;999%"))</f>
        <v>-0.19973009446693657</v>
      </c>
    </row>
    <row r="275" spans="1:10" x14ac:dyDescent="0.2">
      <c r="A275" s="177"/>
      <c r="B275" s="143"/>
      <c r="C275" s="144"/>
      <c r="D275" s="143"/>
      <c r="E275" s="144"/>
      <c r="F275" s="145"/>
      <c r="G275" s="143"/>
      <c r="H275" s="144"/>
      <c r="I275" s="151"/>
      <c r="J275" s="152"/>
    </row>
    <row r="276" spans="1:10" s="139" customFormat="1" x14ac:dyDescent="0.2">
      <c r="A276" s="159" t="s">
        <v>66</v>
      </c>
      <c r="B276" s="65"/>
      <c r="C276" s="66"/>
      <c r="D276" s="65"/>
      <c r="E276" s="66"/>
      <c r="F276" s="67"/>
      <c r="G276" s="65"/>
      <c r="H276" s="66"/>
      <c r="I276" s="20"/>
      <c r="J276" s="21"/>
    </row>
    <row r="277" spans="1:10" x14ac:dyDescent="0.2">
      <c r="A277" s="158" t="s">
        <v>311</v>
      </c>
      <c r="B277" s="65">
        <v>24</v>
      </c>
      <c r="C277" s="66">
        <v>151</v>
      </c>
      <c r="D277" s="65">
        <v>1342</v>
      </c>
      <c r="E277" s="66">
        <v>2757</v>
      </c>
      <c r="F277" s="67"/>
      <c r="G277" s="65">
        <f t="shared" ref="G277:G288" si="40">B277-C277</f>
        <v>-127</v>
      </c>
      <c r="H277" s="66">
        <f t="shared" ref="H277:H288" si="41">D277-E277</f>
        <v>-1415</v>
      </c>
      <c r="I277" s="20">
        <f t="shared" ref="I277:I288" si="42">IF(C277=0, "-", IF(G277/C277&lt;10, G277/C277, "&gt;999%"))</f>
        <v>-0.84105960264900659</v>
      </c>
      <c r="J277" s="21">
        <f t="shared" ref="J277:J288" si="43">IF(E277=0, "-", IF(H277/E277&lt;10, H277/E277, "&gt;999%"))</f>
        <v>-0.51323902792890819</v>
      </c>
    </row>
    <row r="278" spans="1:10" x14ac:dyDescent="0.2">
      <c r="A278" s="158" t="s">
        <v>229</v>
      </c>
      <c r="B278" s="65">
        <v>436</v>
      </c>
      <c r="C278" s="66">
        <v>582</v>
      </c>
      <c r="D278" s="65">
        <v>6626</v>
      </c>
      <c r="E278" s="66">
        <v>7807</v>
      </c>
      <c r="F278" s="67"/>
      <c r="G278" s="65">
        <f t="shared" si="40"/>
        <v>-146</v>
      </c>
      <c r="H278" s="66">
        <f t="shared" si="41"/>
        <v>-1181</v>
      </c>
      <c r="I278" s="20">
        <f t="shared" si="42"/>
        <v>-0.25085910652920962</v>
      </c>
      <c r="J278" s="21">
        <f t="shared" si="43"/>
        <v>-0.15127449724606123</v>
      </c>
    </row>
    <row r="279" spans="1:10" x14ac:dyDescent="0.2">
      <c r="A279" s="158" t="s">
        <v>259</v>
      </c>
      <c r="B279" s="65">
        <v>0</v>
      </c>
      <c r="C279" s="66">
        <v>47</v>
      </c>
      <c r="D279" s="65">
        <v>98</v>
      </c>
      <c r="E279" s="66">
        <v>278</v>
      </c>
      <c r="F279" s="67"/>
      <c r="G279" s="65">
        <f t="shared" si="40"/>
        <v>-47</v>
      </c>
      <c r="H279" s="66">
        <f t="shared" si="41"/>
        <v>-180</v>
      </c>
      <c r="I279" s="20">
        <f t="shared" si="42"/>
        <v>-1</v>
      </c>
      <c r="J279" s="21">
        <f t="shared" si="43"/>
        <v>-0.64748201438848918</v>
      </c>
    </row>
    <row r="280" spans="1:10" x14ac:dyDescent="0.2">
      <c r="A280" s="158" t="s">
        <v>200</v>
      </c>
      <c r="B280" s="65">
        <v>83</v>
      </c>
      <c r="C280" s="66">
        <v>65</v>
      </c>
      <c r="D280" s="65">
        <v>1438</v>
      </c>
      <c r="E280" s="66">
        <v>2007</v>
      </c>
      <c r="F280" s="67"/>
      <c r="G280" s="65">
        <f t="shared" si="40"/>
        <v>18</v>
      </c>
      <c r="H280" s="66">
        <f t="shared" si="41"/>
        <v>-569</v>
      </c>
      <c r="I280" s="20">
        <f t="shared" si="42"/>
        <v>0.27692307692307694</v>
      </c>
      <c r="J280" s="21">
        <f t="shared" si="43"/>
        <v>-0.28350772296960636</v>
      </c>
    </row>
    <row r="281" spans="1:10" x14ac:dyDescent="0.2">
      <c r="A281" s="158" t="s">
        <v>207</v>
      </c>
      <c r="B281" s="65">
        <v>166</v>
      </c>
      <c r="C281" s="66">
        <v>126</v>
      </c>
      <c r="D281" s="65">
        <v>1624</v>
      </c>
      <c r="E281" s="66">
        <v>1959</v>
      </c>
      <c r="F281" s="67"/>
      <c r="G281" s="65">
        <f t="shared" si="40"/>
        <v>40</v>
      </c>
      <c r="H281" s="66">
        <f t="shared" si="41"/>
        <v>-335</v>
      </c>
      <c r="I281" s="20">
        <f t="shared" si="42"/>
        <v>0.31746031746031744</v>
      </c>
      <c r="J281" s="21">
        <f t="shared" si="43"/>
        <v>-0.17100561510974988</v>
      </c>
    </row>
    <row r="282" spans="1:10" x14ac:dyDescent="0.2">
      <c r="A282" s="158" t="s">
        <v>312</v>
      </c>
      <c r="B282" s="65">
        <v>0</v>
      </c>
      <c r="C282" s="66">
        <v>0</v>
      </c>
      <c r="D282" s="65">
        <v>0</v>
      </c>
      <c r="E282" s="66">
        <v>2</v>
      </c>
      <c r="F282" s="67"/>
      <c r="G282" s="65">
        <f t="shared" si="40"/>
        <v>0</v>
      </c>
      <c r="H282" s="66">
        <f t="shared" si="41"/>
        <v>-2</v>
      </c>
      <c r="I282" s="20" t="str">
        <f t="shared" si="42"/>
        <v>-</v>
      </c>
      <c r="J282" s="21">
        <f t="shared" si="43"/>
        <v>-1</v>
      </c>
    </row>
    <row r="283" spans="1:10" x14ac:dyDescent="0.2">
      <c r="A283" s="158" t="s">
        <v>390</v>
      </c>
      <c r="B283" s="65">
        <v>290</v>
      </c>
      <c r="C283" s="66">
        <v>326</v>
      </c>
      <c r="D283" s="65">
        <v>3454</v>
      </c>
      <c r="E283" s="66">
        <v>733</v>
      </c>
      <c r="F283" s="67"/>
      <c r="G283" s="65">
        <f t="shared" si="40"/>
        <v>-36</v>
      </c>
      <c r="H283" s="66">
        <f t="shared" si="41"/>
        <v>2721</v>
      </c>
      <c r="I283" s="20">
        <f t="shared" si="42"/>
        <v>-0.11042944785276074</v>
      </c>
      <c r="J283" s="21">
        <f t="shared" si="43"/>
        <v>3.7121418826739427</v>
      </c>
    </row>
    <row r="284" spans="1:10" x14ac:dyDescent="0.2">
      <c r="A284" s="158" t="s">
        <v>462</v>
      </c>
      <c r="B284" s="65">
        <v>262</v>
      </c>
      <c r="C284" s="66">
        <v>122</v>
      </c>
      <c r="D284" s="65">
        <v>1798</v>
      </c>
      <c r="E284" s="66">
        <v>1551</v>
      </c>
      <c r="F284" s="67"/>
      <c r="G284" s="65">
        <f t="shared" si="40"/>
        <v>140</v>
      </c>
      <c r="H284" s="66">
        <f t="shared" si="41"/>
        <v>247</v>
      </c>
      <c r="I284" s="20">
        <f t="shared" si="42"/>
        <v>1.1475409836065573</v>
      </c>
      <c r="J284" s="21">
        <f t="shared" si="43"/>
        <v>0.1592520954223082</v>
      </c>
    </row>
    <row r="285" spans="1:10" x14ac:dyDescent="0.2">
      <c r="A285" s="158" t="s">
        <v>230</v>
      </c>
      <c r="B285" s="65">
        <v>0</v>
      </c>
      <c r="C285" s="66">
        <v>0</v>
      </c>
      <c r="D285" s="65">
        <v>0</v>
      </c>
      <c r="E285" s="66">
        <v>13</v>
      </c>
      <c r="F285" s="67"/>
      <c r="G285" s="65">
        <f t="shared" si="40"/>
        <v>0</v>
      </c>
      <c r="H285" s="66">
        <f t="shared" si="41"/>
        <v>-13</v>
      </c>
      <c r="I285" s="20" t="str">
        <f t="shared" si="42"/>
        <v>-</v>
      </c>
      <c r="J285" s="21">
        <f t="shared" si="43"/>
        <v>-1</v>
      </c>
    </row>
    <row r="286" spans="1:10" x14ac:dyDescent="0.2">
      <c r="A286" s="158" t="s">
        <v>422</v>
      </c>
      <c r="B286" s="65">
        <v>236</v>
      </c>
      <c r="C286" s="66">
        <v>230</v>
      </c>
      <c r="D286" s="65">
        <v>3232</v>
      </c>
      <c r="E286" s="66">
        <v>4221</v>
      </c>
      <c r="F286" s="67"/>
      <c r="G286" s="65">
        <f t="shared" si="40"/>
        <v>6</v>
      </c>
      <c r="H286" s="66">
        <f t="shared" si="41"/>
        <v>-989</v>
      </c>
      <c r="I286" s="20">
        <f t="shared" si="42"/>
        <v>2.6086956521739129E-2</v>
      </c>
      <c r="J286" s="21">
        <f t="shared" si="43"/>
        <v>-0.23430466714048803</v>
      </c>
    </row>
    <row r="287" spans="1:10" x14ac:dyDescent="0.2">
      <c r="A287" s="158" t="s">
        <v>284</v>
      </c>
      <c r="B287" s="65">
        <v>45</v>
      </c>
      <c r="C287" s="66">
        <v>39</v>
      </c>
      <c r="D287" s="65">
        <v>652</v>
      </c>
      <c r="E287" s="66">
        <v>596</v>
      </c>
      <c r="F287" s="67"/>
      <c r="G287" s="65">
        <f t="shared" si="40"/>
        <v>6</v>
      </c>
      <c r="H287" s="66">
        <f t="shared" si="41"/>
        <v>56</v>
      </c>
      <c r="I287" s="20">
        <f t="shared" si="42"/>
        <v>0.15384615384615385</v>
      </c>
      <c r="J287" s="21">
        <f t="shared" si="43"/>
        <v>9.3959731543624164E-2</v>
      </c>
    </row>
    <row r="288" spans="1:10" s="160" customFormat="1" x14ac:dyDescent="0.2">
      <c r="A288" s="178" t="s">
        <v>697</v>
      </c>
      <c r="B288" s="71">
        <v>1542</v>
      </c>
      <c r="C288" s="72">
        <v>1688</v>
      </c>
      <c r="D288" s="71">
        <v>20264</v>
      </c>
      <c r="E288" s="72">
        <v>21924</v>
      </c>
      <c r="F288" s="73"/>
      <c r="G288" s="71">
        <f t="shared" si="40"/>
        <v>-146</v>
      </c>
      <c r="H288" s="72">
        <f t="shared" si="41"/>
        <v>-1660</v>
      </c>
      <c r="I288" s="37">
        <f t="shared" si="42"/>
        <v>-8.6492890995260668E-2</v>
      </c>
      <c r="J288" s="38">
        <f t="shared" si="43"/>
        <v>-7.5716110198868813E-2</v>
      </c>
    </row>
    <row r="289" spans="1:10" x14ac:dyDescent="0.2">
      <c r="A289" s="177"/>
      <c r="B289" s="143"/>
      <c r="C289" s="144"/>
      <c r="D289" s="143"/>
      <c r="E289" s="144"/>
      <c r="F289" s="145"/>
      <c r="G289" s="143"/>
      <c r="H289" s="144"/>
      <c r="I289" s="151"/>
      <c r="J289" s="152"/>
    </row>
    <row r="290" spans="1:10" s="139" customFormat="1" x14ac:dyDescent="0.2">
      <c r="A290" s="159" t="s">
        <v>67</v>
      </c>
      <c r="B290" s="65"/>
      <c r="C290" s="66"/>
      <c r="D290" s="65"/>
      <c r="E290" s="66"/>
      <c r="F290" s="67"/>
      <c r="G290" s="65"/>
      <c r="H290" s="66"/>
      <c r="I290" s="20"/>
      <c r="J290" s="21"/>
    </row>
    <row r="291" spans="1:10" x14ac:dyDescent="0.2">
      <c r="A291" s="158" t="s">
        <v>360</v>
      </c>
      <c r="B291" s="65">
        <v>1</v>
      </c>
      <c r="C291" s="66">
        <v>3</v>
      </c>
      <c r="D291" s="65">
        <v>22</v>
      </c>
      <c r="E291" s="66">
        <v>17</v>
      </c>
      <c r="F291" s="67"/>
      <c r="G291" s="65">
        <f>B291-C291</f>
        <v>-2</v>
      </c>
      <c r="H291" s="66">
        <f>D291-E291</f>
        <v>5</v>
      </c>
      <c r="I291" s="20">
        <f>IF(C291=0, "-", IF(G291/C291&lt;10, G291/C291, "&gt;999%"))</f>
        <v>-0.66666666666666663</v>
      </c>
      <c r="J291" s="21">
        <f>IF(E291=0, "-", IF(H291/E291&lt;10, H291/E291, "&gt;999%"))</f>
        <v>0.29411764705882354</v>
      </c>
    </row>
    <row r="292" spans="1:10" x14ac:dyDescent="0.2">
      <c r="A292" s="158" t="s">
        <v>503</v>
      </c>
      <c r="B292" s="65">
        <v>2</v>
      </c>
      <c r="C292" s="66">
        <v>4</v>
      </c>
      <c r="D292" s="65">
        <v>12</v>
      </c>
      <c r="E292" s="66">
        <v>17</v>
      </c>
      <c r="F292" s="67"/>
      <c r="G292" s="65">
        <f>B292-C292</f>
        <v>-2</v>
      </c>
      <c r="H292" s="66">
        <f>D292-E292</f>
        <v>-5</v>
      </c>
      <c r="I292" s="20">
        <f>IF(C292=0, "-", IF(G292/C292&lt;10, G292/C292, "&gt;999%"))</f>
        <v>-0.5</v>
      </c>
      <c r="J292" s="21">
        <f>IF(E292=0, "-", IF(H292/E292&lt;10, H292/E292, "&gt;999%"))</f>
        <v>-0.29411764705882354</v>
      </c>
    </row>
    <row r="293" spans="1:10" s="160" customFormat="1" x14ac:dyDescent="0.2">
      <c r="A293" s="178" t="s">
        <v>698</v>
      </c>
      <c r="B293" s="71">
        <v>3</v>
      </c>
      <c r="C293" s="72">
        <v>7</v>
      </c>
      <c r="D293" s="71">
        <v>34</v>
      </c>
      <c r="E293" s="72">
        <v>34</v>
      </c>
      <c r="F293" s="73"/>
      <c r="G293" s="71">
        <f>B293-C293</f>
        <v>-4</v>
      </c>
      <c r="H293" s="72">
        <f>D293-E293</f>
        <v>0</v>
      </c>
      <c r="I293" s="37">
        <f>IF(C293=0, "-", IF(G293/C293&lt;10, G293/C293, "&gt;999%"))</f>
        <v>-0.5714285714285714</v>
      </c>
      <c r="J293" s="38">
        <f>IF(E293=0, "-", IF(H293/E293&lt;10, H293/E293, "&gt;999%"))</f>
        <v>0</v>
      </c>
    </row>
    <row r="294" spans="1:10" x14ac:dyDescent="0.2">
      <c r="A294" s="177"/>
      <c r="B294" s="143"/>
      <c r="C294" s="144"/>
      <c r="D294" s="143"/>
      <c r="E294" s="144"/>
      <c r="F294" s="145"/>
      <c r="G294" s="143"/>
      <c r="H294" s="144"/>
      <c r="I294" s="151"/>
      <c r="J294" s="152"/>
    </row>
    <row r="295" spans="1:10" s="139" customFormat="1" x14ac:dyDescent="0.2">
      <c r="A295" s="159" t="s">
        <v>68</v>
      </c>
      <c r="B295" s="65"/>
      <c r="C295" s="66"/>
      <c r="D295" s="65"/>
      <c r="E295" s="66"/>
      <c r="F295" s="67"/>
      <c r="G295" s="65"/>
      <c r="H295" s="66"/>
      <c r="I295" s="20"/>
      <c r="J295" s="21"/>
    </row>
    <row r="296" spans="1:10" x14ac:dyDescent="0.2">
      <c r="A296" s="158" t="s">
        <v>485</v>
      </c>
      <c r="B296" s="65">
        <v>59</v>
      </c>
      <c r="C296" s="66">
        <v>0</v>
      </c>
      <c r="D296" s="65">
        <v>212</v>
      </c>
      <c r="E296" s="66">
        <v>0</v>
      </c>
      <c r="F296" s="67"/>
      <c r="G296" s="65">
        <f t="shared" ref="G296:G303" si="44">B296-C296</f>
        <v>59</v>
      </c>
      <c r="H296" s="66">
        <f t="shared" ref="H296:H303" si="45">D296-E296</f>
        <v>212</v>
      </c>
      <c r="I296" s="20" t="str">
        <f t="shared" ref="I296:I303" si="46">IF(C296=0, "-", IF(G296/C296&lt;10, G296/C296, "&gt;999%"))</f>
        <v>-</v>
      </c>
      <c r="J296" s="21" t="str">
        <f t="shared" ref="J296:J303" si="47">IF(E296=0, "-", IF(H296/E296&lt;10, H296/E296, "&gt;999%"))</f>
        <v>-</v>
      </c>
    </row>
    <row r="297" spans="1:10" x14ac:dyDescent="0.2">
      <c r="A297" s="158" t="s">
        <v>504</v>
      </c>
      <c r="B297" s="65">
        <v>31</v>
      </c>
      <c r="C297" s="66">
        <v>33</v>
      </c>
      <c r="D297" s="65">
        <v>336</v>
      </c>
      <c r="E297" s="66">
        <v>431</v>
      </c>
      <c r="F297" s="67"/>
      <c r="G297" s="65">
        <f t="shared" si="44"/>
        <v>-2</v>
      </c>
      <c r="H297" s="66">
        <f t="shared" si="45"/>
        <v>-95</v>
      </c>
      <c r="I297" s="20">
        <f t="shared" si="46"/>
        <v>-6.0606060606060608E-2</v>
      </c>
      <c r="J297" s="21">
        <f t="shared" si="47"/>
        <v>-0.22041763341067286</v>
      </c>
    </row>
    <row r="298" spans="1:10" x14ac:dyDescent="0.2">
      <c r="A298" s="158" t="s">
        <v>442</v>
      </c>
      <c r="B298" s="65">
        <v>28</v>
      </c>
      <c r="C298" s="66">
        <v>43</v>
      </c>
      <c r="D298" s="65">
        <v>443</v>
      </c>
      <c r="E298" s="66">
        <v>873</v>
      </c>
      <c r="F298" s="67"/>
      <c r="G298" s="65">
        <f t="shared" si="44"/>
        <v>-15</v>
      </c>
      <c r="H298" s="66">
        <f t="shared" si="45"/>
        <v>-430</v>
      </c>
      <c r="I298" s="20">
        <f t="shared" si="46"/>
        <v>-0.34883720930232559</v>
      </c>
      <c r="J298" s="21">
        <f t="shared" si="47"/>
        <v>-0.4925544100801833</v>
      </c>
    </row>
    <row r="299" spans="1:10" x14ac:dyDescent="0.2">
      <c r="A299" s="158" t="s">
        <v>505</v>
      </c>
      <c r="B299" s="65">
        <v>7</v>
      </c>
      <c r="C299" s="66">
        <v>9</v>
      </c>
      <c r="D299" s="65">
        <v>73</v>
      </c>
      <c r="E299" s="66">
        <v>165</v>
      </c>
      <c r="F299" s="67"/>
      <c r="G299" s="65">
        <f t="shared" si="44"/>
        <v>-2</v>
      </c>
      <c r="H299" s="66">
        <f t="shared" si="45"/>
        <v>-92</v>
      </c>
      <c r="I299" s="20">
        <f t="shared" si="46"/>
        <v>-0.22222222222222221</v>
      </c>
      <c r="J299" s="21">
        <f t="shared" si="47"/>
        <v>-0.55757575757575761</v>
      </c>
    </row>
    <row r="300" spans="1:10" x14ac:dyDescent="0.2">
      <c r="A300" s="158" t="s">
        <v>443</v>
      </c>
      <c r="B300" s="65">
        <v>68</v>
      </c>
      <c r="C300" s="66">
        <v>69</v>
      </c>
      <c r="D300" s="65">
        <v>478</v>
      </c>
      <c r="E300" s="66">
        <v>661</v>
      </c>
      <c r="F300" s="67"/>
      <c r="G300" s="65">
        <f t="shared" si="44"/>
        <v>-1</v>
      </c>
      <c r="H300" s="66">
        <f t="shared" si="45"/>
        <v>-183</v>
      </c>
      <c r="I300" s="20">
        <f t="shared" si="46"/>
        <v>-1.4492753623188406E-2</v>
      </c>
      <c r="J300" s="21">
        <f t="shared" si="47"/>
        <v>-0.27685325264750377</v>
      </c>
    </row>
    <row r="301" spans="1:10" x14ac:dyDescent="0.2">
      <c r="A301" s="158" t="s">
        <v>486</v>
      </c>
      <c r="B301" s="65">
        <v>87</v>
      </c>
      <c r="C301" s="66">
        <v>62</v>
      </c>
      <c r="D301" s="65">
        <v>698</v>
      </c>
      <c r="E301" s="66">
        <v>916</v>
      </c>
      <c r="F301" s="67"/>
      <c r="G301" s="65">
        <f t="shared" si="44"/>
        <v>25</v>
      </c>
      <c r="H301" s="66">
        <f t="shared" si="45"/>
        <v>-218</v>
      </c>
      <c r="I301" s="20">
        <f t="shared" si="46"/>
        <v>0.40322580645161288</v>
      </c>
      <c r="J301" s="21">
        <f t="shared" si="47"/>
        <v>-0.23799126637554585</v>
      </c>
    </row>
    <row r="302" spans="1:10" x14ac:dyDescent="0.2">
      <c r="A302" s="158" t="s">
        <v>487</v>
      </c>
      <c r="B302" s="65">
        <v>22</v>
      </c>
      <c r="C302" s="66">
        <v>42</v>
      </c>
      <c r="D302" s="65">
        <v>244</v>
      </c>
      <c r="E302" s="66">
        <v>481</v>
      </c>
      <c r="F302" s="67"/>
      <c r="G302" s="65">
        <f t="shared" si="44"/>
        <v>-20</v>
      </c>
      <c r="H302" s="66">
        <f t="shared" si="45"/>
        <v>-237</v>
      </c>
      <c r="I302" s="20">
        <f t="shared" si="46"/>
        <v>-0.47619047619047616</v>
      </c>
      <c r="J302" s="21">
        <f t="shared" si="47"/>
        <v>-0.49272349272349275</v>
      </c>
    </row>
    <row r="303" spans="1:10" s="160" customFormat="1" x14ac:dyDescent="0.2">
      <c r="A303" s="178" t="s">
        <v>699</v>
      </c>
      <c r="B303" s="71">
        <v>302</v>
      </c>
      <c r="C303" s="72">
        <v>258</v>
      </c>
      <c r="D303" s="71">
        <v>2484</v>
      </c>
      <c r="E303" s="72">
        <v>3527</v>
      </c>
      <c r="F303" s="73"/>
      <c r="G303" s="71">
        <f t="shared" si="44"/>
        <v>44</v>
      </c>
      <c r="H303" s="72">
        <f t="shared" si="45"/>
        <v>-1043</v>
      </c>
      <c r="I303" s="37">
        <f t="shared" si="46"/>
        <v>0.17054263565891473</v>
      </c>
      <c r="J303" s="38">
        <f t="shared" si="47"/>
        <v>-0.29571874113977886</v>
      </c>
    </row>
    <row r="304" spans="1:10" x14ac:dyDescent="0.2">
      <c r="A304" s="177"/>
      <c r="B304" s="143"/>
      <c r="C304" s="144"/>
      <c r="D304" s="143"/>
      <c r="E304" s="144"/>
      <c r="F304" s="145"/>
      <c r="G304" s="143"/>
      <c r="H304" s="144"/>
      <c r="I304" s="151"/>
      <c r="J304" s="152"/>
    </row>
    <row r="305" spans="1:10" s="139" customFormat="1" x14ac:dyDescent="0.2">
      <c r="A305" s="159" t="s">
        <v>69</v>
      </c>
      <c r="B305" s="65"/>
      <c r="C305" s="66"/>
      <c r="D305" s="65"/>
      <c r="E305" s="66"/>
      <c r="F305" s="67"/>
      <c r="G305" s="65"/>
      <c r="H305" s="66"/>
      <c r="I305" s="20"/>
      <c r="J305" s="21"/>
    </row>
    <row r="306" spans="1:10" x14ac:dyDescent="0.2">
      <c r="A306" s="158" t="s">
        <v>463</v>
      </c>
      <c r="B306" s="65">
        <v>40</v>
      </c>
      <c r="C306" s="66">
        <v>17</v>
      </c>
      <c r="D306" s="65">
        <v>338</v>
      </c>
      <c r="E306" s="66">
        <v>147</v>
      </c>
      <c r="F306" s="67"/>
      <c r="G306" s="65">
        <f t="shared" ref="G306:G312" si="48">B306-C306</f>
        <v>23</v>
      </c>
      <c r="H306" s="66">
        <f t="shared" ref="H306:H312" si="49">D306-E306</f>
        <v>191</v>
      </c>
      <c r="I306" s="20">
        <f t="shared" ref="I306:I312" si="50">IF(C306=0, "-", IF(G306/C306&lt;10, G306/C306, "&gt;999%"))</f>
        <v>1.3529411764705883</v>
      </c>
      <c r="J306" s="21">
        <f t="shared" ref="J306:J312" si="51">IF(E306=0, "-", IF(H306/E306&lt;10, H306/E306, "&gt;999%"))</f>
        <v>1.2993197278911566</v>
      </c>
    </row>
    <row r="307" spans="1:10" x14ac:dyDescent="0.2">
      <c r="A307" s="158" t="s">
        <v>574</v>
      </c>
      <c r="B307" s="65">
        <v>18</v>
      </c>
      <c r="C307" s="66">
        <v>0</v>
      </c>
      <c r="D307" s="65">
        <v>70</v>
      </c>
      <c r="E307" s="66">
        <v>0</v>
      </c>
      <c r="F307" s="67"/>
      <c r="G307" s="65">
        <f t="shared" si="48"/>
        <v>18</v>
      </c>
      <c r="H307" s="66">
        <f t="shared" si="49"/>
        <v>70</v>
      </c>
      <c r="I307" s="20" t="str">
        <f t="shared" si="50"/>
        <v>-</v>
      </c>
      <c r="J307" s="21" t="str">
        <f t="shared" si="51"/>
        <v>-</v>
      </c>
    </row>
    <row r="308" spans="1:10" x14ac:dyDescent="0.2">
      <c r="A308" s="158" t="s">
        <v>524</v>
      </c>
      <c r="B308" s="65">
        <v>94</v>
      </c>
      <c r="C308" s="66">
        <v>42</v>
      </c>
      <c r="D308" s="65">
        <v>639</v>
      </c>
      <c r="E308" s="66">
        <v>558</v>
      </c>
      <c r="F308" s="67"/>
      <c r="G308" s="65">
        <f t="shared" si="48"/>
        <v>52</v>
      </c>
      <c r="H308" s="66">
        <f t="shared" si="49"/>
        <v>81</v>
      </c>
      <c r="I308" s="20">
        <f t="shared" si="50"/>
        <v>1.2380952380952381</v>
      </c>
      <c r="J308" s="21">
        <f t="shared" si="51"/>
        <v>0.14516129032258066</v>
      </c>
    </row>
    <row r="309" spans="1:10" x14ac:dyDescent="0.2">
      <c r="A309" s="158" t="s">
        <v>313</v>
      </c>
      <c r="B309" s="65">
        <v>32</v>
      </c>
      <c r="C309" s="66">
        <v>31</v>
      </c>
      <c r="D309" s="65">
        <v>335</v>
      </c>
      <c r="E309" s="66">
        <v>381</v>
      </c>
      <c r="F309" s="67"/>
      <c r="G309" s="65">
        <f t="shared" si="48"/>
        <v>1</v>
      </c>
      <c r="H309" s="66">
        <f t="shared" si="49"/>
        <v>-46</v>
      </c>
      <c r="I309" s="20">
        <f t="shared" si="50"/>
        <v>3.2258064516129031E-2</v>
      </c>
      <c r="J309" s="21">
        <f t="shared" si="51"/>
        <v>-0.12073490813648294</v>
      </c>
    </row>
    <row r="310" spans="1:10" x14ac:dyDescent="0.2">
      <c r="A310" s="158" t="s">
        <v>550</v>
      </c>
      <c r="B310" s="65">
        <v>289</v>
      </c>
      <c r="C310" s="66">
        <v>84</v>
      </c>
      <c r="D310" s="65">
        <v>2164</v>
      </c>
      <c r="E310" s="66">
        <v>1353</v>
      </c>
      <c r="F310" s="67"/>
      <c r="G310" s="65">
        <f t="shared" si="48"/>
        <v>205</v>
      </c>
      <c r="H310" s="66">
        <f t="shared" si="49"/>
        <v>811</v>
      </c>
      <c r="I310" s="20">
        <f t="shared" si="50"/>
        <v>2.4404761904761907</v>
      </c>
      <c r="J310" s="21">
        <f t="shared" si="51"/>
        <v>0.59940872135994083</v>
      </c>
    </row>
    <row r="311" spans="1:10" x14ac:dyDescent="0.2">
      <c r="A311" s="158" t="s">
        <v>525</v>
      </c>
      <c r="B311" s="65">
        <v>22</v>
      </c>
      <c r="C311" s="66">
        <v>19</v>
      </c>
      <c r="D311" s="65">
        <v>203</v>
      </c>
      <c r="E311" s="66">
        <v>224</v>
      </c>
      <c r="F311" s="67"/>
      <c r="G311" s="65">
        <f t="shared" si="48"/>
        <v>3</v>
      </c>
      <c r="H311" s="66">
        <f t="shared" si="49"/>
        <v>-21</v>
      </c>
      <c r="I311" s="20">
        <f t="shared" si="50"/>
        <v>0.15789473684210525</v>
      </c>
      <c r="J311" s="21">
        <f t="shared" si="51"/>
        <v>-9.375E-2</v>
      </c>
    </row>
    <row r="312" spans="1:10" s="160" customFormat="1" x14ac:dyDescent="0.2">
      <c r="A312" s="178" t="s">
        <v>700</v>
      </c>
      <c r="B312" s="71">
        <v>495</v>
      </c>
      <c r="C312" s="72">
        <v>193</v>
      </c>
      <c r="D312" s="71">
        <v>3749</v>
      </c>
      <c r="E312" s="72">
        <v>2663</v>
      </c>
      <c r="F312" s="73"/>
      <c r="G312" s="71">
        <f t="shared" si="48"/>
        <v>302</v>
      </c>
      <c r="H312" s="72">
        <f t="shared" si="49"/>
        <v>1086</v>
      </c>
      <c r="I312" s="37">
        <f t="shared" si="50"/>
        <v>1.5647668393782384</v>
      </c>
      <c r="J312" s="38">
        <f t="shared" si="51"/>
        <v>0.40781073976717985</v>
      </c>
    </row>
    <row r="313" spans="1:10" x14ac:dyDescent="0.2">
      <c r="A313" s="177"/>
      <c r="B313" s="143"/>
      <c r="C313" s="144"/>
      <c r="D313" s="143"/>
      <c r="E313" s="144"/>
      <c r="F313" s="145"/>
      <c r="G313" s="143"/>
      <c r="H313" s="144"/>
      <c r="I313" s="151"/>
      <c r="J313" s="152"/>
    </row>
    <row r="314" spans="1:10" s="139" customFormat="1" x14ac:dyDescent="0.2">
      <c r="A314" s="159" t="s">
        <v>70</v>
      </c>
      <c r="B314" s="65"/>
      <c r="C314" s="66"/>
      <c r="D314" s="65"/>
      <c r="E314" s="66"/>
      <c r="F314" s="67"/>
      <c r="G314" s="65"/>
      <c r="H314" s="66"/>
      <c r="I314" s="20"/>
      <c r="J314" s="21"/>
    </row>
    <row r="315" spans="1:10" x14ac:dyDescent="0.2">
      <c r="A315" s="158" t="s">
        <v>250</v>
      </c>
      <c r="B315" s="65">
        <v>5</v>
      </c>
      <c r="C315" s="66">
        <v>4</v>
      </c>
      <c r="D315" s="65">
        <v>59</v>
      </c>
      <c r="E315" s="66">
        <v>74</v>
      </c>
      <c r="F315" s="67"/>
      <c r="G315" s="65">
        <f t="shared" ref="G315:G326" si="52">B315-C315</f>
        <v>1</v>
      </c>
      <c r="H315" s="66">
        <f t="shared" ref="H315:H326" si="53">D315-E315</f>
        <v>-15</v>
      </c>
      <c r="I315" s="20">
        <f t="shared" ref="I315:I326" si="54">IF(C315=0, "-", IF(G315/C315&lt;10, G315/C315, "&gt;999%"))</f>
        <v>0.25</v>
      </c>
      <c r="J315" s="21">
        <f t="shared" ref="J315:J326" si="55">IF(E315=0, "-", IF(H315/E315&lt;10, H315/E315, "&gt;999%"))</f>
        <v>-0.20270270270270271</v>
      </c>
    </row>
    <row r="316" spans="1:10" x14ac:dyDescent="0.2">
      <c r="A316" s="158" t="s">
        <v>276</v>
      </c>
      <c r="B316" s="65">
        <v>27</v>
      </c>
      <c r="C316" s="66">
        <v>15</v>
      </c>
      <c r="D316" s="65">
        <v>229</v>
      </c>
      <c r="E316" s="66">
        <v>201</v>
      </c>
      <c r="F316" s="67"/>
      <c r="G316" s="65">
        <f t="shared" si="52"/>
        <v>12</v>
      </c>
      <c r="H316" s="66">
        <f t="shared" si="53"/>
        <v>28</v>
      </c>
      <c r="I316" s="20">
        <f t="shared" si="54"/>
        <v>0.8</v>
      </c>
      <c r="J316" s="21">
        <f t="shared" si="55"/>
        <v>0.13930348258706468</v>
      </c>
    </row>
    <row r="317" spans="1:10" x14ac:dyDescent="0.2">
      <c r="A317" s="158" t="s">
        <v>291</v>
      </c>
      <c r="B317" s="65">
        <v>0</v>
      </c>
      <c r="C317" s="66">
        <v>0</v>
      </c>
      <c r="D317" s="65">
        <v>12</v>
      </c>
      <c r="E317" s="66">
        <v>15</v>
      </c>
      <c r="F317" s="67"/>
      <c r="G317" s="65">
        <f t="shared" si="52"/>
        <v>0</v>
      </c>
      <c r="H317" s="66">
        <f t="shared" si="53"/>
        <v>-3</v>
      </c>
      <c r="I317" s="20" t="str">
        <f t="shared" si="54"/>
        <v>-</v>
      </c>
      <c r="J317" s="21">
        <f t="shared" si="55"/>
        <v>-0.2</v>
      </c>
    </row>
    <row r="318" spans="1:10" x14ac:dyDescent="0.2">
      <c r="A318" s="158" t="s">
        <v>277</v>
      </c>
      <c r="B318" s="65">
        <v>54</v>
      </c>
      <c r="C318" s="66">
        <v>22</v>
      </c>
      <c r="D318" s="65">
        <v>314</v>
      </c>
      <c r="E318" s="66">
        <v>345</v>
      </c>
      <c r="F318" s="67"/>
      <c r="G318" s="65">
        <f t="shared" si="52"/>
        <v>32</v>
      </c>
      <c r="H318" s="66">
        <f t="shared" si="53"/>
        <v>-31</v>
      </c>
      <c r="I318" s="20">
        <f t="shared" si="54"/>
        <v>1.4545454545454546</v>
      </c>
      <c r="J318" s="21">
        <f t="shared" si="55"/>
        <v>-8.9855072463768115E-2</v>
      </c>
    </row>
    <row r="319" spans="1:10" x14ac:dyDescent="0.2">
      <c r="A319" s="158" t="s">
        <v>341</v>
      </c>
      <c r="B319" s="65">
        <v>0</v>
      </c>
      <c r="C319" s="66">
        <v>0</v>
      </c>
      <c r="D319" s="65">
        <v>16</v>
      </c>
      <c r="E319" s="66">
        <v>5</v>
      </c>
      <c r="F319" s="67"/>
      <c r="G319" s="65">
        <f t="shared" si="52"/>
        <v>0</v>
      </c>
      <c r="H319" s="66">
        <f t="shared" si="53"/>
        <v>11</v>
      </c>
      <c r="I319" s="20" t="str">
        <f t="shared" si="54"/>
        <v>-</v>
      </c>
      <c r="J319" s="21">
        <f t="shared" si="55"/>
        <v>2.2000000000000002</v>
      </c>
    </row>
    <row r="320" spans="1:10" x14ac:dyDescent="0.2">
      <c r="A320" s="158" t="s">
        <v>303</v>
      </c>
      <c r="B320" s="65">
        <v>0</v>
      </c>
      <c r="C320" s="66">
        <v>0</v>
      </c>
      <c r="D320" s="65">
        <v>7</v>
      </c>
      <c r="E320" s="66">
        <v>16</v>
      </c>
      <c r="F320" s="67"/>
      <c r="G320" s="65">
        <f t="shared" si="52"/>
        <v>0</v>
      </c>
      <c r="H320" s="66">
        <f t="shared" si="53"/>
        <v>-9</v>
      </c>
      <c r="I320" s="20" t="str">
        <f t="shared" si="54"/>
        <v>-</v>
      </c>
      <c r="J320" s="21">
        <f t="shared" si="55"/>
        <v>-0.5625</v>
      </c>
    </row>
    <row r="321" spans="1:10" x14ac:dyDescent="0.2">
      <c r="A321" s="158" t="s">
        <v>506</v>
      </c>
      <c r="B321" s="65">
        <v>16</v>
      </c>
      <c r="C321" s="66">
        <v>6</v>
      </c>
      <c r="D321" s="65">
        <v>130</v>
      </c>
      <c r="E321" s="66">
        <v>128</v>
      </c>
      <c r="F321" s="67"/>
      <c r="G321" s="65">
        <f t="shared" si="52"/>
        <v>10</v>
      </c>
      <c r="H321" s="66">
        <f t="shared" si="53"/>
        <v>2</v>
      </c>
      <c r="I321" s="20">
        <f t="shared" si="54"/>
        <v>1.6666666666666667</v>
      </c>
      <c r="J321" s="21">
        <f t="shared" si="55"/>
        <v>1.5625E-2</v>
      </c>
    </row>
    <row r="322" spans="1:10" x14ac:dyDescent="0.2">
      <c r="A322" s="158" t="s">
        <v>444</v>
      </c>
      <c r="B322" s="65">
        <v>189</v>
      </c>
      <c r="C322" s="66">
        <v>94</v>
      </c>
      <c r="D322" s="65">
        <v>1504</v>
      </c>
      <c r="E322" s="66">
        <v>1450</v>
      </c>
      <c r="F322" s="67"/>
      <c r="G322" s="65">
        <f t="shared" si="52"/>
        <v>95</v>
      </c>
      <c r="H322" s="66">
        <f t="shared" si="53"/>
        <v>54</v>
      </c>
      <c r="I322" s="20">
        <f t="shared" si="54"/>
        <v>1.0106382978723405</v>
      </c>
      <c r="J322" s="21">
        <f t="shared" si="55"/>
        <v>3.7241379310344824E-2</v>
      </c>
    </row>
    <row r="323" spans="1:10" x14ac:dyDescent="0.2">
      <c r="A323" s="158" t="s">
        <v>342</v>
      </c>
      <c r="B323" s="65">
        <v>4</v>
      </c>
      <c r="C323" s="66">
        <v>5</v>
      </c>
      <c r="D323" s="65">
        <v>77</v>
      </c>
      <c r="E323" s="66">
        <v>81</v>
      </c>
      <c r="F323" s="67"/>
      <c r="G323" s="65">
        <f t="shared" si="52"/>
        <v>-1</v>
      </c>
      <c r="H323" s="66">
        <f t="shared" si="53"/>
        <v>-4</v>
      </c>
      <c r="I323" s="20">
        <f t="shared" si="54"/>
        <v>-0.2</v>
      </c>
      <c r="J323" s="21">
        <f t="shared" si="55"/>
        <v>-4.9382716049382713E-2</v>
      </c>
    </row>
    <row r="324" spans="1:10" x14ac:dyDescent="0.2">
      <c r="A324" s="158" t="s">
        <v>488</v>
      </c>
      <c r="B324" s="65">
        <v>118</v>
      </c>
      <c r="C324" s="66">
        <v>60</v>
      </c>
      <c r="D324" s="65">
        <v>842</v>
      </c>
      <c r="E324" s="66">
        <v>796</v>
      </c>
      <c r="F324" s="67"/>
      <c r="G324" s="65">
        <f t="shared" si="52"/>
        <v>58</v>
      </c>
      <c r="H324" s="66">
        <f t="shared" si="53"/>
        <v>46</v>
      </c>
      <c r="I324" s="20">
        <f t="shared" si="54"/>
        <v>0.96666666666666667</v>
      </c>
      <c r="J324" s="21">
        <f t="shared" si="55"/>
        <v>5.7788944723618091E-2</v>
      </c>
    </row>
    <row r="325" spans="1:10" x14ac:dyDescent="0.2">
      <c r="A325" s="158" t="s">
        <v>411</v>
      </c>
      <c r="B325" s="65">
        <v>90</v>
      </c>
      <c r="C325" s="66">
        <v>88</v>
      </c>
      <c r="D325" s="65">
        <v>645</v>
      </c>
      <c r="E325" s="66">
        <v>857</v>
      </c>
      <c r="F325" s="67"/>
      <c r="G325" s="65">
        <f t="shared" si="52"/>
        <v>2</v>
      </c>
      <c r="H325" s="66">
        <f t="shared" si="53"/>
        <v>-212</v>
      </c>
      <c r="I325" s="20">
        <f t="shared" si="54"/>
        <v>2.2727272727272728E-2</v>
      </c>
      <c r="J325" s="21">
        <f t="shared" si="55"/>
        <v>-0.24737456242707118</v>
      </c>
    </row>
    <row r="326" spans="1:10" s="160" customFormat="1" x14ac:dyDescent="0.2">
      <c r="A326" s="178" t="s">
        <v>701</v>
      </c>
      <c r="B326" s="71">
        <v>503</v>
      </c>
      <c r="C326" s="72">
        <v>294</v>
      </c>
      <c r="D326" s="71">
        <v>3835</v>
      </c>
      <c r="E326" s="72">
        <v>3968</v>
      </c>
      <c r="F326" s="73"/>
      <c r="G326" s="71">
        <f t="shared" si="52"/>
        <v>209</v>
      </c>
      <c r="H326" s="72">
        <f t="shared" si="53"/>
        <v>-133</v>
      </c>
      <c r="I326" s="37">
        <f t="shared" si="54"/>
        <v>0.71088435374149661</v>
      </c>
      <c r="J326" s="38">
        <f t="shared" si="55"/>
        <v>-3.3518145161290321E-2</v>
      </c>
    </row>
    <row r="327" spans="1:10" x14ac:dyDescent="0.2">
      <c r="A327" s="177"/>
      <c r="B327" s="143"/>
      <c r="C327" s="144"/>
      <c r="D327" s="143"/>
      <c r="E327" s="144"/>
      <c r="F327" s="145"/>
      <c r="G327" s="143"/>
      <c r="H327" s="144"/>
      <c r="I327" s="151"/>
      <c r="J327" s="152"/>
    </row>
    <row r="328" spans="1:10" s="139" customFormat="1" x14ac:dyDescent="0.2">
      <c r="A328" s="159" t="s">
        <v>71</v>
      </c>
      <c r="B328" s="65"/>
      <c r="C328" s="66"/>
      <c r="D328" s="65"/>
      <c r="E328" s="66"/>
      <c r="F328" s="67"/>
      <c r="G328" s="65"/>
      <c r="H328" s="66"/>
      <c r="I328" s="20"/>
      <c r="J328" s="21"/>
    </row>
    <row r="329" spans="1:10" x14ac:dyDescent="0.2">
      <c r="A329" s="158" t="s">
        <v>343</v>
      </c>
      <c r="B329" s="65">
        <v>0</v>
      </c>
      <c r="C329" s="66">
        <v>1</v>
      </c>
      <c r="D329" s="65">
        <v>4</v>
      </c>
      <c r="E329" s="66">
        <v>5</v>
      </c>
      <c r="F329" s="67"/>
      <c r="G329" s="65">
        <f>B329-C329</f>
        <v>-1</v>
      </c>
      <c r="H329" s="66">
        <f>D329-E329</f>
        <v>-1</v>
      </c>
      <c r="I329" s="20">
        <f>IF(C329=0, "-", IF(G329/C329&lt;10, G329/C329, "&gt;999%"))</f>
        <v>-1</v>
      </c>
      <c r="J329" s="21">
        <f>IF(E329=0, "-", IF(H329/E329&lt;10, H329/E329, "&gt;999%"))</f>
        <v>-0.2</v>
      </c>
    </row>
    <row r="330" spans="1:10" x14ac:dyDescent="0.2">
      <c r="A330" s="158" t="s">
        <v>344</v>
      </c>
      <c r="B330" s="65">
        <v>1</v>
      </c>
      <c r="C330" s="66">
        <v>0</v>
      </c>
      <c r="D330" s="65">
        <v>3</v>
      </c>
      <c r="E330" s="66">
        <v>6</v>
      </c>
      <c r="F330" s="67"/>
      <c r="G330" s="65">
        <f>B330-C330</f>
        <v>1</v>
      </c>
      <c r="H330" s="66">
        <f>D330-E330</f>
        <v>-3</v>
      </c>
      <c r="I330" s="20" t="str">
        <f>IF(C330=0, "-", IF(G330/C330&lt;10, G330/C330, "&gt;999%"))</f>
        <v>-</v>
      </c>
      <c r="J330" s="21">
        <f>IF(E330=0, "-", IF(H330/E330&lt;10, H330/E330, "&gt;999%"))</f>
        <v>-0.5</v>
      </c>
    </row>
    <row r="331" spans="1:10" x14ac:dyDescent="0.2">
      <c r="A331" s="158" t="s">
        <v>345</v>
      </c>
      <c r="B331" s="65">
        <v>3</v>
      </c>
      <c r="C331" s="66">
        <v>2</v>
      </c>
      <c r="D331" s="65">
        <v>18</v>
      </c>
      <c r="E331" s="66">
        <v>16</v>
      </c>
      <c r="F331" s="67"/>
      <c r="G331" s="65">
        <f>B331-C331</f>
        <v>1</v>
      </c>
      <c r="H331" s="66">
        <f>D331-E331</f>
        <v>2</v>
      </c>
      <c r="I331" s="20">
        <f>IF(C331=0, "-", IF(G331/C331&lt;10, G331/C331, "&gt;999%"))</f>
        <v>0.5</v>
      </c>
      <c r="J331" s="21">
        <f>IF(E331=0, "-", IF(H331/E331&lt;10, H331/E331, "&gt;999%"))</f>
        <v>0.125</v>
      </c>
    </row>
    <row r="332" spans="1:10" s="160" customFormat="1" x14ac:dyDescent="0.2">
      <c r="A332" s="178" t="s">
        <v>702</v>
      </c>
      <c r="B332" s="71">
        <v>4</v>
      </c>
      <c r="C332" s="72">
        <v>3</v>
      </c>
      <c r="D332" s="71">
        <v>25</v>
      </c>
      <c r="E332" s="72">
        <v>27</v>
      </c>
      <c r="F332" s="73"/>
      <c r="G332" s="71">
        <f>B332-C332</f>
        <v>1</v>
      </c>
      <c r="H332" s="72">
        <f>D332-E332</f>
        <v>-2</v>
      </c>
      <c r="I332" s="37">
        <f>IF(C332=0, "-", IF(G332/C332&lt;10, G332/C332, "&gt;999%"))</f>
        <v>0.33333333333333331</v>
      </c>
      <c r="J332" s="38">
        <f>IF(E332=0, "-", IF(H332/E332&lt;10, H332/E332, "&gt;999%"))</f>
        <v>-7.407407407407407E-2</v>
      </c>
    </row>
    <row r="333" spans="1:10" x14ac:dyDescent="0.2">
      <c r="A333" s="177"/>
      <c r="B333" s="143"/>
      <c r="C333" s="144"/>
      <c r="D333" s="143"/>
      <c r="E333" s="144"/>
      <c r="F333" s="145"/>
      <c r="G333" s="143"/>
      <c r="H333" s="144"/>
      <c r="I333" s="151"/>
      <c r="J333" s="152"/>
    </row>
    <row r="334" spans="1:10" s="139" customFormat="1" x14ac:dyDescent="0.2">
      <c r="A334" s="159" t="s">
        <v>72</v>
      </c>
      <c r="B334" s="65"/>
      <c r="C334" s="66"/>
      <c r="D334" s="65"/>
      <c r="E334" s="66"/>
      <c r="F334" s="67"/>
      <c r="G334" s="65"/>
      <c r="H334" s="66"/>
      <c r="I334" s="20"/>
      <c r="J334" s="21"/>
    </row>
    <row r="335" spans="1:10" x14ac:dyDescent="0.2">
      <c r="A335" s="158" t="s">
        <v>598</v>
      </c>
      <c r="B335" s="65">
        <v>15</v>
      </c>
      <c r="C335" s="66">
        <v>52</v>
      </c>
      <c r="D335" s="65">
        <v>157</v>
      </c>
      <c r="E335" s="66">
        <v>286</v>
      </c>
      <c r="F335" s="67"/>
      <c r="G335" s="65">
        <f>B335-C335</f>
        <v>-37</v>
      </c>
      <c r="H335" s="66">
        <f>D335-E335</f>
        <v>-129</v>
      </c>
      <c r="I335" s="20">
        <f>IF(C335=0, "-", IF(G335/C335&lt;10, G335/C335, "&gt;999%"))</f>
        <v>-0.71153846153846156</v>
      </c>
      <c r="J335" s="21">
        <f>IF(E335=0, "-", IF(H335/E335&lt;10, H335/E335, "&gt;999%"))</f>
        <v>-0.45104895104895104</v>
      </c>
    </row>
    <row r="336" spans="1:10" s="160" customFormat="1" x14ac:dyDescent="0.2">
      <c r="A336" s="178" t="s">
        <v>703</v>
      </c>
      <c r="B336" s="71">
        <v>15</v>
      </c>
      <c r="C336" s="72">
        <v>52</v>
      </c>
      <c r="D336" s="71">
        <v>157</v>
      </c>
      <c r="E336" s="72">
        <v>286</v>
      </c>
      <c r="F336" s="73"/>
      <c r="G336" s="71">
        <f>B336-C336</f>
        <v>-37</v>
      </c>
      <c r="H336" s="72">
        <f>D336-E336</f>
        <v>-129</v>
      </c>
      <c r="I336" s="37">
        <f>IF(C336=0, "-", IF(G336/C336&lt;10, G336/C336, "&gt;999%"))</f>
        <v>-0.71153846153846156</v>
      </c>
      <c r="J336" s="38">
        <f>IF(E336=0, "-", IF(H336/E336&lt;10, H336/E336, "&gt;999%"))</f>
        <v>-0.45104895104895104</v>
      </c>
    </row>
    <row r="337" spans="1:10" x14ac:dyDescent="0.2">
      <c r="A337" s="177"/>
      <c r="B337" s="143"/>
      <c r="C337" s="144"/>
      <c r="D337" s="143"/>
      <c r="E337" s="144"/>
      <c r="F337" s="145"/>
      <c r="G337" s="143"/>
      <c r="H337" s="144"/>
      <c r="I337" s="151"/>
      <c r="J337" s="152"/>
    </row>
    <row r="338" spans="1:10" s="139" customFormat="1" x14ac:dyDescent="0.2">
      <c r="A338" s="159" t="s">
        <v>73</v>
      </c>
      <c r="B338" s="65"/>
      <c r="C338" s="66"/>
      <c r="D338" s="65"/>
      <c r="E338" s="66"/>
      <c r="F338" s="67"/>
      <c r="G338" s="65"/>
      <c r="H338" s="66"/>
      <c r="I338" s="20"/>
      <c r="J338" s="21"/>
    </row>
    <row r="339" spans="1:10" x14ac:dyDescent="0.2">
      <c r="A339" s="158" t="s">
        <v>599</v>
      </c>
      <c r="B339" s="65">
        <v>12</v>
      </c>
      <c r="C339" s="66">
        <v>3</v>
      </c>
      <c r="D339" s="65">
        <v>23</v>
      </c>
      <c r="E339" s="66">
        <v>40</v>
      </c>
      <c r="F339" s="67"/>
      <c r="G339" s="65">
        <f>B339-C339</f>
        <v>9</v>
      </c>
      <c r="H339" s="66">
        <f>D339-E339</f>
        <v>-17</v>
      </c>
      <c r="I339" s="20">
        <f>IF(C339=0, "-", IF(G339/C339&lt;10, G339/C339, "&gt;999%"))</f>
        <v>3</v>
      </c>
      <c r="J339" s="21">
        <f>IF(E339=0, "-", IF(H339/E339&lt;10, H339/E339, "&gt;999%"))</f>
        <v>-0.42499999999999999</v>
      </c>
    </row>
    <row r="340" spans="1:10" x14ac:dyDescent="0.2">
      <c r="A340" s="158" t="s">
        <v>585</v>
      </c>
      <c r="B340" s="65">
        <v>1</v>
      </c>
      <c r="C340" s="66">
        <v>13</v>
      </c>
      <c r="D340" s="65">
        <v>8</v>
      </c>
      <c r="E340" s="66">
        <v>27</v>
      </c>
      <c r="F340" s="67"/>
      <c r="G340" s="65">
        <f>B340-C340</f>
        <v>-12</v>
      </c>
      <c r="H340" s="66">
        <f>D340-E340</f>
        <v>-19</v>
      </c>
      <c r="I340" s="20">
        <f>IF(C340=0, "-", IF(G340/C340&lt;10, G340/C340, "&gt;999%"))</f>
        <v>-0.92307692307692313</v>
      </c>
      <c r="J340" s="21">
        <f>IF(E340=0, "-", IF(H340/E340&lt;10, H340/E340, "&gt;999%"))</f>
        <v>-0.70370370370370372</v>
      </c>
    </row>
    <row r="341" spans="1:10" s="160" customFormat="1" x14ac:dyDescent="0.2">
      <c r="A341" s="178" t="s">
        <v>704</v>
      </c>
      <c r="B341" s="71">
        <v>13</v>
      </c>
      <c r="C341" s="72">
        <v>16</v>
      </c>
      <c r="D341" s="71">
        <v>31</v>
      </c>
      <c r="E341" s="72">
        <v>67</v>
      </c>
      <c r="F341" s="73"/>
      <c r="G341" s="71">
        <f>B341-C341</f>
        <v>-3</v>
      </c>
      <c r="H341" s="72">
        <f>D341-E341</f>
        <v>-36</v>
      </c>
      <c r="I341" s="37">
        <f>IF(C341=0, "-", IF(G341/C341&lt;10, G341/C341, "&gt;999%"))</f>
        <v>-0.1875</v>
      </c>
      <c r="J341" s="38">
        <f>IF(E341=0, "-", IF(H341/E341&lt;10, H341/E341, "&gt;999%"))</f>
        <v>-0.53731343283582089</v>
      </c>
    </row>
    <row r="342" spans="1:10" x14ac:dyDescent="0.2">
      <c r="A342" s="177"/>
      <c r="B342" s="143"/>
      <c r="C342" s="144"/>
      <c r="D342" s="143"/>
      <c r="E342" s="144"/>
      <c r="F342" s="145"/>
      <c r="G342" s="143"/>
      <c r="H342" s="144"/>
      <c r="I342" s="151"/>
      <c r="J342" s="152"/>
    </row>
    <row r="343" spans="1:10" s="139" customFormat="1" x14ac:dyDescent="0.2">
      <c r="A343" s="159" t="s">
        <v>74</v>
      </c>
      <c r="B343" s="65"/>
      <c r="C343" s="66"/>
      <c r="D343" s="65"/>
      <c r="E343" s="66"/>
      <c r="F343" s="67"/>
      <c r="G343" s="65"/>
      <c r="H343" s="66"/>
      <c r="I343" s="20"/>
      <c r="J343" s="21"/>
    </row>
    <row r="344" spans="1:10" x14ac:dyDescent="0.2">
      <c r="A344" s="158" t="s">
        <v>361</v>
      </c>
      <c r="B344" s="65">
        <v>0</v>
      </c>
      <c r="C344" s="66">
        <v>6</v>
      </c>
      <c r="D344" s="65">
        <v>27</v>
      </c>
      <c r="E344" s="66">
        <v>18</v>
      </c>
      <c r="F344" s="67"/>
      <c r="G344" s="65">
        <f>B344-C344</f>
        <v>-6</v>
      </c>
      <c r="H344" s="66">
        <f>D344-E344</f>
        <v>9</v>
      </c>
      <c r="I344" s="20">
        <f>IF(C344=0, "-", IF(G344/C344&lt;10, G344/C344, "&gt;999%"))</f>
        <v>-1</v>
      </c>
      <c r="J344" s="21">
        <f>IF(E344=0, "-", IF(H344/E344&lt;10, H344/E344, "&gt;999%"))</f>
        <v>0.5</v>
      </c>
    </row>
    <row r="345" spans="1:10" x14ac:dyDescent="0.2">
      <c r="A345" s="158" t="s">
        <v>292</v>
      </c>
      <c r="B345" s="65">
        <v>9</v>
      </c>
      <c r="C345" s="66">
        <v>4</v>
      </c>
      <c r="D345" s="65">
        <v>51</v>
      </c>
      <c r="E345" s="66">
        <v>54</v>
      </c>
      <c r="F345" s="67"/>
      <c r="G345" s="65">
        <f>B345-C345</f>
        <v>5</v>
      </c>
      <c r="H345" s="66">
        <f>D345-E345</f>
        <v>-3</v>
      </c>
      <c r="I345" s="20">
        <f>IF(C345=0, "-", IF(G345/C345&lt;10, G345/C345, "&gt;999%"))</f>
        <v>1.25</v>
      </c>
      <c r="J345" s="21">
        <f>IF(E345=0, "-", IF(H345/E345&lt;10, H345/E345, "&gt;999%"))</f>
        <v>-5.5555555555555552E-2</v>
      </c>
    </row>
    <row r="346" spans="1:10" x14ac:dyDescent="0.2">
      <c r="A346" s="158" t="s">
        <v>489</v>
      </c>
      <c r="B346" s="65">
        <v>9</v>
      </c>
      <c r="C346" s="66">
        <v>7</v>
      </c>
      <c r="D346" s="65">
        <v>123</v>
      </c>
      <c r="E346" s="66">
        <v>135</v>
      </c>
      <c r="F346" s="67"/>
      <c r="G346" s="65">
        <f>B346-C346</f>
        <v>2</v>
      </c>
      <c r="H346" s="66">
        <f>D346-E346</f>
        <v>-12</v>
      </c>
      <c r="I346" s="20">
        <f>IF(C346=0, "-", IF(G346/C346&lt;10, G346/C346, "&gt;999%"))</f>
        <v>0.2857142857142857</v>
      </c>
      <c r="J346" s="21">
        <f>IF(E346=0, "-", IF(H346/E346&lt;10, H346/E346, "&gt;999%"))</f>
        <v>-8.8888888888888892E-2</v>
      </c>
    </row>
    <row r="347" spans="1:10" x14ac:dyDescent="0.2">
      <c r="A347" s="158" t="s">
        <v>304</v>
      </c>
      <c r="B347" s="65">
        <v>0</v>
      </c>
      <c r="C347" s="66">
        <v>2</v>
      </c>
      <c r="D347" s="65">
        <v>4</v>
      </c>
      <c r="E347" s="66">
        <v>9</v>
      </c>
      <c r="F347" s="67"/>
      <c r="G347" s="65">
        <f>B347-C347</f>
        <v>-2</v>
      </c>
      <c r="H347" s="66">
        <f>D347-E347</f>
        <v>-5</v>
      </c>
      <c r="I347" s="20">
        <f>IF(C347=0, "-", IF(G347/C347&lt;10, G347/C347, "&gt;999%"))</f>
        <v>-1</v>
      </c>
      <c r="J347" s="21">
        <f>IF(E347=0, "-", IF(H347/E347&lt;10, H347/E347, "&gt;999%"))</f>
        <v>-0.55555555555555558</v>
      </c>
    </row>
    <row r="348" spans="1:10" s="160" customFormat="1" x14ac:dyDescent="0.2">
      <c r="A348" s="178" t="s">
        <v>705</v>
      </c>
      <c r="B348" s="71">
        <v>18</v>
      </c>
      <c r="C348" s="72">
        <v>19</v>
      </c>
      <c r="D348" s="71">
        <v>205</v>
      </c>
      <c r="E348" s="72">
        <v>216</v>
      </c>
      <c r="F348" s="73"/>
      <c r="G348" s="71">
        <f>B348-C348</f>
        <v>-1</v>
      </c>
      <c r="H348" s="72">
        <f>D348-E348</f>
        <v>-11</v>
      </c>
      <c r="I348" s="37">
        <f>IF(C348=0, "-", IF(G348/C348&lt;10, G348/C348, "&gt;999%"))</f>
        <v>-5.2631578947368418E-2</v>
      </c>
      <c r="J348" s="38">
        <f>IF(E348=0, "-", IF(H348/E348&lt;10, H348/E348, "&gt;999%"))</f>
        <v>-5.0925925925925923E-2</v>
      </c>
    </row>
    <row r="349" spans="1:10" x14ac:dyDescent="0.2">
      <c r="A349" s="177"/>
      <c r="B349" s="143"/>
      <c r="C349" s="144"/>
      <c r="D349" s="143"/>
      <c r="E349" s="144"/>
      <c r="F349" s="145"/>
      <c r="G349" s="143"/>
      <c r="H349" s="144"/>
      <c r="I349" s="151"/>
      <c r="J349" s="152"/>
    </row>
    <row r="350" spans="1:10" s="139" customFormat="1" x14ac:dyDescent="0.2">
      <c r="A350" s="159" t="s">
        <v>75</v>
      </c>
      <c r="B350" s="65"/>
      <c r="C350" s="66"/>
      <c r="D350" s="65"/>
      <c r="E350" s="66"/>
      <c r="F350" s="67"/>
      <c r="G350" s="65"/>
      <c r="H350" s="66"/>
      <c r="I350" s="20"/>
      <c r="J350" s="21"/>
    </row>
    <row r="351" spans="1:10" x14ac:dyDescent="0.2">
      <c r="A351" s="158" t="s">
        <v>537</v>
      </c>
      <c r="B351" s="65">
        <v>46</v>
      </c>
      <c r="C351" s="66">
        <v>74</v>
      </c>
      <c r="D351" s="65">
        <v>881</v>
      </c>
      <c r="E351" s="66">
        <v>1361</v>
      </c>
      <c r="F351" s="67"/>
      <c r="G351" s="65">
        <f t="shared" ref="G351:G362" si="56">B351-C351</f>
        <v>-28</v>
      </c>
      <c r="H351" s="66">
        <f t="shared" ref="H351:H362" si="57">D351-E351</f>
        <v>-480</v>
      </c>
      <c r="I351" s="20">
        <f t="shared" ref="I351:I362" si="58">IF(C351=0, "-", IF(G351/C351&lt;10, G351/C351, "&gt;999%"))</f>
        <v>-0.3783783783783784</v>
      </c>
      <c r="J351" s="21">
        <f t="shared" ref="J351:J362" si="59">IF(E351=0, "-", IF(H351/E351&lt;10, H351/E351, "&gt;999%"))</f>
        <v>-0.35268185157972082</v>
      </c>
    </row>
    <row r="352" spans="1:10" x14ac:dyDescent="0.2">
      <c r="A352" s="158" t="s">
        <v>551</v>
      </c>
      <c r="B352" s="65">
        <v>237</v>
      </c>
      <c r="C352" s="66">
        <v>115</v>
      </c>
      <c r="D352" s="65">
        <v>2100</v>
      </c>
      <c r="E352" s="66">
        <v>2305</v>
      </c>
      <c r="F352" s="67"/>
      <c r="G352" s="65">
        <f t="shared" si="56"/>
        <v>122</v>
      </c>
      <c r="H352" s="66">
        <f t="shared" si="57"/>
        <v>-205</v>
      </c>
      <c r="I352" s="20">
        <f t="shared" si="58"/>
        <v>1.0608695652173914</v>
      </c>
      <c r="J352" s="21">
        <f t="shared" si="59"/>
        <v>-8.8937093275488072E-2</v>
      </c>
    </row>
    <row r="353" spans="1:10" x14ac:dyDescent="0.2">
      <c r="A353" s="158" t="s">
        <v>376</v>
      </c>
      <c r="B353" s="65">
        <v>430</v>
      </c>
      <c r="C353" s="66">
        <v>253</v>
      </c>
      <c r="D353" s="65">
        <v>4574</v>
      </c>
      <c r="E353" s="66">
        <v>4456</v>
      </c>
      <c r="F353" s="67"/>
      <c r="G353" s="65">
        <f t="shared" si="56"/>
        <v>177</v>
      </c>
      <c r="H353" s="66">
        <f t="shared" si="57"/>
        <v>118</v>
      </c>
      <c r="I353" s="20">
        <f t="shared" si="58"/>
        <v>0.69960474308300391</v>
      </c>
      <c r="J353" s="21">
        <f t="shared" si="59"/>
        <v>2.6481149012567325E-2</v>
      </c>
    </row>
    <row r="354" spans="1:10" x14ac:dyDescent="0.2">
      <c r="A354" s="158" t="s">
        <v>391</v>
      </c>
      <c r="B354" s="65">
        <v>323</v>
      </c>
      <c r="C354" s="66">
        <v>0</v>
      </c>
      <c r="D354" s="65">
        <v>2923</v>
      </c>
      <c r="E354" s="66">
        <v>0</v>
      </c>
      <c r="F354" s="67"/>
      <c r="G354" s="65">
        <f t="shared" si="56"/>
        <v>323</v>
      </c>
      <c r="H354" s="66">
        <f t="shared" si="57"/>
        <v>2923</v>
      </c>
      <c r="I354" s="20" t="str">
        <f t="shared" si="58"/>
        <v>-</v>
      </c>
      <c r="J354" s="21" t="str">
        <f t="shared" si="59"/>
        <v>-</v>
      </c>
    </row>
    <row r="355" spans="1:10" x14ac:dyDescent="0.2">
      <c r="A355" s="158" t="s">
        <v>423</v>
      </c>
      <c r="B355" s="65">
        <v>607</v>
      </c>
      <c r="C355" s="66">
        <v>552</v>
      </c>
      <c r="D355" s="65">
        <v>6976</v>
      </c>
      <c r="E355" s="66">
        <v>7817</v>
      </c>
      <c r="F355" s="67"/>
      <c r="G355" s="65">
        <f t="shared" si="56"/>
        <v>55</v>
      </c>
      <c r="H355" s="66">
        <f t="shared" si="57"/>
        <v>-841</v>
      </c>
      <c r="I355" s="20">
        <f t="shared" si="58"/>
        <v>9.9637681159420288E-2</v>
      </c>
      <c r="J355" s="21">
        <f t="shared" si="59"/>
        <v>-0.10758603044646284</v>
      </c>
    </row>
    <row r="356" spans="1:10" x14ac:dyDescent="0.2">
      <c r="A356" s="158" t="s">
        <v>464</v>
      </c>
      <c r="B356" s="65">
        <v>161</v>
      </c>
      <c r="C356" s="66">
        <v>63</v>
      </c>
      <c r="D356" s="65">
        <v>1208</v>
      </c>
      <c r="E356" s="66">
        <v>788</v>
      </c>
      <c r="F356" s="67"/>
      <c r="G356" s="65">
        <f t="shared" si="56"/>
        <v>98</v>
      </c>
      <c r="H356" s="66">
        <f t="shared" si="57"/>
        <v>420</v>
      </c>
      <c r="I356" s="20">
        <f t="shared" si="58"/>
        <v>1.5555555555555556</v>
      </c>
      <c r="J356" s="21">
        <f t="shared" si="59"/>
        <v>0.53299492385786806</v>
      </c>
    </row>
    <row r="357" spans="1:10" x14ac:dyDescent="0.2">
      <c r="A357" s="158" t="s">
        <v>465</v>
      </c>
      <c r="B357" s="65">
        <v>188</v>
      </c>
      <c r="C357" s="66">
        <v>170</v>
      </c>
      <c r="D357" s="65">
        <v>2336</v>
      </c>
      <c r="E357" s="66">
        <v>2454</v>
      </c>
      <c r="F357" s="67"/>
      <c r="G357" s="65">
        <f t="shared" si="56"/>
        <v>18</v>
      </c>
      <c r="H357" s="66">
        <f t="shared" si="57"/>
        <v>-118</v>
      </c>
      <c r="I357" s="20">
        <f t="shared" si="58"/>
        <v>0.10588235294117647</v>
      </c>
      <c r="J357" s="21">
        <f t="shared" si="59"/>
        <v>-4.8084759576202118E-2</v>
      </c>
    </row>
    <row r="358" spans="1:10" x14ac:dyDescent="0.2">
      <c r="A358" s="158" t="s">
        <v>328</v>
      </c>
      <c r="B358" s="65">
        <v>11</v>
      </c>
      <c r="C358" s="66">
        <v>3</v>
      </c>
      <c r="D358" s="65">
        <v>148</v>
      </c>
      <c r="E358" s="66">
        <v>139</v>
      </c>
      <c r="F358" s="67"/>
      <c r="G358" s="65">
        <f t="shared" si="56"/>
        <v>8</v>
      </c>
      <c r="H358" s="66">
        <f t="shared" si="57"/>
        <v>9</v>
      </c>
      <c r="I358" s="20">
        <f t="shared" si="58"/>
        <v>2.6666666666666665</v>
      </c>
      <c r="J358" s="21">
        <f t="shared" si="59"/>
        <v>6.4748201438848921E-2</v>
      </c>
    </row>
    <row r="359" spans="1:10" x14ac:dyDescent="0.2">
      <c r="A359" s="158" t="s">
        <v>208</v>
      </c>
      <c r="B359" s="65">
        <v>174</v>
      </c>
      <c r="C359" s="66">
        <v>68</v>
      </c>
      <c r="D359" s="65">
        <v>1303</v>
      </c>
      <c r="E359" s="66">
        <v>2837</v>
      </c>
      <c r="F359" s="67"/>
      <c r="G359" s="65">
        <f t="shared" si="56"/>
        <v>106</v>
      </c>
      <c r="H359" s="66">
        <f t="shared" si="57"/>
        <v>-1534</v>
      </c>
      <c r="I359" s="20">
        <f t="shared" si="58"/>
        <v>1.5588235294117647</v>
      </c>
      <c r="J359" s="21">
        <f t="shared" si="59"/>
        <v>-0.54071201973916105</v>
      </c>
    </row>
    <row r="360" spans="1:10" x14ac:dyDescent="0.2">
      <c r="A360" s="158" t="s">
        <v>231</v>
      </c>
      <c r="B360" s="65">
        <v>422</v>
      </c>
      <c r="C360" s="66">
        <v>407</v>
      </c>
      <c r="D360" s="65">
        <v>5001</v>
      </c>
      <c r="E360" s="66">
        <v>8346</v>
      </c>
      <c r="F360" s="67"/>
      <c r="G360" s="65">
        <f t="shared" si="56"/>
        <v>15</v>
      </c>
      <c r="H360" s="66">
        <f t="shared" si="57"/>
        <v>-3345</v>
      </c>
      <c r="I360" s="20">
        <f t="shared" si="58"/>
        <v>3.6855036855036855E-2</v>
      </c>
      <c r="J360" s="21">
        <f t="shared" si="59"/>
        <v>-0.40079079798705969</v>
      </c>
    </row>
    <row r="361" spans="1:10" x14ac:dyDescent="0.2">
      <c r="A361" s="158" t="s">
        <v>260</v>
      </c>
      <c r="B361" s="65">
        <v>39</v>
      </c>
      <c r="C361" s="66">
        <v>33</v>
      </c>
      <c r="D361" s="65">
        <v>522</v>
      </c>
      <c r="E361" s="66">
        <v>743</v>
      </c>
      <c r="F361" s="67"/>
      <c r="G361" s="65">
        <f t="shared" si="56"/>
        <v>6</v>
      </c>
      <c r="H361" s="66">
        <f t="shared" si="57"/>
        <v>-221</v>
      </c>
      <c r="I361" s="20">
        <f t="shared" si="58"/>
        <v>0.18181818181818182</v>
      </c>
      <c r="J361" s="21">
        <f t="shared" si="59"/>
        <v>-0.29744279946164198</v>
      </c>
    </row>
    <row r="362" spans="1:10" s="160" customFormat="1" x14ac:dyDescent="0.2">
      <c r="A362" s="178" t="s">
        <v>706</v>
      </c>
      <c r="B362" s="71">
        <v>2638</v>
      </c>
      <c r="C362" s="72">
        <v>1738</v>
      </c>
      <c r="D362" s="71">
        <v>27972</v>
      </c>
      <c r="E362" s="72">
        <v>31246</v>
      </c>
      <c r="F362" s="73"/>
      <c r="G362" s="71">
        <f t="shared" si="56"/>
        <v>900</v>
      </c>
      <c r="H362" s="72">
        <f t="shared" si="57"/>
        <v>-3274</v>
      </c>
      <c r="I362" s="37">
        <f t="shared" si="58"/>
        <v>0.51783659378596092</v>
      </c>
      <c r="J362" s="38">
        <f t="shared" si="59"/>
        <v>-0.10478141202073865</v>
      </c>
    </row>
    <row r="363" spans="1:10" x14ac:dyDescent="0.2">
      <c r="A363" s="177"/>
      <c r="B363" s="143"/>
      <c r="C363" s="144"/>
      <c r="D363" s="143"/>
      <c r="E363" s="144"/>
      <c r="F363" s="145"/>
      <c r="G363" s="143"/>
      <c r="H363" s="144"/>
      <c r="I363" s="151"/>
      <c r="J363" s="152"/>
    </row>
    <row r="364" spans="1:10" s="139" customFormat="1" x14ac:dyDescent="0.2">
      <c r="A364" s="159" t="s">
        <v>76</v>
      </c>
      <c r="B364" s="65"/>
      <c r="C364" s="66"/>
      <c r="D364" s="65"/>
      <c r="E364" s="66"/>
      <c r="F364" s="67"/>
      <c r="G364" s="65"/>
      <c r="H364" s="66"/>
      <c r="I364" s="20"/>
      <c r="J364" s="21"/>
    </row>
    <row r="365" spans="1:10" x14ac:dyDescent="0.2">
      <c r="A365" s="158" t="s">
        <v>362</v>
      </c>
      <c r="B365" s="65">
        <v>2</v>
      </c>
      <c r="C365" s="66">
        <v>7</v>
      </c>
      <c r="D365" s="65">
        <v>36</v>
      </c>
      <c r="E365" s="66">
        <v>45</v>
      </c>
      <c r="F365" s="67"/>
      <c r="G365" s="65">
        <f>B365-C365</f>
        <v>-5</v>
      </c>
      <c r="H365" s="66">
        <f>D365-E365</f>
        <v>-9</v>
      </c>
      <c r="I365" s="20">
        <f>IF(C365=0, "-", IF(G365/C365&lt;10, G365/C365, "&gt;999%"))</f>
        <v>-0.7142857142857143</v>
      </c>
      <c r="J365" s="21">
        <f>IF(E365=0, "-", IF(H365/E365&lt;10, H365/E365, "&gt;999%"))</f>
        <v>-0.2</v>
      </c>
    </row>
    <row r="366" spans="1:10" s="160" customFormat="1" x14ac:dyDescent="0.2">
      <c r="A366" s="178" t="s">
        <v>707</v>
      </c>
      <c r="B366" s="71">
        <v>2</v>
      </c>
      <c r="C366" s="72">
        <v>7</v>
      </c>
      <c r="D366" s="71">
        <v>36</v>
      </c>
      <c r="E366" s="72">
        <v>45</v>
      </c>
      <c r="F366" s="73"/>
      <c r="G366" s="71">
        <f>B366-C366</f>
        <v>-5</v>
      </c>
      <c r="H366" s="72">
        <f>D366-E366</f>
        <v>-9</v>
      </c>
      <c r="I366" s="37">
        <f>IF(C366=0, "-", IF(G366/C366&lt;10, G366/C366, "&gt;999%"))</f>
        <v>-0.7142857142857143</v>
      </c>
      <c r="J366" s="38">
        <f>IF(E366=0, "-", IF(H366/E366&lt;10, H366/E366, "&gt;999%"))</f>
        <v>-0.2</v>
      </c>
    </row>
    <row r="367" spans="1:10" x14ac:dyDescent="0.2">
      <c r="A367" s="177"/>
      <c r="B367" s="143"/>
      <c r="C367" s="144"/>
      <c r="D367" s="143"/>
      <c r="E367" s="144"/>
      <c r="F367" s="145"/>
      <c r="G367" s="143"/>
      <c r="H367" s="144"/>
      <c r="I367" s="151"/>
      <c r="J367" s="152"/>
    </row>
    <row r="368" spans="1:10" s="139" customFormat="1" x14ac:dyDescent="0.2">
      <c r="A368" s="159" t="s">
        <v>77</v>
      </c>
      <c r="B368" s="65"/>
      <c r="C368" s="66"/>
      <c r="D368" s="65"/>
      <c r="E368" s="66"/>
      <c r="F368" s="67"/>
      <c r="G368" s="65"/>
      <c r="H368" s="66"/>
      <c r="I368" s="20"/>
      <c r="J368" s="21"/>
    </row>
    <row r="369" spans="1:10" x14ac:dyDescent="0.2">
      <c r="A369" s="158" t="s">
        <v>305</v>
      </c>
      <c r="B369" s="65">
        <v>0</v>
      </c>
      <c r="C369" s="66">
        <v>2</v>
      </c>
      <c r="D369" s="65">
        <v>14</v>
      </c>
      <c r="E369" s="66">
        <v>24</v>
      </c>
      <c r="F369" s="67"/>
      <c r="G369" s="65">
        <f t="shared" ref="G369:G394" si="60">B369-C369</f>
        <v>-2</v>
      </c>
      <c r="H369" s="66">
        <f t="shared" ref="H369:H394" si="61">D369-E369</f>
        <v>-10</v>
      </c>
      <c r="I369" s="20">
        <f t="shared" ref="I369:I394" si="62">IF(C369=0, "-", IF(G369/C369&lt;10, G369/C369, "&gt;999%"))</f>
        <v>-1</v>
      </c>
      <c r="J369" s="21">
        <f t="shared" ref="J369:J394" si="63">IF(E369=0, "-", IF(H369/E369&lt;10, H369/E369, "&gt;999%"))</f>
        <v>-0.41666666666666669</v>
      </c>
    </row>
    <row r="370" spans="1:10" x14ac:dyDescent="0.2">
      <c r="A370" s="158" t="s">
        <v>363</v>
      </c>
      <c r="B370" s="65">
        <v>3</v>
      </c>
      <c r="C370" s="66">
        <v>0</v>
      </c>
      <c r="D370" s="65">
        <v>26</v>
      </c>
      <c r="E370" s="66">
        <v>42</v>
      </c>
      <c r="F370" s="67"/>
      <c r="G370" s="65">
        <f t="shared" si="60"/>
        <v>3</v>
      </c>
      <c r="H370" s="66">
        <f t="shared" si="61"/>
        <v>-16</v>
      </c>
      <c r="I370" s="20" t="str">
        <f t="shared" si="62"/>
        <v>-</v>
      </c>
      <c r="J370" s="21">
        <f t="shared" si="63"/>
        <v>-0.38095238095238093</v>
      </c>
    </row>
    <row r="371" spans="1:10" x14ac:dyDescent="0.2">
      <c r="A371" s="158" t="s">
        <v>251</v>
      </c>
      <c r="B371" s="65">
        <v>151</v>
      </c>
      <c r="C371" s="66">
        <v>137</v>
      </c>
      <c r="D371" s="65">
        <v>2164</v>
      </c>
      <c r="E371" s="66">
        <v>1606</v>
      </c>
      <c r="F371" s="67"/>
      <c r="G371" s="65">
        <f t="shared" si="60"/>
        <v>14</v>
      </c>
      <c r="H371" s="66">
        <f t="shared" si="61"/>
        <v>558</v>
      </c>
      <c r="I371" s="20">
        <f t="shared" si="62"/>
        <v>0.10218978102189781</v>
      </c>
      <c r="J371" s="21">
        <f t="shared" si="63"/>
        <v>0.34744707347447074</v>
      </c>
    </row>
    <row r="372" spans="1:10" x14ac:dyDescent="0.2">
      <c r="A372" s="158" t="s">
        <v>252</v>
      </c>
      <c r="B372" s="65">
        <v>14</v>
      </c>
      <c r="C372" s="66">
        <v>64</v>
      </c>
      <c r="D372" s="65">
        <v>171</v>
      </c>
      <c r="E372" s="66">
        <v>467</v>
      </c>
      <c r="F372" s="67"/>
      <c r="G372" s="65">
        <f t="shared" si="60"/>
        <v>-50</v>
      </c>
      <c r="H372" s="66">
        <f t="shared" si="61"/>
        <v>-296</v>
      </c>
      <c r="I372" s="20">
        <f t="shared" si="62"/>
        <v>-0.78125</v>
      </c>
      <c r="J372" s="21">
        <f t="shared" si="63"/>
        <v>-0.63383297644539616</v>
      </c>
    </row>
    <row r="373" spans="1:10" x14ac:dyDescent="0.2">
      <c r="A373" s="158" t="s">
        <v>278</v>
      </c>
      <c r="B373" s="65">
        <v>170</v>
      </c>
      <c r="C373" s="66">
        <v>192</v>
      </c>
      <c r="D373" s="65">
        <v>1079</v>
      </c>
      <c r="E373" s="66">
        <v>2247</v>
      </c>
      <c r="F373" s="67"/>
      <c r="G373" s="65">
        <f t="shared" si="60"/>
        <v>-22</v>
      </c>
      <c r="H373" s="66">
        <f t="shared" si="61"/>
        <v>-1168</v>
      </c>
      <c r="I373" s="20">
        <f t="shared" si="62"/>
        <v>-0.11458333333333333</v>
      </c>
      <c r="J373" s="21">
        <f t="shared" si="63"/>
        <v>-0.5198041833555852</v>
      </c>
    </row>
    <row r="374" spans="1:10" x14ac:dyDescent="0.2">
      <c r="A374" s="158" t="s">
        <v>346</v>
      </c>
      <c r="B374" s="65">
        <v>49</v>
      </c>
      <c r="C374" s="66">
        <v>72</v>
      </c>
      <c r="D374" s="65">
        <v>438</v>
      </c>
      <c r="E374" s="66">
        <v>841</v>
      </c>
      <c r="F374" s="67"/>
      <c r="G374" s="65">
        <f t="shared" si="60"/>
        <v>-23</v>
      </c>
      <c r="H374" s="66">
        <f t="shared" si="61"/>
        <v>-403</v>
      </c>
      <c r="I374" s="20">
        <f t="shared" si="62"/>
        <v>-0.31944444444444442</v>
      </c>
      <c r="J374" s="21">
        <f t="shared" si="63"/>
        <v>-0.47919143876337694</v>
      </c>
    </row>
    <row r="375" spans="1:10" x14ac:dyDescent="0.2">
      <c r="A375" s="158" t="s">
        <v>279</v>
      </c>
      <c r="B375" s="65">
        <v>54</v>
      </c>
      <c r="C375" s="66">
        <v>22</v>
      </c>
      <c r="D375" s="65">
        <v>808</v>
      </c>
      <c r="E375" s="66">
        <v>530</v>
      </c>
      <c r="F375" s="67"/>
      <c r="G375" s="65">
        <f t="shared" si="60"/>
        <v>32</v>
      </c>
      <c r="H375" s="66">
        <f t="shared" si="61"/>
        <v>278</v>
      </c>
      <c r="I375" s="20">
        <f t="shared" si="62"/>
        <v>1.4545454545454546</v>
      </c>
      <c r="J375" s="21">
        <f t="shared" si="63"/>
        <v>0.52452830188679245</v>
      </c>
    </row>
    <row r="376" spans="1:10" x14ac:dyDescent="0.2">
      <c r="A376" s="158" t="s">
        <v>293</v>
      </c>
      <c r="B376" s="65">
        <v>13</v>
      </c>
      <c r="C376" s="66">
        <v>6</v>
      </c>
      <c r="D376" s="65">
        <v>65</v>
      </c>
      <c r="E376" s="66">
        <v>67</v>
      </c>
      <c r="F376" s="67"/>
      <c r="G376" s="65">
        <f t="shared" si="60"/>
        <v>7</v>
      </c>
      <c r="H376" s="66">
        <f t="shared" si="61"/>
        <v>-2</v>
      </c>
      <c r="I376" s="20">
        <f t="shared" si="62"/>
        <v>1.1666666666666667</v>
      </c>
      <c r="J376" s="21">
        <f t="shared" si="63"/>
        <v>-2.9850746268656716E-2</v>
      </c>
    </row>
    <row r="377" spans="1:10" x14ac:dyDescent="0.2">
      <c r="A377" s="158" t="s">
        <v>294</v>
      </c>
      <c r="B377" s="65">
        <v>30</v>
      </c>
      <c r="C377" s="66">
        <v>43</v>
      </c>
      <c r="D377" s="65">
        <v>268</v>
      </c>
      <c r="E377" s="66">
        <v>387</v>
      </c>
      <c r="F377" s="67"/>
      <c r="G377" s="65">
        <f t="shared" si="60"/>
        <v>-13</v>
      </c>
      <c r="H377" s="66">
        <f t="shared" si="61"/>
        <v>-119</v>
      </c>
      <c r="I377" s="20">
        <f t="shared" si="62"/>
        <v>-0.30232558139534882</v>
      </c>
      <c r="J377" s="21">
        <f t="shared" si="63"/>
        <v>-0.30749354005167956</v>
      </c>
    </row>
    <row r="378" spans="1:10" x14ac:dyDescent="0.2">
      <c r="A378" s="158" t="s">
        <v>347</v>
      </c>
      <c r="B378" s="65">
        <v>11</v>
      </c>
      <c r="C378" s="66">
        <v>16</v>
      </c>
      <c r="D378" s="65">
        <v>181</v>
      </c>
      <c r="E378" s="66">
        <v>206</v>
      </c>
      <c r="F378" s="67"/>
      <c r="G378" s="65">
        <f t="shared" si="60"/>
        <v>-5</v>
      </c>
      <c r="H378" s="66">
        <f t="shared" si="61"/>
        <v>-25</v>
      </c>
      <c r="I378" s="20">
        <f t="shared" si="62"/>
        <v>-0.3125</v>
      </c>
      <c r="J378" s="21">
        <f t="shared" si="63"/>
        <v>-0.12135922330097088</v>
      </c>
    </row>
    <row r="379" spans="1:10" x14ac:dyDescent="0.2">
      <c r="A379" s="158" t="s">
        <v>445</v>
      </c>
      <c r="B379" s="65">
        <v>20</v>
      </c>
      <c r="C379" s="66">
        <v>0</v>
      </c>
      <c r="D379" s="65">
        <v>56</v>
      </c>
      <c r="E379" s="66">
        <v>0</v>
      </c>
      <c r="F379" s="67"/>
      <c r="G379" s="65">
        <f t="shared" si="60"/>
        <v>20</v>
      </c>
      <c r="H379" s="66">
        <f t="shared" si="61"/>
        <v>56</v>
      </c>
      <c r="I379" s="20" t="str">
        <f t="shared" si="62"/>
        <v>-</v>
      </c>
      <c r="J379" s="21" t="str">
        <f t="shared" si="63"/>
        <v>-</v>
      </c>
    </row>
    <row r="380" spans="1:10" x14ac:dyDescent="0.2">
      <c r="A380" s="158" t="s">
        <v>507</v>
      </c>
      <c r="B380" s="65">
        <v>31</v>
      </c>
      <c r="C380" s="66">
        <v>4</v>
      </c>
      <c r="D380" s="65">
        <v>111</v>
      </c>
      <c r="E380" s="66">
        <v>120</v>
      </c>
      <c r="F380" s="67"/>
      <c r="G380" s="65">
        <f t="shared" si="60"/>
        <v>27</v>
      </c>
      <c r="H380" s="66">
        <f t="shared" si="61"/>
        <v>-9</v>
      </c>
      <c r="I380" s="20">
        <f t="shared" si="62"/>
        <v>6.75</v>
      </c>
      <c r="J380" s="21">
        <f t="shared" si="63"/>
        <v>-7.4999999999999997E-2</v>
      </c>
    </row>
    <row r="381" spans="1:10" x14ac:dyDescent="0.2">
      <c r="A381" s="158" t="s">
        <v>412</v>
      </c>
      <c r="B381" s="65">
        <v>173</v>
      </c>
      <c r="C381" s="66">
        <v>102</v>
      </c>
      <c r="D381" s="65">
        <v>1153</v>
      </c>
      <c r="E381" s="66">
        <v>830</v>
      </c>
      <c r="F381" s="67"/>
      <c r="G381" s="65">
        <f t="shared" si="60"/>
        <v>71</v>
      </c>
      <c r="H381" s="66">
        <f t="shared" si="61"/>
        <v>323</v>
      </c>
      <c r="I381" s="20">
        <f t="shared" si="62"/>
        <v>0.69607843137254899</v>
      </c>
      <c r="J381" s="21">
        <f t="shared" si="63"/>
        <v>0.38915662650602412</v>
      </c>
    </row>
    <row r="382" spans="1:10" x14ac:dyDescent="0.2">
      <c r="A382" s="158" t="s">
        <v>446</v>
      </c>
      <c r="B382" s="65">
        <v>97</v>
      </c>
      <c r="C382" s="66">
        <v>0</v>
      </c>
      <c r="D382" s="65">
        <v>366</v>
      </c>
      <c r="E382" s="66">
        <v>0</v>
      </c>
      <c r="F382" s="67"/>
      <c r="G382" s="65">
        <f t="shared" si="60"/>
        <v>97</v>
      </c>
      <c r="H382" s="66">
        <f t="shared" si="61"/>
        <v>366</v>
      </c>
      <c r="I382" s="20" t="str">
        <f t="shared" si="62"/>
        <v>-</v>
      </c>
      <c r="J382" s="21" t="str">
        <f t="shared" si="63"/>
        <v>-</v>
      </c>
    </row>
    <row r="383" spans="1:10" x14ac:dyDescent="0.2">
      <c r="A383" s="158" t="s">
        <v>447</v>
      </c>
      <c r="B383" s="65">
        <v>24</v>
      </c>
      <c r="C383" s="66">
        <v>41</v>
      </c>
      <c r="D383" s="65">
        <v>505</v>
      </c>
      <c r="E383" s="66">
        <v>372</v>
      </c>
      <c r="F383" s="67"/>
      <c r="G383" s="65">
        <f t="shared" si="60"/>
        <v>-17</v>
      </c>
      <c r="H383" s="66">
        <f t="shared" si="61"/>
        <v>133</v>
      </c>
      <c r="I383" s="20">
        <f t="shared" si="62"/>
        <v>-0.41463414634146339</v>
      </c>
      <c r="J383" s="21">
        <f t="shared" si="63"/>
        <v>0.35752688172043012</v>
      </c>
    </row>
    <row r="384" spans="1:10" x14ac:dyDescent="0.2">
      <c r="A384" s="158" t="s">
        <v>448</v>
      </c>
      <c r="B384" s="65">
        <v>86</v>
      </c>
      <c r="C384" s="66">
        <v>140</v>
      </c>
      <c r="D384" s="65">
        <v>1474</v>
      </c>
      <c r="E384" s="66">
        <v>1912</v>
      </c>
      <c r="F384" s="67"/>
      <c r="G384" s="65">
        <f t="shared" si="60"/>
        <v>-54</v>
      </c>
      <c r="H384" s="66">
        <f t="shared" si="61"/>
        <v>-438</v>
      </c>
      <c r="I384" s="20">
        <f t="shared" si="62"/>
        <v>-0.38571428571428573</v>
      </c>
      <c r="J384" s="21">
        <f t="shared" si="63"/>
        <v>-0.22907949790794979</v>
      </c>
    </row>
    <row r="385" spans="1:10" x14ac:dyDescent="0.2">
      <c r="A385" s="158" t="s">
        <v>490</v>
      </c>
      <c r="B385" s="65">
        <v>40</v>
      </c>
      <c r="C385" s="66">
        <v>8</v>
      </c>
      <c r="D385" s="65">
        <v>160</v>
      </c>
      <c r="E385" s="66">
        <v>137</v>
      </c>
      <c r="F385" s="67"/>
      <c r="G385" s="65">
        <f t="shared" si="60"/>
        <v>32</v>
      </c>
      <c r="H385" s="66">
        <f t="shared" si="61"/>
        <v>23</v>
      </c>
      <c r="I385" s="20">
        <f t="shared" si="62"/>
        <v>4</v>
      </c>
      <c r="J385" s="21">
        <f t="shared" si="63"/>
        <v>0.16788321167883211</v>
      </c>
    </row>
    <row r="386" spans="1:10" x14ac:dyDescent="0.2">
      <c r="A386" s="158" t="s">
        <v>491</v>
      </c>
      <c r="B386" s="65">
        <v>51</v>
      </c>
      <c r="C386" s="66">
        <v>137</v>
      </c>
      <c r="D386" s="65">
        <v>966</v>
      </c>
      <c r="E386" s="66">
        <v>749</v>
      </c>
      <c r="F386" s="67"/>
      <c r="G386" s="65">
        <f t="shared" si="60"/>
        <v>-86</v>
      </c>
      <c r="H386" s="66">
        <f t="shared" si="61"/>
        <v>217</v>
      </c>
      <c r="I386" s="20">
        <f t="shared" si="62"/>
        <v>-0.62773722627737227</v>
      </c>
      <c r="J386" s="21">
        <f t="shared" si="63"/>
        <v>0.28971962616822428</v>
      </c>
    </row>
    <row r="387" spans="1:10" x14ac:dyDescent="0.2">
      <c r="A387" s="158" t="s">
        <v>508</v>
      </c>
      <c r="B387" s="65">
        <v>11</v>
      </c>
      <c r="C387" s="66">
        <v>29</v>
      </c>
      <c r="D387" s="65">
        <v>305</v>
      </c>
      <c r="E387" s="66">
        <v>131</v>
      </c>
      <c r="F387" s="67"/>
      <c r="G387" s="65">
        <f t="shared" si="60"/>
        <v>-18</v>
      </c>
      <c r="H387" s="66">
        <f t="shared" si="61"/>
        <v>174</v>
      </c>
      <c r="I387" s="20">
        <f t="shared" si="62"/>
        <v>-0.62068965517241381</v>
      </c>
      <c r="J387" s="21">
        <f t="shared" si="63"/>
        <v>1.3282442748091603</v>
      </c>
    </row>
    <row r="388" spans="1:10" x14ac:dyDescent="0.2">
      <c r="A388" s="158" t="s">
        <v>509</v>
      </c>
      <c r="B388" s="65">
        <v>0</v>
      </c>
      <c r="C388" s="66">
        <v>0</v>
      </c>
      <c r="D388" s="65">
        <v>0</v>
      </c>
      <c r="E388" s="66">
        <v>16</v>
      </c>
      <c r="F388" s="67"/>
      <c r="G388" s="65">
        <f t="shared" si="60"/>
        <v>0</v>
      </c>
      <c r="H388" s="66">
        <f t="shared" si="61"/>
        <v>-16</v>
      </c>
      <c r="I388" s="20" t="str">
        <f t="shared" si="62"/>
        <v>-</v>
      </c>
      <c r="J388" s="21">
        <f t="shared" si="63"/>
        <v>-1</v>
      </c>
    </row>
    <row r="389" spans="1:10" x14ac:dyDescent="0.2">
      <c r="A389" s="158" t="s">
        <v>552</v>
      </c>
      <c r="B389" s="65">
        <v>0</v>
      </c>
      <c r="C389" s="66">
        <v>0</v>
      </c>
      <c r="D389" s="65">
        <v>2</v>
      </c>
      <c r="E389" s="66">
        <v>3</v>
      </c>
      <c r="F389" s="67"/>
      <c r="G389" s="65">
        <f t="shared" si="60"/>
        <v>0</v>
      </c>
      <c r="H389" s="66">
        <f t="shared" si="61"/>
        <v>-1</v>
      </c>
      <c r="I389" s="20" t="str">
        <f t="shared" si="62"/>
        <v>-</v>
      </c>
      <c r="J389" s="21">
        <f t="shared" si="63"/>
        <v>-0.33333333333333331</v>
      </c>
    </row>
    <row r="390" spans="1:10" x14ac:dyDescent="0.2">
      <c r="A390" s="158" t="s">
        <v>306</v>
      </c>
      <c r="B390" s="65">
        <v>4</v>
      </c>
      <c r="C390" s="66">
        <v>6</v>
      </c>
      <c r="D390" s="65">
        <v>67</v>
      </c>
      <c r="E390" s="66">
        <v>69</v>
      </c>
      <c r="F390" s="67"/>
      <c r="G390" s="65">
        <f t="shared" si="60"/>
        <v>-2</v>
      </c>
      <c r="H390" s="66">
        <f t="shared" si="61"/>
        <v>-2</v>
      </c>
      <c r="I390" s="20">
        <f t="shared" si="62"/>
        <v>-0.33333333333333331</v>
      </c>
      <c r="J390" s="21">
        <f t="shared" si="63"/>
        <v>-2.8985507246376812E-2</v>
      </c>
    </row>
    <row r="391" spans="1:10" x14ac:dyDescent="0.2">
      <c r="A391" s="158" t="s">
        <v>364</v>
      </c>
      <c r="B391" s="65">
        <v>0</v>
      </c>
      <c r="C391" s="66">
        <v>4</v>
      </c>
      <c r="D391" s="65">
        <v>6</v>
      </c>
      <c r="E391" s="66">
        <v>28</v>
      </c>
      <c r="F391" s="67"/>
      <c r="G391" s="65">
        <f t="shared" si="60"/>
        <v>-4</v>
      </c>
      <c r="H391" s="66">
        <f t="shared" si="61"/>
        <v>-22</v>
      </c>
      <c r="I391" s="20">
        <f t="shared" si="62"/>
        <v>-1</v>
      </c>
      <c r="J391" s="21">
        <f t="shared" si="63"/>
        <v>-0.7857142857142857</v>
      </c>
    </row>
    <row r="392" spans="1:10" x14ac:dyDescent="0.2">
      <c r="A392" s="158" t="s">
        <v>348</v>
      </c>
      <c r="B392" s="65">
        <v>1</v>
      </c>
      <c r="C392" s="66">
        <v>3</v>
      </c>
      <c r="D392" s="65">
        <v>21</v>
      </c>
      <c r="E392" s="66">
        <v>59</v>
      </c>
      <c r="F392" s="67"/>
      <c r="G392" s="65">
        <f t="shared" si="60"/>
        <v>-2</v>
      </c>
      <c r="H392" s="66">
        <f t="shared" si="61"/>
        <v>-38</v>
      </c>
      <c r="I392" s="20">
        <f t="shared" si="62"/>
        <v>-0.66666666666666663</v>
      </c>
      <c r="J392" s="21">
        <f t="shared" si="63"/>
        <v>-0.64406779661016944</v>
      </c>
    </row>
    <row r="393" spans="1:10" x14ac:dyDescent="0.2">
      <c r="A393" s="158" t="s">
        <v>365</v>
      </c>
      <c r="B393" s="65">
        <v>0</v>
      </c>
      <c r="C393" s="66">
        <v>0</v>
      </c>
      <c r="D393" s="65">
        <v>2</v>
      </c>
      <c r="E393" s="66">
        <v>8</v>
      </c>
      <c r="F393" s="67"/>
      <c r="G393" s="65">
        <f t="shared" si="60"/>
        <v>0</v>
      </c>
      <c r="H393" s="66">
        <f t="shared" si="61"/>
        <v>-6</v>
      </c>
      <c r="I393" s="20" t="str">
        <f t="shared" si="62"/>
        <v>-</v>
      </c>
      <c r="J393" s="21">
        <f t="shared" si="63"/>
        <v>-0.75</v>
      </c>
    </row>
    <row r="394" spans="1:10" s="160" customFormat="1" x14ac:dyDescent="0.2">
      <c r="A394" s="178" t="s">
        <v>708</v>
      </c>
      <c r="B394" s="71">
        <v>1033</v>
      </c>
      <c r="C394" s="72">
        <v>1028</v>
      </c>
      <c r="D394" s="71">
        <v>10408</v>
      </c>
      <c r="E394" s="72">
        <v>10851</v>
      </c>
      <c r="F394" s="73"/>
      <c r="G394" s="71">
        <f t="shared" si="60"/>
        <v>5</v>
      </c>
      <c r="H394" s="72">
        <f t="shared" si="61"/>
        <v>-443</v>
      </c>
      <c r="I394" s="37">
        <f t="shared" si="62"/>
        <v>4.8638132295719845E-3</v>
      </c>
      <c r="J394" s="38">
        <f t="shared" si="63"/>
        <v>-4.0825730347433413E-2</v>
      </c>
    </row>
    <row r="395" spans="1:10" x14ac:dyDescent="0.2">
      <c r="A395" s="177"/>
      <c r="B395" s="143"/>
      <c r="C395" s="144"/>
      <c r="D395" s="143"/>
      <c r="E395" s="144"/>
      <c r="F395" s="145"/>
      <c r="G395" s="143"/>
      <c r="H395" s="144"/>
      <c r="I395" s="151"/>
      <c r="J395" s="152"/>
    </row>
    <row r="396" spans="1:10" s="139" customFormat="1" x14ac:dyDescent="0.2">
      <c r="A396" s="159" t="s">
        <v>78</v>
      </c>
      <c r="B396" s="65"/>
      <c r="C396" s="66"/>
      <c r="D396" s="65"/>
      <c r="E396" s="66"/>
      <c r="F396" s="67"/>
      <c r="G396" s="65"/>
      <c r="H396" s="66"/>
      <c r="I396" s="20"/>
      <c r="J396" s="21"/>
    </row>
    <row r="397" spans="1:10" x14ac:dyDescent="0.2">
      <c r="A397" s="158" t="s">
        <v>600</v>
      </c>
      <c r="B397" s="65">
        <v>11</v>
      </c>
      <c r="C397" s="66">
        <v>14</v>
      </c>
      <c r="D397" s="65">
        <v>230</v>
      </c>
      <c r="E397" s="66">
        <v>191</v>
      </c>
      <c r="F397" s="67"/>
      <c r="G397" s="65">
        <f>B397-C397</f>
        <v>-3</v>
      </c>
      <c r="H397" s="66">
        <f>D397-E397</f>
        <v>39</v>
      </c>
      <c r="I397" s="20">
        <f>IF(C397=0, "-", IF(G397/C397&lt;10, G397/C397, "&gt;999%"))</f>
        <v>-0.21428571428571427</v>
      </c>
      <c r="J397" s="21">
        <f>IF(E397=0, "-", IF(H397/E397&lt;10, H397/E397, "&gt;999%"))</f>
        <v>0.20418848167539266</v>
      </c>
    </row>
    <row r="398" spans="1:10" x14ac:dyDescent="0.2">
      <c r="A398" s="158" t="s">
        <v>586</v>
      </c>
      <c r="B398" s="65">
        <v>0</v>
      </c>
      <c r="C398" s="66">
        <v>0</v>
      </c>
      <c r="D398" s="65">
        <v>10</v>
      </c>
      <c r="E398" s="66">
        <v>7</v>
      </c>
      <c r="F398" s="67"/>
      <c r="G398" s="65">
        <f>B398-C398</f>
        <v>0</v>
      </c>
      <c r="H398" s="66">
        <f>D398-E398</f>
        <v>3</v>
      </c>
      <c r="I398" s="20" t="str">
        <f>IF(C398=0, "-", IF(G398/C398&lt;10, G398/C398, "&gt;999%"))</f>
        <v>-</v>
      </c>
      <c r="J398" s="21">
        <f>IF(E398=0, "-", IF(H398/E398&lt;10, H398/E398, "&gt;999%"))</f>
        <v>0.42857142857142855</v>
      </c>
    </row>
    <row r="399" spans="1:10" s="160" customFormat="1" x14ac:dyDescent="0.2">
      <c r="A399" s="178" t="s">
        <v>709</v>
      </c>
      <c r="B399" s="71">
        <v>11</v>
      </c>
      <c r="C399" s="72">
        <v>14</v>
      </c>
      <c r="D399" s="71">
        <v>240</v>
      </c>
      <c r="E399" s="72">
        <v>198</v>
      </c>
      <c r="F399" s="73"/>
      <c r="G399" s="71">
        <f>B399-C399</f>
        <v>-3</v>
      </c>
      <c r="H399" s="72">
        <f>D399-E399</f>
        <v>42</v>
      </c>
      <c r="I399" s="37">
        <f>IF(C399=0, "-", IF(G399/C399&lt;10, G399/C399, "&gt;999%"))</f>
        <v>-0.21428571428571427</v>
      </c>
      <c r="J399" s="38">
        <f>IF(E399=0, "-", IF(H399/E399&lt;10, H399/E399, "&gt;999%"))</f>
        <v>0.21212121212121213</v>
      </c>
    </row>
    <row r="400" spans="1:10" x14ac:dyDescent="0.2">
      <c r="A400" s="177"/>
      <c r="B400" s="143"/>
      <c r="C400" s="144"/>
      <c r="D400" s="143"/>
      <c r="E400" s="144"/>
      <c r="F400" s="145"/>
      <c r="G400" s="143"/>
      <c r="H400" s="144"/>
      <c r="I400" s="151"/>
      <c r="J400" s="152"/>
    </row>
    <row r="401" spans="1:10" s="139" customFormat="1" x14ac:dyDescent="0.2">
      <c r="A401" s="159" t="s">
        <v>79</v>
      </c>
      <c r="B401" s="65"/>
      <c r="C401" s="66"/>
      <c r="D401" s="65"/>
      <c r="E401" s="66"/>
      <c r="F401" s="67"/>
      <c r="G401" s="65"/>
      <c r="H401" s="66"/>
      <c r="I401" s="20"/>
      <c r="J401" s="21"/>
    </row>
    <row r="402" spans="1:10" x14ac:dyDescent="0.2">
      <c r="A402" s="158" t="s">
        <v>318</v>
      </c>
      <c r="B402" s="65">
        <v>0</v>
      </c>
      <c r="C402" s="66">
        <v>0</v>
      </c>
      <c r="D402" s="65">
        <v>15</v>
      </c>
      <c r="E402" s="66">
        <v>6</v>
      </c>
      <c r="F402" s="67"/>
      <c r="G402" s="65">
        <f t="shared" ref="G402:G410" si="64">B402-C402</f>
        <v>0</v>
      </c>
      <c r="H402" s="66">
        <f t="shared" ref="H402:H410" si="65">D402-E402</f>
        <v>9</v>
      </c>
      <c r="I402" s="20" t="str">
        <f t="shared" ref="I402:I410" si="66">IF(C402=0, "-", IF(G402/C402&lt;10, G402/C402, "&gt;999%"))</f>
        <v>-</v>
      </c>
      <c r="J402" s="21">
        <f t="shared" ref="J402:J410" si="67">IF(E402=0, "-", IF(H402/E402&lt;10, H402/E402, "&gt;999%"))</f>
        <v>1.5</v>
      </c>
    </row>
    <row r="403" spans="1:10" x14ac:dyDescent="0.2">
      <c r="A403" s="158" t="s">
        <v>575</v>
      </c>
      <c r="B403" s="65">
        <v>60</v>
      </c>
      <c r="C403" s="66">
        <v>64</v>
      </c>
      <c r="D403" s="65">
        <v>727</v>
      </c>
      <c r="E403" s="66">
        <v>992</v>
      </c>
      <c r="F403" s="67"/>
      <c r="G403" s="65">
        <f t="shared" si="64"/>
        <v>-4</v>
      </c>
      <c r="H403" s="66">
        <f t="shared" si="65"/>
        <v>-265</v>
      </c>
      <c r="I403" s="20">
        <f t="shared" si="66"/>
        <v>-6.25E-2</v>
      </c>
      <c r="J403" s="21">
        <f t="shared" si="67"/>
        <v>-0.26713709677419356</v>
      </c>
    </row>
    <row r="404" spans="1:10" x14ac:dyDescent="0.2">
      <c r="A404" s="158" t="s">
        <v>512</v>
      </c>
      <c r="B404" s="65">
        <v>2</v>
      </c>
      <c r="C404" s="66">
        <v>2</v>
      </c>
      <c r="D404" s="65">
        <v>35</v>
      </c>
      <c r="E404" s="66">
        <v>18</v>
      </c>
      <c r="F404" s="67"/>
      <c r="G404" s="65">
        <f t="shared" si="64"/>
        <v>0</v>
      </c>
      <c r="H404" s="66">
        <f t="shared" si="65"/>
        <v>17</v>
      </c>
      <c r="I404" s="20">
        <f t="shared" si="66"/>
        <v>0</v>
      </c>
      <c r="J404" s="21">
        <f t="shared" si="67"/>
        <v>0.94444444444444442</v>
      </c>
    </row>
    <row r="405" spans="1:10" x14ac:dyDescent="0.2">
      <c r="A405" s="158" t="s">
        <v>319</v>
      </c>
      <c r="B405" s="65">
        <v>8</v>
      </c>
      <c r="C405" s="66">
        <v>3</v>
      </c>
      <c r="D405" s="65">
        <v>80</v>
      </c>
      <c r="E405" s="66">
        <v>31</v>
      </c>
      <c r="F405" s="67"/>
      <c r="G405" s="65">
        <f t="shared" si="64"/>
        <v>5</v>
      </c>
      <c r="H405" s="66">
        <f t="shared" si="65"/>
        <v>49</v>
      </c>
      <c r="I405" s="20">
        <f t="shared" si="66"/>
        <v>1.6666666666666667</v>
      </c>
      <c r="J405" s="21">
        <f t="shared" si="67"/>
        <v>1.5806451612903225</v>
      </c>
    </row>
    <row r="406" spans="1:10" x14ac:dyDescent="0.2">
      <c r="A406" s="158" t="s">
        <v>320</v>
      </c>
      <c r="B406" s="65">
        <v>16</v>
      </c>
      <c r="C406" s="66">
        <v>16</v>
      </c>
      <c r="D406" s="65">
        <v>161</v>
      </c>
      <c r="E406" s="66">
        <v>130</v>
      </c>
      <c r="F406" s="67"/>
      <c r="G406" s="65">
        <f t="shared" si="64"/>
        <v>0</v>
      </c>
      <c r="H406" s="66">
        <f t="shared" si="65"/>
        <v>31</v>
      </c>
      <c r="I406" s="20">
        <f t="shared" si="66"/>
        <v>0</v>
      </c>
      <c r="J406" s="21">
        <f t="shared" si="67"/>
        <v>0.23846153846153847</v>
      </c>
    </row>
    <row r="407" spans="1:10" x14ac:dyDescent="0.2">
      <c r="A407" s="158" t="s">
        <v>526</v>
      </c>
      <c r="B407" s="65">
        <v>12</v>
      </c>
      <c r="C407" s="66">
        <v>50</v>
      </c>
      <c r="D407" s="65">
        <v>287</v>
      </c>
      <c r="E407" s="66">
        <v>196</v>
      </c>
      <c r="F407" s="67"/>
      <c r="G407" s="65">
        <f t="shared" si="64"/>
        <v>-38</v>
      </c>
      <c r="H407" s="66">
        <f t="shared" si="65"/>
        <v>91</v>
      </c>
      <c r="I407" s="20">
        <f t="shared" si="66"/>
        <v>-0.76</v>
      </c>
      <c r="J407" s="21">
        <f t="shared" si="67"/>
        <v>0.4642857142857143</v>
      </c>
    </row>
    <row r="408" spans="1:10" x14ac:dyDescent="0.2">
      <c r="A408" s="158" t="s">
        <v>538</v>
      </c>
      <c r="B408" s="65">
        <v>0</v>
      </c>
      <c r="C408" s="66">
        <v>1</v>
      </c>
      <c r="D408" s="65">
        <v>15</v>
      </c>
      <c r="E408" s="66">
        <v>14</v>
      </c>
      <c r="F408" s="67"/>
      <c r="G408" s="65">
        <f t="shared" si="64"/>
        <v>-1</v>
      </c>
      <c r="H408" s="66">
        <f t="shared" si="65"/>
        <v>1</v>
      </c>
      <c r="I408" s="20">
        <f t="shared" si="66"/>
        <v>-1</v>
      </c>
      <c r="J408" s="21">
        <f t="shared" si="67"/>
        <v>7.1428571428571425E-2</v>
      </c>
    </row>
    <row r="409" spans="1:10" x14ac:dyDescent="0.2">
      <c r="A409" s="158" t="s">
        <v>553</v>
      </c>
      <c r="B409" s="65">
        <v>44</v>
      </c>
      <c r="C409" s="66">
        <v>63</v>
      </c>
      <c r="D409" s="65">
        <v>637</v>
      </c>
      <c r="E409" s="66">
        <v>580</v>
      </c>
      <c r="F409" s="67"/>
      <c r="G409" s="65">
        <f t="shared" si="64"/>
        <v>-19</v>
      </c>
      <c r="H409" s="66">
        <f t="shared" si="65"/>
        <v>57</v>
      </c>
      <c r="I409" s="20">
        <f t="shared" si="66"/>
        <v>-0.30158730158730157</v>
      </c>
      <c r="J409" s="21">
        <f t="shared" si="67"/>
        <v>9.8275862068965519E-2</v>
      </c>
    </row>
    <row r="410" spans="1:10" s="160" customFormat="1" x14ac:dyDescent="0.2">
      <c r="A410" s="178" t="s">
        <v>710</v>
      </c>
      <c r="B410" s="71">
        <v>142</v>
      </c>
      <c r="C410" s="72">
        <v>199</v>
      </c>
      <c r="D410" s="71">
        <v>1957</v>
      </c>
      <c r="E410" s="72">
        <v>1967</v>
      </c>
      <c r="F410" s="73"/>
      <c r="G410" s="71">
        <f t="shared" si="64"/>
        <v>-57</v>
      </c>
      <c r="H410" s="72">
        <f t="shared" si="65"/>
        <v>-10</v>
      </c>
      <c r="I410" s="37">
        <f t="shared" si="66"/>
        <v>-0.28643216080402012</v>
      </c>
      <c r="J410" s="38">
        <f t="shared" si="67"/>
        <v>-5.0838840874428059E-3</v>
      </c>
    </row>
    <row r="411" spans="1:10" x14ac:dyDescent="0.2">
      <c r="A411" s="177"/>
      <c r="B411" s="143"/>
      <c r="C411" s="144"/>
      <c r="D411" s="143"/>
      <c r="E411" s="144"/>
      <c r="F411" s="145"/>
      <c r="G411" s="143"/>
      <c r="H411" s="144"/>
      <c r="I411" s="151"/>
      <c r="J411" s="152"/>
    </row>
    <row r="412" spans="1:10" s="139" customFormat="1" x14ac:dyDescent="0.2">
      <c r="A412" s="159" t="s">
        <v>80</v>
      </c>
      <c r="B412" s="65"/>
      <c r="C412" s="66"/>
      <c r="D412" s="65"/>
      <c r="E412" s="66"/>
      <c r="F412" s="67"/>
      <c r="G412" s="65"/>
      <c r="H412" s="66"/>
      <c r="I412" s="20"/>
      <c r="J412" s="21"/>
    </row>
    <row r="413" spans="1:10" x14ac:dyDescent="0.2">
      <c r="A413" s="158" t="s">
        <v>424</v>
      </c>
      <c r="B413" s="65">
        <v>0</v>
      </c>
      <c r="C413" s="66">
        <v>2</v>
      </c>
      <c r="D413" s="65">
        <v>1</v>
      </c>
      <c r="E413" s="66">
        <v>131</v>
      </c>
      <c r="F413" s="67"/>
      <c r="G413" s="65">
        <f t="shared" ref="G413:G418" si="68">B413-C413</f>
        <v>-2</v>
      </c>
      <c r="H413" s="66">
        <f t="shared" ref="H413:H418" si="69">D413-E413</f>
        <v>-130</v>
      </c>
      <c r="I413" s="20">
        <f t="shared" ref="I413:I418" si="70">IF(C413=0, "-", IF(G413/C413&lt;10, G413/C413, "&gt;999%"))</f>
        <v>-1</v>
      </c>
      <c r="J413" s="21">
        <f t="shared" ref="J413:J418" si="71">IF(E413=0, "-", IF(H413/E413&lt;10, H413/E413, "&gt;999%"))</f>
        <v>-0.99236641221374045</v>
      </c>
    </row>
    <row r="414" spans="1:10" x14ac:dyDescent="0.2">
      <c r="A414" s="158" t="s">
        <v>425</v>
      </c>
      <c r="B414" s="65">
        <v>43</v>
      </c>
      <c r="C414" s="66">
        <v>49</v>
      </c>
      <c r="D414" s="65">
        <v>991</v>
      </c>
      <c r="E414" s="66">
        <v>49</v>
      </c>
      <c r="F414" s="67"/>
      <c r="G414" s="65">
        <f t="shared" si="68"/>
        <v>-6</v>
      </c>
      <c r="H414" s="66">
        <f t="shared" si="69"/>
        <v>942</v>
      </c>
      <c r="I414" s="20">
        <f t="shared" si="70"/>
        <v>-0.12244897959183673</v>
      </c>
      <c r="J414" s="21" t="str">
        <f t="shared" si="71"/>
        <v>&gt;999%</v>
      </c>
    </row>
    <row r="415" spans="1:10" x14ac:dyDescent="0.2">
      <c r="A415" s="158" t="s">
        <v>209</v>
      </c>
      <c r="B415" s="65">
        <v>255</v>
      </c>
      <c r="C415" s="66">
        <v>115</v>
      </c>
      <c r="D415" s="65">
        <v>2541</v>
      </c>
      <c r="E415" s="66">
        <v>1388</v>
      </c>
      <c r="F415" s="67"/>
      <c r="G415" s="65">
        <f t="shared" si="68"/>
        <v>140</v>
      </c>
      <c r="H415" s="66">
        <f t="shared" si="69"/>
        <v>1153</v>
      </c>
      <c r="I415" s="20">
        <f t="shared" si="70"/>
        <v>1.2173913043478262</v>
      </c>
      <c r="J415" s="21">
        <f t="shared" si="71"/>
        <v>0.8306916426512968</v>
      </c>
    </row>
    <row r="416" spans="1:10" x14ac:dyDescent="0.2">
      <c r="A416" s="158" t="s">
        <v>232</v>
      </c>
      <c r="B416" s="65">
        <v>0</v>
      </c>
      <c r="C416" s="66">
        <v>0</v>
      </c>
      <c r="D416" s="65">
        <v>0</v>
      </c>
      <c r="E416" s="66">
        <v>17</v>
      </c>
      <c r="F416" s="67"/>
      <c r="G416" s="65">
        <f t="shared" si="68"/>
        <v>0</v>
      </c>
      <c r="H416" s="66">
        <f t="shared" si="69"/>
        <v>-17</v>
      </c>
      <c r="I416" s="20" t="str">
        <f t="shared" si="70"/>
        <v>-</v>
      </c>
      <c r="J416" s="21">
        <f t="shared" si="71"/>
        <v>-1</v>
      </c>
    </row>
    <row r="417" spans="1:10" x14ac:dyDescent="0.2">
      <c r="A417" s="158" t="s">
        <v>392</v>
      </c>
      <c r="B417" s="65">
        <v>322</v>
      </c>
      <c r="C417" s="66">
        <v>77</v>
      </c>
      <c r="D417" s="65">
        <v>2037</v>
      </c>
      <c r="E417" s="66">
        <v>1082</v>
      </c>
      <c r="F417" s="67"/>
      <c r="G417" s="65">
        <f t="shared" si="68"/>
        <v>245</v>
      </c>
      <c r="H417" s="66">
        <f t="shared" si="69"/>
        <v>955</v>
      </c>
      <c r="I417" s="20">
        <f t="shared" si="70"/>
        <v>3.1818181818181817</v>
      </c>
      <c r="J417" s="21">
        <f t="shared" si="71"/>
        <v>0.88262476894639552</v>
      </c>
    </row>
    <row r="418" spans="1:10" s="160" customFormat="1" x14ac:dyDescent="0.2">
      <c r="A418" s="178" t="s">
        <v>711</v>
      </c>
      <c r="B418" s="71">
        <v>620</v>
      </c>
      <c r="C418" s="72">
        <v>243</v>
      </c>
      <c r="D418" s="71">
        <v>5570</v>
      </c>
      <c r="E418" s="72">
        <v>2667</v>
      </c>
      <c r="F418" s="73"/>
      <c r="G418" s="71">
        <f t="shared" si="68"/>
        <v>377</v>
      </c>
      <c r="H418" s="72">
        <f t="shared" si="69"/>
        <v>2903</v>
      </c>
      <c r="I418" s="37">
        <f t="shared" si="70"/>
        <v>1.5514403292181069</v>
      </c>
      <c r="J418" s="38">
        <f t="shared" si="71"/>
        <v>1.0884889388826398</v>
      </c>
    </row>
    <row r="419" spans="1:10" x14ac:dyDescent="0.2">
      <c r="A419" s="177"/>
      <c r="B419" s="143"/>
      <c r="C419" s="144"/>
      <c r="D419" s="143"/>
      <c r="E419" s="144"/>
      <c r="F419" s="145"/>
      <c r="G419" s="143"/>
      <c r="H419" s="144"/>
      <c r="I419" s="151"/>
      <c r="J419" s="152"/>
    </row>
    <row r="420" spans="1:10" s="139" customFormat="1" x14ac:dyDescent="0.2">
      <c r="A420" s="159" t="s">
        <v>81</v>
      </c>
      <c r="B420" s="65"/>
      <c r="C420" s="66"/>
      <c r="D420" s="65"/>
      <c r="E420" s="66"/>
      <c r="F420" s="67"/>
      <c r="G420" s="65"/>
      <c r="H420" s="66"/>
      <c r="I420" s="20"/>
      <c r="J420" s="21"/>
    </row>
    <row r="421" spans="1:10" x14ac:dyDescent="0.2">
      <c r="A421" s="158" t="s">
        <v>329</v>
      </c>
      <c r="B421" s="65">
        <v>9</v>
      </c>
      <c r="C421" s="66">
        <v>9</v>
      </c>
      <c r="D421" s="65">
        <v>91</v>
      </c>
      <c r="E421" s="66">
        <v>105</v>
      </c>
      <c r="F421" s="67"/>
      <c r="G421" s="65">
        <f>B421-C421</f>
        <v>0</v>
      </c>
      <c r="H421" s="66">
        <f>D421-E421</f>
        <v>-14</v>
      </c>
      <c r="I421" s="20">
        <f>IF(C421=0, "-", IF(G421/C421&lt;10, G421/C421, "&gt;999%"))</f>
        <v>0</v>
      </c>
      <c r="J421" s="21">
        <f>IF(E421=0, "-", IF(H421/E421&lt;10, H421/E421, "&gt;999%"))</f>
        <v>-0.13333333333333333</v>
      </c>
    </row>
    <row r="422" spans="1:10" x14ac:dyDescent="0.2">
      <c r="A422" s="158" t="s">
        <v>253</v>
      </c>
      <c r="B422" s="65">
        <v>10</v>
      </c>
      <c r="C422" s="66">
        <v>8</v>
      </c>
      <c r="D422" s="65">
        <v>125</v>
      </c>
      <c r="E422" s="66">
        <v>78</v>
      </c>
      <c r="F422" s="67"/>
      <c r="G422" s="65">
        <f>B422-C422</f>
        <v>2</v>
      </c>
      <c r="H422" s="66">
        <f>D422-E422</f>
        <v>47</v>
      </c>
      <c r="I422" s="20">
        <f>IF(C422=0, "-", IF(G422/C422&lt;10, G422/C422, "&gt;999%"))</f>
        <v>0.25</v>
      </c>
      <c r="J422" s="21">
        <f>IF(E422=0, "-", IF(H422/E422&lt;10, H422/E422, "&gt;999%"))</f>
        <v>0.60256410256410253</v>
      </c>
    </row>
    <row r="423" spans="1:10" x14ac:dyDescent="0.2">
      <c r="A423" s="158" t="s">
        <v>413</v>
      </c>
      <c r="B423" s="65">
        <v>29</v>
      </c>
      <c r="C423" s="66">
        <v>20</v>
      </c>
      <c r="D423" s="65">
        <v>318</v>
      </c>
      <c r="E423" s="66">
        <v>284</v>
      </c>
      <c r="F423" s="67"/>
      <c r="G423" s="65">
        <f>B423-C423</f>
        <v>9</v>
      </c>
      <c r="H423" s="66">
        <f>D423-E423</f>
        <v>34</v>
      </c>
      <c r="I423" s="20">
        <f>IF(C423=0, "-", IF(G423/C423&lt;10, G423/C423, "&gt;999%"))</f>
        <v>0.45</v>
      </c>
      <c r="J423" s="21">
        <f>IF(E423=0, "-", IF(H423/E423&lt;10, H423/E423, "&gt;999%"))</f>
        <v>0.11971830985915492</v>
      </c>
    </row>
    <row r="424" spans="1:10" x14ac:dyDescent="0.2">
      <c r="A424" s="158" t="s">
        <v>219</v>
      </c>
      <c r="B424" s="65">
        <v>65</v>
      </c>
      <c r="C424" s="66">
        <v>33</v>
      </c>
      <c r="D424" s="65">
        <v>607</v>
      </c>
      <c r="E424" s="66">
        <v>598</v>
      </c>
      <c r="F424" s="67"/>
      <c r="G424" s="65">
        <f>B424-C424</f>
        <v>32</v>
      </c>
      <c r="H424" s="66">
        <f>D424-E424</f>
        <v>9</v>
      </c>
      <c r="I424" s="20">
        <f>IF(C424=0, "-", IF(G424/C424&lt;10, G424/C424, "&gt;999%"))</f>
        <v>0.96969696969696972</v>
      </c>
      <c r="J424" s="21">
        <f>IF(E424=0, "-", IF(H424/E424&lt;10, H424/E424, "&gt;999%"))</f>
        <v>1.5050167224080268E-2</v>
      </c>
    </row>
    <row r="425" spans="1:10" s="160" customFormat="1" x14ac:dyDescent="0.2">
      <c r="A425" s="178" t="s">
        <v>712</v>
      </c>
      <c r="B425" s="71">
        <v>113</v>
      </c>
      <c r="C425" s="72">
        <v>70</v>
      </c>
      <c r="D425" s="71">
        <v>1141</v>
      </c>
      <c r="E425" s="72">
        <v>1065</v>
      </c>
      <c r="F425" s="73"/>
      <c r="G425" s="71">
        <f>B425-C425</f>
        <v>43</v>
      </c>
      <c r="H425" s="72">
        <f>D425-E425</f>
        <v>76</v>
      </c>
      <c r="I425" s="37">
        <f>IF(C425=0, "-", IF(G425/C425&lt;10, G425/C425, "&gt;999%"))</f>
        <v>0.61428571428571432</v>
      </c>
      <c r="J425" s="38">
        <f>IF(E425=0, "-", IF(H425/E425&lt;10, H425/E425, "&gt;999%"))</f>
        <v>7.1361502347417838E-2</v>
      </c>
    </row>
    <row r="426" spans="1:10" x14ac:dyDescent="0.2">
      <c r="A426" s="177"/>
      <c r="B426" s="143"/>
      <c r="C426" s="144"/>
      <c r="D426" s="143"/>
      <c r="E426" s="144"/>
      <c r="F426" s="145"/>
      <c r="G426" s="143"/>
      <c r="H426" s="144"/>
      <c r="I426" s="151"/>
      <c r="J426" s="152"/>
    </row>
    <row r="427" spans="1:10" s="139" customFormat="1" x14ac:dyDescent="0.2">
      <c r="A427" s="159" t="s">
        <v>82</v>
      </c>
      <c r="B427" s="65"/>
      <c r="C427" s="66"/>
      <c r="D427" s="65"/>
      <c r="E427" s="66"/>
      <c r="F427" s="67"/>
      <c r="G427" s="65"/>
      <c r="H427" s="66"/>
      <c r="I427" s="20"/>
      <c r="J427" s="21"/>
    </row>
    <row r="428" spans="1:10" x14ac:dyDescent="0.2">
      <c r="A428" s="158" t="s">
        <v>393</v>
      </c>
      <c r="B428" s="65">
        <v>445</v>
      </c>
      <c r="C428" s="66">
        <v>708</v>
      </c>
      <c r="D428" s="65">
        <v>4170</v>
      </c>
      <c r="E428" s="66">
        <v>6227</v>
      </c>
      <c r="F428" s="67"/>
      <c r="G428" s="65">
        <f t="shared" ref="G428:G438" si="72">B428-C428</f>
        <v>-263</v>
      </c>
      <c r="H428" s="66">
        <f t="shared" ref="H428:H438" si="73">D428-E428</f>
        <v>-2057</v>
      </c>
      <c r="I428" s="20">
        <f t="shared" ref="I428:I438" si="74">IF(C428=0, "-", IF(G428/C428&lt;10, G428/C428, "&gt;999%"))</f>
        <v>-0.37146892655367231</v>
      </c>
      <c r="J428" s="21">
        <f t="shared" ref="J428:J438" si="75">IF(E428=0, "-", IF(H428/E428&lt;10, H428/E428, "&gt;999%"))</f>
        <v>-0.33033563513730529</v>
      </c>
    </row>
    <row r="429" spans="1:10" x14ac:dyDescent="0.2">
      <c r="A429" s="158" t="s">
        <v>394</v>
      </c>
      <c r="B429" s="65">
        <v>141</v>
      </c>
      <c r="C429" s="66">
        <v>74</v>
      </c>
      <c r="D429" s="65">
        <v>1292</v>
      </c>
      <c r="E429" s="66">
        <v>1955</v>
      </c>
      <c r="F429" s="67"/>
      <c r="G429" s="65">
        <f t="shared" si="72"/>
        <v>67</v>
      </c>
      <c r="H429" s="66">
        <f t="shared" si="73"/>
        <v>-663</v>
      </c>
      <c r="I429" s="20">
        <f t="shared" si="74"/>
        <v>0.90540540540540537</v>
      </c>
      <c r="J429" s="21">
        <f t="shared" si="75"/>
        <v>-0.33913043478260868</v>
      </c>
    </row>
    <row r="430" spans="1:10" x14ac:dyDescent="0.2">
      <c r="A430" s="158" t="s">
        <v>527</v>
      </c>
      <c r="B430" s="65">
        <v>15</v>
      </c>
      <c r="C430" s="66">
        <v>0</v>
      </c>
      <c r="D430" s="65">
        <v>117</v>
      </c>
      <c r="E430" s="66">
        <v>0</v>
      </c>
      <c r="F430" s="67"/>
      <c r="G430" s="65">
        <f t="shared" si="72"/>
        <v>15</v>
      </c>
      <c r="H430" s="66">
        <f t="shared" si="73"/>
        <v>117</v>
      </c>
      <c r="I430" s="20" t="str">
        <f t="shared" si="74"/>
        <v>-</v>
      </c>
      <c r="J430" s="21" t="str">
        <f t="shared" si="75"/>
        <v>-</v>
      </c>
    </row>
    <row r="431" spans="1:10" x14ac:dyDescent="0.2">
      <c r="A431" s="158" t="s">
        <v>233</v>
      </c>
      <c r="B431" s="65">
        <v>0</v>
      </c>
      <c r="C431" s="66">
        <v>0</v>
      </c>
      <c r="D431" s="65">
        <v>0</v>
      </c>
      <c r="E431" s="66">
        <v>831</v>
      </c>
      <c r="F431" s="67"/>
      <c r="G431" s="65">
        <f t="shared" si="72"/>
        <v>0</v>
      </c>
      <c r="H431" s="66">
        <f t="shared" si="73"/>
        <v>-831</v>
      </c>
      <c r="I431" s="20" t="str">
        <f t="shared" si="74"/>
        <v>-</v>
      </c>
      <c r="J431" s="21">
        <f t="shared" si="75"/>
        <v>-1</v>
      </c>
    </row>
    <row r="432" spans="1:10" x14ac:dyDescent="0.2">
      <c r="A432" s="158" t="s">
        <v>201</v>
      </c>
      <c r="B432" s="65">
        <v>5</v>
      </c>
      <c r="C432" s="66">
        <v>16</v>
      </c>
      <c r="D432" s="65">
        <v>151</v>
      </c>
      <c r="E432" s="66">
        <v>165</v>
      </c>
      <c r="F432" s="67"/>
      <c r="G432" s="65">
        <f t="shared" si="72"/>
        <v>-11</v>
      </c>
      <c r="H432" s="66">
        <f t="shared" si="73"/>
        <v>-14</v>
      </c>
      <c r="I432" s="20">
        <f t="shared" si="74"/>
        <v>-0.6875</v>
      </c>
      <c r="J432" s="21">
        <f t="shared" si="75"/>
        <v>-8.4848484848484854E-2</v>
      </c>
    </row>
    <row r="433" spans="1:10" x14ac:dyDescent="0.2">
      <c r="A433" s="158" t="s">
        <v>426</v>
      </c>
      <c r="B433" s="65">
        <v>315</v>
      </c>
      <c r="C433" s="66">
        <v>426</v>
      </c>
      <c r="D433" s="65">
        <v>3277</v>
      </c>
      <c r="E433" s="66">
        <v>4831</v>
      </c>
      <c r="F433" s="67"/>
      <c r="G433" s="65">
        <f t="shared" si="72"/>
        <v>-111</v>
      </c>
      <c r="H433" s="66">
        <f t="shared" si="73"/>
        <v>-1554</v>
      </c>
      <c r="I433" s="20">
        <f t="shared" si="74"/>
        <v>-0.26056338028169013</v>
      </c>
      <c r="J433" s="21">
        <f t="shared" si="75"/>
        <v>-0.32167253156696335</v>
      </c>
    </row>
    <row r="434" spans="1:10" x14ac:dyDescent="0.2">
      <c r="A434" s="158" t="s">
        <v>466</v>
      </c>
      <c r="B434" s="65">
        <v>119</v>
      </c>
      <c r="C434" s="66">
        <v>93</v>
      </c>
      <c r="D434" s="65">
        <v>619</v>
      </c>
      <c r="E434" s="66">
        <v>595</v>
      </c>
      <c r="F434" s="67"/>
      <c r="G434" s="65">
        <f t="shared" si="72"/>
        <v>26</v>
      </c>
      <c r="H434" s="66">
        <f t="shared" si="73"/>
        <v>24</v>
      </c>
      <c r="I434" s="20">
        <f t="shared" si="74"/>
        <v>0.27956989247311825</v>
      </c>
      <c r="J434" s="21">
        <f t="shared" si="75"/>
        <v>4.0336134453781515E-2</v>
      </c>
    </row>
    <row r="435" spans="1:10" x14ac:dyDescent="0.2">
      <c r="A435" s="158" t="s">
        <v>467</v>
      </c>
      <c r="B435" s="65">
        <v>98</v>
      </c>
      <c r="C435" s="66">
        <v>93</v>
      </c>
      <c r="D435" s="65">
        <v>1489</v>
      </c>
      <c r="E435" s="66">
        <v>1401</v>
      </c>
      <c r="F435" s="67"/>
      <c r="G435" s="65">
        <f t="shared" si="72"/>
        <v>5</v>
      </c>
      <c r="H435" s="66">
        <f t="shared" si="73"/>
        <v>88</v>
      </c>
      <c r="I435" s="20">
        <f t="shared" si="74"/>
        <v>5.3763440860215055E-2</v>
      </c>
      <c r="J435" s="21">
        <f t="shared" si="75"/>
        <v>6.2812276945039255E-2</v>
      </c>
    </row>
    <row r="436" spans="1:10" x14ac:dyDescent="0.2">
      <c r="A436" s="158" t="s">
        <v>539</v>
      </c>
      <c r="B436" s="65">
        <v>39</v>
      </c>
      <c r="C436" s="66">
        <v>28</v>
      </c>
      <c r="D436" s="65">
        <v>678</v>
      </c>
      <c r="E436" s="66">
        <v>736</v>
      </c>
      <c r="F436" s="67"/>
      <c r="G436" s="65">
        <f t="shared" si="72"/>
        <v>11</v>
      </c>
      <c r="H436" s="66">
        <f t="shared" si="73"/>
        <v>-58</v>
      </c>
      <c r="I436" s="20">
        <f t="shared" si="74"/>
        <v>0.39285714285714285</v>
      </c>
      <c r="J436" s="21">
        <f t="shared" si="75"/>
        <v>-7.880434782608696E-2</v>
      </c>
    </row>
    <row r="437" spans="1:10" x14ac:dyDescent="0.2">
      <c r="A437" s="158" t="s">
        <v>554</v>
      </c>
      <c r="B437" s="65">
        <v>383</v>
      </c>
      <c r="C437" s="66">
        <v>835</v>
      </c>
      <c r="D437" s="65">
        <v>4747</v>
      </c>
      <c r="E437" s="66">
        <v>6424</v>
      </c>
      <c r="F437" s="67"/>
      <c r="G437" s="65">
        <f t="shared" si="72"/>
        <v>-452</v>
      </c>
      <c r="H437" s="66">
        <f t="shared" si="73"/>
        <v>-1677</v>
      </c>
      <c r="I437" s="20">
        <f t="shared" si="74"/>
        <v>-0.54131736526946106</v>
      </c>
      <c r="J437" s="21">
        <f t="shared" si="75"/>
        <v>-0.26105230386052303</v>
      </c>
    </row>
    <row r="438" spans="1:10" s="160" customFormat="1" x14ac:dyDescent="0.2">
      <c r="A438" s="178" t="s">
        <v>713</v>
      </c>
      <c r="B438" s="71">
        <v>1560</v>
      </c>
      <c r="C438" s="72">
        <v>2273</v>
      </c>
      <c r="D438" s="71">
        <v>16540</v>
      </c>
      <c r="E438" s="72">
        <v>23165</v>
      </c>
      <c r="F438" s="73"/>
      <c r="G438" s="71">
        <f t="shared" si="72"/>
        <v>-713</v>
      </c>
      <c r="H438" s="72">
        <f t="shared" si="73"/>
        <v>-6625</v>
      </c>
      <c r="I438" s="37">
        <f t="shared" si="74"/>
        <v>-0.31368235811702594</v>
      </c>
      <c r="J438" s="38">
        <f t="shared" si="75"/>
        <v>-0.28599179797107704</v>
      </c>
    </row>
    <row r="439" spans="1:10" x14ac:dyDescent="0.2">
      <c r="A439" s="177"/>
      <c r="B439" s="143"/>
      <c r="C439" s="144"/>
      <c r="D439" s="143"/>
      <c r="E439" s="144"/>
      <c r="F439" s="145"/>
      <c r="G439" s="143"/>
      <c r="H439" s="144"/>
      <c r="I439" s="151"/>
      <c r="J439" s="152"/>
    </row>
    <row r="440" spans="1:10" s="139" customFormat="1" x14ac:dyDescent="0.2">
      <c r="A440" s="159" t="s">
        <v>83</v>
      </c>
      <c r="B440" s="65"/>
      <c r="C440" s="66"/>
      <c r="D440" s="65"/>
      <c r="E440" s="66"/>
      <c r="F440" s="67"/>
      <c r="G440" s="65"/>
      <c r="H440" s="66"/>
      <c r="I440" s="20"/>
      <c r="J440" s="21"/>
    </row>
    <row r="441" spans="1:10" x14ac:dyDescent="0.2">
      <c r="A441" s="158" t="s">
        <v>366</v>
      </c>
      <c r="B441" s="65">
        <v>0</v>
      </c>
      <c r="C441" s="66">
        <v>0</v>
      </c>
      <c r="D441" s="65">
        <v>0</v>
      </c>
      <c r="E441" s="66">
        <v>2</v>
      </c>
      <c r="F441" s="67"/>
      <c r="G441" s="65">
        <f>B441-C441</f>
        <v>0</v>
      </c>
      <c r="H441" s="66">
        <f>D441-E441</f>
        <v>-2</v>
      </c>
      <c r="I441" s="20" t="str">
        <f>IF(C441=0, "-", IF(G441/C441&lt;10, G441/C441, "&gt;999%"))</f>
        <v>-</v>
      </c>
      <c r="J441" s="21">
        <f>IF(E441=0, "-", IF(H441/E441&lt;10, H441/E441, "&gt;999%"))</f>
        <v>-1</v>
      </c>
    </row>
    <row r="442" spans="1:10" x14ac:dyDescent="0.2">
      <c r="A442" s="158" t="s">
        <v>349</v>
      </c>
      <c r="B442" s="65">
        <v>1</v>
      </c>
      <c r="C442" s="66">
        <v>0</v>
      </c>
      <c r="D442" s="65">
        <v>5</v>
      </c>
      <c r="E442" s="66">
        <v>1</v>
      </c>
      <c r="F442" s="67"/>
      <c r="G442" s="65">
        <f>B442-C442</f>
        <v>1</v>
      </c>
      <c r="H442" s="66">
        <f>D442-E442</f>
        <v>4</v>
      </c>
      <c r="I442" s="20" t="str">
        <f>IF(C442=0, "-", IF(G442/C442&lt;10, G442/C442, "&gt;999%"))</f>
        <v>-</v>
      </c>
      <c r="J442" s="21">
        <f>IF(E442=0, "-", IF(H442/E442&lt;10, H442/E442, "&gt;999%"))</f>
        <v>4</v>
      </c>
    </row>
    <row r="443" spans="1:10" s="160" customFormat="1" x14ac:dyDescent="0.2">
      <c r="A443" s="178" t="s">
        <v>714</v>
      </c>
      <c r="B443" s="71">
        <v>1</v>
      </c>
      <c r="C443" s="72">
        <v>0</v>
      </c>
      <c r="D443" s="71">
        <v>5</v>
      </c>
      <c r="E443" s="72">
        <v>3</v>
      </c>
      <c r="F443" s="73"/>
      <c r="G443" s="71">
        <f>B443-C443</f>
        <v>1</v>
      </c>
      <c r="H443" s="72">
        <f>D443-E443</f>
        <v>2</v>
      </c>
      <c r="I443" s="37" t="str">
        <f>IF(C443=0, "-", IF(G443/C443&lt;10, G443/C443, "&gt;999%"))</f>
        <v>-</v>
      </c>
      <c r="J443" s="38">
        <f>IF(E443=0, "-", IF(H443/E443&lt;10, H443/E443, "&gt;999%"))</f>
        <v>0.66666666666666663</v>
      </c>
    </row>
    <row r="444" spans="1:10" x14ac:dyDescent="0.2">
      <c r="A444" s="177"/>
      <c r="B444" s="143"/>
      <c r="C444" s="144"/>
      <c r="D444" s="143"/>
      <c r="E444" s="144"/>
      <c r="F444" s="145"/>
      <c r="G444" s="143"/>
      <c r="H444" s="144"/>
      <c r="I444" s="151"/>
      <c r="J444" s="152"/>
    </row>
    <row r="445" spans="1:10" s="139" customFormat="1" x14ac:dyDescent="0.2">
      <c r="A445" s="159" t="s">
        <v>84</v>
      </c>
      <c r="B445" s="65"/>
      <c r="C445" s="66"/>
      <c r="D445" s="65"/>
      <c r="E445" s="66"/>
      <c r="F445" s="67"/>
      <c r="G445" s="65"/>
      <c r="H445" s="66"/>
      <c r="I445" s="20"/>
      <c r="J445" s="21"/>
    </row>
    <row r="446" spans="1:10" x14ac:dyDescent="0.2">
      <c r="A446" s="158" t="s">
        <v>330</v>
      </c>
      <c r="B446" s="65">
        <v>3</v>
      </c>
      <c r="C446" s="66">
        <v>1</v>
      </c>
      <c r="D446" s="65">
        <v>25</v>
      </c>
      <c r="E446" s="66">
        <v>53</v>
      </c>
      <c r="F446" s="67"/>
      <c r="G446" s="65">
        <f t="shared" ref="G446:G456" si="76">B446-C446</f>
        <v>2</v>
      </c>
      <c r="H446" s="66">
        <f t="shared" ref="H446:H456" si="77">D446-E446</f>
        <v>-28</v>
      </c>
      <c r="I446" s="20">
        <f t="shared" ref="I446:I456" si="78">IF(C446=0, "-", IF(G446/C446&lt;10, G446/C446, "&gt;999%"))</f>
        <v>2</v>
      </c>
      <c r="J446" s="21">
        <f t="shared" ref="J446:J456" si="79">IF(E446=0, "-", IF(H446/E446&lt;10, H446/E446, "&gt;999%"))</f>
        <v>-0.52830188679245282</v>
      </c>
    </row>
    <row r="447" spans="1:10" x14ac:dyDescent="0.2">
      <c r="A447" s="158" t="s">
        <v>367</v>
      </c>
      <c r="B447" s="65">
        <v>1</v>
      </c>
      <c r="C447" s="66">
        <v>0</v>
      </c>
      <c r="D447" s="65">
        <v>12</v>
      </c>
      <c r="E447" s="66">
        <v>9</v>
      </c>
      <c r="F447" s="67"/>
      <c r="G447" s="65">
        <f t="shared" si="76"/>
        <v>1</v>
      </c>
      <c r="H447" s="66">
        <f t="shared" si="77"/>
        <v>3</v>
      </c>
      <c r="I447" s="20" t="str">
        <f t="shared" si="78"/>
        <v>-</v>
      </c>
      <c r="J447" s="21">
        <f t="shared" si="79"/>
        <v>0.33333333333333331</v>
      </c>
    </row>
    <row r="448" spans="1:10" x14ac:dyDescent="0.2">
      <c r="A448" s="158" t="s">
        <v>377</v>
      </c>
      <c r="B448" s="65">
        <v>32</v>
      </c>
      <c r="C448" s="66">
        <v>9</v>
      </c>
      <c r="D448" s="65">
        <v>260</v>
      </c>
      <c r="E448" s="66">
        <v>98</v>
      </c>
      <c r="F448" s="67"/>
      <c r="G448" s="65">
        <f t="shared" si="76"/>
        <v>23</v>
      </c>
      <c r="H448" s="66">
        <f t="shared" si="77"/>
        <v>162</v>
      </c>
      <c r="I448" s="20">
        <f t="shared" si="78"/>
        <v>2.5555555555555554</v>
      </c>
      <c r="J448" s="21">
        <f t="shared" si="79"/>
        <v>1.653061224489796</v>
      </c>
    </row>
    <row r="449" spans="1:10" x14ac:dyDescent="0.2">
      <c r="A449" s="158" t="s">
        <v>254</v>
      </c>
      <c r="B449" s="65">
        <v>5</v>
      </c>
      <c r="C449" s="66">
        <v>4</v>
      </c>
      <c r="D449" s="65">
        <v>69</v>
      </c>
      <c r="E449" s="66">
        <v>121</v>
      </c>
      <c r="F449" s="67"/>
      <c r="G449" s="65">
        <f t="shared" si="76"/>
        <v>1</v>
      </c>
      <c r="H449" s="66">
        <f t="shared" si="77"/>
        <v>-52</v>
      </c>
      <c r="I449" s="20">
        <f t="shared" si="78"/>
        <v>0.25</v>
      </c>
      <c r="J449" s="21">
        <f t="shared" si="79"/>
        <v>-0.42975206611570249</v>
      </c>
    </row>
    <row r="450" spans="1:10" x14ac:dyDescent="0.2">
      <c r="A450" s="158" t="s">
        <v>540</v>
      </c>
      <c r="B450" s="65">
        <v>20</v>
      </c>
      <c r="C450" s="66">
        <v>63</v>
      </c>
      <c r="D450" s="65">
        <v>510</v>
      </c>
      <c r="E450" s="66">
        <v>753</v>
      </c>
      <c r="F450" s="67"/>
      <c r="G450" s="65">
        <f t="shared" si="76"/>
        <v>-43</v>
      </c>
      <c r="H450" s="66">
        <f t="shared" si="77"/>
        <v>-243</v>
      </c>
      <c r="I450" s="20">
        <f t="shared" si="78"/>
        <v>-0.68253968253968256</v>
      </c>
      <c r="J450" s="21">
        <f t="shared" si="79"/>
        <v>-0.32270916334661354</v>
      </c>
    </row>
    <row r="451" spans="1:10" x14ac:dyDescent="0.2">
      <c r="A451" s="158" t="s">
        <v>555</v>
      </c>
      <c r="B451" s="65">
        <v>297</v>
      </c>
      <c r="C451" s="66">
        <v>243</v>
      </c>
      <c r="D451" s="65">
        <v>2756</v>
      </c>
      <c r="E451" s="66">
        <v>2799</v>
      </c>
      <c r="F451" s="67"/>
      <c r="G451" s="65">
        <f t="shared" si="76"/>
        <v>54</v>
      </c>
      <c r="H451" s="66">
        <f t="shared" si="77"/>
        <v>-43</v>
      </c>
      <c r="I451" s="20">
        <f t="shared" si="78"/>
        <v>0.22222222222222221</v>
      </c>
      <c r="J451" s="21">
        <f t="shared" si="79"/>
        <v>-1.5362629510539478E-2</v>
      </c>
    </row>
    <row r="452" spans="1:10" x14ac:dyDescent="0.2">
      <c r="A452" s="158" t="s">
        <v>468</v>
      </c>
      <c r="B452" s="65">
        <v>19</v>
      </c>
      <c r="C452" s="66">
        <v>56</v>
      </c>
      <c r="D452" s="65">
        <v>354</v>
      </c>
      <c r="E452" s="66">
        <v>673</v>
      </c>
      <c r="F452" s="67"/>
      <c r="G452" s="65">
        <f t="shared" si="76"/>
        <v>-37</v>
      </c>
      <c r="H452" s="66">
        <f t="shared" si="77"/>
        <v>-319</v>
      </c>
      <c r="I452" s="20">
        <f t="shared" si="78"/>
        <v>-0.6607142857142857</v>
      </c>
      <c r="J452" s="21">
        <f t="shared" si="79"/>
        <v>-0.4739970282317979</v>
      </c>
    </row>
    <row r="453" spans="1:10" x14ac:dyDescent="0.2">
      <c r="A453" s="158" t="s">
        <v>496</v>
      </c>
      <c r="B453" s="65">
        <v>83</v>
      </c>
      <c r="C453" s="66">
        <v>46</v>
      </c>
      <c r="D453" s="65">
        <v>668</v>
      </c>
      <c r="E453" s="66">
        <v>462</v>
      </c>
      <c r="F453" s="67"/>
      <c r="G453" s="65">
        <f t="shared" si="76"/>
        <v>37</v>
      </c>
      <c r="H453" s="66">
        <f t="shared" si="77"/>
        <v>206</v>
      </c>
      <c r="I453" s="20">
        <f t="shared" si="78"/>
        <v>0.80434782608695654</v>
      </c>
      <c r="J453" s="21">
        <f t="shared" si="79"/>
        <v>0.44588744588744589</v>
      </c>
    </row>
    <row r="454" spans="1:10" x14ac:dyDescent="0.2">
      <c r="A454" s="158" t="s">
        <v>395</v>
      </c>
      <c r="B454" s="65">
        <v>125</v>
      </c>
      <c r="C454" s="66">
        <v>218</v>
      </c>
      <c r="D454" s="65">
        <v>1967</v>
      </c>
      <c r="E454" s="66">
        <v>3369</v>
      </c>
      <c r="F454" s="67"/>
      <c r="G454" s="65">
        <f t="shared" si="76"/>
        <v>-93</v>
      </c>
      <c r="H454" s="66">
        <f t="shared" si="77"/>
        <v>-1402</v>
      </c>
      <c r="I454" s="20">
        <f t="shared" si="78"/>
        <v>-0.42660550458715596</v>
      </c>
      <c r="J454" s="21">
        <f t="shared" si="79"/>
        <v>-0.41614722469575544</v>
      </c>
    </row>
    <row r="455" spans="1:10" x14ac:dyDescent="0.2">
      <c r="A455" s="158" t="s">
        <v>427</v>
      </c>
      <c r="B455" s="65">
        <v>419</v>
      </c>
      <c r="C455" s="66">
        <v>416</v>
      </c>
      <c r="D455" s="65">
        <v>4169</v>
      </c>
      <c r="E455" s="66">
        <v>5382</v>
      </c>
      <c r="F455" s="67"/>
      <c r="G455" s="65">
        <f t="shared" si="76"/>
        <v>3</v>
      </c>
      <c r="H455" s="66">
        <f t="shared" si="77"/>
        <v>-1213</v>
      </c>
      <c r="I455" s="20">
        <f t="shared" si="78"/>
        <v>7.2115384615384619E-3</v>
      </c>
      <c r="J455" s="21">
        <f t="shared" si="79"/>
        <v>-0.22538089929394278</v>
      </c>
    </row>
    <row r="456" spans="1:10" s="160" customFormat="1" x14ac:dyDescent="0.2">
      <c r="A456" s="178" t="s">
        <v>715</v>
      </c>
      <c r="B456" s="71">
        <v>1004</v>
      </c>
      <c r="C456" s="72">
        <v>1056</v>
      </c>
      <c r="D456" s="71">
        <v>10790</v>
      </c>
      <c r="E456" s="72">
        <v>13719</v>
      </c>
      <c r="F456" s="73"/>
      <c r="G456" s="71">
        <f t="shared" si="76"/>
        <v>-52</v>
      </c>
      <c r="H456" s="72">
        <f t="shared" si="77"/>
        <v>-2929</v>
      </c>
      <c r="I456" s="37">
        <f t="shared" si="78"/>
        <v>-4.924242424242424E-2</v>
      </c>
      <c r="J456" s="38">
        <f t="shared" si="79"/>
        <v>-0.21349952620453386</v>
      </c>
    </row>
    <row r="457" spans="1:10" x14ac:dyDescent="0.2">
      <c r="A457" s="177"/>
      <c r="B457" s="143"/>
      <c r="C457" s="144"/>
      <c r="D457" s="143"/>
      <c r="E457" s="144"/>
      <c r="F457" s="145"/>
      <c r="G457" s="143"/>
      <c r="H457" s="144"/>
      <c r="I457" s="151"/>
      <c r="J457" s="152"/>
    </row>
    <row r="458" spans="1:10" s="139" customFormat="1" x14ac:dyDescent="0.2">
      <c r="A458" s="159" t="s">
        <v>85</v>
      </c>
      <c r="B458" s="65"/>
      <c r="C458" s="66"/>
      <c r="D458" s="65"/>
      <c r="E458" s="66"/>
      <c r="F458" s="67"/>
      <c r="G458" s="65"/>
      <c r="H458" s="66"/>
      <c r="I458" s="20"/>
      <c r="J458" s="21"/>
    </row>
    <row r="459" spans="1:10" x14ac:dyDescent="0.2">
      <c r="A459" s="158" t="s">
        <v>396</v>
      </c>
      <c r="B459" s="65">
        <v>0</v>
      </c>
      <c r="C459" s="66">
        <v>2</v>
      </c>
      <c r="D459" s="65">
        <v>66</v>
      </c>
      <c r="E459" s="66">
        <v>69</v>
      </c>
      <c r="F459" s="67"/>
      <c r="G459" s="65">
        <f t="shared" ref="G459:G468" si="80">B459-C459</f>
        <v>-2</v>
      </c>
      <c r="H459" s="66">
        <f t="shared" ref="H459:H468" si="81">D459-E459</f>
        <v>-3</v>
      </c>
      <c r="I459" s="20">
        <f t="shared" ref="I459:I468" si="82">IF(C459=0, "-", IF(G459/C459&lt;10, G459/C459, "&gt;999%"))</f>
        <v>-1</v>
      </c>
      <c r="J459" s="21">
        <f t="shared" ref="J459:J468" si="83">IF(E459=0, "-", IF(H459/E459&lt;10, H459/E459, "&gt;999%"))</f>
        <v>-4.3478260869565216E-2</v>
      </c>
    </row>
    <row r="460" spans="1:10" x14ac:dyDescent="0.2">
      <c r="A460" s="158" t="s">
        <v>220</v>
      </c>
      <c r="B460" s="65">
        <v>0</v>
      </c>
      <c r="C460" s="66">
        <v>0</v>
      </c>
      <c r="D460" s="65">
        <v>0</v>
      </c>
      <c r="E460" s="66">
        <v>22</v>
      </c>
      <c r="F460" s="67"/>
      <c r="G460" s="65">
        <f t="shared" si="80"/>
        <v>0</v>
      </c>
      <c r="H460" s="66">
        <f t="shared" si="81"/>
        <v>-22</v>
      </c>
      <c r="I460" s="20" t="str">
        <f t="shared" si="82"/>
        <v>-</v>
      </c>
      <c r="J460" s="21">
        <f t="shared" si="83"/>
        <v>-1</v>
      </c>
    </row>
    <row r="461" spans="1:10" x14ac:dyDescent="0.2">
      <c r="A461" s="158" t="s">
        <v>428</v>
      </c>
      <c r="B461" s="65">
        <v>11</v>
      </c>
      <c r="C461" s="66">
        <v>38</v>
      </c>
      <c r="D461" s="65">
        <v>315</v>
      </c>
      <c r="E461" s="66">
        <v>360</v>
      </c>
      <c r="F461" s="67"/>
      <c r="G461" s="65">
        <f t="shared" si="80"/>
        <v>-27</v>
      </c>
      <c r="H461" s="66">
        <f t="shared" si="81"/>
        <v>-45</v>
      </c>
      <c r="I461" s="20">
        <f t="shared" si="82"/>
        <v>-0.71052631578947367</v>
      </c>
      <c r="J461" s="21">
        <f t="shared" si="83"/>
        <v>-0.125</v>
      </c>
    </row>
    <row r="462" spans="1:10" x14ac:dyDescent="0.2">
      <c r="A462" s="158" t="s">
        <v>234</v>
      </c>
      <c r="B462" s="65">
        <v>24</v>
      </c>
      <c r="C462" s="66">
        <v>4</v>
      </c>
      <c r="D462" s="65">
        <v>113</v>
      </c>
      <c r="E462" s="66">
        <v>114</v>
      </c>
      <c r="F462" s="67"/>
      <c r="G462" s="65">
        <f t="shared" si="80"/>
        <v>20</v>
      </c>
      <c r="H462" s="66">
        <f t="shared" si="81"/>
        <v>-1</v>
      </c>
      <c r="I462" s="20">
        <f t="shared" si="82"/>
        <v>5</v>
      </c>
      <c r="J462" s="21">
        <f t="shared" si="83"/>
        <v>-8.771929824561403E-3</v>
      </c>
    </row>
    <row r="463" spans="1:10" x14ac:dyDescent="0.2">
      <c r="A463" s="158" t="s">
        <v>429</v>
      </c>
      <c r="B463" s="65">
        <v>7</v>
      </c>
      <c r="C463" s="66">
        <v>9</v>
      </c>
      <c r="D463" s="65">
        <v>109</v>
      </c>
      <c r="E463" s="66">
        <v>185</v>
      </c>
      <c r="F463" s="67"/>
      <c r="G463" s="65">
        <f t="shared" si="80"/>
        <v>-2</v>
      </c>
      <c r="H463" s="66">
        <f t="shared" si="81"/>
        <v>-76</v>
      </c>
      <c r="I463" s="20">
        <f t="shared" si="82"/>
        <v>-0.22222222222222221</v>
      </c>
      <c r="J463" s="21">
        <f t="shared" si="83"/>
        <v>-0.41081081081081083</v>
      </c>
    </row>
    <row r="464" spans="1:10" x14ac:dyDescent="0.2">
      <c r="A464" s="158" t="s">
        <v>261</v>
      </c>
      <c r="B464" s="65">
        <v>18</v>
      </c>
      <c r="C464" s="66">
        <v>5</v>
      </c>
      <c r="D464" s="65">
        <v>97</v>
      </c>
      <c r="E464" s="66">
        <v>52</v>
      </c>
      <c r="F464" s="67"/>
      <c r="G464" s="65">
        <f t="shared" si="80"/>
        <v>13</v>
      </c>
      <c r="H464" s="66">
        <f t="shared" si="81"/>
        <v>45</v>
      </c>
      <c r="I464" s="20">
        <f t="shared" si="82"/>
        <v>2.6</v>
      </c>
      <c r="J464" s="21">
        <f t="shared" si="83"/>
        <v>0.86538461538461542</v>
      </c>
    </row>
    <row r="465" spans="1:10" x14ac:dyDescent="0.2">
      <c r="A465" s="158" t="s">
        <v>576</v>
      </c>
      <c r="B465" s="65">
        <v>1</v>
      </c>
      <c r="C465" s="66">
        <v>0</v>
      </c>
      <c r="D465" s="65">
        <v>11</v>
      </c>
      <c r="E465" s="66">
        <v>2</v>
      </c>
      <c r="F465" s="67"/>
      <c r="G465" s="65">
        <f t="shared" si="80"/>
        <v>1</v>
      </c>
      <c r="H465" s="66">
        <f t="shared" si="81"/>
        <v>9</v>
      </c>
      <c r="I465" s="20" t="str">
        <f t="shared" si="82"/>
        <v>-</v>
      </c>
      <c r="J465" s="21">
        <f t="shared" si="83"/>
        <v>4.5</v>
      </c>
    </row>
    <row r="466" spans="1:10" x14ac:dyDescent="0.2">
      <c r="A466" s="158" t="s">
        <v>528</v>
      </c>
      <c r="B466" s="65">
        <v>5</v>
      </c>
      <c r="C466" s="66">
        <v>1</v>
      </c>
      <c r="D466" s="65">
        <v>241</v>
      </c>
      <c r="E466" s="66">
        <v>46</v>
      </c>
      <c r="F466" s="67"/>
      <c r="G466" s="65">
        <f t="shared" si="80"/>
        <v>4</v>
      </c>
      <c r="H466" s="66">
        <f t="shared" si="81"/>
        <v>195</v>
      </c>
      <c r="I466" s="20">
        <f t="shared" si="82"/>
        <v>4</v>
      </c>
      <c r="J466" s="21">
        <f t="shared" si="83"/>
        <v>4.2391304347826084</v>
      </c>
    </row>
    <row r="467" spans="1:10" x14ac:dyDescent="0.2">
      <c r="A467" s="158" t="s">
        <v>519</v>
      </c>
      <c r="B467" s="65">
        <v>8</v>
      </c>
      <c r="C467" s="66">
        <v>3</v>
      </c>
      <c r="D467" s="65">
        <v>83</v>
      </c>
      <c r="E467" s="66">
        <v>17</v>
      </c>
      <c r="F467" s="67"/>
      <c r="G467" s="65">
        <f t="shared" si="80"/>
        <v>5</v>
      </c>
      <c r="H467" s="66">
        <f t="shared" si="81"/>
        <v>66</v>
      </c>
      <c r="I467" s="20">
        <f t="shared" si="82"/>
        <v>1.6666666666666667</v>
      </c>
      <c r="J467" s="21">
        <f t="shared" si="83"/>
        <v>3.8823529411764706</v>
      </c>
    </row>
    <row r="468" spans="1:10" s="160" customFormat="1" x14ac:dyDescent="0.2">
      <c r="A468" s="178" t="s">
        <v>716</v>
      </c>
      <c r="B468" s="71">
        <v>74</v>
      </c>
      <c r="C468" s="72">
        <v>62</v>
      </c>
      <c r="D468" s="71">
        <v>1035</v>
      </c>
      <c r="E468" s="72">
        <v>867</v>
      </c>
      <c r="F468" s="73"/>
      <c r="G468" s="71">
        <f t="shared" si="80"/>
        <v>12</v>
      </c>
      <c r="H468" s="72">
        <f t="shared" si="81"/>
        <v>168</v>
      </c>
      <c r="I468" s="37">
        <f t="shared" si="82"/>
        <v>0.19354838709677419</v>
      </c>
      <c r="J468" s="38">
        <f t="shared" si="83"/>
        <v>0.19377162629757785</v>
      </c>
    </row>
    <row r="469" spans="1:10" x14ac:dyDescent="0.2">
      <c r="A469" s="177"/>
      <c r="B469" s="143"/>
      <c r="C469" s="144"/>
      <c r="D469" s="143"/>
      <c r="E469" s="144"/>
      <c r="F469" s="145"/>
      <c r="G469" s="143"/>
      <c r="H469" s="144"/>
      <c r="I469" s="151"/>
      <c r="J469" s="152"/>
    </row>
    <row r="470" spans="1:10" s="139" customFormat="1" x14ac:dyDescent="0.2">
      <c r="A470" s="159" t="s">
        <v>86</v>
      </c>
      <c r="B470" s="65"/>
      <c r="C470" s="66"/>
      <c r="D470" s="65"/>
      <c r="E470" s="66"/>
      <c r="F470" s="67"/>
      <c r="G470" s="65"/>
      <c r="H470" s="66"/>
      <c r="I470" s="20"/>
      <c r="J470" s="21"/>
    </row>
    <row r="471" spans="1:10" x14ac:dyDescent="0.2">
      <c r="A471" s="158" t="s">
        <v>368</v>
      </c>
      <c r="B471" s="65">
        <v>8</v>
      </c>
      <c r="C471" s="66">
        <v>5</v>
      </c>
      <c r="D471" s="65">
        <v>181</v>
      </c>
      <c r="E471" s="66">
        <v>187</v>
      </c>
      <c r="F471" s="67"/>
      <c r="G471" s="65">
        <f t="shared" ref="G471:G478" si="84">B471-C471</f>
        <v>3</v>
      </c>
      <c r="H471" s="66">
        <f t="shared" ref="H471:H478" si="85">D471-E471</f>
        <v>-6</v>
      </c>
      <c r="I471" s="20">
        <f t="shared" ref="I471:I478" si="86">IF(C471=0, "-", IF(G471/C471&lt;10, G471/C471, "&gt;999%"))</f>
        <v>0.6</v>
      </c>
      <c r="J471" s="21">
        <f t="shared" ref="J471:J478" si="87">IF(E471=0, "-", IF(H471/E471&lt;10, H471/E471, "&gt;999%"))</f>
        <v>-3.2085561497326207E-2</v>
      </c>
    </row>
    <row r="472" spans="1:10" x14ac:dyDescent="0.2">
      <c r="A472" s="158" t="s">
        <v>350</v>
      </c>
      <c r="B472" s="65">
        <v>3</v>
      </c>
      <c r="C472" s="66">
        <v>1</v>
      </c>
      <c r="D472" s="65">
        <v>30</v>
      </c>
      <c r="E472" s="66">
        <v>34</v>
      </c>
      <c r="F472" s="67"/>
      <c r="G472" s="65">
        <f t="shared" si="84"/>
        <v>2</v>
      </c>
      <c r="H472" s="66">
        <f t="shared" si="85"/>
        <v>-4</v>
      </c>
      <c r="I472" s="20">
        <f t="shared" si="86"/>
        <v>2</v>
      </c>
      <c r="J472" s="21">
        <f t="shared" si="87"/>
        <v>-0.11764705882352941</v>
      </c>
    </row>
    <row r="473" spans="1:10" x14ac:dyDescent="0.2">
      <c r="A473" s="158" t="s">
        <v>492</v>
      </c>
      <c r="B473" s="65">
        <v>29</v>
      </c>
      <c r="C473" s="66">
        <v>20</v>
      </c>
      <c r="D473" s="65">
        <v>232</v>
      </c>
      <c r="E473" s="66">
        <v>26</v>
      </c>
      <c r="F473" s="67"/>
      <c r="G473" s="65">
        <f t="shared" si="84"/>
        <v>9</v>
      </c>
      <c r="H473" s="66">
        <f t="shared" si="85"/>
        <v>206</v>
      </c>
      <c r="I473" s="20">
        <f t="shared" si="86"/>
        <v>0.45</v>
      </c>
      <c r="J473" s="21">
        <f t="shared" si="87"/>
        <v>7.9230769230769234</v>
      </c>
    </row>
    <row r="474" spans="1:10" x14ac:dyDescent="0.2">
      <c r="A474" s="158" t="s">
        <v>493</v>
      </c>
      <c r="B474" s="65">
        <v>30</v>
      </c>
      <c r="C474" s="66">
        <v>26</v>
      </c>
      <c r="D474" s="65">
        <v>293</v>
      </c>
      <c r="E474" s="66">
        <v>486</v>
      </c>
      <c r="F474" s="67"/>
      <c r="G474" s="65">
        <f t="shared" si="84"/>
        <v>4</v>
      </c>
      <c r="H474" s="66">
        <f t="shared" si="85"/>
        <v>-193</v>
      </c>
      <c r="I474" s="20">
        <f t="shared" si="86"/>
        <v>0.15384615384615385</v>
      </c>
      <c r="J474" s="21">
        <f t="shared" si="87"/>
        <v>-0.39711934156378603</v>
      </c>
    </row>
    <row r="475" spans="1:10" x14ac:dyDescent="0.2">
      <c r="A475" s="158" t="s">
        <v>351</v>
      </c>
      <c r="B475" s="65">
        <v>6</v>
      </c>
      <c r="C475" s="66">
        <v>4</v>
      </c>
      <c r="D475" s="65">
        <v>68</v>
      </c>
      <c r="E475" s="66">
        <v>53</v>
      </c>
      <c r="F475" s="67"/>
      <c r="G475" s="65">
        <f t="shared" si="84"/>
        <v>2</v>
      </c>
      <c r="H475" s="66">
        <f t="shared" si="85"/>
        <v>15</v>
      </c>
      <c r="I475" s="20">
        <f t="shared" si="86"/>
        <v>0.5</v>
      </c>
      <c r="J475" s="21">
        <f t="shared" si="87"/>
        <v>0.28301886792452829</v>
      </c>
    </row>
    <row r="476" spans="1:10" x14ac:dyDescent="0.2">
      <c r="A476" s="158" t="s">
        <v>449</v>
      </c>
      <c r="B476" s="65">
        <v>59</v>
      </c>
      <c r="C476" s="66">
        <v>50</v>
      </c>
      <c r="D476" s="65">
        <v>774</v>
      </c>
      <c r="E476" s="66">
        <v>708</v>
      </c>
      <c r="F476" s="67"/>
      <c r="G476" s="65">
        <f t="shared" si="84"/>
        <v>9</v>
      </c>
      <c r="H476" s="66">
        <f t="shared" si="85"/>
        <v>66</v>
      </c>
      <c r="I476" s="20">
        <f t="shared" si="86"/>
        <v>0.18</v>
      </c>
      <c r="J476" s="21">
        <f t="shared" si="87"/>
        <v>9.3220338983050849E-2</v>
      </c>
    </row>
    <row r="477" spans="1:10" x14ac:dyDescent="0.2">
      <c r="A477" s="158" t="s">
        <v>307</v>
      </c>
      <c r="B477" s="65">
        <v>1</v>
      </c>
      <c r="C477" s="66">
        <v>2</v>
      </c>
      <c r="D477" s="65">
        <v>8</v>
      </c>
      <c r="E477" s="66">
        <v>18</v>
      </c>
      <c r="F477" s="67"/>
      <c r="G477" s="65">
        <f t="shared" si="84"/>
        <v>-1</v>
      </c>
      <c r="H477" s="66">
        <f t="shared" si="85"/>
        <v>-10</v>
      </c>
      <c r="I477" s="20">
        <f t="shared" si="86"/>
        <v>-0.5</v>
      </c>
      <c r="J477" s="21">
        <f t="shared" si="87"/>
        <v>-0.55555555555555558</v>
      </c>
    </row>
    <row r="478" spans="1:10" s="160" customFormat="1" x14ac:dyDescent="0.2">
      <c r="A478" s="178" t="s">
        <v>717</v>
      </c>
      <c r="B478" s="71">
        <v>136</v>
      </c>
      <c r="C478" s="72">
        <v>108</v>
      </c>
      <c r="D478" s="71">
        <v>1586</v>
      </c>
      <c r="E478" s="72">
        <v>1512</v>
      </c>
      <c r="F478" s="73"/>
      <c r="G478" s="71">
        <f t="shared" si="84"/>
        <v>28</v>
      </c>
      <c r="H478" s="72">
        <f t="shared" si="85"/>
        <v>74</v>
      </c>
      <c r="I478" s="37">
        <f t="shared" si="86"/>
        <v>0.25925925925925924</v>
      </c>
      <c r="J478" s="38">
        <f t="shared" si="87"/>
        <v>4.8941798941798939E-2</v>
      </c>
    </row>
    <row r="479" spans="1:10" x14ac:dyDescent="0.2">
      <c r="A479" s="177"/>
      <c r="B479" s="143"/>
      <c r="C479" s="144"/>
      <c r="D479" s="143"/>
      <c r="E479" s="144"/>
      <c r="F479" s="145"/>
      <c r="G479" s="143"/>
      <c r="H479" s="144"/>
      <c r="I479" s="151"/>
      <c r="J479" s="152"/>
    </row>
    <row r="480" spans="1:10" s="139" customFormat="1" x14ac:dyDescent="0.2">
      <c r="A480" s="159" t="s">
        <v>87</v>
      </c>
      <c r="B480" s="65"/>
      <c r="C480" s="66"/>
      <c r="D480" s="65"/>
      <c r="E480" s="66"/>
      <c r="F480" s="67"/>
      <c r="G480" s="65"/>
      <c r="H480" s="66"/>
      <c r="I480" s="20"/>
      <c r="J480" s="21"/>
    </row>
    <row r="481" spans="1:10" x14ac:dyDescent="0.2">
      <c r="A481" s="158" t="s">
        <v>556</v>
      </c>
      <c r="B481" s="65">
        <v>29</v>
      </c>
      <c r="C481" s="66">
        <v>16</v>
      </c>
      <c r="D481" s="65">
        <v>431</v>
      </c>
      <c r="E481" s="66">
        <v>284</v>
      </c>
      <c r="F481" s="67"/>
      <c r="G481" s="65">
        <f t="shared" ref="G481:G486" si="88">B481-C481</f>
        <v>13</v>
      </c>
      <c r="H481" s="66">
        <f t="shared" ref="H481:H486" si="89">D481-E481</f>
        <v>147</v>
      </c>
      <c r="I481" s="20">
        <f t="shared" ref="I481:I486" si="90">IF(C481=0, "-", IF(G481/C481&lt;10, G481/C481, "&gt;999%"))</f>
        <v>0.8125</v>
      </c>
      <c r="J481" s="21">
        <f t="shared" ref="J481:J486" si="91">IF(E481=0, "-", IF(H481/E481&lt;10, H481/E481, "&gt;999%"))</f>
        <v>0.51760563380281688</v>
      </c>
    </row>
    <row r="482" spans="1:10" x14ac:dyDescent="0.2">
      <c r="A482" s="158" t="s">
        <v>557</v>
      </c>
      <c r="B482" s="65">
        <v>9</v>
      </c>
      <c r="C482" s="66">
        <v>60</v>
      </c>
      <c r="D482" s="65">
        <v>378</v>
      </c>
      <c r="E482" s="66">
        <v>539</v>
      </c>
      <c r="F482" s="67"/>
      <c r="G482" s="65">
        <f t="shared" si="88"/>
        <v>-51</v>
      </c>
      <c r="H482" s="66">
        <f t="shared" si="89"/>
        <v>-161</v>
      </c>
      <c r="I482" s="20">
        <f t="shared" si="90"/>
        <v>-0.85</v>
      </c>
      <c r="J482" s="21">
        <f t="shared" si="91"/>
        <v>-0.29870129870129869</v>
      </c>
    </row>
    <row r="483" spans="1:10" x14ac:dyDescent="0.2">
      <c r="A483" s="158" t="s">
        <v>558</v>
      </c>
      <c r="B483" s="65">
        <v>2</v>
      </c>
      <c r="C483" s="66">
        <v>0</v>
      </c>
      <c r="D483" s="65">
        <v>2</v>
      </c>
      <c r="E483" s="66">
        <v>0</v>
      </c>
      <c r="F483" s="67"/>
      <c r="G483" s="65">
        <f t="shared" si="88"/>
        <v>2</v>
      </c>
      <c r="H483" s="66">
        <f t="shared" si="89"/>
        <v>2</v>
      </c>
      <c r="I483" s="20" t="str">
        <f t="shared" si="90"/>
        <v>-</v>
      </c>
      <c r="J483" s="21" t="str">
        <f t="shared" si="91"/>
        <v>-</v>
      </c>
    </row>
    <row r="484" spans="1:10" x14ac:dyDescent="0.2">
      <c r="A484" s="158" t="s">
        <v>559</v>
      </c>
      <c r="B484" s="65">
        <v>46</v>
      </c>
      <c r="C484" s="66">
        <v>0</v>
      </c>
      <c r="D484" s="65">
        <v>168</v>
      </c>
      <c r="E484" s="66">
        <v>0</v>
      </c>
      <c r="F484" s="67"/>
      <c r="G484" s="65">
        <f t="shared" si="88"/>
        <v>46</v>
      </c>
      <c r="H484" s="66">
        <f t="shared" si="89"/>
        <v>168</v>
      </c>
      <c r="I484" s="20" t="str">
        <f t="shared" si="90"/>
        <v>-</v>
      </c>
      <c r="J484" s="21" t="str">
        <f t="shared" si="91"/>
        <v>-</v>
      </c>
    </row>
    <row r="485" spans="1:10" x14ac:dyDescent="0.2">
      <c r="A485" s="158" t="s">
        <v>560</v>
      </c>
      <c r="B485" s="65">
        <v>0</v>
      </c>
      <c r="C485" s="66">
        <v>7</v>
      </c>
      <c r="D485" s="65">
        <v>9</v>
      </c>
      <c r="E485" s="66">
        <v>95</v>
      </c>
      <c r="F485" s="67"/>
      <c r="G485" s="65">
        <f t="shared" si="88"/>
        <v>-7</v>
      </c>
      <c r="H485" s="66">
        <f t="shared" si="89"/>
        <v>-86</v>
      </c>
      <c r="I485" s="20">
        <f t="shared" si="90"/>
        <v>-1</v>
      </c>
      <c r="J485" s="21">
        <f t="shared" si="91"/>
        <v>-0.90526315789473688</v>
      </c>
    </row>
    <row r="486" spans="1:10" s="160" customFormat="1" x14ac:dyDescent="0.2">
      <c r="A486" s="178" t="s">
        <v>718</v>
      </c>
      <c r="B486" s="71">
        <v>86</v>
      </c>
      <c r="C486" s="72">
        <v>83</v>
      </c>
      <c r="D486" s="71">
        <v>988</v>
      </c>
      <c r="E486" s="72">
        <v>918</v>
      </c>
      <c r="F486" s="73"/>
      <c r="G486" s="71">
        <f t="shared" si="88"/>
        <v>3</v>
      </c>
      <c r="H486" s="72">
        <f t="shared" si="89"/>
        <v>70</v>
      </c>
      <c r="I486" s="37">
        <f t="shared" si="90"/>
        <v>3.614457831325301E-2</v>
      </c>
      <c r="J486" s="38">
        <f t="shared" si="91"/>
        <v>7.6252723311546838E-2</v>
      </c>
    </row>
    <row r="487" spans="1:10" x14ac:dyDescent="0.2">
      <c r="A487" s="177"/>
      <c r="B487" s="143"/>
      <c r="C487" s="144"/>
      <c r="D487" s="143"/>
      <c r="E487" s="144"/>
      <c r="F487" s="145"/>
      <c r="G487" s="143"/>
      <c r="H487" s="144"/>
      <c r="I487" s="151"/>
      <c r="J487" s="152"/>
    </row>
    <row r="488" spans="1:10" s="139" customFormat="1" x14ac:dyDescent="0.2">
      <c r="A488" s="159" t="s">
        <v>88</v>
      </c>
      <c r="B488" s="65"/>
      <c r="C488" s="66"/>
      <c r="D488" s="65"/>
      <c r="E488" s="66"/>
      <c r="F488" s="67"/>
      <c r="G488" s="65"/>
      <c r="H488" s="66"/>
      <c r="I488" s="20"/>
      <c r="J488" s="21"/>
    </row>
    <row r="489" spans="1:10" x14ac:dyDescent="0.2">
      <c r="A489" s="158" t="s">
        <v>378</v>
      </c>
      <c r="B489" s="65">
        <v>0</v>
      </c>
      <c r="C489" s="66">
        <v>17</v>
      </c>
      <c r="D489" s="65">
        <v>11</v>
      </c>
      <c r="E489" s="66">
        <v>111</v>
      </c>
      <c r="F489" s="67"/>
      <c r="G489" s="65">
        <f t="shared" ref="G489:G499" si="92">B489-C489</f>
        <v>-17</v>
      </c>
      <c r="H489" s="66">
        <f t="shared" ref="H489:H499" si="93">D489-E489</f>
        <v>-100</v>
      </c>
      <c r="I489" s="20">
        <f t="shared" ref="I489:I499" si="94">IF(C489=0, "-", IF(G489/C489&lt;10, G489/C489, "&gt;999%"))</f>
        <v>-1</v>
      </c>
      <c r="J489" s="21">
        <f t="shared" ref="J489:J499" si="95">IF(E489=0, "-", IF(H489/E489&lt;10, H489/E489, "&gt;999%"))</f>
        <v>-0.90090090090090091</v>
      </c>
    </row>
    <row r="490" spans="1:10" x14ac:dyDescent="0.2">
      <c r="A490" s="158" t="s">
        <v>210</v>
      </c>
      <c r="B490" s="65">
        <v>0</v>
      </c>
      <c r="C490" s="66">
        <v>8</v>
      </c>
      <c r="D490" s="65">
        <v>4</v>
      </c>
      <c r="E490" s="66">
        <v>249</v>
      </c>
      <c r="F490" s="67"/>
      <c r="G490" s="65">
        <f t="shared" si="92"/>
        <v>-8</v>
      </c>
      <c r="H490" s="66">
        <f t="shared" si="93"/>
        <v>-245</v>
      </c>
      <c r="I490" s="20">
        <f t="shared" si="94"/>
        <v>-1</v>
      </c>
      <c r="J490" s="21">
        <f t="shared" si="95"/>
        <v>-0.98393574297188757</v>
      </c>
    </row>
    <row r="491" spans="1:10" x14ac:dyDescent="0.2">
      <c r="A491" s="158" t="s">
        <v>397</v>
      </c>
      <c r="B491" s="65">
        <v>5</v>
      </c>
      <c r="C491" s="66">
        <v>8</v>
      </c>
      <c r="D491" s="65">
        <v>106</v>
      </c>
      <c r="E491" s="66">
        <v>33</v>
      </c>
      <c r="F491" s="67"/>
      <c r="G491" s="65">
        <f t="shared" si="92"/>
        <v>-3</v>
      </c>
      <c r="H491" s="66">
        <f t="shared" si="93"/>
        <v>73</v>
      </c>
      <c r="I491" s="20">
        <f t="shared" si="94"/>
        <v>-0.375</v>
      </c>
      <c r="J491" s="21">
        <f t="shared" si="95"/>
        <v>2.2121212121212119</v>
      </c>
    </row>
    <row r="492" spans="1:10" x14ac:dyDescent="0.2">
      <c r="A492" s="158" t="s">
        <v>520</v>
      </c>
      <c r="B492" s="65">
        <v>6</v>
      </c>
      <c r="C492" s="66">
        <v>17</v>
      </c>
      <c r="D492" s="65">
        <v>130</v>
      </c>
      <c r="E492" s="66">
        <v>180</v>
      </c>
      <c r="F492" s="67"/>
      <c r="G492" s="65">
        <f t="shared" si="92"/>
        <v>-11</v>
      </c>
      <c r="H492" s="66">
        <f t="shared" si="93"/>
        <v>-50</v>
      </c>
      <c r="I492" s="20">
        <f t="shared" si="94"/>
        <v>-0.6470588235294118</v>
      </c>
      <c r="J492" s="21">
        <f t="shared" si="95"/>
        <v>-0.27777777777777779</v>
      </c>
    </row>
    <row r="493" spans="1:10" x14ac:dyDescent="0.2">
      <c r="A493" s="158" t="s">
        <v>430</v>
      </c>
      <c r="B493" s="65">
        <v>65</v>
      </c>
      <c r="C493" s="66">
        <v>54</v>
      </c>
      <c r="D493" s="65">
        <v>875</v>
      </c>
      <c r="E493" s="66">
        <v>852</v>
      </c>
      <c r="F493" s="67"/>
      <c r="G493" s="65">
        <f t="shared" si="92"/>
        <v>11</v>
      </c>
      <c r="H493" s="66">
        <f t="shared" si="93"/>
        <v>23</v>
      </c>
      <c r="I493" s="20">
        <f t="shared" si="94"/>
        <v>0.20370370370370369</v>
      </c>
      <c r="J493" s="21">
        <f t="shared" si="95"/>
        <v>2.699530516431925E-2</v>
      </c>
    </row>
    <row r="494" spans="1:10" x14ac:dyDescent="0.2">
      <c r="A494" s="158" t="s">
        <v>577</v>
      </c>
      <c r="B494" s="65">
        <v>44</v>
      </c>
      <c r="C494" s="66">
        <v>31</v>
      </c>
      <c r="D494" s="65">
        <v>359</v>
      </c>
      <c r="E494" s="66">
        <v>331</v>
      </c>
      <c r="F494" s="67"/>
      <c r="G494" s="65">
        <f t="shared" si="92"/>
        <v>13</v>
      </c>
      <c r="H494" s="66">
        <f t="shared" si="93"/>
        <v>28</v>
      </c>
      <c r="I494" s="20">
        <f t="shared" si="94"/>
        <v>0.41935483870967744</v>
      </c>
      <c r="J494" s="21">
        <f t="shared" si="95"/>
        <v>8.4592145015105744E-2</v>
      </c>
    </row>
    <row r="495" spans="1:10" x14ac:dyDescent="0.2">
      <c r="A495" s="158" t="s">
        <v>513</v>
      </c>
      <c r="B495" s="65">
        <v>0</v>
      </c>
      <c r="C495" s="66">
        <v>1</v>
      </c>
      <c r="D495" s="65">
        <v>12</v>
      </c>
      <c r="E495" s="66">
        <v>22</v>
      </c>
      <c r="F495" s="67"/>
      <c r="G495" s="65">
        <f t="shared" si="92"/>
        <v>-1</v>
      </c>
      <c r="H495" s="66">
        <f t="shared" si="93"/>
        <v>-10</v>
      </c>
      <c r="I495" s="20">
        <f t="shared" si="94"/>
        <v>-1</v>
      </c>
      <c r="J495" s="21">
        <f t="shared" si="95"/>
        <v>-0.45454545454545453</v>
      </c>
    </row>
    <row r="496" spans="1:10" x14ac:dyDescent="0.2">
      <c r="A496" s="158" t="s">
        <v>235</v>
      </c>
      <c r="B496" s="65">
        <v>11</v>
      </c>
      <c r="C496" s="66">
        <v>22</v>
      </c>
      <c r="D496" s="65">
        <v>59</v>
      </c>
      <c r="E496" s="66">
        <v>137</v>
      </c>
      <c r="F496" s="67"/>
      <c r="G496" s="65">
        <f t="shared" si="92"/>
        <v>-11</v>
      </c>
      <c r="H496" s="66">
        <f t="shared" si="93"/>
        <v>-78</v>
      </c>
      <c r="I496" s="20">
        <f t="shared" si="94"/>
        <v>-0.5</v>
      </c>
      <c r="J496" s="21">
        <f t="shared" si="95"/>
        <v>-0.56934306569343063</v>
      </c>
    </row>
    <row r="497" spans="1:10" x14ac:dyDescent="0.2">
      <c r="A497" s="158" t="s">
        <v>529</v>
      </c>
      <c r="B497" s="65">
        <v>59</v>
      </c>
      <c r="C497" s="66">
        <v>40</v>
      </c>
      <c r="D497" s="65">
        <v>390</v>
      </c>
      <c r="E497" s="66">
        <v>458</v>
      </c>
      <c r="F497" s="67"/>
      <c r="G497" s="65">
        <f t="shared" si="92"/>
        <v>19</v>
      </c>
      <c r="H497" s="66">
        <f t="shared" si="93"/>
        <v>-68</v>
      </c>
      <c r="I497" s="20">
        <f t="shared" si="94"/>
        <v>0.47499999999999998</v>
      </c>
      <c r="J497" s="21">
        <f t="shared" si="95"/>
        <v>-0.14847161572052403</v>
      </c>
    </row>
    <row r="498" spans="1:10" x14ac:dyDescent="0.2">
      <c r="A498" s="158" t="s">
        <v>221</v>
      </c>
      <c r="B498" s="65">
        <v>0</v>
      </c>
      <c r="C498" s="66">
        <v>0</v>
      </c>
      <c r="D498" s="65">
        <v>2</v>
      </c>
      <c r="E498" s="66">
        <v>0</v>
      </c>
      <c r="F498" s="67"/>
      <c r="G498" s="65">
        <f t="shared" si="92"/>
        <v>0</v>
      </c>
      <c r="H498" s="66">
        <f t="shared" si="93"/>
        <v>2</v>
      </c>
      <c r="I498" s="20" t="str">
        <f t="shared" si="94"/>
        <v>-</v>
      </c>
      <c r="J498" s="21" t="str">
        <f t="shared" si="95"/>
        <v>-</v>
      </c>
    </row>
    <row r="499" spans="1:10" s="160" customFormat="1" x14ac:dyDescent="0.2">
      <c r="A499" s="178" t="s">
        <v>719</v>
      </c>
      <c r="B499" s="71">
        <v>190</v>
      </c>
      <c r="C499" s="72">
        <v>198</v>
      </c>
      <c r="D499" s="71">
        <v>1948</v>
      </c>
      <c r="E499" s="72">
        <v>2373</v>
      </c>
      <c r="F499" s="73"/>
      <c r="G499" s="71">
        <f t="shared" si="92"/>
        <v>-8</v>
      </c>
      <c r="H499" s="72">
        <f t="shared" si="93"/>
        <v>-425</v>
      </c>
      <c r="I499" s="37">
        <f t="shared" si="94"/>
        <v>-4.0404040404040407E-2</v>
      </c>
      <c r="J499" s="38">
        <f t="shared" si="95"/>
        <v>-0.17909818794774546</v>
      </c>
    </row>
    <row r="500" spans="1:10" x14ac:dyDescent="0.2">
      <c r="A500" s="177"/>
      <c r="B500" s="143"/>
      <c r="C500" s="144"/>
      <c r="D500" s="143"/>
      <c r="E500" s="144"/>
      <c r="F500" s="145"/>
      <c r="G500" s="143"/>
      <c r="H500" s="144"/>
      <c r="I500" s="151"/>
      <c r="J500" s="152"/>
    </row>
    <row r="501" spans="1:10" s="139" customFormat="1" x14ac:dyDescent="0.2">
      <c r="A501" s="159" t="s">
        <v>89</v>
      </c>
      <c r="B501" s="65"/>
      <c r="C501" s="66"/>
      <c r="D501" s="65"/>
      <c r="E501" s="66"/>
      <c r="F501" s="67"/>
      <c r="G501" s="65"/>
      <c r="H501" s="66"/>
      <c r="I501" s="20"/>
      <c r="J501" s="21"/>
    </row>
    <row r="502" spans="1:10" x14ac:dyDescent="0.2">
      <c r="A502" s="158" t="s">
        <v>369</v>
      </c>
      <c r="B502" s="65">
        <v>0</v>
      </c>
      <c r="C502" s="66">
        <v>2</v>
      </c>
      <c r="D502" s="65">
        <v>4</v>
      </c>
      <c r="E502" s="66">
        <v>14</v>
      </c>
      <c r="F502" s="67"/>
      <c r="G502" s="65">
        <f>B502-C502</f>
        <v>-2</v>
      </c>
      <c r="H502" s="66">
        <f>D502-E502</f>
        <v>-10</v>
      </c>
      <c r="I502" s="20">
        <f>IF(C502=0, "-", IF(G502/C502&lt;10, G502/C502, "&gt;999%"))</f>
        <v>-1</v>
      </c>
      <c r="J502" s="21">
        <f>IF(E502=0, "-", IF(H502/E502&lt;10, H502/E502, "&gt;999%"))</f>
        <v>-0.7142857142857143</v>
      </c>
    </row>
    <row r="503" spans="1:10" x14ac:dyDescent="0.2">
      <c r="A503" s="158" t="s">
        <v>510</v>
      </c>
      <c r="B503" s="65">
        <v>0</v>
      </c>
      <c r="C503" s="66">
        <v>0</v>
      </c>
      <c r="D503" s="65">
        <v>5</v>
      </c>
      <c r="E503" s="66">
        <v>5</v>
      </c>
      <c r="F503" s="67"/>
      <c r="G503" s="65">
        <f>B503-C503</f>
        <v>0</v>
      </c>
      <c r="H503" s="66">
        <f>D503-E503</f>
        <v>0</v>
      </c>
      <c r="I503" s="20" t="str">
        <f>IF(C503=0, "-", IF(G503/C503&lt;10, G503/C503, "&gt;999%"))</f>
        <v>-</v>
      </c>
      <c r="J503" s="21">
        <f>IF(E503=0, "-", IF(H503/E503&lt;10, H503/E503, "&gt;999%"))</f>
        <v>0</v>
      </c>
    </row>
    <row r="504" spans="1:10" x14ac:dyDescent="0.2">
      <c r="A504" s="158" t="s">
        <v>308</v>
      </c>
      <c r="B504" s="65">
        <v>1</v>
      </c>
      <c r="C504" s="66">
        <v>0</v>
      </c>
      <c r="D504" s="65">
        <v>8</v>
      </c>
      <c r="E504" s="66">
        <v>4</v>
      </c>
      <c r="F504" s="67"/>
      <c r="G504" s="65">
        <f>B504-C504</f>
        <v>1</v>
      </c>
      <c r="H504" s="66">
        <f>D504-E504</f>
        <v>4</v>
      </c>
      <c r="I504" s="20" t="str">
        <f>IF(C504=0, "-", IF(G504/C504&lt;10, G504/C504, "&gt;999%"))</f>
        <v>-</v>
      </c>
      <c r="J504" s="21">
        <f>IF(E504=0, "-", IF(H504/E504&lt;10, H504/E504, "&gt;999%"))</f>
        <v>1</v>
      </c>
    </row>
    <row r="505" spans="1:10" s="160" customFormat="1" x14ac:dyDescent="0.2">
      <c r="A505" s="178" t="s">
        <v>720</v>
      </c>
      <c r="B505" s="71">
        <v>1</v>
      </c>
      <c r="C505" s="72">
        <v>2</v>
      </c>
      <c r="D505" s="71">
        <v>17</v>
      </c>
      <c r="E505" s="72">
        <v>23</v>
      </c>
      <c r="F505" s="73"/>
      <c r="G505" s="71">
        <f>B505-C505</f>
        <v>-1</v>
      </c>
      <c r="H505" s="72">
        <f>D505-E505</f>
        <v>-6</v>
      </c>
      <c r="I505" s="37">
        <f>IF(C505=0, "-", IF(G505/C505&lt;10, G505/C505, "&gt;999%"))</f>
        <v>-0.5</v>
      </c>
      <c r="J505" s="38">
        <f>IF(E505=0, "-", IF(H505/E505&lt;10, H505/E505, "&gt;999%"))</f>
        <v>-0.2608695652173913</v>
      </c>
    </row>
    <row r="506" spans="1:10" x14ac:dyDescent="0.2">
      <c r="A506" s="177"/>
      <c r="B506" s="143"/>
      <c r="C506" s="144"/>
      <c r="D506" s="143"/>
      <c r="E506" s="144"/>
      <c r="F506" s="145"/>
      <c r="G506" s="143"/>
      <c r="H506" s="144"/>
      <c r="I506" s="151"/>
      <c r="J506" s="152"/>
    </row>
    <row r="507" spans="1:10" s="139" customFormat="1" x14ac:dyDescent="0.2">
      <c r="A507" s="159" t="s">
        <v>90</v>
      </c>
      <c r="B507" s="65"/>
      <c r="C507" s="66"/>
      <c r="D507" s="65"/>
      <c r="E507" s="66"/>
      <c r="F507" s="67"/>
      <c r="G507" s="65"/>
      <c r="H507" s="66"/>
      <c r="I507" s="20"/>
      <c r="J507" s="21"/>
    </row>
    <row r="508" spans="1:10" x14ac:dyDescent="0.2">
      <c r="A508" s="158" t="s">
        <v>601</v>
      </c>
      <c r="B508" s="65">
        <v>15</v>
      </c>
      <c r="C508" s="66">
        <v>23</v>
      </c>
      <c r="D508" s="65">
        <v>238</v>
      </c>
      <c r="E508" s="66">
        <v>312</v>
      </c>
      <c r="F508" s="67"/>
      <c r="G508" s="65">
        <f>B508-C508</f>
        <v>-8</v>
      </c>
      <c r="H508" s="66">
        <f>D508-E508</f>
        <v>-74</v>
      </c>
      <c r="I508" s="20">
        <f>IF(C508=0, "-", IF(G508/C508&lt;10, G508/C508, "&gt;999%"))</f>
        <v>-0.34782608695652173</v>
      </c>
      <c r="J508" s="21">
        <f>IF(E508=0, "-", IF(H508/E508&lt;10, H508/E508, "&gt;999%"))</f>
        <v>-0.23717948717948717</v>
      </c>
    </row>
    <row r="509" spans="1:10" s="160" customFormat="1" x14ac:dyDescent="0.2">
      <c r="A509" s="178" t="s">
        <v>721</v>
      </c>
      <c r="B509" s="71">
        <v>15</v>
      </c>
      <c r="C509" s="72">
        <v>23</v>
      </c>
      <c r="D509" s="71">
        <v>238</v>
      </c>
      <c r="E509" s="72">
        <v>312</v>
      </c>
      <c r="F509" s="73"/>
      <c r="G509" s="71">
        <f>B509-C509</f>
        <v>-8</v>
      </c>
      <c r="H509" s="72">
        <f>D509-E509</f>
        <v>-74</v>
      </c>
      <c r="I509" s="37">
        <f>IF(C509=0, "-", IF(G509/C509&lt;10, G509/C509, "&gt;999%"))</f>
        <v>-0.34782608695652173</v>
      </c>
      <c r="J509" s="38">
        <f>IF(E509=0, "-", IF(H509/E509&lt;10, H509/E509, "&gt;999%"))</f>
        <v>-0.23717948717948717</v>
      </c>
    </row>
    <row r="510" spans="1:10" x14ac:dyDescent="0.2">
      <c r="A510" s="177"/>
      <c r="B510" s="143"/>
      <c r="C510" s="144"/>
      <c r="D510" s="143"/>
      <c r="E510" s="144"/>
      <c r="F510" s="145"/>
      <c r="G510" s="143"/>
      <c r="H510" s="144"/>
      <c r="I510" s="151"/>
      <c r="J510" s="152"/>
    </row>
    <row r="511" spans="1:10" s="139" customFormat="1" x14ac:dyDescent="0.2">
      <c r="A511" s="159" t="s">
        <v>91</v>
      </c>
      <c r="B511" s="65"/>
      <c r="C511" s="66"/>
      <c r="D511" s="65"/>
      <c r="E511" s="66"/>
      <c r="F511" s="67"/>
      <c r="G511" s="65"/>
      <c r="H511" s="66"/>
      <c r="I511" s="20"/>
      <c r="J511" s="21"/>
    </row>
    <row r="512" spans="1:10" x14ac:dyDescent="0.2">
      <c r="A512" s="158" t="s">
        <v>211</v>
      </c>
      <c r="B512" s="65">
        <v>22</v>
      </c>
      <c r="C512" s="66">
        <v>28</v>
      </c>
      <c r="D512" s="65">
        <v>300</v>
      </c>
      <c r="E512" s="66">
        <v>283</v>
      </c>
      <c r="F512" s="67"/>
      <c r="G512" s="65">
        <f t="shared" ref="G512:G520" si="96">B512-C512</f>
        <v>-6</v>
      </c>
      <c r="H512" s="66">
        <f t="shared" ref="H512:H520" si="97">D512-E512</f>
        <v>17</v>
      </c>
      <c r="I512" s="20">
        <f t="shared" ref="I512:I520" si="98">IF(C512=0, "-", IF(G512/C512&lt;10, G512/C512, "&gt;999%"))</f>
        <v>-0.21428571428571427</v>
      </c>
      <c r="J512" s="21">
        <f t="shared" ref="J512:J520" si="99">IF(E512=0, "-", IF(H512/E512&lt;10, H512/E512, "&gt;999%"))</f>
        <v>6.0070671378091869E-2</v>
      </c>
    </row>
    <row r="513" spans="1:10" x14ac:dyDescent="0.2">
      <c r="A513" s="158" t="s">
        <v>398</v>
      </c>
      <c r="B513" s="65">
        <v>47</v>
      </c>
      <c r="C513" s="66">
        <v>0</v>
      </c>
      <c r="D513" s="65">
        <v>139</v>
      </c>
      <c r="E513" s="66">
        <v>0</v>
      </c>
      <c r="F513" s="67"/>
      <c r="G513" s="65">
        <f t="shared" si="96"/>
        <v>47</v>
      </c>
      <c r="H513" s="66">
        <f t="shared" si="97"/>
        <v>139</v>
      </c>
      <c r="I513" s="20" t="str">
        <f t="shared" si="98"/>
        <v>-</v>
      </c>
      <c r="J513" s="21" t="str">
        <f t="shared" si="99"/>
        <v>-</v>
      </c>
    </row>
    <row r="514" spans="1:10" x14ac:dyDescent="0.2">
      <c r="A514" s="158" t="s">
        <v>431</v>
      </c>
      <c r="B514" s="65">
        <v>47</v>
      </c>
      <c r="C514" s="66">
        <v>40</v>
      </c>
      <c r="D514" s="65">
        <v>528</v>
      </c>
      <c r="E514" s="66">
        <v>417</v>
      </c>
      <c r="F514" s="67"/>
      <c r="G514" s="65">
        <f t="shared" si="96"/>
        <v>7</v>
      </c>
      <c r="H514" s="66">
        <f t="shared" si="97"/>
        <v>111</v>
      </c>
      <c r="I514" s="20">
        <f t="shared" si="98"/>
        <v>0.17499999999999999</v>
      </c>
      <c r="J514" s="21">
        <f t="shared" si="99"/>
        <v>0.26618705035971224</v>
      </c>
    </row>
    <row r="515" spans="1:10" x14ac:dyDescent="0.2">
      <c r="A515" s="158" t="s">
        <v>469</v>
      </c>
      <c r="B515" s="65">
        <v>61</v>
      </c>
      <c r="C515" s="66">
        <v>93</v>
      </c>
      <c r="D515" s="65">
        <v>709</v>
      </c>
      <c r="E515" s="66">
        <v>907</v>
      </c>
      <c r="F515" s="67"/>
      <c r="G515" s="65">
        <f t="shared" si="96"/>
        <v>-32</v>
      </c>
      <c r="H515" s="66">
        <f t="shared" si="97"/>
        <v>-198</v>
      </c>
      <c r="I515" s="20">
        <f t="shared" si="98"/>
        <v>-0.34408602150537637</v>
      </c>
      <c r="J515" s="21">
        <f t="shared" si="99"/>
        <v>-0.21830209481808158</v>
      </c>
    </row>
    <row r="516" spans="1:10" x14ac:dyDescent="0.2">
      <c r="A516" s="158" t="s">
        <v>262</v>
      </c>
      <c r="B516" s="65">
        <v>93</v>
      </c>
      <c r="C516" s="66">
        <v>63</v>
      </c>
      <c r="D516" s="65">
        <v>808</v>
      </c>
      <c r="E516" s="66">
        <v>691</v>
      </c>
      <c r="F516" s="67"/>
      <c r="G516" s="65">
        <f t="shared" si="96"/>
        <v>30</v>
      </c>
      <c r="H516" s="66">
        <f t="shared" si="97"/>
        <v>117</v>
      </c>
      <c r="I516" s="20">
        <f t="shared" si="98"/>
        <v>0.47619047619047616</v>
      </c>
      <c r="J516" s="21">
        <f t="shared" si="99"/>
        <v>0.16931982633863965</v>
      </c>
    </row>
    <row r="517" spans="1:10" x14ac:dyDescent="0.2">
      <c r="A517" s="158" t="s">
        <v>236</v>
      </c>
      <c r="B517" s="65">
        <v>0</v>
      </c>
      <c r="C517" s="66">
        <v>29</v>
      </c>
      <c r="D517" s="65">
        <v>42</v>
      </c>
      <c r="E517" s="66">
        <v>181</v>
      </c>
      <c r="F517" s="67"/>
      <c r="G517" s="65">
        <f t="shared" si="96"/>
        <v>-29</v>
      </c>
      <c r="H517" s="66">
        <f t="shared" si="97"/>
        <v>-139</v>
      </c>
      <c r="I517" s="20">
        <f t="shared" si="98"/>
        <v>-1</v>
      </c>
      <c r="J517" s="21">
        <f t="shared" si="99"/>
        <v>-0.76795580110497241</v>
      </c>
    </row>
    <row r="518" spans="1:10" x14ac:dyDescent="0.2">
      <c r="A518" s="158" t="s">
        <v>237</v>
      </c>
      <c r="B518" s="65">
        <v>0</v>
      </c>
      <c r="C518" s="66">
        <v>0</v>
      </c>
      <c r="D518" s="65">
        <v>21</v>
      </c>
      <c r="E518" s="66">
        <v>0</v>
      </c>
      <c r="F518" s="67"/>
      <c r="G518" s="65">
        <f t="shared" si="96"/>
        <v>0</v>
      </c>
      <c r="H518" s="66">
        <f t="shared" si="97"/>
        <v>21</v>
      </c>
      <c r="I518" s="20" t="str">
        <f t="shared" si="98"/>
        <v>-</v>
      </c>
      <c r="J518" s="21" t="str">
        <f t="shared" si="99"/>
        <v>-</v>
      </c>
    </row>
    <row r="519" spans="1:10" x14ac:dyDescent="0.2">
      <c r="A519" s="158" t="s">
        <v>285</v>
      </c>
      <c r="B519" s="65">
        <v>18</v>
      </c>
      <c r="C519" s="66">
        <v>22</v>
      </c>
      <c r="D519" s="65">
        <v>125</v>
      </c>
      <c r="E519" s="66">
        <v>349</v>
      </c>
      <c r="F519" s="67"/>
      <c r="G519" s="65">
        <f t="shared" si="96"/>
        <v>-4</v>
      </c>
      <c r="H519" s="66">
        <f t="shared" si="97"/>
        <v>-224</v>
      </c>
      <c r="I519" s="20">
        <f t="shared" si="98"/>
        <v>-0.18181818181818182</v>
      </c>
      <c r="J519" s="21">
        <f t="shared" si="99"/>
        <v>-0.6418338108882522</v>
      </c>
    </row>
    <row r="520" spans="1:10" s="160" customFormat="1" x14ac:dyDescent="0.2">
      <c r="A520" s="178" t="s">
        <v>722</v>
      </c>
      <c r="B520" s="71">
        <v>288</v>
      </c>
      <c r="C520" s="72">
        <v>275</v>
      </c>
      <c r="D520" s="71">
        <v>2672</v>
      </c>
      <c r="E520" s="72">
        <v>2828</v>
      </c>
      <c r="F520" s="73"/>
      <c r="G520" s="71">
        <f t="shared" si="96"/>
        <v>13</v>
      </c>
      <c r="H520" s="72">
        <f t="shared" si="97"/>
        <v>-156</v>
      </c>
      <c r="I520" s="37">
        <f t="shared" si="98"/>
        <v>4.7272727272727272E-2</v>
      </c>
      <c r="J520" s="38">
        <f t="shared" si="99"/>
        <v>-5.5162659123055166E-2</v>
      </c>
    </row>
    <row r="521" spans="1:10" x14ac:dyDescent="0.2">
      <c r="A521" s="177"/>
      <c r="B521" s="143"/>
      <c r="C521" s="144"/>
      <c r="D521" s="143"/>
      <c r="E521" s="144"/>
      <c r="F521" s="145"/>
      <c r="G521" s="143"/>
      <c r="H521" s="144"/>
      <c r="I521" s="151"/>
      <c r="J521" s="152"/>
    </row>
    <row r="522" spans="1:10" s="139" customFormat="1" x14ac:dyDescent="0.2">
      <c r="A522" s="159" t="s">
        <v>92</v>
      </c>
      <c r="B522" s="65"/>
      <c r="C522" s="66"/>
      <c r="D522" s="65"/>
      <c r="E522" s="66"/>
      <c r="F522" s="67"/>
      <c r="G522" s="65"/>
      <c r="H522" s="66"/>
      <c r="I522" s="20"/>
      <c r="J522" s="21"/>
    </row>
    <row r="523" spans="1:10" x14ac:dyDescent="0.2">
      <c r="A523" s="158" t="s">
        <v>432</v>
      </c>
      <c r="B523" s="65">
        <v>9</v>
      </c>
      <c r="C523" s="66">
        <v>13</v>
      </c>
      <c r="D523" s="65">
        <v>54</v>
      </c>
      <c r="E523" s="66">
        <v>19</v>
      </c>
      <c r="F523" s="67"/>
      <c r="G523" s="65">
        <f t="shared" ref="G523:G528" si="100">B523-C523</f>
        <v>-4</v>
      </c>
      <c r="H523" s="66">
        <f t="shared" ref="H523:H528" si="101">D523-E523</f>
        <v>35</v>
      </c>
      <c r="I523" s="20">
        <f t="shared" ref="I523:I528" si="102">IF(C523=0, "-", IF(G523/C523&lt;10, G523/C523, "&gt;999%"))</f>
        <v>-0.30769230769230771</v>
      </c>
      <c r="J523" s="21">
        <f t="shared" ref="J523:J528" si="103">IF(E523=0, "-", IF(H523/E523&lt;10, H523/E523, "&gt;999%"))</f>
        <v>1.8421052631578947</v>
      </c>
    </row>
    <row r="524" spans="1:10" x14ac:dyDescent="0.2">
      <c r="A524" s="158" t="s">
        <v>561</v>
      </c>
      <c r="B524" s="65">
        <v>49</v>
      </c>
      <c r="C524" s="66">
        <v>25</v>
      </c>
      <c r="D524" s="65">
        <v>282</v>
      </c>
      <c r="E524" s="66">
        <v>156</v>
      </c>
      <c r="F524" s="67"/>
      <c r="G524" s="65">
        <f t="shared" si="100"/>
        <v>24</v>
      </c>
      <c r="H524" s="66">
        <f t="shared" si="101"/>
        <v>126</v>
      </c>
      <c r="I524" s="20">
        <f t="shared" si="102"/>
        <v>0.96</v>
      </c>
      <c r="J524" s="21">
        <f t="shared" si="103"/>
        <v>0.80769230769230771</v>
      </c>
    </row>
    <row r="525" spans="1:10" x14ac:dyDescent="0.2">
      <c r="A525" s="158" t="s">
        <v>470</v>
      </c>
      <c r="B525" s="65">
        <v>18</v>
      </c>
      <c r="C525" s="66">
        <v>11</v>
      </c>
      <c r="D525" s="65">
        <v>89</v>
      </c>
      <c r="E525" s="66">
        <v>57</v>
      </c>
      <c r="F525" s="67"/>
      <c r="G525" s="65">
        <f t="shared" si="100"/>
        <v>7</v>
      </c>
      <c r="H525" s="66">
        <f t="shared" si="101"/>
        <v>32</v>
      </c>
      <c r="I525" s="20">
        <f t="shared" si="102"/>
        <v>0.63636363636363635</v>
      </c>
      <c r="J525" s="21">
        <f t="shared" si="103"/>
        <v>0.56140350877192979</v>
      </c>
    </row>
    <row r="526" spans="1:10" x14ac:dyDescent="0.2">
      <c r="A526" s="158" t="s">
        <v>379</v>
      </c>
      <c r="B526" s="65">
        <v>0</v>
      </c>
      <c r="C526" s="66">
        <v>14</v>
      </c>
      <c r="D526" s="65">
        <v>23</v>
      </c>
      <c r="E526" s="66">
        <v>55</v>
      </c>
      <c r="F526" s="67"/>
      <c r="G526" s="65">
        <f t="shared" si="100"/>
        <v>-14</v>
      </c>
      <c r="H526" s="66">
        <f t="shared" si="101"/>
        <v>-32</v>
      </c>
      <c r="I526" s="20">
        <f t="shared" si="102"/>
        <v>-1</v>
      </c>
      <c r="J526" s="21">
        <f t="shared" si="103"/>
        <v>-0.58181818181818179</v>
      </c>
    </row>
    <row r="527" spans="1:10" x14ac:dyDescent="0.2">
      <c r="A527" s="158" t="s">
        <v>399</v>
      </c>
      <c r="B527" s="65">
        <v>0</v>
      </c>
      <c r="C527" s="66">
        <v>1</v>
      </c>
      <c r="D527" s="65">
        <v>7</v>
      </c>
      <c r="E527" s="66">
        <v>14</v>
      </c>
      <c r="F527" s="67"/>
      <c r="G527" s="65">
        <f t="shared" si="100"/>
        <v>-1</v>
      </c>
      <c r="H527" s="66">
        <f t="shared" si="101"/>
        <v>-7</v>
      </c>
      <c r="I527" s="20">
        <f t="shared" si="102"/>
        <v>-1</v>
      </c>
      <c r="J527" s="21">
        <f t="shared" si="103"/>
        <v>-0.5</v>
      </c>
    </row>
    <row r="528" spans="1:10" s="160" customFormat="1" x14ac:dyDescent="0.2">
      <c r="A528" s="178" t="s">
        <v>723</v>
      </c>
      <c r="B528" s="71">
        <v>76</v>
      </c>
      <c r="C528" s="72">
        <v>64</v>
      </c>
      <c r="D528" s="71">
        <v>455</v>
      </c>
      <c r="E528" s="72">
        <v>301</v>
      </c>
      <c r="F528" s="73"/>
      <c r="G528" s="71">
        <f t="shared" si="100"/>
        <v>12</v>
      </c>
      <c r="H528" s="72">
        <f t="shared" si="101"/>
        <v>154</v>
      </c>
      <c r="I528" s="37">
        <f t="shared" si="102"/>
        <v>0.1875</v>
      </c>
      <c r="J528" s="38">
        <f t="shared" si="103"/>
        <v>0.51162790697674421</v>
      </c>
    </row>
    <row r="529" spans="1:10" x14ac:dyDescent="0.2">
      <c r="A529" s="177"/>
      <c r="B529" s="143"/>
      <c r="C529" s="144"/>
      <c r="D529" s="143"/>
      <c r="E529" s="144"/>
      <c r="F529" s="145"/>
      <c r="G529" s="143"/>
      <c r="H529" s="144"/>
      <c r="I529" s="151"/>
      <c r="J529" s="152"/>
    </row>
    <row r="530" spans="1:10" s="139" customFormat="1" x14ac:dyDescent="0.2">
      <c r="A530" s="159" t="s">
        <v>93</v>
      </c>
      <c r="B530" s="65"/>
      <c r="C530" s="66"/>
      <c r="D530" s="65"/>
      <c r="E530" s="66"/>
      <c r="F530" s="67"/>
      <c r="G530" s="65"/>
      <c r="H530" s="66"/>
      <c r="I530" s="20"/>
      <c r="J530" s="21"/>
    </row>
    <row r="531" spans="1:10" x14ac:dyDescent="0.2">
      <c r="A531" s="158" t="s">
        <v>331</v>
      </c>
      <c r="B531" s="65">
        <v>22</v>
      </c>
      <c r="C531" s="66">
        <v>6</v>
      </c>
      <c r="D531" s="65">
        <v>163</v>
      </c>
      <c r="E531" s="66">
        <v>141</v>
      </c>
      <c r="F531" s="67"/>
      <c r="G531" s="65">
        <f t="shared" ref="G531:G539" si="104">B531-C531</f>
        <v>16</v>
      </c>
      <c r="H531" s="66">
        <f t="shared" ref="H531:H539" si="105">D531-E531</f>
        <v>22</v>
      </c>
      <c r="I531" s="20">
        <f t="shared" ref="I531:I539" si="106">IF(C531=0, "-", IF(G531/C531&lt;10, G531/C531, "&gt;999%"))</f>
        <v>2.6666666666666665</v>
      </c>
      <c r="J531" s="21">
        <f t="shared" ref="J531:J539" si="107">IF(E531=0, "-", IF(H531/E531&lt;10, H531/E531, "&gt;999%"))</f>
        <v>0.15602836879432624</v>
      </c>
    </row>
    <row r="532" spans="1:10" x14ac:dyDescent="0.2">
      <c r="A532" s="158" t="s">
        <v>433</v>
      </c>
      <c r="B532" s="65">
        <v>521</v>
      </c>
      <c r="C532" s="66">
        <v>409</v>
      </c>
      <c r="D532" s="65">
        <v>4627</v>
      </c>
      <c r="E532" s="66">
        <v>5438</v>
      </c>
      <c r="F532" s="67"/>
      <c r="G532" s="65">
        <f t="shared" si="104"/>
        <v>112</v>
      </c>
      <c r="H532" s="66">
        <f t="shared" si="105"/>
        <v>-811</v>
      </c>
      <c r="I532" s="20">
        <f t="shared" si="106"/>
        <v>0.27383863080684595</v>
      </c>
      <c r="J532" s="21">
        <f t="shared" si="107"/>
        <v>-0.14913571165869804</v>
      </c>
    </row>
    <row r="533" spans="1:10" x14ac:dyDescent="0.2">
      <c r="A533" s="158" t="s">
        <v>238</v>
      </c>
      <c r="B533" s="65">
        <v>132</v>
      </c>
      <c r="C533" s="66">
        <v>151</v>
      </c>
      <c r="D533" s="65">
        <v>1473</v>
      </c>
      <c r="E533" s="66">
        <v>1916</v>
      </c>
      <c r="F533" s="67"/>
      <c r="G533" s="65">
        <f t="shared" si="104"/>
        <v>-19</v>
      </c>
      <c r="H533" s="66">
        <f t="shared" si="105"/>
        <v>-443</v>
      </c>
      <c r="I533" s="20">
        <f t="shared" si="106"/>
        <v>-0.12582781456953643</v>
      </c>
      <c r="J533" s="21">
        <f t="shared" si="107"/>
        <v>-0.23121085594989563</v>
      </c>
    </row>
    <row r="534" spans="1:10" x14ac:dyDescent="0.2">
      <c r="A534" s="158" t="s">
        <v>263</v>
      </c>
      <c r="B534" s="65">
        <v>1</v>
      </c>
      <c r="C534" s="66">
        <v>13</v>
      </c>
      <c r="D534" s="65">
        <v>139</v>
      </c>
      <c r="E534" s="66">
        <v>136</v>
      </c>
      <c r="F534" s="67"/>
      <c r="G534" s="65">
        <f t="shared" si="104"/>
        <v>-12</v>
      </c>
      <c r="H534" s="66">
        <f t="shared" si="105"/>
        <v>3</v>
      </c>
      <c r="I534" s="20">
        <f t="shared" si="106"/>
        <v>-0.92307692307692313</v>
      </c>
      <c r="J534" s="21">
        <f t="shared" si="107"/>
        <v>2.2058823529411766E-2</v>
      </c>
    </row>
    <row r="535" spans="1:10" x14ac:dyDescent="0.2">
      <c r="A535" s="158" t="s">
        <v>264</v>
      </c>
      <c r="B535" s="65">
        <v>73</v>
      </c>
      <c r="C535" s="66">
        <v>25</v>
      </c>
      <c r="D535" s="65">
        <v>344</v>
      </c>
      <c r="E535" s="66">
        <v>487</v>
      </c>
      <c r="F535" s="67"/>
      <c r="G535" s="65">
        <f t="shared" si="104"/>
        <v>48</v>
      </c>
      <c r="H535" s="66">
        <f t="shared" si="105"/>
        <v>-143</v>
      </c>
      <c r="I535" s="20">
        <f t="shared" si="106"/>
        <v>1.92</v>
      </c>
      <c r="J535" s="21">
        <f t="shared" si="107"/>
        <v>-0.29363449691991789</v>
      </c>
    </row>
    <row r="536" spans="1:10" x14ac:dyDescent="0.2">
      <c r="A536" s="158" t="s">
        <v>471</v>
      </c>
      <c r="B536" s="65">
        <v>115</v>
      </c>
      <c r="C536" s="66">
        <v>168</v>
      </c>
      <c r="D536" s="65">
        <v>1758</v>
      </c>
      <c r="E536" s="66">
        <v>2381</v>
      </c>
      <c r="F536" s="67"/>
      <c r="G536" s="65">
        <f t="shared" si="104"/>
        <v>-53</v>
      </c>
      <c r="H536" s="66">
        <f t="shared" si="105"/>
        <v>-623</v>
      </c>
      <c r="I536" s="20">
        <f t="shared" si="106"/>
        <v>-0.31547619047619047</v>
      </c>
      <c r="J536" s="21">
        <f t="shared" si="107"/>
        <v>-0.26165476690466188</v>
      </c>
    </row>
    <row r="537" spans="1:10" x14ac:dyDescent="0.2">
      <c r="A537" s="158" t="s">
        <v>239</v>
      </c>
      <c r="B537" s="65">
        <v>57</v>
      </c>
      <c r="C537" s="66">
        <v>41</v>
      </c>
      <c r="D537" s="65">
        <v>639</v>
      </c>
      <c r="E537" s="66">
        <v>474</v>
      </c>
      <c r="F537" s="67"/>
      <c r="G537" s="65">
        <f t="shared" si="104"/>
        <v>16</v>
      </c>
      <c r="H537" s="66">
        <f t="shared" si="105"/>
        <v>165</v>
      </c>
      <c r="I537" s="20">
        <f t="shared" si="106"/>
        <v>0.3902439024390244</v>
      </c>
      <c r="J537" s="21">
        <f t="shared" si="107"/>
        <v>0.34810126582278483</v>
      </c>
    </row>
    <row r="538" spans="1:10" x14ac:dyDescent="0.2">
      <c r="A538" s="158" t="s">
        <v>400</v>
      </c>
      <c r="B538" s="65">
        <v>454</v>
      </c>
      <c r="C538" s="66">
        <v>289</v>
      </c>
      <c r="D538" s="65">
        <v>3121</v>
      </c>
      <c r="E538" s="66">
        <v>3727</v>
      </c>
      <c r="F538" s="67"/>
      <c r="G538" s="65">
        <f t="shared" si="104"/>
        <v>165</v>
      </c>
      <c r="H538" s="66">
        <f t="shared" si="105"/>
        <v>-606</v>
      </c>
      <c r="I538" s="20">
        <f t="shared" si="106"/>
        <v>0.5709342560553633</v>
      </c>
      <c r="J538" s="21">
        <f t="shared" si="107"/>
        <v>-0.16259726321438153</v>
      </c>
    </row>
    <row r="539" spans="1:10" s="160" customFormat="1" x14ac:dyDescent="0.2">
      <c r="A539" s="178" t="s">
        <v>724</v>
      </c>
      <c r="B539" s="71">
        <v>1375</v>
      </c>
      <c r="C539" s="72">
        <v>1102</v>
      </c>
      <c r="D539" s="71">
        <v>12264</v>
      </c>
      <c r="E539" s="72">
        <v>14700</v>
      </c>
      <c r="F539" s="73"/>
      <c r="G539" s="71">
        <f t="shared" si="104"/>
        <v>273</v>
      </c>
      <c r="H539" s="72">
        <f t="shared" si="105"/>
        <v>-2436</v>
      </c>
      <c r="I539" s="37">
        <f t="shared" si="106"/>
        <v>0.24773139745916514</v>
      </c>
      <c r="J539" s="38">
        <f t="shared" si="107"/>
        <v>-0.1657142857142857</v>
      </c>
    </row>
    <row r="540" spans="1:10" x14ac:dyDescent="0.2">
      <c r="A540" s="177"/>
      <c r="B540" s="143"/>
      <c r="C540" s="144"/>
      <c r="D540" s="143"/>
      <c r="E540" s="144"/>
      <c r="F540" s="145"/>
      <c r="G540" s="143"/>
      <c r="H540" s="144"/>
      <c r="I540" s="151"/>
      <c r="J540" s="152"/>
    </row>
    <row r="541" spans="1:10" s="139" customFormat="1" x14ac:dyDescent="0.2">
      <c r="A541" s="159" t="s">
        <v>94</v>
      </c>
      <c r="B541" s="65"/>
      <c r="C541" s="66"/>
      <c r="D541" s="65"/>
      <c r="E541" s="66"/>
      <c r="F541" s="67"/>
      <c r="G541" s="65"/>
      <c r="H541" s="66"/>
      <c r="I541" s="20"/>
      <c r="J541" s="21"/>
    </row>
    <row r="542" spans="1:10" x14ac:dyDescent="0.2">
      <c r="A542" s="158" t="s">
        <v>212</v>
      </c>
      <c r="B542" s="65">
        <v>85</v>
      </c>
      <c r="C542" s="66">
        <v>99</v>
      </c>
      <c r="D542" s="65">
        <v>970</v>
      </c>
      <c r="E542" s="66">
        <v>563</v>
      </c>
      <c r="F542" s="67"/>
      <c r="G542" s="65">
        <f t="shared" ref="G542:G549" si="108">B542-C542</f>
        <v>-14</v>
      </c>
      <c r="H542" s="66">
        <f t="shared" ref="H542:H549" si="109">D542-E542</f>
        <v>407</v>
      </c>
      <c r="I542" s="20">
        <f t="shared" ref="I542:I549" si="110">IF(C542=0, "-", IF(G542/C542&lt;10, G542/C542, "&gt;999%"))</f>
        <v>-0.14141414141414141</v>
      </c>
      <c r="J542" s="21">
        <f t="shared" ref="J542:J549" si="111">IF(E542=0, "-", IF(H542/E542&lt;10, H542/E542, "&gt;999%"))</f>
        <v>0.72291296625222023</v>
      </c>
    </row>
    <row r="543" spans="1:10" x14ac:dyDescent="0.2">
      <c r="A543" s="158" t="s">
        <v>434</v>
      </c>
      <c r="B543" s="65">
        <v>0</v>
      </c>
      <c r="C543" s="66">
        <v>0</v>
      </c>
      <c r="D543" s="65">
        <v>0</v>
      </c>
      <c r="E543" s="66">
        <v>66</v>
      </c>
      <c r="F543" s="67"/>
      <c r="G543" s="65">
        <f t="shared" si="108"/>
        <v>0</v>
      </c>
      <c r="H543" s="66">
        <f t="shared" si="109"/>
        <v>-66</v>
      </c>
      <c r="I543" s="20" t="str">
        <f t="shared" si="110"/>
        <v>-</v>
      </c>
      <c r="J543" s="21">
        <f t="shared" si="111"/>
        <v>-1</v>
      </c>
    </row>
    <row r="544" spans="1:10" x14ac:dyDescent="0.2">
      <c r="A544" s="158" t="s">
        <v>380</v>
      </c>
      <c r="B544" s="65">
        <v>46</v>
      </c>
      <c r="C544" s="66">
        <v>14</v>
      </c>
      <c r="D544" s="65">
        <v>179</v>
      </c>
      <c r="E544" s="66">
        <v>400</v>
      </c>
      <c r="F544" s="67"/>
      <c r="G544" s="65">
        <f t="shared" si="108"/>
        <v>32</v>
      </c>
      <c r="H544" s="66">
        <f t="shared" si="109"/>
        <v>-221</v>
      </c>
      <c r="I544" s="20">
        <f t="shared" si="110"/>
        <v>2.2857142857142856</v>
      </c>
      <c r="J544" s="21">
        <f t="shared" si="111"/>
        <v>-0.55249999999999999</v>
      </c>
    </row>
    <row r="545" spans="1:10" x14ac:dyDescent="0.2">
      <c r="A545" s="158" t="s">
        <v>381</v>
      </c>
      <c r="B545" s="65">
        <v>32</v>
      </c>
      <c r="C545" s="66">
        <v>36</v>
      </c>
      <c r="D545" s="65">
        <v>616</v>
      </c>
      <c r="E545" s="66">
        <v>400</v>
      </c>
      <c r="F545" s="67"/>
      <c r="G545" s="65">
        <f t="shared" si="108"/>
        <v>-4</v>
      </c>
      <c r="H545" s="66">
        <f t="shared" si="109"/>
        <v>216</v>
      </c>
      <c r="I545" s="20">
        <f t="shared" si="110"/>
        <v>-0.1111111111111111</v>
      </c>
      <c r="J545" s="21">
        <f t="shared" si="111"/>
        <v>0.54</v>
      </c>
    </row>
    <row r="546" spans="1:10" x14ac:dyDescent="0.2">
      <c r="A546" s="158" t="s">
        <v>401</v>
      </c>
      <c r="B546" s="65">
        <v>14</v>
      </c>
      <c r="C546" s="66">
        <v>32</v>
      </c>
      <c r="D546" s="65">
        <v>180</v>
      </c>
      <c r="E546" s="66">
        <v>169</v>
      </c>
      <c r="F546" s="67"/>
      <c r="G546" s="65">
        <f t="shared" si="108"/>
        <v>-18</v>
      </c>
      <c r="H546" s="66">
        <f t="shared" si="109"/>
        <v>11</v>
      </c>
      <c r="I546" s="20">
        <f t="shared" si="110"/>
        <v>-0.5625</v>
      </c>
      <c r="J546" s="21">
        <f t="shared" si="111"/>
        <v>6.5088757396449703E-2</v>
      </c>
    </row>
    <row r="547" spans="1:10" x14ac:dyDescent="0.2">
      <c r="A547" s="158" t="s">
        <v>213</v>
      </c>
      <c r="B547" s="65">
        <v>126</v>
      </c>
      <c r="C547" s="66">
        <v>146</v>
      </c>
      <c r="D547" s="65">
        <v>1227</v>
      </c>
      <c r="E547" s="66">
        <v>1989</v>
      </c>
      <c r="F547" s="67"/>
      <c r="G547" s="65">
        <f t="shared" si="108"/>
        <v>-20</v>
      </c>
      <c r="H547" s="66">
        <f t="shared" si="109"/>
        <v>-762</v>
      </c>
      <c r="I547" s="20">
        <f t="shared" si="110"/>
        <v>-0.13698630136986301</v>
      </c>
      <c r="J547" s="21">
        <f t="shared" si="111"/>
        <v>-0.38310708898944196</v>
      </c>
    </row>
    <row r="548" spans="1:10" x14ac:dyDescent="0.2">
      <c r="A548" s="158" t="s">
        <v>402</v>
      </c>
      <c r="B548" s="65">
        <v>68</v>
      </c>
      <c r="C548" s="66">
        <v>134</v>
      </c>
      <c r="D548" s="65">
        <v>1459</v>
      </c>
      <c r="E548" s="66">
        <v>1749</v>
      </c>
      <c r="F548" s="67"/>
      <c r="G548" s="65">
        <f t="shared" si="108"/>
        <v>-66</v>
      </c>
      <c r="H548" s="66">
        <f t="shared" si="109"/>
        <v>-290</v>
      </c>
      <c r="I548" s="20">
        <f t="shared" si="110"/>
        <v>-0.4925373134328358</v>
      </c>
      <c r="J548" s="21">
        <f t="shared" si="111"/>
        <v>-0.16580903373356204</v>
      </c>
    </row>
    <row r="549" spans="1:10" s="160" customFormat="1" x14ac:dyDescent="0.2">
      <c r="A549" s="178" t="s">
        <v>725</v>
      </c>
      <c r="B549" s="71">
        <v>371</v>
      </c>
      <c r="C549" s="72">
        <v>461</v>
      </c>
      <c r="D549" s="71">
        <v>4631</v>
      </c>
      <c r="E549" s="72">
        <v>5336</v>
      </c>
      <c r="F549" s="73"/>
      <c r="G549" s="71">
        <f t="shared" si="108"/>
        <v>-90</v>
      </c>
      <c r="H549" s="72">
        <f t="shared" si="109"/>
        <v>-705</v>
      </c>
      <c r="I549" s="37">
        <f t="shared" si="110"/>
        <v>-0.19522776572668113</v>
      </c>
      <c r="J549" s="38">
        <f t="shared" si="111"/>
        <v>-0.13212143928035983</v>
      </c>
    </row>
    <row r="550" spans="1:10" x14ac:dyDescent="0.2">
      <c r="A550" s="177"/>
      <c r="B550" s="143"/>
      <c r="C550" s="144"/>
      <c r="D550" s="143"/>
      <c r="E550" s="144"/>
      <c r="F550" s="145"/>
      <c r="G550" s="143"/>
      <c r="H550" s="144"/>
      <c r="I550" s="151"/>
      <c r="J550" s="152"/>
    </row>
    <row r="551" spans="1:10" s="139" customFormat="1" x14ac:dyDescent="0.2">
      <c r="A551" s="159" t="s">
        <v>95</v>
      </c>
      <c r="B551" s="65"/>
      <c r="C551" s="66"/>
      <c r="D551" s="65"/>
      <c r="E551" s="66"/>
      <c r="F551" s="67"/>
      <c r="G551" s="65"/>
      <c r="H551" s="66"/>
      <c r="I551" s="20"/>
      <c r="J551" s="21"/>
    </row>
    <row r="552" spans="1:10" x14ac:dyDescent="0.2">
      <c r="A552" s="158" t="s">
        <v>332</v>
      </c>
      <c r="B552" s="65">
        <v>11</v>
      </c>
      <c r="C552" s="66">
        <v>12</v>
      </c>
      <c r="D552" s="65">
        <v>128</v>
      </c>
      <c r="E552" s="66">
        <v>199</v>
      </c>
      <c r="F552" s="67"/>
      <c r="G552" s="65">
        <f t="shared" ref="G552:G575" si="112">B552-C552</f>
        <v>-1</v>
      </c>
      <c r="H552" s="66">
        <f t="shared" ref="H552:H575" si="113">D552-E552</f>
        <v>-71</v>
      </c>
      <c r="I552" s="20">
        <f t="shared" ref="I552:I575" si="114">IF(C552=0, "-", IF(G552/C552&lt;10, G552/C552, "&gt;999%"))</f>
        <v>-8.3333333333333329E-2</v>
      </c>
      <c r="J552" s="21">
        <f t="shared" ref="J552:J575" si="115">IF(E552=0, "-", IF(H552/E552&lt;10, H552/E552, "&gt;999%"))</f>
        <v>-0.35678391959798994</v>
      </c>
    </row>
    <row r="553" spans="1:10" x14ac:dyDescent="0.2">
      <c r="A553" s="158" t="s">
        <v>265</v>
      </c>
      <c r="B553" s="65">
        <v>377</v>
      </c>
      <c r="C553" s="66">
        <v>345</v>
      </c>
      <c r="D553" s="65">
        <v>4546</v>
      </c>
      <c r="E553" s="66">
        <v>5317</v>
      </c>
      <c r="F553" s="67"/>
      <c r="G553" s="65">
        <f t="shared" si="112"/>
        <v>32</v>
      </c>
      <c r="H553" s="66">
        <f t="shared" si="113"/>
        <v>-771</v>
      </c>
      <c r="I553" s="20">
        <f t="shared" si="114"/>
        <v>9.2753623188405798E-2</v>
      </c>
      <c r="J553" s="21">
        <f t="shared" si="115"/>
        <v>-0.1450065826593944</v>
      </c>
    </row>
    <row r="554" spans="1:10" x14ac:dyDescent="0.2">
      <c r="A554" s="158" t="s">
        <v>403</v>
      </c>
      <c r="B554" s="65">
        <v>337</v>
      </c>
      <c r="C554" s="66">
        <v>264</v>
      </c>
      <c r="D554" s="65">
        <v>3082</v>
      </c>
      <c r="E554" s="66">
        <v>3356</v>
      </c>
      <c r="F554" s="67"/>
      <c r="G554" s="65">
        <f t="shared" si="112"/>
        <v>73</v>
      </c>
      <c r="H554" s="66">
        <f t="shared" si="113"/>
        <v>-274</v>
      </c>
      <c r="I554" s="20">
        <f t="shared" si="114"/>
        <v>0.27651515151515149</v>
      </c>
      <c r="J554" s="21">
        <f t="shared" si="115"/>
        <v>-8.1644815256257455E-2</v>
      </c>
    </row>
    <row r="555" spans="1:10" x14ac:dyDescent="0.2">
      <c r="A555" s="158" t="s">
        <v>516</v>
      </c>
      <c r="B555" s="65">
        <v>3</v>
      </c>
      <c r="C555" s="66">
        <v>7</v>
      </c>
      <c r="D555" s="65">
        <v>53</v>
      </c>
      <c r="E555" s="66">
        <v>77</v>
      </c>
      <c r="F555" s="67"/>
      <c r="G555" s="65">
        <f t="shared" si="112"/>
        <v>-4</v>
      </c>
      <c r="H555" s="66">
        <f t="shared" si="113"/>
        <v>-24</v>
      </c>
      <c r="I555" s="20">
        <f t="shared" si="114"/>
        <v>-0.5714285714285714</v>
      </c>
      <c r="J555" s="21">
        <f t="shared" si="115"/>
        <v>-0.31168831168831168</v>
      </c>
    </row>
    <row r="556" spans="1:10" x14ac:dyDescent="0.2">
      <c r="A556" s="158" t="s">
        <v>240</v>
      </c>
      <c r="B556" s="65">
        <v>1040</v>
      </c>
      <c r="C556" s="66">
        <v>1034</v>
      </c>
      <c r="D556" s="65">
        <v>10512</v>
      </c>
      <c r="E556" s="66">
        <v>11362</v>
      </c>
      <c r="F556" s="67"/>
      <c r="G556" s="65">
        <f t="shared" si="112"/>
        <v>6</v>
      </c>
      <c r="H556" s="66">
        <f t="shared" si="113"/>
        <v>-850</v>
      </c>
      <c r="I556" s="20">
        <f t="shared" si="114"/>
        <v>5.8027079303675051E-3</v>
      </c>
      <c r="J556" s="21">
        <f t="shared" si="115"/>
        <v>-7.4810772751276178E-2</v>
      </c>
    </row>
    <row r="557" spans="1:10" x14ac:dyDescent="0.2">
      <c r="A557" s="158" t="s">
        <v>472</v>
      </c>
      <c r="B557" s="65">
        <v>92</v>
      </c>
      <c r="C557" s="66">
        <v>73</v>
      </c>
      <c r="D557" s="65">
        <v>910</v>
      </c>
      <c r="E557" s="66">
        <v>983</v>
      </c>
      <c r="F557" s="67"/>
      <c r="G557" s="65">
        <f t="shared" si="112"/>
        <v>19</v>
      </c>
      <c r="H557" s="66">
        <f t="shared" si="113"/>
        <v>-73</v>
      </c>
      <c r="I557" s="20">
        <f t="shared" si="114"/>
        <v>0.26027397260273971</v>
      </c>
      <c r="J557" s="21">
        <f t="shared" si="115"/>
        <v>-7.4262461851475073E-2</v>
      </c>
    </row>
    <row r="558" spans="1:10" x14ac:dyDescent="0.2">
      <c r="A558" s="158" t="s">
        <v>321</v>
      </c>
      <c r="B558" s="65">
        <v>9</v>
      </c>
      <c r="C558" s="66">
        <v>15</v>
      </c>
      <c r="D558" s="65">
        <v>97</v>
      </c>
      <c r="E558" s="66">
        <v>39</v>
      </c>
      <c r="F558" s="67"/>
      <c r="G558" s="65">
        <f t="shared" si="112"/>
        <v>-6</v>
      </c>
      <c r="H558" s="66">
        <f t="shared" si="113"/>
        <v>58</v>
      </c>
      <c r="I558" s="20">
        <f t="shared" si="114"/>
        <v>-0.4</v>
      </c>
      <c r="J558" s="21">
        <f t="shared" si="115"/>
        <v>1.4871794871794872</v>
      </c>
    </row>
    <row r="559" spans="1:10" x14ac:dyDescent="0.2">
      <c r="A559" s="158" t="s">
        <v>514</v>
      </c>
      <c r="B559" s="65">
        <v>37</v>
      </c>
      <c r="C559" s="66">
        <v>60</v>
      </c>
      <c r="D559" s="65">
        <v>538</v>
      </c>
      <c r="E559" s="66">
        <v>657</v>
      </c>
      <c r="F559" s="67"/>
      <c r="G559" s="65">
        <f t="shared" si="112"/>
        <v>-23</v>
      </c>
      <c r="H559" s="66">
        <f t="shared" si="113"/>
        <v>-119</v>
      </c>
      <c r="I559" s="20">
        <f t="shared" si="114"/>
        <v>-0.38333333333333336</v>
      </c>
      <c r="J559" s="21">
        <f t="shared" si="115"/>
        <v>-0.18112633181126331</v>
      </c>
    </row>
    <row r="560" spans="1:10" x14ac:dyDescent="0.2">
      <c r="A560" s="158" t="s">
        <v>530</v>
      </c>
      <c r="B560" s="65">
        <v>349</v>
      </c>
      <c r="C560" s="66">
        <v>153</v>
      </c>
      <c r="D560" s="65">
        <v>2514</v>
      </c>
      <c r="E560" s="66">
        <v>2186</v>
      </c>
      <c r="F560" s="67"/>
      <c r="G560" s="65">
        <f t="shared" si="112"/>
        <v>196</v>
      </c>
      <c r="H560" s="66">
        <f t="shared" si="113"/>
        <v>328</v>
      </c>
      <c r="I560" s="20">
        <f t="shared" si="114"/>
        <v>1.2810457516339868</v>
      </c>
      <c r="J560" s="21">
        <f t="shared" si="115"/>
        <v>0.15004574565416284</v>
      </c>
    </row>
    <row r="561" spans="1:10" x14ac:dyDescent="0.2">
      <c r="A561" s="158" t="s">
        <v>541</v>
      </c>
      <c r="B561" s="65">
        <v>356</v>
      </c>
      <c r="C561" s="66">
        <v>240</v>
      </c>
      <c r="D561" s="65">
        <v>3656</v>
      </c>
      <c r="E561" s="66">
        <v>4075</v>
      </c>
      <c r="F561" s="67"/>
      <c r="G561" s="65">
        <f t="shared" si="112"/>
        <v>116</v>
      </c>
      <c r="H561" s="66">
        <f t="shared" si="113"/>
        <v>-419</v>
      </c>
      <c r="I561" s="20">
        <f t="shared" si="114"/>
        <v>0.48333333333333334</v>
      </c>
      <c r="J561" s="21">
        <f t="shared" si="115"/>
        <v>-0.10282208588957055</v>
      </c>
    </row>
    <row r="562" spans="1:10" x14ac:dyDescent="0.2">
      <c r="A562" s="158" t="s">
        <v>562</v>
      </c>
      <c r="B562" s="65">
        <v>1180</v>
      </c>
      <c r="C562" s="66">
        <v>1014</v>
      </c>
      <c r="D562" s="65">
        <v>9706</v>
      </c>
      <c r="E562" s="66">
        <v>10309</v>
      </c>
      <c r="F562" s="67"/>
      <c r="G562" s="65">
        <f t="shared" si="112"/>
        <v>166</v>
      </c>
      <c r="H562" s="66">
        <f t="shared" si="113"/>
        <v>-603</v>
      </c>
      <c r="I562" s="20">
        <f t="shared" si="114"/>
        <v>0.16370808678500987</v>
      </c>
      <c r="J562" s="21">
        <f t="shared" si="115"/>
        <v>-5.8492579299641093E-2</v>
      </c>
    </row>
    <row r="563" spans="1:10" x14ac:dyDescent="0.2">
      <c r="A563" s="158" t="s">
        <v>473</v>
      </c>
      <c r="B563" s="65">
        <v>102</v>
      </c>
      <c r="C563" s="66">
        <v>411</v>
      </c>
      <c r="D563" s="65">
        <v>2993</v>
      </c>
      <c r="E563" s="66">
        <v>3876</v>
      </c>
      <c r="F563" s="67"/>
      <c r="G563" s="65">
        <f t="shared" si="112"/>
        <v>-309</v>
      </c>
      <c r="H563" s="66">
        <f t="shared" si="113"/>
        <v>-883</v>
      </c>
      <c r="I563" s="20">
        <f t="shared" si="114"/>
        <v>-0.75182481751824815</v>
      </c>
      <c r="J563" s="21">
        <f t="shared" si="115"/>
        <v>-0.22781217750257998</v>
      </c>
    </row>
    <row r="564" spans="1:10" x14ac:dyDescent="0.2">
      <c r="A564" s="158" t="s">
        <v>563</v>
      </c>
      <c r="B564" s="65">
        <v>305</v>
      </c>
      <c r="C564" s="66">
        <v>150</v>
      </c>
      <c r="D564" s="65">
        <v>2411</v>
      </c>
      <c r="E564" s="66">
        <v>2056</v>
      </c>
      <c r="F564" s="67"/>
      <c r="G564" s="65">
        <f t="shared" si="112"/>
        <v>155</v>
      </c>
      <c r="H564" s="66">
        <f t="shared" si="113"/>
        <v>355</v>
      </c>
      <c r="I564" s="20">
        <f t="shared" si="114"/>
        <v>1.0333333333333334</v>
      </c>
      <c r="J564" s="21">
        <f t="shared" si="115"/>
        <v>0.17266536964980544</v>
      </c>
    </row>
    <row r="565" spans="1:10" x14ac:dyDescent="0.2">
      <c r="A565" s="158" t="s">
        <v>497</v>
      </c>
      <c r="B565" s="65">
        <v>656</v>
      </c>
      <c r="C565" s="66">
        <v>226</v>
      </c>
      <c r="D565" s="65">
        <v>4030</v>
      </c>
      <c r="E565" s="66">
        <v>3514</v>
      </c>
      <c r="F565" s="67"/>
      <c r="G565" s="65">
        <f t="shared" si="112"/>
        <v>430</v>
      </c>
      <c r="H565" s="66">
        <f t="shared" si="113"/>
        <v>516</v>
      </c>
      <c r="I565" s="20">
        <f t="shared" si="114"/>
        <v>1.9026548672566372</v>
      </c>
      <c r="J565" s="21">
        <f t="shared" si="115"/>
        <v>0.14684120660216277</v>
      </c>
    </row>
    <row r="566" spans="1:10" x14ac:dyDescent="0.2">
      <c r="A566" s="158" t="s">
        <v>474</v>
      </c>
      <c r="B566" s="65">
        <v>617</v>
      </c>
      <c r="C566" s="66">
        <v>359</v>
      </c>
      <c r="D566" s="65">
        <v>4460</v>
      </c>
      <c r="E566" s="66">
        <v>4541</v>
      </c>
      <c r="F566" s="67"/>
      <c r="G566" s="65">
        <f t="shared" si="112"/>
        <v>258</v>
      </c>
      <c r="H566" s="66">
        <f t="shared" si="113"/>
        <v>-81</v>
      </c>
      <c r="I566" s="20">
        <f t="shared" si="114"/>
        <v>0.71866295264623958</v>
      </c>
      <c r="J566" s="21">
        <f t="shared" si="115"/>
        <v>-1.7837480731116493E-2</v>
      </c>
    </row>
    <row r="567" spans="1:10" x14ac:dyDescent="0.2">
      <c r="A567" s="158" t="s">
        <v>241</v>
      </c>
      <c r="B567" s="65">
        <v>0</v>
      </c>
      <c r="C567" s="66">
        <v>6</v>
      </c>
      <c r="D567" s="65">
        <v>35</v>
      </c>
      <c r="E567" s="66">
        <v>55</v>
      </c>
      <c r="F567" s="67"/>
      <c r="G567" s="65">
        <f t="shared" si="112"/>
        <v>-6</v>
      </c>
      <c r="H567" s="66">
        <f t="shared" si="113"/>
        <v>-20</v>
      </c>
      <c r="I567" s="20">
        <f t="shared" si="114"/>
        <v>-1</v>
      </c>
      <c r="J567" s="21">
        <f t="shared" si="115"/>
        <v>-0.36363636363636365</v>
      </c>
    </row>
    <row r="568" spans="1:10" x14ac:dyDescent="0.2">
      <c r="A568" s="158" t="s">
        <v>214</v>
      </c>
      <c r="B568" s="65">
        <v>0</v>
      </c>
      <c r="C568" s="66">
        <v>11</v>
      </c>
      <c r="D568" s="65">
        <v>8</v>
      </c>
      <c r="E568" s="66">
        <v>158</v>
      </c>
      <c r="F568" s="67"/>
      <c r="G568" s="65">
        <f t="shared" si="112"/>
        <v>-11</v>
      </c>
      <c r="H568" s="66">
        <f t="shared" si="113"/>
        <v>-150</v>
      </c>
      <c r="I568" s="20">
        <f t="shared" si="114"/>
        <v>-1</v>
      </c>
      <c r="J568" s="21">
        <f t="shared" si="115"/>
        <v>-0.94936708860759489</v>
      </c>
    </row>
    <row r="569" spans="1:10" x14ac:dyDescent="0.2">
      <c r="A569" s="158" t="s">
        <v>242</v>
      </c>
      <c r="B569" s="65">
        <v>6</v>
      </c>
      <c r="C569" s="66">
        <v>3</v>
      </c>
      <c r="D569" s="65">
        <v>92</v>
      </c>
      <c r="E569" s="66">
        <v>87</v>
      </c>
      <c r="F569" s="67"/>
      <c r="G569" s="65">
        <f t="shared" si="112"/>
        <v>3</v>
      </c>
      <c r="H569" s="66">
        <f t="shared" si="113"/>
        <v>5</v>
      </c>
      <c r="I569" s="20">
        <f t="shared" si="114"/>
        <v>1</v>
      </c>
      <c r="J569" s="21">
        <f t="shared" si="115"/>
        <v>5.7471264367816091E-2</v>
      </c>
    </row>
    <row r="570" spans="1:10" x14ac:dyDescent="0.2">
      <c r="A570" s="158" t="s">
        <v>435</v>
      </c>
      <c r="B570" s="65">
        <v>1247</v>
      </c>
      <c r="C570" s="66">
        <v>688</v>
      </c>
      <c r="D570" s="65">
        <v>12917</v>
      </c>
      <c r="E570" s="66">
        <v>8111</v>
      </c>
      <c r="F570" s="67"/>
      <c r="G570" s="65">
        <f t="shared" si="112"/>
        <v>559</v>
      </c>
      <c r="H570" s="66">
        <f t="shared" si="113"/>
        <v>4806</v>
      </c>
      <c r="I570" s="20">
        <f t="shared" si="114"/>
        <v>0.8125</v>
      </c>
      <c r="J570" s="21">
        <f t="shared" si="115"/>
        <v>0.59252866477622979</v>
      </c>
    </row>
    <row r="571" spans="1:10" x14ac:dyDescent="0.2">
      <c r="A571" s="158" t="s">
        <v>352</v>
      </c>
      <c r="B571" s="65">
        <v>5</v>
      </c>
      <c r="C571" s="66">
        <v>8</v>
      </c>
      <c r="D571" s="65">
        <v>60</v>
      </c>
      <c r="E571" s="66">
        <v>93</v>
      </c>
      <c r="F571" s="67"/>
      <c r="G571" s="65">
        <f t="shared" si="112"/>
        <v>-3</v>
      </c>
      <c r="H571" s="66">
        <f t="shared" si="113"/>
        <v>-33</v>
      </c>
      <c r="I571" s="20">
        <f t="shared" si="114"/>
        <v>-0.375</v>
      </c>
      <c r="J571" s="21">
        <f t="shared" si="115"/>
        <v>-0.35483870967741937</v>
      </c>
    </row>
    <row r="572" spans="1:10" x14ac:dyDescent="0.2">
      <c r="A572" s="158" t="s">
        <v>314</v>
      </c>
      <c r="B572" s="65">
        <v>1</v>
      </c>
      <c r="C572" s="66">
        <v>17</v>
      </c>
      <c r="D572" s="65">
        <v>53</v>
      </c>
      <c r="E572" s="66">
        <v>172</v>
      </c>
      <c r="F572" s="67"/>
      <c r="G572" s="65">
        <f t="shared" si="112"/>
        <v>-16</v>
      </c>
      <c r="H572" s="66">
        <f t="shared" si="113"/>
        <v>-119</v>
      </c>
      <c r="I572" s="20">
        <f t="shared" si="114"/>
        <v>-0.94117647058823528</v>
      </c>
      <c r="J572" s="21">
        <f t="shared" si="115"/>
        <v>-0.69186046511627908</v>
      </c>
    </row>
    <row r="573" spans="1:10" x14ac:dyDescent="0.2">
      <c r="A573" s="158" t="s">
        <v>215</v>
      </c>
      <c r="B573" s="65">
        <v>188</v>
      </c>
      <c r="C573" s="66">
        <v>319</v>
      </c>
      <c r="D573" s="65">
        <v>1829</v>
      </c>
      <c r="E573" s="66">
        <v>3677</v>
      </c>
      <c r="F573" s="67"/>
      <c r="G573" s="65">
        <f t="shared" si="112"/>
        <v>-131</v>
      </c>
      <c r="H573" s="66">
        <f t="shared" si="113"/>
        <v>-1848</v>
      </c>
      <c r="I573" s="20">
        <f t="shared" si="114"/>
        <v>-0.41065830721003133</v>
      </c>
      <c r="J573" s="21">
        <f t="shared" si="115"/>
        <v>-0.50258362795757416</v>
      </c>
    </row>
    <row r="574" spans="1:10" x14ac:dyDescent="0.2">
      <c r="A574" s="158" t="s">
        <v>382</v>
      </c>
      <c r="B574" s="65">
        <v>164</v>
      </c>
      <c r="C574" s="66">
        <v>0</v>
      </c>
      <c r="D574" s="65">
        <v>456</v>
      </c>
      <c r="E574" s="66">
        <v>0</v>
      </c>
      <c r="F574" s="67"/>
      <c r="G574" s="65">
        <f t="shared" si="112"/>
        <v>164</v>
      </c>
      <c r="H574" s="66">
        <f t="shared" si="113"/>
        <v>456</v>
      </c>
      <c r="I574" s="20" t="str">
        <f t="shared" si="114"/>
        <v>-</v>
      </c>
      <c r="J574" s="21" t="str">
        <f t="shared" si="115"/>
        <v>-</v>
      </c>
    </row>
    <row r="575" spans="1:10" s="160" customFormat="1" x14ac:dyDescent="0.2">
      <c r="A575" s="178" t="s">
        <v>726</v>
      </c>
      <c r="B575" s="71">
        <v>7082</v>
      </c>
      <c r="C575" s="72">
        <v>5415</v>
      </c>
      <c r="D575" s="71">
        <v>65086</v>
      </c>
      <c r="E575" s="72">
        <v>64900</v>
      </c>
      <c r="F575" s="73"/>
      <c r="G575" s="71">
        <f t="shared" si="112"/>
        <v>1667</v>
      </c>
      <c r="H575" s="72">
        <f t="shared" si="113"/>
        <v>186</v>
      </c>
      <c r="I575" s="37">
        <f t="shared" si="114"/>
        <v>0.30784856879039707</v>
      </c>
      <c r="J575" s="38">
        <f t="shared" si="115"/>
        <v>2.8659476117103237E-3</v>
      </c>
    </row>
    <row r="576" spans="1:10" x14ac:dyDescent="0.2">
      <c r="A576" s="177"/>
      <c r="B576" s="143"/>
      <c r="C576" s="144"/>
      <c r="D576" s="143"/>
      <c r="E576" s="144"/>
      <c r="F576" s="145"/>
      <c r="G576" s="143"/>
      <c r="H576" s="144"/>
      <c r="I576" s="151"/>
      <c r="J576" s="152"/>
    </row>
    <row r="577" spans="1:10" s="139" customFormat="1" x14ac:dyDescent="0.2">
      <c r="A577" s="159" t="s">
        <v>96</v>
      </c>
      <c r="B577" s="65"/>
      <c r="C577" s="66"/>
      <c r="D577" s="65"/>
      <c r="E577" s="66"/>
      <c r="F577" s="67"/>
      <c r="G577" s="65"/>
      <c r="H577" s="66"/>
      <c r="I577" s="20"/>
      <c r="J577" s="21"/>
    </row>
    <row r="578" spans="1:10" x14ac:dyDescent="0.2">
      <c r="A578" s="158" t="s">
        <v>602</v>
      </c>
      <c r="B578" s="65">
        <v>6</v>
      </c>
      <c r="C578" s="66">
        <v>21</v>
      </c>
      <c r="D578" s="65">
        <v>73</v>
      </c>
      <c r="E578" s="66">
        <v>97</v>
      </c>
      <c r="F578" s="67"/>
      <c r="G578" s="65">
        <f>B578-C578</f>
        <v>-15</v>
      </c>
      <c r="H578" s="66">
        <f>D578-E578</f>
        <v>-24</v>
      </c>
      <c r="I578" s="20">
        <f>IF(C578=0, "-", IF(G578/C578&lt;10, G578/C578, "&gt;999%"))</f>
        <v>-0.7142857142857143</v>
      </c>
      <c r="J578" s="21">
        <f>IF(E578=0, "-", IF(H578/E578&lt;10, H578/E578, "&gt;999%"))</f>
        <v>-0.24742268041237114</v>
      </c>
    </row>
    <row r="579" spans="1:10" x14ac:dyDescent="0.2">
      <c r="A579" s="158" t="s">
        <v>587</v>
      </c>
      <c r="B579" s="65">
        <v>1</v>
      </c>
      <c r="C579" s="66">
        <v>0</v>
      </c>
      <c r="D579" s="65">
        <v>27</v>
      </c>
      <c r="E579" s="66">
        <v>63</v>
      </c>
      <c r="F579" s="67"/>
      <c r="G579" s="65">
        <f>B579-C579</f>
        <v>1</v>
      </c>
      <c r="H579" s="66">
        <f>D579-E579</f>
        <v>-36</v>
      </c>
      <c r="I579" s="20" t="str">
        <f>IF(C579=0, "-", IF(G579/C579&lt;10, G579/C579, "&gt;999%"))</f>
        <v>-</v>
      </c>
      <c r="J579" s="21">
        <f>IF(E579=0, "-", IF(H579/E579&lt;10, H579/E579, "&gt;999%"))</f>
        <v>-0.5714285714285714</v>
      </c>
    </row>
    <row r="580" spans="1:10" s="160" customFormat="1" x14ac:dyDescent="0.2">
      <c r="A580" s="178" t="s">
        <v>727</v>
      </c>
      <c r="B580" s="71">
        <v>7</v>
      </c>
      <c r="C580" s="72">
        <v>21</v>
      </c>
      <c r="D580" s="71">
        <v>100</v>
      </c>
      <c r="E580" s="72">
        <v>160</v>
      </c>
      <c r="F580" s="73"/>
      <c r="G580" s="71">
        <f>B580-C580</f>
        <v>-14</v>
      </c>
      <c r="H580" s="72">
        <f>D580-E580</f>
        <v>-60</v>
      </c>
      <c r="I580" s="37">
        <f>IF(C580=0, "-", IF(G580/C580&lt;10, G580/C580, "&gt;999%"))</f>
        <v>-0.66666666666666663</v>
      </c>
      <c r="J580" s="38">
        <f>IF(E580=0, "-", IF(H580/E580&lt;10, H580/E580, "&gt;999%"))</f>
        <v>-0.375</v>
      </c>
    </row>
    <row r="581" spans="1:10" x14ac:dyDescent="0.2">
      <c r="A581" s="177"/>
      <c r="B581" s="143"/>
      <c r="C581" s="144"/>
      <c r="D581" s="143"/>
      <c r="E581" s="144"/>
      <c r="F581" s="145"/>
      <c r="G581" s="143"/>
      <c r="H581" s="144"/>
      <c r="I581" s="151"/>
      <c r="J581" s="152"/>
    </row>
    <row r="582" spans="1:10" s="139" customFormat="1" x14ac:dyDescent="0.2">
      <c r="A582" s="159" t="s">
        <v>97</v>
      </c>
      <c r="B582" s="65"/>
      <c r="C582" s="66"/>
      <c r="D582" s="65"/>
      <c r="E582" s="66"/>
      <c r="F582" s="67"/>
      <c r="G582" s="65"/>
      <c r="H582" s="66"/>
      <c r="I582" s="20"/>
      <c r="J582" s="21"/>
    </row>
    <row r="583" spans="1:10" x14ac:dyDescent="0.2">
      <c r="A583" s="158" t="s">
        <v>542</v>
      </c>
      <c r="B583" s="65">
        <v>0</v>
      </c>
      <c r="C583" s="66">
        <v>0</v>
      </c>
      <c r="D583" s="65">
        <v>25</v>
      </c>
      <c r="E583" s="66">
        <v>15</v>
      </c>
      <c r="F583" s="67"/>
      <c r="G583" s="65">
        <f t="shared" ref="G583:G605" si="116">B583-C583</f>
        <v>0</v>
      </c>
      <c r="H583" s="66">
        <f t="shared" ref="H583:H605" si="117">D583-E583</f>
        <v>10</v>
      </c>
      <c r="I583" s="20" t="str">
        <f t="shared" ref="I583:I605" si="118">IF(C583=0, "-", IF(G583/C583&lt;10, G583/C583, "&gt;999%"))</f>
        <v>-</v>
      </c>
      <c r="J583" s="21">
        <f t="shared" ref="J583:J605" si="119">IF(E583=0, "-", IF(H583/E583&lt;10, H583/E583, "&gt;999%"))</f>
        <v>0.66666666666666663</v>
      </c>
    </row>
    <row r="584" spans="1:10" x14ac:dyDescent="0.2">
      <c r="A584" s="158" t="s">
        <v>564</v>
      </c>
      <c r="B584" s="65">
        <v>37</v>
      </c>
      <c r="C584" s="66">
        <v>289</v>
      </c>
      <c r="D584" s="65">
        <v>2078</v>
      </c>
      <c r="E584" s="66">
        <v>2966</v>
      </c>
      <c r="F584" s="67"/>
      <c r="G584" s="65">
        <f t="shared" si="116"/>
        <v>-252</v>
      </c>
      <c r="H584" s="66">
        <f t="shared" si="117"/>
        <v>-888</v>
      </c>
      <c r="I584" s="20">
        <f t="shared" si="118"/>
        <v>-0.87197231833910038</v>
      </c>
      <c r="J584" s="21">
        <f t="shared" si="119"/>
        <v>-0.29939312204989887</v>
      </c>
    </row>
    <row r="585" spans="1:10" x14ac:dyDescent="0.2">
      <c r="A585" s="158" t="s">
        <v>280</v>
      </c>
      <c r="B585" s="65">
        <v>0</v>
      </c>
      <c r="C585" s="66">
        <v>22</v>
      </c>
      <c r="D585" s="65">
        <v>7</v>
      </c>
      <c r="E585" s="66">
        <v>214</v>
      </c>
      <c r="F585" s="67"/>
      <c r="G585" s="65">
        <f t="shared" si="116"/>
        <v>-22</v>
      </c>
      <c r="H585" s="66">
        <f t="shared" si="117"/>
        <v>-207</v>
      </c>
      <c r="I585" s="20">
        <f t="shared" si="118"/>
        <v>-1</v>
      </c>
      <c r="J585" s="21">
        <f t="shared" si="119"/>
        <v>-0.96728971962616828</v>
      </c>
    </row>
    <row r="586" spans="1:10" x14ac:dyDescent="0.2">
      <c r="A586" s="158" t="s">
        <v>315</v>
      </c>
      <c r="B586" s="65">
        <v>14</v>
      </c>
      <c r="C586" s="66">
        <v>7</v>
      </c>
      <c r="D586" s="65">
        <v>99</v>
      </c>
      <c r="E586" s="66">
        <v>110</v>
      </c>
      <c r="F586" s="67"/>
      <c r="G586" s="65">
        <f t="shared" si="116"/>
        <v>7</v>
      </c>
      <c r="H586" s="66">
        <f t="shared" si="117"/>
        <v>-11</v>
      </c>
      <c r="I586" s="20">
        <f t="shared" si="118"/>
        <v>1</v>
      </c>
      <c r="J586" s="21">
        <f t="shared" si="119"/>
        <v>-0.1</v>
      </c>
    </row>
    <row r="587" spans="1:10" x14ac:dyDescent="0.2">
      <c r="A587" s="158" t="s">
        <v>521</v>
      </c>
      <c r="B587" s="65">
        <v>85</v>
      </c>
      <c r="C587" s="66">
        <v>43</v>
      </c>
      <c r="D587" s="65">
        <v>704</v>
      </c>
      <c r="E587" s="66">
        <v>702</v>
      </c>
      <c r="F587" s="67"/>
      <c r="G587" s="65">
        <f t="shared" si="116"/>
        <v>42</v>
      </c>
      <c r="H587" s="66">
        <f t="shared" si="117"/>
        <v>2</v>
      </c>
      <c r="I587" s="20">
        <f t="shared" si="118"/>
        <v>0.97674418604651159</v>
      </c>
      <c r="J587" s="21">
        <f t="shared" si="119"/>
        <v>2.8490028490028491E-3</v>
      </c>
    </row>
    <row r="588" spans="1:10" x14ac:dyDescent="0.2">
      <c r="A588" s="158" t="s">
        <v>322</v>
      </c>
      <c r="B588" s="65">
        <v>1</v>
      </c>
      <c r="C588" s="66">
        <v>0</v>
      </c>
      <c r="D588" s="65">
        <v>2</v>
      </c>
      <c r="E588" s="66">
        <v>0</v>
      </c>
      <c r="F588" s="67"/>
      <c r="G588" s="65">
        <f t="shared" si="116"/>
        <v>1</v>
      </c>
      <c r="H588" s="66">
        <f t="shared" si="117"/>
        <v>2</v>
      </c>
      <c r="I588" s="20" t="str">
        <f t="shared" si="118"/>
        <v>-</v>
      </c>
      <c r="J588" s="21" t="str">
        <f t="shared" si="119"/>
        <v>-</v>
      </c>
    </row>
    <row r="589" spans="1:10" x14ac:dyDescent="0.2">
      <c r="A589" s="158" t="s">
        <v>316</v>
      </c>
      <c r="B589" s="65">
        <v>0</v>
      </c>
      <c r="C589" s="66">
        <v>2</v>
      </c>
      <c r="D589" s="65">
        <v>1</v>
      </c>
      <c r="E589" s="66">
        <v>54</v>
      </c>
      <c r="F589" s="67"/>
      <c r="G589" s="65">
        <f t="shared" si="116"/>
        <v>-2</v>
      </c>
      <c r="H589" s="66">
        <f t="shared" si="117"/>
        <v>-53</v>
      </c>
      <c r="I589" s="20">
        <f t="shared" si="118"/>
        <v>-1</v>
      </c>
      <c r="J589" s="21">
        <f t="shared" si="119"/>
        <v>-0.98148148148148151</v>
      </c>
    </row>
    <row r="590" spans="1:10" x14ac:dyDescent="0.2">
      <c r="A590" s="158" t="s">
        <v>578</v>
      </c>
      <c r="B590" s="65">
        <v>40</v>
      </c>
      <c r="C590" s="66">
        <v>18</v>
      </c>
      <c r="D590" s="65">
        <v>433</v>
      </c>
      <c r="E590" s="66">
        <v>277</v>
      </c>
      <c r="F590" s="67"/>
      <c r="G590" s="65">
        <f t="shared" si="116"/>
        <v>22</v>
      </c>
      <c r="H590" s="66">
        <f t="shared" si="117"/>
        <v>156</v>
      </c>
      <c r="I590" s="20">
        <f t="shared" si="118"/>
        <v>1.2222222222222223</v>
      </c>
      <c r="J590" s="21">
        <f t="shared" si="119"/>
        <v>0.56317689530685922</v>
      </c>
    </row>
    <row r="591" spans="1:10" x14ac:dyDescent="0.2">
      <c r="A591" s="158" t="s">
        <v>515</v>
      </c>
      <c r="B591" s="65">
        <v>0</v>
      </c>
      <c r="C591" s="66">
        <v>0</v>
      </c>
      <c r="D591" s="65">
        <v>7</v>
      </c>
      <c r="E591" s="66">
        <v>2</v>
      </c>
      <c r="F591" s="67"/>
      <c r="G591" s="65">
        <f t="shared" si="116"/>
        <v>0</v>
      </c>
      <c r="H591" s="66">
        <f t="shared" si="117"/>
        <v>5</v>
      </c>
      <c r="I591" s="20" t="str">
        <f t="shared" si="118"/>
        <v>-</v>
      </c>
      <c r="J591" s="21">
        <f t="shared" si="119"/>
        <v>2.5</v>
      </c>
    </row>
    <row r="592" spans="1:10" x14ac:dyDescent="0.2">
      <c r="A592" s="158" t="s">
        <v>243</v>
      </c>
      <c r="B592" s="65">
        <v>174</v>
      </c>
      <c r="C592" s="66">
        <v>410</v>
      </c>
      <c r="D592" s="65">
        <v>3876</v>
      </c>
      <c r="E592" s="66">
        <v>5891</v>
      </c>
      <c r="F592" s="67"/>
      <c r="G592" s="65">
        <f t="shared" si="116"/>
        <v>-236</v>
      </c>
      <c r="H592" s="66">
        <f t="shared" si="117"/>
        <v>-2015</v>
      </c>
      <c r="I592" s="20">
        <f t="shared" si="118"/>
        <v>-0.57560975609756093</v>
      </c>
      <c r="J592" s="21">
        <f t="shared" si="119"/>
        <v>-0.34204719062977423</v>
      </c>
    </row>
    <row r="593" spans="1:10" x14ac:dyDescent="0.2">
      <c r="A593" s="158" t="s">
        <v>436</v>
      </c>
      <c r="B593" s="65">
        <v>5</v>
      </c>
      <c r="C593" s="66">
        <v>30</v>
      </c>
      <c r="D593" s="65">
        <v>127</v>
      </c>
      <c r="E593" s="66">
        <v>265</v>
      </c>
      <c r="F593" s="67"/>
      <c r="G593" s="65">
        <f t="shared" si="116"/>
        <v>-25</v>
      </c>
      <c r="H593" s="66">
        <f t="shared" si="117"/>
        <v>-138</v>
      </c>
      <c r="I593" s="20">
        <f t="shared" si="118"/>
        <v>-0.83333333333333337</v>
      </c>
      <c r="J593" s="21">
        <f t="shared" si="119"/>
        <v>-0.52075471698113207</v>
      </c>
    </row>
    <row r="594" spans="1:10" x14ac:dyDescent="0.2">
      <c r="A594" s="158" t="s">
        <v>244</v>
      </c>
      <c r="B594" s="65">
        <v>0</v>
      </c>
      <c r="C594" s="66">
        <v>0</v>
      </c>
      <c r="D594" s="65">
        <v>0</v>
      </c>
      <c r="E594" s="66">
        <v>45</v>
      </c>
      <c r="F594" s="67"/>
      <c r="G594" s="65">
        <f t="shared" si="116"/>
        <v>0</v>
      </c>
      <c r="H594" s="66">
        <f t="shared" si="117"/>
        <v>-45</v>
      </c>
      <c r="I594" s="20" t="str">
        <f t="shared" si="118"/>
        <v>-</v>
      </c>
      <c r="J594" s="21">
        <f t="shared" si="119"/>
        <v>-1</v>
      </c>
    </row>
    <row r="595" spans="1:10" x14ac:dyDescent="0.2">
      <c r="A595" s="158" t="s">
        <v>317</v>
      </c>
      <c r="B595" s="65">
        <v>24</v>
      </c>
      <c r="C595" s="66">
        <v>32</v>
      </c>
      <c r="D595" s="65">
        <v>133</v>
      </c>
      <c r="E595" s="66">
        <v>458</v>
      </c>
      <c r="F595" s="67"/>
      <c r="G595" s="65">
        <f t="shared" si="116"/>
        <v>-8</v>
      </c>
      <c r="H595" s="66">
        <f t="shared" si="117"/>
        <v>-325</v>
      </c>
      <c r="I595" s="20">
        <f t="shared" si="118"/>
        <v>-0.25</v>
      </c>
      <c r="J595" s="21">
        <f t="shared" si="119"/>
        <v>-0.70960698689956336</v>
      </c>
    </row>
    <row r="596" spans="1:10" x14ac:dyDescent="0.2">
      <c r="A596" s="158" t="s">
        <v>266</v>
      </c>
      <c r="B596" s="65">
        <v>13</v>
      </c>
      <c r="C596" s="66">
        <v>10</v>
      </c>
      <c r="D596" s="65">
        <v>159</v>
      </c>
      <c r="E596" s="66">
        <v>293</v>
      </c>
      <c r="F596" s="67"/>
      <c r="G596" s="65">
        <f t="shared" si="116"/>
        <v>3</v>
      </c>
      <c r="H596" s="66">
        <f t="shared" si="117"/>
        <v>-134</v>
      </c>
      <c r="I596" s="20">
        <f t="shared" si="118"/>
        <v>0.3</v>
      </c>
      <c r="J596" s="21">
        <f t="shared" si="119"/>
        <v>-0.45733788395904434</v>
      </c>
    </row>
    <row r="597" spans="1:10" x14ac:dyDescent="0.2">
      <c r="A597" s="158" t="s">
        <v>475</v>
      </c>
      <c r="B597" s="65">
        <v>0</v>
      </c>
      <c r="C597" s="66">
        <v>13</v>
      </c>
      <c r="D597" s="65">
        <v>1</v>
      </c>
      <c r="E597" s="66">
        <v>123</v>
      </c>
      <c r="F597" s="67"/>
      <c r="G597" s="65">
        <f t="shared" si="116"/>
        <v>-13</v>
      </c>
      <c r="H597" s="66">
        <f t="shared" si="117"/>
        <v>-122</v>
      </c>
      <c r="I597" s="20">
        <f t="shared" si="118"/>
        <v>-1</v>
      </c>
      <c r="J597" s="21">
        <f t="shared" si="119"/>
        <v>-0.99186991869918695</v>
      </c>
    </row>
    <row r="598" spans="1:10" x14ac:dyDescent="0.2">
      <c r="A598" s="158" t="s">
        <v>216</v>
      </c>
      <c r="B598" s="65">
        <v>172</v>
      </c>
      <c r="C598" s="66">
        <v>241</v>
      </c>
      <c r="D598" s="65">
        <v>1385</v>
      </c>
      <c r="E598" s="66">
        <v>2141</v>
      </c>
      <c r="F598" s="67"/>
      <c r="G598" s="65">
        <f t="shared" si="116"/>
        <v>-69</v>
      </c>
      <c r="H598" s="66">
        <f t="shared" si="117"/>
        <v>-756</v>
      </c>
      <c r="I598" s="20">
        <f t="shared" si="118"/>
        <v>-0.2863070539419087</v>
      </c>
      <c r="J598" s="21">
        <f t="shared" si="119"/>
        <v>-0.35310602522185897</v>
      </c>
    </row>
    <row r="599" spans="1:10" x14ac:dyDescent="0.2">
      <c r="A599" s="158" t="s">
        <v>383</v>
      </c>
      <c r="B599" s="65">
        <v>168</v>
      </c>
      <c r="C599" s="66">
        <v>0</v>
      </c>
      <c r="D599" s="65">
        <v>956</v>
      </c>
      <c r="E599" s="66">
        <v>0</v>
      </c>
      <c r="F599" s="67"/>
      <c r="G599" s="65">
        <f t="shared" si="116"/>
        <v>168</v>
      </c>
      <c r="H599" s="66">
        <f t="shared" si="117"/>
        <v>956</v>
      </c>
      <c r="I599" s="20" t="str">
        <f t="shared" si="118"/>
        <v>-</v>
      </c>
      <c r="J599" s="21" t="str">
        <f t="shared" si="119"/>
        <v>-</v>
      </c>
    </row>
    <row r="600" spans="1:10" x14ac:dyDescent="0.2">
      <c r="A600" s="158" t="s">
        <v>437</v>
      </c>
      <c r="B600" s="65">
        <v>97</v>
      </c>
      <c r="C600" s="66">
        <v>212</v>
      </c>
      <c r="D600" s="65">
        <v>2193</v>
      </c>
      <c r="E600" s="66">
        <v>2967</v>
      </c>
      <c r="F600" s="67"/>
      <c r="G600" s="65">
        <f t="shared" si="116"/>
        <v>-115</v>
      </c>
      <c r="H600" s="66">
        <f t="shared" si="117"/>
        <v>-774</v>
      </c>
      <c r="I600" s="20">
        <f t="shared" si="118"/>
        <v>-0.54245283018867929</v>
      </c>
      <c r="J600" s="21">
        <f t="shared" si="119"/>
        <v>-0.2608695652173913</v>
      </c>
    </row>
    <row r="601" spans="1:10" x14ac:dyDescent="0.2">
      <c r="A601" s="158" t="s">
        <v>476</v>
      </c>
      <c r="B601" s="65">
        <v>111</v>
      </c>
      <c r="C601" s="66">
        <v>205</v>
      </c>
      <c r="D601" s="65">
        <v>1452</v>
      </c>
      <c r="E601" s="66">
        <v>1820</v>
      </c>
      <c r="F601" s="67"/>
      <c r="G601" s="65">
        <f t="shared" si="116"/>
        <v>-94</v>
      </c>
      <c r="H601" s="66">
        <f t="shared" si="117"/>
        <v>-368</v>
      </c>
      <c r="I601" s="20">
        <f t="shared" si="118"/>
        <v>-0.45853658536585368</v>
      </c>
      <c r="J601" s="21">
        <f t="shared" si="119"/>
        <v>-0.2021978021978022</v>
      </c>
    </row>
    <row r="602" spans="1:10" x14ac:dyDescent="0.2">
      <c r="A602" s="158" t="s">
        <v>494</v>
      </c>
      <c r="B602" s="65">
        <v>52</v>
      </c>
      <c r="C602" s="66">
        <v>36</v>
      </c>
      <c r="D602" s="65">
        <v>436</v>
      </c>
      <c r="E602" s="66">
        <v>397</v>
      </c>
      <c r="F602" s="67"/>
      <c r="G602" s="65">
        <f t="shared" si="116"/>
        <v>16</v>
      </c>
      <c r="H602" s="66">
        <f t="shared" si="117"/>
        <v>39</v>
      </c>
      <c r="I602" s="20">
        <f t="shared" si="118"/>
        <v>0.44444444444444442</v>
      </c>
      <c r="J602" s="21">
        <f t="shared" si="119"/>
        <v>9.8236775818639793E-2</v>
      </c>
    </row>
    <row r="603" spans="1:10" x14ac:dyDescent="0.2">
      <c r="A603" s="158" t="s">
        <v>531</v>
      </c>
      <c r="B603" s="65">
        <v>45</v>
      </c>
      <c r="C603" s="66">
        <v>51</v>
      </c>
      <c r="D603" s="65">
        <v>290</v>
      </c>
      <c r="E603" s="66">
        <v>751</v>
      </c>
      <c r="F603" s="67"/>
      <c r="G603" s="65">
        <f t="shared" si="116"/>
        <v>-6</v>
      </c>
      <c r="H603" s="66">
        <f t="shared" si="117"/>
        <v>-461</v>
      </c>
      <c r="I603" s="20">
        <f t="shared" si="118"/>
        <v>-0.11764705882352941</v>
      </c>
      <c r="J603" s="21">
        <f t="shared" si="119"/>
        <v>-0.61384820239680427</v>
      </c>
    </row>
    <row r="604" spans="1:10" x14ac:dyDescent="0.2">
      <c r="A604" s="158" t="s">
        <v>404</v>
      </c>
      <c r="B604" s="65">
        <v>112</v>
      </c>
      <c r="C604" s="66">
        <v>0</v>
      </c>
      <c r="D604" s="65">
        <v>445</v>
      </c>
      <c r="E604" s="66">
        <v>0</v>
      </c>
      <c r="F604" s="67"/>
      <c r="G604" s="65">
        <f t="shared" si="116"/>
        <v>112</v>
      </c>
      <c r="H604" s="66">
        <f t="shared" si="117"/>
        <v>445</v>
      </c>
      <c r="I604" s="20" t="str">
        <f t="shared" si="118"/>
        <v>-</v>
      </c>
      <c r="J604" s="21" t="str">
        <f t="shared" si="119"/>
        <v>-</v>
      </c>
    </row>
    <row r="605" spans="1:10" s="160" customFormat="1" x14ac:dyDescent="0.2">
      <c r="A605" s="178" t="s">
        <v>728</v>
      </c>
      <c r="B605" s="71">
        <v>1150</v>
      </c>
      <c r="C605" s="72">
        <v>1621</v>
      </c>
      <c r="D605" s="71">
        <v>14809</v>
      </c>
      <c r="E605" s="72">
        <v>19491</v>
      </c>
      <c r="F605" s="73"/>
      <c r="G605" s="71">
        <f t="shared" si="116"/>
        <v>-471</v>
      </c>
      <c r="H605" s="72">
        <f t="shared" si="117"/>
        <v>-4682</v>
      </c>
      <c r="I605" s="37">
        <f t="shared" si="118"/>
        <v>-0.29056138186304747</v>
      </c>
      <c r="J605" s="38">
        <f t="shared" si="119"/>
        <v>-0.24021343184033656</v>
      </c>
    </row>
    <row r="606" spans="1:10" x14ac:dyDescent="0.2">
      <c r="A606" s="177"/>
      <c r="B606" s="143"/>
      <c r="C606" s="144"/>
      <c r="D606" s="143"/>
      <c r="E606" s="144"/>
      <c r="F606" s="145"/>
      <c r="G606" s="143"/>
      <c r="H606" s="144"/>
      <c r="I606" s="151"/>
      <c r="J606" s="152"/>
    </row>
    <row r="607" spans="1:10" s="139" customFormat="1" x14ac:dyDescent="0.2">
      <c r="A607" s="159" t="s">
        <v>98</v>
      </c>
      <c r="B607" s="65"/>
      <c r="C607" s="66"/>
      <c r="D607" s="65"/>
      <c r="E607" s="66"/>
      <c r="F607" s="67"/>
      <c r="G607" s="65"/>
      <c r="H607" s="66"/>
      <c r="I607" s="20"/>
      <c r="J607" s="21"/>
    </row>
    <row r="608" spans="1:10" x14ac:dyDescent="0.2">
      <c r="A608" s="158" t="s">
        <v>281</v>
      </c>
      <c r="B608" s="65">
        <v>6</v>
      </c>
      <c r="C608" s="66">
        <v>12</v>
      </c>
      <c r="D608" s="65">
        <v>165</v>
      </c>
      <c r="E608" s="66">
        <v>70</v>
      </c>
      <c r="F608" s="67"/>
      <c r="G608" s="65">
        <f t="shared" ref="G608:G614" si="120">B608-C608</f>
        <v>-6</v>
      </c>
      <c r="H608" s="66">
        <f t="shared" ref="H608:H614" si="121">D608-E608</f>
        <v>95</v>
      </c>
      <c r="I608" s="20">
        <f t="shared" ref="I608:I614" si="122">IF(C608=0, "-", IF(G608/C608&lt;10, G608/C608, "&gt;999%"))</f>
        <v>-0.5</v>
      </c>
      <c r="J608" s="21">
        <f t="shared" ref="J608:J614" si="123">IF(E608=0, "-", IF(H608/E608&lt;10, H608/E608, "&gt;999%"))</f>
        <v>1.3571428571428572</v>
      </c>
    </row>
    <row r="609" spans="1:10" x14ac:dyDescent="0.2">
      <c r="A609" s="158" t="s">
        <v>282</v>
      </c>
      <c r="B609" s="65">
        <v>0</v>
      </c>
      <c r="C609" s="66">
        <v>14</v>
      </c>
      <c r="D609" s="65">
        <v>143</v>
      </c>
      <c r="E609" s="66">
        <v>73</v>
      </c>
      <c r="F609" s="67"/>
      <c r="G609" s="65">
        <f t="shared" si="120"/>
        <v>-14</v>
      </c>
      <c r="H609" s="66">
        <f t="shared" si="121"/>
        <v>70</v>
      </c>
      <c r="I609" s="20">
        <f t="shared" si="122"/>
        <v>-1</v>
      </c>
      <c r="J609" s="21">
        <f t="shared" si="123"/>
        <v>0.95890410958904104</v>
      </c>
    </row>
    <row r="610" spans="1:10" x14ac:dyDescent="0.2">
      <c r="A610" s="158" t="s">
        <v>295</v>
      </c>
      <c r="B610" s="65">
        <v>0</v>
      </c>
      <c r="C610" s="66">
        <v>4</v>
      </c>
      <c r="D610" s="65">
        <v>53</v>
      </c>
      <c r="E610" s="66">
        <v>30</v>
      </c>
      <c r="F610" s="67"/>
      <c r="G610" s="65">
        <f t="shared" si="120"/>
        <v>-4</v>
      </c>
      <c r="H610" s="66">
        <f t="shared" si="121"/>
        <v>23</v>
      </c>
      <c r="I610" s="20">
        <f t="shared" si="122"/>
        <v>-1</v>
      </c>
      <c r="J610" s="21">
        <f t="shared" si="123"/>
        <v>0.76666666666666672</v>
      </c>
    </row>
    <row r="611" spans="1:10" x14ac:dyDescent="0.2">
      <c r="A611" s="158" t="s">
        <v>414</v>
      </c>
      <c r="B611" s="65">
        <v>198</v>
      </c>
      <c r="C611" s="66">
        <v>78</v>
      </c>
      <c r="D611" s="65">
        <v>1431</v>
      </c>
      <c r="E611" s="66">
        <v>1224</v>
      </c>
      <c r="F611" s="67"/>
      <c r="G611" s="65">
        <f t="shared" si="120"/>
        <v>120</v>
      </c>
      <c r="H611" s="66">
        <f t="shared" si="121"/>
        <v>207</v>
      </c>
      <c r="I611" s="20">
        <f t="shared" si="122"/>
        <v>1.5384615384615385</v>
      </c>
      <c r="J611" s="21">
        <f t="shared" si="123"/>
        <v>0.16911764705882354</v>
      </c>
    </row>
    <row r="612" spans="1:10" x14ac:dyDescent="0.2">
      <c r="A612" s="158" t="s">
        <v>450</v>
      </c>
      <c r="B612" s="65">
        <v>86</v>
      </c>
      <c r="C612" s="66">
        <v>156</v>
      </c>
      <c r="D612" s="65">
        <v>1347</v>
      </c>
      <c r="E612" s="66">
        <v>1484</v>
      </c>
      <c r="F612" s="67"/>
      <c r="G612" s="65">
        <f t="shared" si="120"/>
        <v>-70</v>
      </c>
      <c r="H612" s="66">
        <f t="shared" si="121"/>
        <v>-137</v>
      </c>
      <c r="I612" s="20">
        <f t="shared" si="122"/>
        <v>-0.44871794871794873</v>
      </c>
      <c r="J612" s="21">
        <f t="shared" si="123"/>
        <v>-9.2318059299191374E-2</v>
      </c>
    </row>
    <row r="613" spans="1:10" x14ac:dyDescent="0.2">
      <c r="A613" s="158" t="s">
        <v>495</v>
      </c>
      <c r="B613" s="65">
        <v>79</v>
      </c>
      <c r="C613" s="66">
        <v>45</v>
      </c>
      <c r="D613" s="65">
        <v>479</v>
      </c>
      <c r="E613" s="66">
        <v>603</v>
      </c>
      <c r="F613" s="67"/>
      <c r="G613" s="65">
        <f t="shared" si="120"/>
        <v>34</v>
      </c>
      <c r="H613" s="66">
        <f t="shared" si="121"/>
        <v>-124</v>
      </c>
      <c r="I613" s="20">
        <f t="shared" si="122"/>
        <v>0.75555555555555554</v>
      </c>
      <c r="J613" s="21">
        <f t="shared" si="123"/>
        <v>-0.20563847429519072</v>
      </c>
    </row>
    <row r="614" spans="1:10" s="160" customFormat="1" x14ac:dyDescent="0.2">
      <c r="A614" s="178" t="s">
        <v>729</v>
      </c>
      <c r="B614" s="71">
        <v>369</v>
      </c>
      <c r="C614" s="72">
        <v>309</v>
      </c>
      <c r="D614" s="71">
        <v>3618</v>
      </c>
      <c r="E614" s="72">
        <v>3484</v>
      </c>
      <c r="F614" s="73"/>
      <c r="G614" s="71">
        <f t="shared" si="120"/>
        <v>60</v>
      </c>
      <c r="H614" s="72">
        <f t="shared" si="121"/>
        <v>134</v>
      </c>
      <c r="I614" s="37">
        <f t="shared" si="122"/>
        <v>0.1941747572815534</v>
      </c>
      <c r="J614" s="38">
        <f t="shared" si="123"/>
        <v>3.8461538461538464E-2</v>
      </c>
    </row>
    <row r="615" spans="1:10" x14ac:dyDescent="0.2">
      <c r="A615" s="177"/>
      <c r="B615" s="143"/>
      <c r="C615" s="144"/>
      <c r="D615" s="143"/>
      <c r="E615" s="144"/>
      <c r="F615" s="145"/>
      <c r="G615" s="143"/>
      <c r="H615" s="144"/>
      <c r="I615" s="151"/>
      <c r="J615" s="152"/>
    </row>
    <row r="616" spans="1:10" s="139" customFormat="1" x14ac:dyDescent="0.2">
      <c r="A616" s="159" t="s">
        <v>99</v>
      </c>
      <c r="B616" s="65"/>
      <c r="C616" s="66"/>
      <c r="D616" s="65"/>
      <c r="E616" s="66"/>
      <c r="F616" s="67"/>
      <c r="G616" s="65"/>
      <c r="H616" s="66"/>
      <c r="I616" s="20"/>
      <c r="J616" s="21"/>
    </row>
    <row r="617" spans="1:10" x14ac:dyDescent="0.2">
      <c r="A617" s="158" t="s">
        <v>603</v>
      </c>
      <c r="B617" s="65">
        <v>23</v>
      </c>
      <c r="C617" s="66">
        <v>43</v>
      </c>
      <c r="D617" s="65">
        <v>353</v>
      </c>
      <c r="E617" s="66">
        <v>582</v>
      </c>
      <c r="F617" s="67"/>
      <c r="G617" s="65">
        <f>B617-C617</f>
        <v>-20</v>
      </c>
      <c r="H617" s="66">
        <f>D617-E617</f>
        <v>-229</v>
      </c>
      <c r="I617" s="20">
        <f>IF(C617=0, "-", IF(G617/C617&lt;10, G617/C617, "&gt;999%"))</f>
        <v>-0.46511627906976744</v>
      </c>
      <c r="J617" s="21">
        <f>IF(E617=0, "-", IF(H617/E617&lt;10, H617/E617, "&gt;999%"))</f>
        <v>-0.39347079037800686</v>
      </c>
    </row>
    <row r="618" spans="1:10" x14ac:dyDescent="0.2">
      <c r="A618" s="158" t="s">
        <v>588</v>
      </c>
      <c r="B618" s="65">
        <v>1</v>
      </c>
      <c r="C618" s="66">
        <v>1</v>
      </c>
      <c r="D618" s="65">
        <v>40</v>
      </c>
      <c r="E618" s="66">
        <v>6</v>
      </c>
      <c r="F618" s="67"/>
      <c r="G618" s="65">
        <f>B618-C618</f>
        <v>0</v>
      </c>
      <c r="H618" s="66">
        <f>D618-E618</f>
        <v>34</v>
      </c>
      <c r="I618" s="20">
        <f>IF(C618=0, "-", IF(G618/C618&lt;10, G618/C618, "&gt;999%"))</f>
        <v>0</v>
      </c>
      <c r="J618" s="21">
        <f>IF(E618=0, "-", IF(H618/E618&lt;10, H618/E618, "&gt;999%"))</f>
        <v>5.666666666666667</v>
      </c>
    </row>
    <row r="619" spans="1:10" s="160" customFormat="1" x14ac:dyDescent="0.2">
      <c r="A619" s="178" t="s">
        <v>730</v>
      </c>
      <c r="B619" s="71">
        <v>24</v>
      </c>
      <c r="C619" s="72">
        <v>44</v>
      </c>
      <c r="D619" s="71">
        <v>393</v>
      </c>
      <c r="E619" s="72">
        <v>588</v>
      </c>
      <c r="F619" s="73"/>
      <c r="G619" s="71">
        <f>B619-C619</f>
        <v>-20</v>
      </c>
      <c r="H619" s="72">
        <f>D619-E619</f>
        <v>-195</v>
      </c>
      <c r="I619" s="37">
        <f>IF(C619=0, "-", IF(G619/C619&lt;10, G619/C619, "&gt;999%"))</f>
        <v>-0.45454545454545453</v>
      </c>
      <c r="J619" s="38">
        <f>IF(E619=0, "-", IF(H619/E619&lt;10, H619/E619, "&gt;999%"))</f>
        <v>-0.33163265306122447</v>
      </c>
    </row>
    <row r="620" spans="1:10" x14ac:dyDescent="0.2">
      <c r="A620" s="177"/>
      <c r="B620" s="143"/>
      <c r="C620" s="144"/>
      <c r="D620" s="143"/>
      <c r="E620" s="144"/>
      <c r="F620" s="145"/>
      <c r="G620" s="143"/>
      <c r="H620" s="144"/>
      <c r="I620" s="151"/>
      <c r="J620" s="152"/>
    </row>
    <row r="621" spans="1:10" s="139" customFormat="1" x14ac:dyDescent="0.2">
      <c r="A621" s="159" t="s">
        <v>100</v>
      </c>
      <c r="B621" s="65"/>
      <c r="C621" s="66"/>
      <c r="D621" s="65"/>
      <c r="E621" s="66"/>
      <c r="F621" s="67"/>
      <c r="G621" s="65"/>
      <c r="H621" s="66"/>
      <c r="I621" s="20"/>
      <c r="J621" s="21"/>
    </row>
    <row r="622" spans="1:10" x14ac:dyDescent="0.2">
      <c r="A622" s="158" t="s">
        <v>604</v>
      </c>
      <c r="B622" s="65">
        <v>4</v>
      </c>
      <c r="C622" s="66">
        <v>2</v>
      </c>
      <c r="D622" s="65">
        <v>53</v>
      </c>
      <c r="E622" s="66">
        <v>61</v>
      </c>
      <c r="F622" s="67"/>
      <c r="G622" s="65">
        <f>B622-C622</f>
        <v>2</v>
      </c>
      <c r="H622" s="66">
        <f>D622-E622</f>
        <v>-8</v>
      </c>
      <c r="I622" s="20">
        <f>IF(C622=0, "-", IF(G622/C622&lt;10, G622/C622, "&gt;999%"))</f>
        <v>1</v>
      </c>
      <c r="J622" s="21">
        <f>IF(E622=0, "-", IF(H622/E622&lt;10, H622/E622, "&gt;999%"))</f>
        <v>-0.13114754098360656</v>
      </c>
    </row>
    <row r="623" spans="1:10" x14ac:dyDescent="0.2">
      <c r="A623" s="158" t="s">
        <v>589</v>
      </c>
      <c r="B623" s="65">
        <v>0</v>
      </c>
      <c r="C623" s="66">
        <v>1</v>
      </c>
      <c r="D623" s="65">
        <v>0</v>
      </c>
      <c r="E623" s="66">
        <v>1</v>
      </c>
      <c r="F623" s="67"/>
      <c r="G623" s="65">
        <f>B623-C623</f>
        <v>-1</v>
      </c>
      <c r="H623" s="66">
        <f>D623-E623</f>
        <v>-1</v>
      </c>
      <c r="I623" s="20">
        <f>IF(C623=0, "-", IF(G623/C623&lt;10, G623/C623, "&gt;999%"))</f>
        <v>-1</v>
      </c>
      <c r="J623" s="21">
        <f>IF(E623=0, "-", IF(H623/E623&lt;10, H623/E623, "&gt;999%"))</f>
        <v>-1</v>
      </c>
    </row>
    <row r="624" spans="1:10" s="160" customFormat="1" x14ac:dyDescent="0.2">
      <c r="A624" s="165" t="s">
        <v>731</v>
      </c>
      <c r="B624" s="166">
        <v>4</v>
      </c>
      <c r="C624" s="167">
        <v>3</v>
      </c>
      <c r="D624" s="166">
        <v>53</v>
      </c>
      <c r="E624" s="167">
        <v>62</v>
      </c>
      <c r="F624" s="168"/>
      <c r="G624" s="166">
        <f>B624-C624</f>
        <v>1</v>
      </c>
      <c r="H624" s="167">
        <f>D624-E624</f>
        <v>-9</v>
      </c>
      <c r="I624" s="169">
        <f>IF(C624=0, "-", IF(G624/C624&lt;10, G624/C624, "&gt;999%"))</f>
        <v>0.33333333333333331</v>
      </c>
      <c r="J624" s="170">
        <f>IF(E624=0, "-", IF(H624/E624&lt;10, H624/E624, "&gt;999%"))</f>
        <v>-0.14516129032258066</v>
      </c>
    </row>
    <row r="625" spans="1:10" x14ac:dyDescent="0.2">
      <c r="A625" s="171"/>
      <c r="B625" s="172"/>
      <c r="C625" s="173"/>
      <c r="D625" s="172"/>
      <c r="E625" s="173"/>
      <c r="F625" s="174"/>
      <c r="G625" s="172"/>
      <c r="H625" s="173"/>
      <c r="I625" s="175"/>
      <c r="J625" s="176"/>
    </row>
    <row r="626" spans="1:10" x14ac:dyDescent="0.2">
      <c r="A626" s="27" t="s">
        <v>16</v>
      </c>
      <c r="B626" s="71">
        <f>SUM(B7:B625)/2</f>
        <v>29335</v>
      </c>
      <c r="C626" s="77">
        <f>SUM(C7:C625)/2</f>
        <v>26863</v>
      </c>
      <c r="D626" s="71">
        <f>SUM(D7:D625)/2</f>
        <v>302117</v>
      </c>
      <c r="E626" s="77">
        <f>SUM(E7:E625)/2</f>
        <v>339818</v>
      </c>
      <c r="F626" s="73"/>
      <c r="G626" s="71">
        <f>B626-C626</f>
        <v>2472</v>
      </c>
      <c r="H626" s="72">
        <f>D626-E626</f>
        <v>-37701</v>
      </c>
      <c r="I626" s="37">
        <f>IF(C626=0, 0, G626/C626)</f>
        <v>9.2022484458176679E-2</v>
      </c>
      <c r="J626" s="38">
        <f>IF(E626=0, 0, H626/E626)</f>
        <v>-0.11094468215338799</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7" max="16383" man="1"/>
    <brk id="107" max="16383" man="1"/>
    <brk id="168" max="16383" man="1"/>
    <brk id="228" max="16383" man="1"/>
    <brk id="288" max="16383" man="1"/>
    <brk id="348" max="16383" man="1"/>
    <brk id="410" max="16383" man="1"/>
    <brk id="468" max="16383" man="1"/>
    <brk id="528" max="16383" man="1"/>
    <brk id="58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zoomScaleNormal="100"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112</v>
      </c>
      <c r="B2" s="202" t="s">
        <v>102</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2020</v>
      </c>
      <c r="C6" s="58">
        <f>B6-1</f>
        <v>2019</v>
      </c>
      <c r="D6" s="57">
        <f>B6</f>
        <v>2020</v>
      </c>
      <c r="E6" s="58">
        <f>C6</f>
        <v>2019</v>
      </c>
      <c r="F6" s="64"/>
      <c r="G6" s="57" t="s">
        <v>4</v>
      </c>
      <c r="H6" s="58" t="s">
        <v>2</v>
      </c>
      <c r="I6" s="57" t="s">
        <v>4</v>
      </c>
      <c r="J6" s="58" t="s">
        <v>2</v>
      </c>
    </row>
    <row r="7" spans="1:10" x14ac:dyDescent="0.2">
      <c r="A7" s="7" t="s">
        <v>113</v>
      </c>
      <c r="B7" s="65">
        <v>6732</v>
      </c>
      <c r="C7" s="66">
        <v>7704</v>
      </c>
      <c r="D7" s="65">
        <v>80834</v>
      </c>
      <c r="E7" s="66">
        <v>109661</v>
      </c>
      <c r="F7" s="67"/>
      <c r="G7" s="65">
        <f>B7-C7</f>
        <v>-972</v>
      </c>
      <c r="H7" s="66">
        <f>D7-E7</f>
        <v>-28827</v>
      </c>
      <c r="I7" s="28">
        <f>IF(C7=0, "-", IF(G7/C7&lt;10, G7/C7*100, "&gt;999"))</f>
        <v>-12.616822429906541</v>
      </c>
      <c r="J7" s="29">
        <f>IF(E7=0, "-", IF(H7/E7&lt;10, H7/E7*100, "&gt;999"))</f>
        <v>-26.287376551371956</v>
      </c>
    </row>
    <row r="8" spans="1:10" x14ac:dyDescent="0.2">
      <c r="A8" s="7" t="s">
        <v>122</v>
      </c>
      <c r="B8" s="65">
        <v>15100</v>
      </c>
      <c r="C8" s="66">
        <v>12556</v>
      </c>
      <c r="D8" s="65">
        <v>149695</v>
      </c>
      <c r="E8" s="66">
        <v>151982</v>
      </c>
      <c r="F8" s="67"/>
      <c r="G8" s="65">
        <f>B8-C8</f>
        <v>2544</v>
      </c>
      <c r="H8" s="66">
        <f>D8-E8</f>
        <v>-2287</v>
      </c>
      <c r="I8" s="28">
        <f>IF(C8=0, "-", IF(G8/C8&lt;10, G8/C8*100, "&gt;999"))</f>
        <v>20.26122969098439</v>
      </c>
      <c r="J8" s="29">
        <f>IF(E8=0, "-", IF(H8/E8&lt;10, H8/E8*100, "&gt;999"))</f>
        <v>-1.5047834611993525</v>
      </c>
    </row>
    <row r="9" spans="1:10" x14ac:dyDescent="0.2">
      <c r="A9" s="7" t="s">
        <v>128</v>
      </c>
      <c r="B9" s="65">
        <v>6386</v>
      </c>
      <c r="C9" s="66">
        <v>5757</v>
      </c>
      <c r="D9" s="65">
        <v>61139</v>
      </c>
      <c r="E9" s="66">
        <v>66862</v>
      </c>
      <c r="F9" s="67"/>
      <c r="G9" s="65">
        <f>B9-C9</f>
        <v>629</v>
      </c>
      <c r="H9" s="66">
        <f>D9-E9</f>
        <v>-5723</v>
      </c>
      <c r="I9" s="28">
        <f>IF(C9=0, "-", IF(G9/C9&lt;10, G9/C9*100, "&gt;999"))</f>
        <v>10.925829425047768</v>
      </c>
      <c r="J9" s="29">
        <f>IF(E9=0, "-", IF(H9/E9&lt;10, H9/E9*100, "&gt;999"))</f>
        <v>-8.5594208967724565</v>
      </c>
    </row>
    <row r="10" spans="1:10" x14ac:dyDescent="0.2">
      <c r="A10" s="7" t="s">
        <v>129</v>
      </c>
      <c r="B10" s="65">
        <v>1117</v>
      </c>
      <c r="C10" s="66">
        <v>846</v>
      </c>
      <c r="D10" s="65">
        <v>10449</v>
      </c>
      <c r="E10" s="66">
        <v>11313</v>
      </c>
      <c r="F10" s="67"/>
      <c r="G10" s="65">
        <f>B10-C10</f>
        <v>271</v>
      </c>
      <c r="H10" s="66">
        <f>D10-E10</f>
        <v>-864</v>
      </c>
      <c r="I10" s="28">
        <f>IF(C10=0, "-", IF(G10/C10&lt;10, G10/C10*100, "&gt;999"))</f>
        <v>32.033096926713952</v>
      </c>
      <c r="J10" s="29">
        <f>IF(E10=0, "-", IF(H10/E10&lt;10, H10/E10*100, "&gt;999"))</f>
        <v>-7.6372315035799527</v>
      </c>
    </row>
    <row r="11" spans="1:10" s="43" customFormat="1" x14ac:dyDescent="0.2">
      <c r="A11" s="27" t="s">
        <v>0</v>
      </c>
      <c r="B11" s="71">
        <f>SUM(B7:B10)</f>
        <v>29335</v>
      </c>
      <c r="C11" s="72">
        <f>SUM(C7:C10)</f>
        <v>26863</v>
      </c>
      <c r="D11" s="71">
        <f>SUM(D7:D10)</f>
        <v>302117</v>
      </c>
      <c r="E11" s="72">
        <f>SUM(E7:E10)</f>
        <v>339818</v>
      </c>
      <c r="F11" s="73"/>
      <c r="G11" s="71">
        <f>B11-C11</f>
        <v>2472</v>
      </c>
      <c r="H11" s="72">
        <f>D11-E11</f>
        <v>-37701</v>
      </c>
      <c r="I11" s="44">
        <f>IF(C11=0, 0, G11/C11*100)</f>
        <v>9.2022484458176681</v>
      </c>
      <c r="J11" s="45">
        <f>IF(E11=0, 0, H11/E11*100)</f>
        <v>-11.094468215338798</v>
      </c>
    </row>
    <row r="13" spans="1:10" x14ac:dyDescent="0.2">
      <c r="A13" s="3"/>
      <c r="B13" s="196" t="s">
        <v>1</v>
      </c>
      <c r="C13" s="197"/>
      <c r="D13" s="196" t="s">
        <v>2</v>
      </c>
      <c r="E13" s="197"/>
      <c r="F13" s="59"/>
      <c r="G13" s="196" t="s">
        <v>3</v>
      </c>
      <c r="H13" s="200"/>
      <c r="I13" s="200"/>
      <c r="J13" s="197"/>
    </row>
    <row r="14" spans="1:10" x14ac:dyDescent="0.2">
      <c r="A14" s="7" t="s">
        <v>114</v>
      </c>
      <c r="B14" s="65">
        <v>99</v>
      </c>
      <c r="C14" s="66">
        <v>98</v>
      </c>
      <c r="D14" s="65">
        <v>1782</v>
      </c>
      <c r="E14" s="66">
        <v>2432</v>
      </c>
      <c r="F14" s="67"/>
      <c r="G14" s="65">
        <f t="shared" ref="G14:G34" si="0">B14-C14</f>
        <v>1</v>
      </c>
      <c r="H14" s="66">
        <f t="shared" ref="H14:H34" si="1">D14-E14</f>
        <v>-650</v>
      </c>
      <c r="I14" s="28">
        <f t="shared" ref="I14:I33" si="2">IF(C14=0, "-", IF(G14/C14&lt;10, G14/C14*100, "&gt;999"))</f>
        <v>1.0204081632653061</v>
      </c>
      <c r="J14" s="29">
        <f t="shared" ref="J14:J33" si="3">IF(E14=0, "-", IF(H14/E14&lt;10, H14/E14*100, "&gt;999"))</f>
        <v>-26.726973684210524</v>
      </c>
    </row>
    <row r="15" spans="1:10" x14ac:dyDescent="0.2">
      <c r="A15" s="7" t="s">
        <v>115</v>
      </c>
      <c r="B15" s="65">
        <v>1371</v>
      </c>
      <c r="C15" s="66">
        <v>1376</v>
      </c>
      <c r="D15" s="65">
        <v>13127</v>
      </c>
      <c r="E15" s="66">
        <v>21062</v>
      </c>
      <c r="F15" s="67"/>
      <c r="G15" s="65">
        <f t="shared" si="0"/>
        <v>-5</v>
      </c>
      <c r="H15" s="66">
        <f t="shared" si="1"/>
        <v>-7935</v>
      </c>
      <c r="I15" s="28">
        <f t="shared" si="2"/>
        <v>-0.36337209302325579</v>
      </c>
      <c r="J15" s="29">
        <f t="shared" si="3"/>
        <v>-37.674484854239864</v>
      </c>
    </row>
    <row r="16" spans="1:10" x14ac:dyDescent="0.2">
      <c r="A16" s="7" t="s">
        <v>116</v>
      </c>
      <c r="B16" s="65">
        <v>3489</v>
      </c>
      <c r="C16" s="66">
        <v>4186</v>
      </c>
      <c r="D16" s="65">
        <v>45303</v>
      </c>
      <c r="E16" s="66">
        <v>57825</v>
      </c>
      <c r="F16" s="67"/>
      <c r="G16" s="65">
        <f t="shared" si="0"/>
        <v>-697</v>
      </c>
      <c r="H16" s="66">
        <f t="shared" si="1"/>
        <v>-12522</v>
      </c>
      <c r="I16" s="28">
        <f t="shared" si="2"/>
        <v>-16.650740563784041</v>
      </c>
      <c r="J16" s="29">
        <f t="shared" si="3"/>
        <v>-21.654993514915695</v>
      </c>
    </row>
    <row r="17" spans="1:10" x14ac:dyDescent="0.2">
      <c r="A17" s="7" t="s">
        <v>117</v>
      </c>
      <c r="B17" s="65">
        <v>1090</v>
      </c>
      <c r="C17" s="66">
        <v>1089</v>
      </c>
      <c r="D17" s="65">
        <v>11800</v>
      </c>
      <c r="E17" s="66">
        <v>14816</v>
      </c>
      <c r="F17" s="67"/>
      <c r="G17" s="65">
        <f t="shared" si="0"/>
        <v>1</v>
      </c>
      <c r="H17" s="66">
        <f t="shared" si="1"/>
        <v>-3016</v>
      </c>
      <c r="I17" s="28">
        <f t="shared" si="2"/>
        <v>9.1827364554637275E-2</v>
      </c>
      <c r="J17" s="29">
        <f t="shared" si="3"/>
        <v>-20.356371490280779</v>
      </c>
    </row>
    <row r="18" spans="1:10" x14ac:dyDescent="0.2">
      <c r="A18" s="7" t="s">
        <v>118</v>
      </c>
      <c r="B18" s="65">
        <v>173</v>
      </c>
      <c r="C18" s="66">
        <v>273</v>
      </c>
      <c r="D18" s="65">
        <v>1860</v>
      </c>
      <c r="E18" s="66">
        <v>3382</v>
      </c>
      <c r="F18" s="67"/>
      <c r="G18" s="65">
        <f t="shared" si="0"/>
        <v>-100</v>
      </c>
      <c r="H18" s="66">
        <f t="shared" si="1"/>
        <v>-1522</v>
      </c>
      <c r="I18" s="28">
        <f t="shared" si="2"/>
        <v>-36.630036630036628</v>
      </c>
      <c r="J18" s="29">
        <f t="shared" si="3"/>
        <v>-45.002956830277938</v>
      </c>
    </row>
    <row r="19" spans="1:10" x14ac:dyDescent="0.2">
      <c r="A19" s="7" t="s">
        <v>119</v>
      </c>
      <c r="B19" s="65">
        <v>22</v>
      </c>
      <c r="C19" s="66">
        <v>16</v>
      </c>
      <c r="D19" s="65">
        <v>306</v>
      </c>
      <c r="E19" s="66">
        <v>391</v>
      </c>
      <c r="F19" s="67"/>
      <c r="G19" s="65">
        <f t="shared" si="0"/>
        <v>6</v>
      </c>
      <c r="H19" s="66">
        <f t="shared" si="1"/>
        <v>-85</v>
      </c>
      <c r="I19" s="28">
        <f t="shared" si="2"/>
        <v>37.5</v>
      </c>
      <c r="J19" s="29">
        <f t="shared" si="3"/>
        <v>-21.739130434782609</v>
      </c>
    </row>
    <row r="20" spans="1:10" x14ac:dyDescent="0.2">
      <c r="A20" s="7" t="s">
        <v>120</v>
      </c>
      <c r="B20" s="65">
        <v>184</v>
      </c>
      <c r="C20" s="66">
        <v>344</v>
      </c>
      <c r="D20" s="65">
        <v>3029</v>
      </c>
      <c r="E20" s="66">
        <v>5140</v>
      </c>
      <c r="F20" s="67"/>
      <c r="G20" s="65">
        <f t="shared" si="0"/>
        <v>-160</v>
      </c>
      <c r="H20" s="66">
        <f t="shared" si="1"/>
        <v>-2111</v>
      </c>
      <c r="I20" s="28">
        <f t="shared" si="2"/>
        <v>-46.511627906976742</v>
      </c>
      <c r="J20" s="29">
        <f t="shared" si="3"/>
        <v>-41.070038910505836</v>
      </c>
    </row>
    <row r="21" spans="1:10" x14ac:dyDescent="0.2">
      <c r="A21" s="7" t="s">
        <v>121</v>
      </c>
      <c r="B21" s="65">
        <v>304</v>
      </c>
      <c r="C21" s="66">
        <v>322</v>
      </c>
      <c r="D21" s="65">
        <v>3627</v>
      </c>
      <c r="E21" s="66">
        <v>4613</v>
      </c>
      <c r="F21" s="67"/>
      <c r="G21" s="65">
        <f t="shared" si="0"/>
        <v>-18</v>
      </c>
      <c r="H21" s="66">
        <f t="shared" si="1"/>
        <v>-986</v>
      </c>
      <c r="I21" s="28">
        <f t="shared" si="2"/>
        <v>-5.5900621118012426</v>
      </c>
      <c r="J21" s="29">
        <f t="shared" si="3"/>
        <v>-21.374376761326687</v>
      </c>
    </row>
    <row r="22" spans="1:10" x14ac:dyDescent="0.2">
      <c r="A22" s="142" t="s">
        <v>123</v>
      </c>
      <c r="B22" s="143">
        <v>942</v>
      </c>
      <c r="C22" s="144">
        <v>667</v>
      </c>
      <c r="D22" s="143">
        <v>8974</v>
      </c>
      <c r="E22" s="144">
        <v>7414</v>
      </c>
      <c r="F22" s="145"/>
      <c r="G22" s="143">
        <f t="shared" si="0"/>
        <v>275</v>
      </c>
      <c r="H22" s="144">
        <f t="shared" si="1"/>
        <v>1560</v>
      </c>
      <c r="I22" s="146">
        <f t="shared" si="2"/>
        <v>41.229385307346327</v>
      </c>
      <c r="J22" s="147">
        <f t="shared" si="3"/>
        <v>21.041273266792555</v>
      </c>
    </row>
    <row r="23" spans="1:10" x14ac:dyDescent="0.2">
      <c r="A23" s="7" t="s">
        <v>124</v>
      </c>
      <c r="B23" s="65">
        <v>4274</v>
      </c>
      <c r="C23" s="66">
        <v>3360</v>
      </c>
      <c r="D23" s="65">
        <v>39027</v>
      </c>
      <c r="E23" s="66">
        <v>36772</v>
      </c>
      <c r="F23" s="67"/>
      <c r="G23" s="65">
        <f t="shared" si="0"/>
        <v>914</v>
      </c>
      <c r="H23" s="66">
        <f t="shared" si="1"/>
        <v>2255</v>
      </c>
      <c r="I23" s="28">
        <f t="shared" si="2"/>
        <v>27.202380952380949</v>
      </c>
      <c r="J23" s="29">
        <f t="shared" si="3"/>
        <v>6.1323833351463071</v>
      </c>
    </row>
    <row r="24" spans="1:10" x14ac:dyDescent="0.2">
      <c r="A24" s="7" t="s">
        <v>125</v>
      </c>
      <c r="B24" s="65">
        <v>5430</v>
      </c>
      <c r="C24" s="66">
        <v>4866</v>
      </c>
      <c r="D24" s="65">
        <v>60402</v>
      </c>
      <c r="E24" s="66">
        <v>64108</v>
      </c>
      <c r="F24" s="67"/>
      <c r="G24" s="65">
        <f t="shared" si="0"/>
        <v>564</v>
      </c>
      <c r="H24" s="66">
        <f t="shared" si="1"/>
        <v>-3706</v>
      </c>
      <c r="I24" s="28">
        <f t="shared" si="2"/>
        <v>11.590628853267571</v>
      </c>
      <c r="J24" s="29">
        <f t="shared" si="3"/>
        <v>-5.7808697822424655</v>
      </c>
    </row>
    <row r="25" spans="1:10" x14ac:dyDescent="0.2">
      <c r="A25" s="7" t="s">
        <v>126</v>
      </c>
      <c r="B25" s="65">
        <v>3555</v>
      </c>
      <c r="C25" s="66">
        <v>3269</v>
      </c>
      <c r="D25" s="65">
        <v>35033</v>
      </c>
      <c r="E25" s="66">
        <v>38208</v>
      </c>
      <c r="F25" s="67"/>
      <c r="G25" s="65">
        <f t="shared" si="0"/>
        <v>286</v>
      </c>
      <c r="H25" s="66">
        <f t="shared" si="1"/>
        <v>-3175</v>
      </c>
      <c r="I25" s="28">
        <f t="shared" si="2"/>
        <v>8.7488528602018967</v>
      </c>
      <c r="J25" s="29">
        <f t="shared" si="3"/>
        <v>-8.3097780569514246</v>
      </c>
    </row>
    <row r="26" spans="1:10" x14ac:dyDescent="0.2">
      <c r="A26" s="7" t="s">
        <v>127</v>
      </c>
      <c r="B26" s="65">
        <v>899</v>
      </c>
      <c r="C26" s="66">
        <v>394</v>
      </c>
      <c r="D26" s="65">
        <v>6259</v>
      </c>
      <c r="E26" s="66">
        <v>5480</v>
      </c>
      <c r="F26" s="67"/>
      <c r="G26" s="65">
        <f t="shared" si="0"/>
        <v>505</v>
      </c>
      <c r="H26" s="66">
        <f t="shared" si="1"/>
        <v>779</v>
      </c>
      <c r="I26" s="28">
        <f t="shared" si="2"/>
        <v>128.17258883248729</v>
      </c>
      <c r="J26" s="29">
        <f t="shared" si="3"/>
        <v>14.215328467153284</v>
      </c>
    </row>
    <row r="27" spans="1:10" x14ac:dyDescent="0.2">
      <c r="A27" s="142" t="s">
        <v>130</v>
      </c>
      <c r="B27" s="143">
        <v>39</v>
      </c>
      <c r="C27" s="144">
        <v>63</v>
      </c>
      <c r="D27" s="143">
        <v>593</v>
      </c>
      <c r="E27" s="144">
        <v>699</v>
      </c>
      <c r="F27" s="145"/>
      <c r="G27" s="143">
        <f t="shared" si="0"/>
        <v>-24</v>
      </c>
      <c r="H27" s="144">
        <f t="shared" si="1"/>
        <v>-106</v>
      </c>
      <c r="I27" s="146">
        <f t="shared" si="2"/>
        <v>-38.095238095238095</v>
      </c>
      <c r="J27" s="147">
        <f t="shared" si="3"/>
        <v>-15.164520743919885</v>
      </c>
    </row>
    <row r="28" spans="1:10" x14ac:dyDescent="0.2">
      <c r="A28" s="7" t="s">
        <v>131</v>
      </c>
      <c r="B28" s="65">
        <v>3</v>
      </c>
      <c r="C28" s="66">
        <v>7</v>
      </c>
      <c r="D28" s="65">
        <v>53</v>
      </c>
      <c r="E28" s="66">
        <v>77</v>
      </c>
      <c r="F28" s="67"/>
      <c r="G28" s="65">
        <f t="shared" si="0"/>
        <v>-4</v>
      </c>
      <c r="H28" s="66">
        <f t="shared" si="1"/>
        <v>-24</v>
      </c>
      <c r="I28" s="28">
        <f t="shared" si="2"/>
        <v>-57.142857142857139</v>
      </c>
      <c r="J28" s="29">
        <f t="shared" si="3"/>
        <v>-31.168831168831169</v>
      </c>
    </row>
    <row r="29" spans="1:10" x14ac:dyDescent="0.2">
      <c r="A29" s="7" t="s">
        <v>132</v>
      </c>
      <c r="B29" s="65">
        <v>99</v>
      </c>
      <c r="C29" s="66">
        <v>64</v>
      </c>
      <c r="D29" s="65">
        <v>928</v>
      </c>
      <c r="E29" s="66">
        <v>964</v>
      </c>
      <c r="F29" s="67"/>
      <c r="G29" s="65">
        <f t="shared" si="0"/>
        <v>35</v>
      </c>
      <c r="H29" s="66">
        <f t="shared" si="1"/>
        <v>-36</v>
      </c>
      <c r="I29" s="28">
        <f t="shared" si="2"/>
        <v>54.6875</v>
      </c>
      <c r="J29" s="29">
        <f t="shared" si="3"/>
        <v>-3.7344398340248963</v>
      </c>
    </row>
    <row r="30" spans="1:10" x14ac:dyDescent="0.2">
      <c r="A30" s="7" t="s">
        <v>133</v>
      </c>
      <c r="B30" s="65">
        <v>830</v>
      </c>
      <c r="C30" s="66">
        <v>496</v>
      </c>
      <c r="D30" s="65">
        <v>6923</v>
      </c>
      <c r="E30" s="66">
        <v>6665</v>
      </c>
      <c r="F30" s="67"/>
      <c r="G30" s="65">
        <f t="shared" si="0"/>
        <v>334</v>
      </c>
      <c r="H30" s="66">
        <f t="shared" si="1"/>
        <v>258</v>
      </c>
      <c r="I30" s="28">
        <f t="shared" si="2"/>
        <v>67.338709677419345</v>
      </c>
      <c r="J30" s="29">
        <f t="shared" si="3"/>
        <v>3.870967741935484</v>
      </c>
    </row>
    <row r="31" spans="1:10" x14ac:dyDescent="0.2">
      <c r="A31" s="7" t="s">
        <v>134</v>
      </c>
      <c r="B31" s="65">
        <v>812</v>
      </c>
      <c r="C31" s="66">
        <v>664</v>
      </c>
      <c r="D31" s="65">
        <v>8593</v>
      </c>
      <c r="E31" s="66">
        <v>10241</v>
      </c>
      <c r="F31" s="67"/>
      <c r="G31" s="65">
        <f t="shared" si="0"/>
        <v>148</v>
      </c>
      <c r="H31" s="66">
        <f t="shared" si="1"/>
        <v>-1648</v>
      </c>
      <c r="I31" s="28">
        <f t="shared" si="2"/>
        <v>22.289156626506024</v>
      </c>
      <c r="J31" s="29">
        <f t="shared" si="3"/>
        <v>-16.092178498193537</v>
      </c>
    </row>
    <row r="32" spans="1:10" x14ac:dyDescent="0.2">
      <c r="A32" s="7" t="s">
        <v>135</v>
      </c>
      <c r="B32" s="65">
        <v>4603</v>
      </c>
      <c r="C32" s="66">
        <v>4463</v>
      </c>
      <c r="D32" s="65">
        <v>44049</v>
      </c>
      <c r="E32" s="66">
        <v>48216</v>
      </c>
      <c r="F32" s="67"/>
      <c r="G32" s="65">
        <f t="shared" si="0"/>
        <v>140</v>
      </c>
      <c r="H32" s="66">
        <f t="shared" si="1"/>
        <v>-4167</v>
      </c>
      <c r="I32" s="28">
        <f t="shared" si="2"/>
        <v>3.1369034281873183</v>
      </c>
      <c r="J32" s="29">
        <f t="shared" si="3"/>
        <v>-8.6423593827775012</v>
      </c>
    </row>
    <row r="33" spans="1:10" x14ac:dyDescent="0.2">
      <c r="A33" s="142" t="s">
        <v>129</v>
      </c>
      <c r="B33" s="143">
        <v>1117</v>
      </c>
      <c r="C33" s="144">
        <v>846</v>
      </c>
      <c r="D33" s="143">
        <v>10449</v>
      </c>
      <c r="E33" s="144">
        <v>11313</v>
      </c>
      <c r="F33" s="145"/>
      <c r="G33" s="143">
        <f t="shared" si="0"/>
        <v>271</v>
      </c>
      <c r="H33" s="144">
        <f t="shared" si="1"/>
        <v>-864</v>
      </c>
      <c r="I33" s="146">
        <f t="shared" si="2"/>
        <v>32.033096926713952</v>
      </c>
      <c r="J33" s="147">
        <f t="shared" si="3"/>
        <v>-7.6372315035799527</v>
      </c>
    </row>
    <row r="34" spans="1:10" s="43" customFormat="1" x14ac:dyDescent="0.2">
      <c r="A34" s="27" t="s">
        <v>0</v>
      </c>
      <c r="B34" s="71">
        <f>SUM(B14:B33)</f>
        <v>29335</v>
      </c>
      <c r="C34" s="72">
        <f>SUM(C14:C33)</f>
        <v>26863</v>
      </c>
      <c r="D34" s="71">
        <f>SUM(D14:D33)</f>
        <v>302117</v>
      </c>
      <c r="E34" s="72">
        <f>SUM(E14:E33)</f>
        <v>339818</v>
      </c>
      <c r="F34" s="73"/>
      <c r="G34" s="71">
        <f t="shared" si="0"/>
        <v>2472</v>
      </c>
      <c r="H34" s="72">
        <f t="shared" si="1"/>
        <v>-37701</v>
      </c>
      <c r="I34" s="44">
        <f>IF(C34=0, 0, G34/C34*100)</f>
        <v>9.2022484458176681</v>
      </c>
      <c r="J34" s="45">
        <f>IF(E34=0, 0, H34/E34*100)</f>
        <v>-11.094468215338798</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2020</v>
      </c>
      <c r="C38" s="58">
        <f>C6</f>
        <v>2019</v>
      </c>
      <c r="D38" s="57">
        <f>D6</f>
        <v>2020</v>
      </c>
      <c r="E38" s="58">
        <f>E6</f>
        <v>2019</v>
      </c>
      <c r="F38" s="64"/>
      <c r="G38" s="57" t="s">
        <v>4</v>
      </c>
      <c r="H38" s="58" t="s">
        <v>2</v>
      </c>
    </row>
    <row r="39" spans="1:10" x14ac:dyDescent="0.2">
      <c r="A39" s="7" t="s">
        <v>113</v>
      </c>
      <c r="B39" s="30">
        <f>$B$7/$B$11*100</f>
        <v>22.948696096812682</v>
      </c>
      <c r="C39" s="31">
        <f>$C$7/$C$11*100</f>
        <v>28.678851952499723</v>
      </c>
      <c r="D39" s="30">
        <f>$D$7/$D$11*100</f>
        <v>26.755859484901546</v>
      </c>
      <c r="E39" s="31">
        <f>$E$7/$E$11*100</f>
        <v>32.27050950803077</v>
      </c>
      <c r="F39" s="32"/>
      <c r="G39" s="30">
        <f>B39-C39</f>
        <v>-5.7301558556870411</v>
      </c>
      <c r="H39" s="31">
        <f>D39-E39</f>
        <v>-5.5146500231292244</v>
      </c>
    </row>
    <row r="40" spans="1:10" x14ac:dyDescent="0.2">
      <c r="A40" s="7" t="s">
        <v>122</v>
      </c>
      <c r="B40" s="30">
        <f>$B$8/$B$11*100</f>
        <v>51.474348048406341</v>
      </c>
      <c r="C40" s="31">
        <f>$C$8/$C$11*100</f>
        <v>46.740870342106241</v>
      </c>
      <c r="D40" s="30">
        <f>$D$8/$D$11*100</f>
        <v>49.548684781061638</v>
      </c>
      <c r="E40" s="31">
        <f>$E$8/$E$11*100</f>
        <v>44.724529012589095</v>
      </c>
      <c r="F40" s="32"/>
      <c r="G40" s="30">
        <f>B40-C40</f>
        <v>4.7334777063000999</v>
      </c>
      <c r="H40" s="31">
        <f>D40-E40</f>
        <v>4.8241557684725436</v>
      </c>
    </row>
    <row r="41" spans="1:10" x14ac:dyDescent="0.2">
      <c r="A41" s="7" t="s">
        <v>128</v>
      </c>
      <c r="B41" s="30">
        <f>$B$9/$B$11*100</f>
        <v>21.769217658087609</v>
      </c>
      <c r="C41" s="31">
        <f>$C$9/$C$11*100</f>
        <v>21.4309645236943</v>
      </c>
      <c r="D41" s="30">
        <f>$D$9/$D$11*100</f>
        <v>20.23686187801415</v>
      </c>
      <c r="E41" s="31">
        <f>$E$9/$E$11*100</f>
        <v>19.675826471817267</v>
      </c>
      <c r="F41" s="32"/>
      <c r="G41" s="30">
        <f>B41-C41</f>
        <v>0.33825313439330884</v>
      </c>
      <c r="H41" s="31">
        <f>D41-E41</f>
        <v>0.56103540619688275</v>
      </c>
    </row>
    <row r="42" spans="1:10" x14ac:dyDescent="0.2">
      <c r="A42" s="7" t="s">
        <v>129</v>
      </c>
      <c r="B42" s="30">
        <f>$B$10/$B$11*100</f>
        <v>3.8077381966933701</v>
      </c>
      <c r="C42" s="31">
        <f>$C$10/$C$11*100</f>
        <v>3.149313181699736</v>
      </c>
      <c r="D42" s="30">
        <f>$D$10/$D$11*100</f>
        <v>3.4585938560226666</v>
      </c>
      <c r="E42" s="31">
        <f>$E$10/$E$11*100</f>
        <v>3.3291350075628716</v>
      </c>
      <c r="F42" s="32"/>
      <c r="G42" s="30">
        <f>B42-C42</f>
        <v>0.65842501499363415</v>
      </c>
      <c r="H42" s="31">
        <f>D42-E42</f>
        <v>0.12945884845979494</v>
      </c>
    </row>
    <row r="43" spans="1:10" s="43" customFormat="1" x14ac:dyDescent="0.2">
      <c r="A43" s="27" t="s">
        <v>0</v>
      </c>
      <c r="B43" s="46">
        <f>SUM(B39:B42)</f>
        <v>100</v>
      </c>
      <c r="C43" s="47">
        <f>SUM(C39:C42)</f>
        <v>100</v>
      </c>
      <c r="D43" s="46">
        <f>SUM(D39:D42)</f>
        <v>100</v>
      </c>
      <c r="E43" s="47">
        <f>SUM(E39:E42)</f>
        <v>99.999999999999986</v>
      </c>
      <c r="F43" s="48"/>
      <c r="G43" s="46">
        <f>B43-C43</f>
        <v>0</v>
      </c>
      <c r="H43" s="47">
        <f>D43-E43</f>
        <v>0</v>
      </c>
    </row>
    <row r="45" spans="1:10" x14ac:dyDescent="0.2">
      <c r="A45" s="3"/>
      <c r="B45" s="196" t="s">
        <v>1</v>
      </c>
      <c r="C45" s="197"/>
      <c r="D45" s="196" t="s">
        <v>2</v>
      </c>
      <c r="E45" s="197"/>
      <c r="F45" s="59"/>
      <c r="G45" s="196" t="s">
        <v>9</v>
      </c>
      <c r="H45" s="197"/>
    </row>
    <row r="46" spans="1:10" x14ac:dyDescent="0.2">
      <c r="A46" s="7" t="s">
        <v>114</v>
      </c>
      <c r="B46" s="30">
        <f>$B$14/$B$34*100</f>
        <v>0.33748082495312764</v>
      </c>
      <c r="C46" s="31">
        <f>$C$14/$C$34*100</f>
        <v>0.36481405650895282</v>
      </c>
      <c r="D46" s="30">
        <f>$D$14/$D$34*100</f>
        <v>0.58983771187983458</v>
      </c>
      <c r="E46" s="31">
        <f>$E$14/$E$34*100</f>
        <v>0.71567721545062357</v>
      </c>
      <c r="F46" s="32"/>
      <c r="G46" s="30">
        <f t="shared" ref="G46:G66" si="4">B46-C46</f>
        <v>-2.7333231555825177E-2</v>
      </c>
      <c r="H46" s="31">
        <f t="shared" ref="H46:H66" si="5">D46-E46</f>
        <v>-0.12583950357078899</v>
      </c>
    </row>
    <row r="47" spans="1:10" x14ac:dyDescent="0.2">
      <c r="A47" s="7" t="s">
        <v>115</v>
      </c>
      <c r="B47" s="30">
        <f>$B$15/$B$34*100</f>
        <v>4.6735980910175554</v>
      </c>
      <c r="C47" s="31">
        <f>$C$15/$C$34*100</f>
        <v>5.1222871607787663</v>
      </c>
      <c r="D47" s="30">
        <f>$D$15/$D$34*100</f>
        <v>4.3450054118106562</v>
      </c>
      <c r="E47" s="31">
        <f>$E$15/$E$34*100</f>
        <v>6.1980236479527271</v>
      </c>
      <c r="F47" s="32"/>
      <c r="G47" s="30">
        <f t="shared" si="4"/>
        <v>-0.44868906976121092</v>
      </c>
      <c r="H47" s="31">
        <f t="shared" si="5"/>
        <v>-1.8530182361420708</v>
      </c>
    </row>
    <row r="48" spans="1:10" x14ac:dyDescent="0.2">
      <c r="A48" s="7" t="s">
        <v>116</v>
      </c>
      <c r="B48" s="30">
        <f>$B$16/$B$34*100</f>
        <v>11.893642406681439</v>
      </c>
      <c r="C48" s="31">
        <f>$C$16/$C$34*100</f>
        <v>15.582771842310986</v>
      </c>
      <c r="D48" s="30">
        <f>$D$16/$D$34*100</f>
        <v>14.995183985012428</v>
      </c>
      <c r="E48" s="31">
        <f>$E$16/$E$34*100</f>
        <v>17.016461753056049</v>
      </c>
      <c r="F48" s="32"/>
      <c r="G48" s="30">
        <f t="shared" si="4"/>
        <v>-3.6891294356295479</v>
      </c>
      <c r="H48" s="31">
        <f t="shared" si="5"/>
        <v>-2.0212777680436211</v>
      </c>
    </row>
    <row r="49" spans="1:8" x14ac:dyDescent="0.2">
      <c r="A49" s="7" t="s">
        <v>117</v>
      </c>
      <c r="B49" s="30">
        <f>$B$17/$B$34*100</f>
        <v>3.7156979717061529</v>
      </c>
      <c r="C49" s="31">
        <f>$C$17/$C$34*100</f>
        <v>4.0539031381454045</v>
      </c>
      <c r="D49" s="30">
        <f>$D$17/$D$34*100</f>
        <v>3.9057716050404312</v>
      </c>
      <c r="E49" s="31">
        <f>$E$17/$E$34*100</f>
        <v>4.3599809309689306</v>
      </c>
      <c r="F49" s="32"/>
      <c r="G49" s="30">
        <f t="shared" si="4"/>
        <v>-0.33820516643925158</v>
      </c>
      <c r="H49" s="31">
        <f t="shared" si="5"/>
        <v>-0.45420932592849939</v>
      </c>
    </row>
    <row r="50" spans="1:8" x14ac:dyDescent="0.2">
      <c r="A50" s="7" t="s">
        <v>118</v>
      </c>
      <c r="B50" s="30">
        <f>$B$18/$B$34*100</f>
        <v>0.58973921936253615</v>
      </c>
      <c r="C50" s="31">
        <f>$C$18/$C$34*100</f>
        <v>1.0162677288463686</v>
      </c>
      <c r="D50" s="30">
        <f>$D$18/$D$34*100</f>
        <v>0.61565552418433922</v>
      </c>
      <c r="E50" s="31">
        <f>$E$18/$E$34*100</f>
        <v>0.99523862773602345</v>
      </c>
      <c r="F50" s="32"/>
      <c r="G50" s="30">
        <f t="shared" si="4"/>
        <v>-0.42652850948383247</v>
      </c>
      <c r="H50" s="31">
        <f t="shared" si="5"/>
        <v>-0.37958310355168423</v>
      </c>
    </row>
    <row r="51" spans="1:8" x14ac:dyDescent="0.2">
      <c r="A51" s="7" t="s">
        <v>119</v>
      </c>
      <c r="B51" s="30">
        <f>$B$19/$B$34*100</f>
        <v>7.4995738878472815E-2</v>
      </c>
      <c r="C51" s="31">
        <f>$C$19/$C$34*100</f>
        <v>5.9561478613706587E-2</v>
      </c>
      <c r="D51" s="30">
        <f>$D$19/$D$34*100</f>
        <v>0.10128526365613322</v>
      </c>
      <c r="E51" s="31">
        <f>$E$19/$E$34*100</f>
        <v>0.11506159179325404</v>
      </c>
      <c r="F51" s="32"/>
      <c r="G51" s="30">
        <f t="shared" si="4"/>
        <v>1.5434260264766228E-2</v>
      </c>
      <c r="H51" s="31">
        <f t="shared" si="5"/>
        <v>-1.3776328137120819E-2</v>
      </c>
    </row>
    <row r="52" spans="1:8" x14ac:dyDescent="0.2">
      <c r="A52" s="7" t="s">
        <v>120</v>
      </c>
      <c r="B52" s="30">
        <f>$B$20/$B$34*100</f>
        <v>0.62723708880177265</v>
      </c>
      <c r="C52" s="31">
        <f>$C$20/$C$34*100</f>
        <v>1.2805717901946916</v>
      </c>
      <c r="D52" s="30">
        <f>$D$20/$D$34*100</f>
        <v>1.0025917111582601</v>
      </c>
      <c r="E52" s="31">
        <f>$E$20/$E$34*100</f>
        <v>1.5125743780494265</v>
      </c>
      <c r="F52" s="32"/>
      <c r="G52" s="30">
        <f t="shared" si="4"/>
        <v>-0.65333470139291894</v>
      </c>
      <c r="H52" s="31">
        <f t="shared" si="5"/>
        <v>-0.50998266689116645</v>
      </c>
    </row>
    <row r="53" spans="1:8" x14ac:dyDescent="0.2">
      <c r="A53" s="7" t="s">
        <v>121</v>
      </c>
      <c r="B53" s="30">
        <f>$B$21/$B$34*100</f>
        <v>1.0363047554116243</v>
      </c>
      <c r="C53" s="31">
        <f>$C$21/$C$34*100</f>
        <v>1.1986747571008449</v>
      </c>
      <c r="D53" s="30">
        <f>$D$21/$D$34*100</f>
        <v>1.2005282721594615</v>
      </c>
      <c r="E53" s="31">
        <f>$E$21/$E$34*100</f>
        <v>1.3574913630237362</v>
      </c>
      <c r="F53" s="32"/>
      <c r="G53" s="30">
        <f t="shared" si="4"/>
        <v>-0.16237000168922067</v>
      </c>
      <c r="H53" s="31">
        <f t="shared" si="5"/>
        <v>-0.15696309086427473</v>
      </c>
    </row>
    <row r="54" spans="1:8" x14ac:dyDescent="0.2">
      <c r="A54" s="142" t="s">
        <v>123</v>
      </c>
      <c r="B54" s="148">
        <f>$B$22/$B$34*100</f>
        <v>3.2111811828873362</v>
      </c>
      <c r="C54" s="149">
        <f>$C$22/$C$34*100</f>
        <v>2.4829691397088931</v>
      </c>
      <c r="D54" s="148">
        <f>$D$22/$D$34*100</f>
        <v>2.970372405392613</v>
      </c>
      <c r="E54" s="149">
        <f>$E$22/$E$34*100</f>
        <v>2.1817561165094257</v>
      </c>
      <c r="F54" s="150"/>
      <c r="G54" s="148">
        <f t="shared" si="4"/>
        <v>0.72821204317844312</v>
      </c>
      <c r="H54" s="149">
        <f t="shared" si="5"/>
        <v>0.78861628888318736</v>
      </c>
    </row>
    <row r="55" spans="1:8" x14ac:dyDescent="0.2">
      <c r="A55" s="7" t="s">
        <v>124</v>
      </c>
      <c r="B55" s="30">
        <f>$B$23/$B$34*100</f>
        <v>14.569626725754217</v>
      </c>
      <c r="C55" s="31">
        <f>$C$23/$C$34*100</f>
        <v>12.507910508878384</v>
      </c>
      <c r="D55" s="30">
        <f>$D$23/$D$34*100</f>
        <v>12.917843087280756</v>
      </c>
      <c r="E55" s="31">
        <f>$E$23/$E$34*100</f>
        <v>10.821086581640762</v>
      </c>
      <c r="F55" s="32"/>
      <c r="G55" s="30">
        <f t="shared" si="4"/>
        <v>2.0617162168758334</v>
      </c>
      <c r="H55" s="31">
        <f t="shared" si="5"/>
        <v>2.0967565056399948</v>
      </c>
    </row>
    <row r="56" spans="1:8" x14ac:dyDescent="0.2">
      <c r="A56" s="7" t="s">
        <v>125</v>
      </c>
      <c r="B56" s="30">
        <f>$B$24/$B$34*100</f>
        <v>18.510311914095791</v>
      </c>
      <c r="C56" s="31">
        <f>$C$24/$C$34*100</f>
        <v>18.114134683393516</v>
      </c>
      <c r="D56" s="30">
        <f>$D$24/$D$34*100</f>
        <v>19.992916651495943</v>
      </c>
      <c r="E56" s="31">
        <f>$E$24/$E$34*100</f>
        <v>18.865392651360434</v>
      </c>
      <c r="F56" s="32"/>
      <c r="G56" s="30">
        <f t="shared" si="4"/>
        <v>0.39617723070227484</v>
      </c>
      <c r="H56" s="31">
        <f t="shared" si="5"/>
        <v>1.1275240001355087</v>
      </c>
    </row>
    <row r="57" spans="1:8" x14ac:dyDescent="0.2">
      <c r="A57" s="7" t="s">
        <v>126</v>
      </c>
      <c r="B57" s="30">
        <f>$B$25/$B$34*100</f>
        <v>12.118629623316856</v>
      </c>
      <c r="C57" s="31">
        <f>$C$25/$C$34*100</f>
        <v>12.169154599262926</v>
      </c>
      <c r="D57" s="30">
        <f>$D$25/$D$34*100</f>
        <v>11.595838698252663</v>
      </c>
      <c r="E57" s="31">
        <f>$E$25/$E$34*100</f>
        <v>11.243665726947954</v>
      </c>
      <c r="F57" s="32"/>
      <c r="G57" s="30">
        <f t="shared" si="4"/>
        <v>-5.0524975946069972E-2</v>
      </c>
      <c r="H57" s="31">
        <f t="shared" si="5"/>
        <v>0.35217297130470904</v>
      </c>
    </row>
    <row r="58" spans="1:8" x14ac:dyDescent="0.2">
      <c r="A58" s="7" t="s">
        <v>127</v>
      </c>
      <c r="B58" s="30">
        <f>$B$26/$B$34*100</f>
        <v>3.064598602352139</v>
      </c>
      <c r="C58" s="31">
        <f>$C$26/$C$34*100</f>
        <v>1.4667014108625247</v>
      </c>
      <c r="D58" s="30">
        <f>$D$26/$D$34*100</f>
        <v>2.0717139386396659</v>
      </c>
      <c r="E58" s="31">
        <f>$E$26/$E$34*100</f>
        <v>1.6126279361305169</v>
      </c>
      <c r="F58" s="32"/>
      <c r="G58" s="30">
        <f t="shared" si="4"/>
        <v>1.5978971914896143</v>
      </c>
      <c r="H58" s="31">
        <f t="shared" si="5"/>
        <v>0.45908600250914899</v>
      </c>
    </row>
    <row r="59" spans="1:8" x14ac:dyDescent="0.2">
      <c r="A59" s="142" t="s">
        <v>130</v>
      </c>
      <c r="B59" s="148">
        <f>$B$27/$B$34*100</f>
        <v>0.13294699164820181</v>
      </c>
      <c r="C59" s="149">
        <f>$C$27/$C$34*100</f>
        <v>0.2345233220414697</v>
      </c>
      <c r="D59" s="148">
        <f>$D$27/$D$34*100</f>
        <v>0.19628157303296406</v>
      </c>
      <c r="E59" s="149">
        <f>$E$27/$E$34*100</f>
        <v>0.20569834440788892</v>
      </c>
      <c r="F59" s="150"/>
      <c r="G59" s="148">
        <f t="shared" si="4"/>
        <v>-0.10157633039326788</v>
      </c>
      <c r="H59" s="149">
        <f t="shared" si="5"/>
        <v>-9.4167713749248594E-3</v>
      </c>
    </row>
    <row r="60" spans="1:8" x14ac:dyDescent="0.2">
      <c r="A60" s="7" t="s">
        <v>131</v>
      </c>
      <c r="B60" s="30">
        <f>$B$28/$B$34*100</f>
        <v>1.0226691665246293E-2</v>
      </c>
      <c r="C60" s="31">
        <f>$C$28/$C$34*100</f>
        <v>2.6058146893496628E-2</v>
      </c>
      <c r="D60" s="30">
        <f>$D$28/$D$34*100</f>
        <v>1.7542872463317191E-2</v>
      </c>
      <c r="E60" s="31">
        <f>$E$28/$E$34*100</f>
        <v>2.2659188153658725E-2</v>
      </c>
      <c r="F60" s="32"/>
      <c r="G60" s="30">
        <f t="shared" si="4"/>
        <v>-1.5831455228250337E-2</v>
      </c>
      <c r="H60" s="31">
        <f t="shared" si="5"/>
        <v>-5.1163156903415337E-3</v>
      </c>
    </row>
    <row r="61" spans="1:8" x14ac:dyDescent="0.2">
      <c r="A61" s="7" t="s">
        <v>132</v>
      </c>
      <c r="B61" s="30">
        <f>$B$29/$B$34*100</f>
        <v>0.33748082495312764</v>
      </c>
      <c r="C61" s="31">
        <f>$C$29/$C$34*100</f>
        <v>0.23824591445482635</v>
      </c>
      <c r="D61" s="30">
        <f>$D$29/$D$34*100</f>
        <v>0.30716576690487457</v>
      </c>
      <c r="E61" s="31">
        <f>$E$29/$E$34*100</f>
        <v>0.28368126467697413</v>
      </c>
      <c r="F61" s="32"/>
      <c r="G61" s="30">
        <f t="shared" si="4"/>
        <v>9.9234910498301299E-2</v>
      </c>
      <c r="H61" s="31">
        <f t="shared" si="5"/>
        <v>2.3484502227900439E-2</v>
      </c>
    </row>
    <row r="62" spans="1:8" x14ac:dyDescent="0.2">
      <c r="A62" s="7" t="s">
        <v>133</v>
      </c>
      <c r="B62" s="30">
        <f>$B$30/$B$34*100</f>
        <v>2.8293846940514742</v>
      </c>
      <c r="C62" s="31">
        <f>$C$30/$C$34*100</f>
        <v>1.8464058370249041</v>
      </c>
      <c r="D62" s="30">
        <f>$D$30/$D$34*100</f>
        <v>2.2914963408216025</v>
      </c>
      <c r="E62" s="31">
        <f>$E$30/$E$34*100</f>
        <v>1.9613440135601998</v>
      </c>
      <c r="F62" s="32"/>
      <c r="G62" s="30">
        <f t="shared" si="4"/>
        <v>0.98297885702657006</v>
      </c>
      <c r="H62" s="31">
        <f t="shared" si="5"/>
        <v>0.33015232726140264</v>
      </c>
    </row>
    <row r="63" spans="1:8" x14ac:dyDescent="0.2">
      <c r="A63" s="7" t="s">
        <v>134</v>
      </c>
      <c r="B63" s="30">
        <f>$B$31/$B$34*100</f>
        <v>2.7680245440599966</v>
      </c>
      <c r="C63" s="31">
        <f>$C$31/$C$34*100</f>
        <v>2.4718013624688231</v>
      </c>
      <c r="D63" s="30">
        <f>$D$31/$D$34*100</f>
        <v>2.8442623222129177</v>
      </c>
      <c r="E63" s="31">
        <f>$E$31/$E$34*100</f>
        <v>3.0136720244366102</v>
      </c>
      <c r="F63" s="32"/>
      <c r="G63" s="30">
        <f t="shared" si="4"/>
        <v>0.29622318159117356</v>
      </c>
      <c r="H63" s="31">
        <f t="shared" si="5"/>
        <v>-0.16940970222369245</v>
      </c>
    </row>
    <row r="64" spans="1:8" x14ac:dyDescent="0.2">
      <c r="A64" s="7" t="s">
        <v>135</v>
      </c>
      <c r="B64" s="30">
        <f>$B$32/$B$34*100</f>
        <v>15.691153911709563</v>
      </c>
      <c r="C64" s="31">
        <f>$C$32/$C$34*100</f>
        <v>16.613929940810781</v>
      </c>
      <c r="D64" s="30">
        <f>$D$32/$D$34*100</f>
        <v>14.580113002578472</v>
      </c>
      <c r="E64" s="31">
        <f>$E$32/$E$34*100</f>
        <v>14.188771636581935</v>
      </c>
      <c r="F64" s="32"/>
      <c r="G64" s="30">
        <f t="shared" si="4"/>
        <v>-0.92277602910121814</v>
      </c>
      <c r="H64" s="31">
        <f t="shared" si="5"/>
        <v>0.39134136599653679</v>
      </c>
    </row>
    <row r="65" spans="1:8" x14ac:dyDescent="0.2">
      <c r="A65" s="142" t="s">
        <v>129</v>
      </c>
      <c r="B65" s="148">
        <f>$B$33/$B$34*100</f>
        <v>3.8077381966933701</v>
      </c>
      <c r="C65" s="149">
        <f>$C$33/$C$34*100</f>
        <v>3.149313181699736</v>
      </c>
      <c r="D65" s="148">
        <f>$D$33/$D$34*100</f>
        <v>3.4585938560226666</v>
      </c>
      <c r="E65" s="149">
        <f>$E$33/$E$34*100</f>
        <v>3.3291350075628716</v>
      </c>
      <c r="F65" s="150"/>
      <c r="G65" s="148">
        <f t="shared" si="4"/>
        <v>0.65842501499363415</v>
      </c>
      <c r="H65" s="149">
        <f t="shared" si="5"/>
        <v>0.12945884845979494</v>
      </c>
    </row>
    <row r="66" spans="1:8" s="43" customFormat="1" x14ac:dyDescent="0.2">
      <c r="A66" s="27" t="s">
        <v>0</v>
      </c>
      <c r="B66" s="46">
        <f>SUM(B46:B65)</f>
        <v>100</v>
      </c>
      <c r="C66" s="47">
        <f>SUM(C46:C65)</f>
        <v>100</v>
      </c>
      <c r="D66" s="46">
        <f>SUM(D46:D65)</f>
        <v>100</v>
      </c>
      <c r="E66" s="47">
        <f>SUM(E46:E65)</f>
        <v>99.999999999999986</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7"/>
  <sheetViews>
    <sheetView tabSelected="1" zoomScaleNormal="100"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112</v>
      </c>
      <c r="B2" s="202" t="s">
        <v>102</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7" t="s">
        <v>31</v>
      </c>
      <c r="B6" s="65">
        <v>13</v>
      </c>
      <c r="C6" s="66">
        <v>20</v>
      </c>
      <c r="D6" s="65">
        <v>226</v>
      </c>
      <c r="E6" s="66">
        <v>223</v>
      </c>
      <c r="F6" s="67"/>
      <c r="G6" s="65">
        <f t="shared" ref="G6:G37" si="0">B6-C6</f>
        <v>-7</v>
      </c>
      <c r="H6" s="66">
        <f t="shared" ref="H6:H37" si="1">D6-E6</f>
        <v>3</v>
      </c>
      <c r="I6" s="20">
        <f t="shared" ref="I6:I37" si="2">IF(C6=0, "-", IF(G6/C6&lt;10, G6/C6, "&gt;999%"))</f>
        <v>-0.35</v>
      </c>
      <c r="J6" s="21">
        <f t="shared" ref="J6:J37" si="3">IF(E6=0, "-", IF(H6/E6&lt;10, H6/E6, "&gt;999%"))</f>
        <v>1.3452914798206279E-2</v>
      </c>
    </row>
    <row r="7" spans="1:10" x14ac:dyDescent="0.2">
      <c r="A7" s="7" t="s">
        <v>32</v>
      </c>
      <c r="B7" s="65">
        <v>0</v>
      </c>
      <c r="C7" s="66">
        <v>2</v>
      </c>
      <c r="D7" s="65">
        <v>1</v>
      </c>
      <c r="E7" s="66">
        <v>6</v>
      </c>
      <c r="F7" s="67"/>
      <c r="G7" s="65">
        <f t="shared" si="0"/>
        <v>-2</v>
      </c>
      <c r="H7" s="66">
        <f t="shared" si="1"/>
        <v>-5</v>
      </c>
      <c r="I7" s="20">
        <f t="shared" si="2"/>
        <v>-1</v>
      </c>
      <c r="J7" s="21">
        <f t="shared" si="3"/>
        <v>-0.83333333333333337</v>
      </c>
    </row>
    <row r="8" spans="1:10" x14ac:dyDescent="0.2">
      <c r="A8" s="7" t="s">
        <v>33</v>
      </c>
      <c r="B8" s="65">
        <v>5</v>
      </c>
      <c r="C8" s="66">
        <v>9</v>
      </c>
      <c r="D8" s="65">
        <v>49</v>
      </c>
      <c r="E8" s="66">
        <v>62</v>
      </c>
      <c r="F8" s="67"/>
      <c r="G8" s="65">
        <f t="shared" si="0"/>
        <v>-4</v>
      </c>
      <c r="H8" s="66">
        <f t="shared" si="1"/>
        <v>-13</v>
      </c>
      <c r="I8" s="20">
        <f t="shared" si="2"/>
        <v>-0.44444444444444442</v>
      </c>
      <c r="J8" s="21">
        <f t="shared" si="3"/>
        <v>-0.20967741935483872</v>
      </c>
    </row>
    <row r="9" spans="1:10" x14ac:dyDescent="0.2">
      <c r="A9" s="7" t="s">
        <v>34</v>
      </c>
      <c r="B9" s="65">
        <v>671</v>
      </c>
      <c r="C9" s="66">
        <v>874</v>
      </c>
      <c r="D9" s="65">
        <v>7378</v>
      </c>
      <c r="E9" s="66">
        <v>7209</v>
      </c>
      <c r="F9" s="67"/>
      <c r="G9" s="65">
        <f t="shared" si="0"/>
        <v>-203</v>
      </c>
      <c r="H9" s="66">
        <f t="shared" si="1"/>
        <v>169</v>
      </c>
      <c r="I9" s="20">
        <f t="shared" si="2"/>
        <v>-0.23226544622425629</v>
      </c>
      <c r="J9" s="21">
        <f t="shared" si="3"/>
        <v>2.3442918574004715E-2</v>
      </c>
    </row>
    <row r="10" spans="1:10" x14ac:dyDescent="0.2">
      <c r="A10" s="7" t="s">
        <v>35</v>
      </c>
      <c r="B10" s="65">
        <v>5</v>
      </c>
      <c r="C10" s="66">
        <v>7</v>
      </c>
      <c r="D10" s="65">
        <v>54</v>
      </c>
      <c r="E10" s="66">
        <v>69</v>
      </c>
      <c r="F10" s="67"/>
      <c r="G10" s="65">
        <f t="shared" si="0"/>
        <v>-2</v>
      </c>
      <c r="H10" s="66">
        <f t="shared" si="1"/>
        <v>-15</v>
      </c>
      <c r="I10" s="20">
        <f t="shared" si="2"/>
        <v>-0.2857142857142857</v>
      </c>
      <c r="J10" s="21">
        <f t="shared" si="3"/>
        <v>-0.21739130434782608</v>
      </c>
    </row>
    <row r="11" spans="1:10" x14ac:dyDescent="0.2">
      <c r="A11" s="7" t="s">
        <v>36</v>
      </c>
      <c r="B11" s="65">
        <v>739</v>
      </c>
      <c r="C11" s="66">
        <v>463</v>
      </c>
      <c r="D11" s="65">
        <v>8434</v>
      </c>
      <c r="E11" s="66">
        <v>6756</v>
      </c>
      <c r="F11" s="67"/>
      <c r="G11" s="65">
        <f t="shared" si="0"/>
        <v>276</v>
      </c>
      <c r="H11" s="66">
        <f t="shared" si="1"/>
        <v>1678</v>
      </c>
      <c r="I11" s="20">
        <f t="shared" si="2"/>
        <v>0.59611231101511875</v>
      </c>
      <c r="J11" s="21">
        <f t="shared" si="3"/>
        <v>0.24837181764357608</v>
      </c>
    </row>
    <row r="12" spans="1:10" x14ac:dyDescent="0.2">
      <c r="A12" s="7" t="s">
        <v>37</v>
      </c>
      <c r="B12" s="65">
        <v>0</v>
      </c>
      <c r="C12" s="66">
        <v>0</v>
      </c>
      <c r="D12" s="65">
        <v>1</v>
      </c>
      <c r="E12" s="66">
        <v>0</v>
      </c>
      <c r="F12" s="67"/>
      <c r="G12" s="65">
        <f t="shared" si="0"/>
        <v>0</v>
      </c>
      <c r="H12" s="66">
        <f t="shared" si="1"/>
        <v>1</v>
      </c>
      <c r="I12" s="20" t="str">
        <f t="shared" si="2"/>
        <v>-</v>
      </c>
      <c r="J12" s="21" t="str">
        <f t="shared" si="3"/>
        <v>-</v>
      </c>
    </row>
    <row r="13" spans="1:10" x14ac:dyDescent="0.2">
      <c r="A13" s="7" t="s">
        <v>38</v>
      </c>
      <c r="B13" s="65">
        <v>9</v>
      </c>
      <c r="C13" s="66">
        <v>0</v>
      </c>
      <c r="D13" s="65">
        <v>9</v>
      </c>
      <c r="E13" s="66">
        <v>0</v>
      </c>
      <c r="F13" s="67"/>
      <c r="G13" s="65">
        <f t="shared" si="0"/>
        <v>9</v>
      </c>
      <c r="H13" s="66">
        <f t="shared" si="1"/>
        <v>9</v>
      </c>
      <c r="I13" s="20" t="str">
        <f t="shared" si="2"/>
        <v>-</v>
      </c>
      <c r="J13" s="21" t="str">
        <f t="shared" si="3"/>
        <v>-</v>
      </c>
    </row>
    <row r="14" spans="1:10" x14ac:dyDescent="0.2">
      <c r="A14" s="7" t="s">
        <v>39</v>
      </c>
      <c r="B14" s="65">
        <v>6</v>
      </c>
      <c r="C14" s="66">
        <v>3</v>
      </c>
      <c r="D14" s="65">
        <v>110</v>
      </c>
      <c r="E14" s="66">
        <v>172</v>
      </c>
      <c r="F14" s="67"/>
      <c r="G14" s="65">
        <f t="shared" si="0"/>
        <v>3</v>
      </c>
      <c r="H14" s="66">
        <f t="shared" si="1"/>
        <v>-62</v>
      </c>
      <c r="I14" s="20">
        <f t="shared" si="2"/>
        <v>1</v>
      </c>
      <c r="J14" s="21">
        <f t="shared" si="3"/>
        <v>-0.36046511627906974</v>
      </c>
    </row>
    <row r="15" spans="1:10" x14ac:dyDescent="0.2">
      <c r="A15" s="7" t="s">
        <v>40</v>
      </c>
      <c r="B15" s="65">
        <v>9</v>
      </c>
      <c r="C15" s="66">
        <v>9</v>
      </c>
      <c r="D15" s="65">
        <v>102</v>
      </c>
      <c r="E15" s="66">
        <v>193</v>
      </c>
      <c r="F15" s="67"/>
      <c r="G15" s="65">
        <f t="shared" si="0"/>
        <v>0</v>
      </c>
      <c r="H15" s="66">
        <f t="shared" si="1"/>
        <v>-91</v>
      </c>
      <c r="I15" s="20">
        <f t="shared" si="2"/>
        <v>0</v>
      </c>
      <c r="J15" s="21">
        <f t="shared" si="3"/>
        <v>-0.47150259067357514</v>
      </c>
    </row>
    <row r="16" spans="1:10" x14ac:dyDescent="0.2">
      <c r="A16" s="7" t="s">
        <v>43</v>
      </c>
      <c r="B16" s="65">
        <v>7</v>
      </c>
      <c r="C16" s="66">
        <v>6</v>
      </c>
      <c r="D16" s="65">
        <v>78</v>
      </c>
      <c r="E16" s="66">
        <v>84</v>
      </c>
      <c r="F16" s="67"/>
      <c r="G16" s="65">
        <f t="shared" si="0"/>
        <v>1</v>
      </c>
      <c r="H16" s="66">
        <f t="shared" si="1"/>
        <v>-6</v>
      </c>
      <c r="I16" s="20">
        <f t="shared" si="2"/>
        <v>0.16666666666666666</v>
      </c>
      <c r="J16" s="21">
        <f t="shared" si="3"/>
        <v>-7.1428571428571425E-2</v>
      </c>
    </row>
    <row r="17" spans="1:10" x14ac:dyDescent="0.2">
      <c r="A17" s="7" t="s">
        <v>44</v>
      </c>
      <c r="B17" s="65">
        <v>12</v>
      </c>
      <c r="C17" s="66">
        <v>21</v>
      </c>
      <c r="D17" s="65">
        <v>237</v>
      </c>
      <c r="E17" s="66">
        <v>333</v>
      </c>
      <c r="F17" s="67"/>
      <c r="G17" s="65">
        <f t="shared" si="0"/>
        <v>-9</v>
      </c>
      <c r="H17" s="66">
        <f t="shared" si="1"/>
        <v>-96</v>
      </c>
      <c r="I17" s="20">
        <f t="shared" si="2"/>
        <v>-0.42857142857142855</v>
      </c>
      <c r="J17" s="21">
        <f t="shared" si="3"/>
        <v>-0.28828828828828829</v>
      </c>
    </row>
    <row r="18" spans="1:10" x14ac:dyDescent="0.2">
      <c r="A18" s="7" t="s">
        <v>45</v>
      </c>
      <c r="B18" s="65">
        <v>38</v>
      </c>
      <c r="C18" s="66">
        <v>19</v>
      </c>
      <c r="D18" s="65">
        <v>277</v>
      </c>
      <c r="E18" s="66">
        <v>325</v>
      </c>
      <c r="F18" s="67"/>
      <c r="G18" s="65">
        <f t="shared" si="0"/>
        <v>19</v>
      </c>
      <c r="H18" s="66">
        <f t="shared" si="1"/>
        <v>-48</v>
      </c>
      <c r="I18" s="20">
        <f t="shared" si="2"/>
        <v>1</v>
      </c>
      <c r="J18" s="21">
        <f t="shared" si="3"/>
        <v>-0.14769230769230771</v>
      </c>
    </row>
    <row r="19" spans="1:10" x14ac:dyDescent="0.2">
      <c r="A19" s="7" t="s">
        <v>46</v>
      </c>
      <c r="B19" s="65">
        <v>1660</v>
      </c>
      <c r="C19" s="66">
        <v>1142</v>
      </c>
      <c r="D19" s="65">
        <v>16436</v>
      </c>
      <c r="E19" s="66">
        <v>16856</v>
      </c>
      <c r="F19" s="67"/>
      <c r="G19" s="65">
        <f t="shared" si="0"/>
        <v>518</v>
      </c>
      <c r="H19" s="66">
        <f t="shared" si="1"/>
        <v>-420</v>
      </c>
      <c r="I19" s="20">
        <f t="shared" si="2"/>
        <v>0.45359019264448336</v>
      </c>
      <c r="J19" s="21">
        <f t="shared" si="3"/>
        <v>-2.4916943521594685E-2</v>
      </c>
    </row>
    <row r="20" spans="1:10" x14ac:dyDescent="0.2">
      <c r="A20" s="7" t="s">
        <v>49</v>
      </c>
      <c r="B20" s="65">
        <v>41</v>
      </c>
      <c r="C20" s="66">
        <v>3</v>
      </c>
      <c r="D20" s="65">
        <v>175</v>
      </c>
      <c r="E20" s="66">
        <v>74</v>
      </c>
      <c r="F20" s="67"/>
      <c r="G20" s="65">
        <f t="shared" si="0"/>
        <v>38</v>
      </c>
      <c r="H20" s="66">
        <f t="shared" si="1"/>
        <v>101</v>
      </c>
      <c r="I20" s="20" t="str">
        <f t="shared" si="2"/>
        <v>&gt;999%</v>
      </c>
      <c r="J20" s="21">
        <f t="shared" si="3"/>
        <v>1.3648648648648649</v>
      </c>
    </row>
    <row r="21" spans="1:10" x14ac:dyDescent="0.2">
      <c r="A21" s="7" t="s">
        <v>50</v>
      </c>
      <c r="B21" s="65">
        <v>94</v>
      </c>
      <c r="C21" s="66">
        <v>33</v>
      </c>
      <c r="D21" s="65">
        <v>652</v>
      </c>
      <c r="E21" s="66">
        <v>426</v>
      </c>
      <c r="F21" s="67"/>
      <c r="G21" s="65">
        <f t="shared" si="0"/>
        <v>61</v>
      </c>
      <c r="H21" s="66">
        <f t="shared" si="1"/>
        <v>226</v>
      </c>
      <c r="I21" s="20">
        <f t="shared" si="2"/>
        <v>1.8484848484848484</v>
      </c>
      <c r="J21" s="21">
        <f t="shared" si="3"/>
        <v>0.53051643192488263</v>
      </c>
    </row>
    <row r="22" spans="1:10" x14ac:dyDescent="0.2">
      <c r="A22" s="7" t="s">
        <v>51</v>
      </c>
      <c r="B22" s="65">
        <v>123</v>
      </c>
      <c r="C22" s="66">
        <v>46</v>
      </c>
      <c r="D22" s="65">
        <v>1138</v>
      </c>
      <c r="E22" s="66">
        <v>541</v>
      </c>
      <c r="F22" s="67"/>
      <c r="G22" s="65">
        <f t="shared" si="0"/>
        <v>77</v>
      </c>
      <c r="H22" s="66">
        <f t="shared" si="1"/>
        <v>597</v>
      </c>
      <c r="I22" s="20">
        <f t="shared" si="2"/>
        <v>1.673913043478261</v>
      </c>
      <c r="J22" s="21">
        <f t="shared" si="3"/>
        <v>1.1035120147874307</v>
      </c>
    </row>
    <row r="23" spans="1:10" x14ac:dyDescent="0.2">
      <c r="A23" s="7" t="s">
        <v>53</v>
      </c>
      <c r="B23" s="65">
        <v>0</v>
      </c>
      <c r="C23" s="66">
        <v>982</v>
      </c>
      <c r="D23" s="65">
        <v>4221</v>
      </c>
      <c r="E23" s="66">
        <v>10936</v>
      </c>
      <c r="F23" s="67"/>
      <c r="G23" s="65">
        <f t="shared" si="0"/>
        <v>-982</v>
      </c>
      <c r="H23" s="66">
        <f t="shared" si="1"/>
        <v>-6715</v>
      </c>
      <c r="I23" s="20">
        <f t="shared" si="2"/>
        <v>-1</v>
      </c>
      <c r="J23" s="21">
        <f t="shared" si="3"/>
        <v>-0.61402706656912953</v>
      </c>
    </row>
    <row r="24" spans="1:10" x14ac:dyDescent="0.2">
      <c r="A24" s="7" t="s">
        <v>54</v>
      </c>
      <c r="B24" s="65">
        <v>760</v>
      </c>
      <c r="C24" s="66">
        <v>1081</v>
      </c>
      <c r="D24" s="65">
        <v>9591</v>
      </c>
      <c r="E24" s="66">
        <v>14195</v>
      </c>
      <c r="F24" s="67"/>
      <c r="G24" s="65">
        <f t="shared" si="0"/>
        <v>-321</v>
      </c>
      <c r="H24" s="66">
        <f t="shared" si="1"/>
        <v>-4604</v>
      </c>
      <c r="I24" s="20">
        <f t="shared" si="2"/>
        <v>-0.29694727104532842</v>
      </c>
      <c r="J24" s="21">
        <f t="shared" si="3"/>
        <v>-0.32433955618175414</v>
      </c>
    </row>
    <row r="25" spans="1:10" x14ac:dyDescent="0.2">
      <c r="A25" s="7" t="s">
        <v>55</v>
      </c>
      <c r="B25" s="65">
        <v>1889</v>
      </c>
      <c r="C25" s="66">
        <v>1734</v>
      </c>
      <c r="D25" s="65">
        <v>21708</v>
      </c>
      <c r="E25" s="66">
        <v>28124</v>
      </c>
      <c r="F25" s="67"/>
      <c r="G25" s="65">
        <f t="shared" si="0"/>
        <v>155</v>
      </c>
      <c r="H25" s="66">
        <f t="shared" si="1"/>
        <v>-6416</v>
      </c>
      <c r="I25" s="20">
        <f t="shared" si="2"/>
        <v>8.9388696655132646E-2</v>
      </c>
      <c r="J25" s="21">
        <f t="shared" si="3"/>
        <v>-0.22813255582420708</v>
      </c>
    </row>
    <row r="26" spans="1:10" x14ac:dyDescent="0.2">
      <c r="A26" s="7" t="s">
        <v>57</v>
      </c>
      <c r="B26" s="65">
        <v>0</v>
      </c>
      <c r="C26" s="66">
        <v>16</v>
      </c>
      <c r="D26" s="65">
        <v>26</v>
      </c>
      <c r="E26" s="66">
        <v>217</v>
      </c>
      <c r="F26" s="67"/>
      <c r="G26" s="65">
        <f t="shared" si="0"/>
        <v>-16</v>
      </c>
      <c r="H26" s="66">
        <f t="shared" si="1"/>
        <v>-191</v>
      </c>
      <c r="I26" s="20">
        <f t="shared" si="2"/>
        <v>-1</v>
      </c>
      <c r="J26" s="21">
        <f t="shared" si="3"/>
        <v>-0.88018433179723499</v>
      </c>
    </row>
    <row r="27" spans="1:10" x14ac:dyDescent="0.2">
      <c r="A27" s="7" t="s">
        <v>60</v>
      </c>
      <c r="B27" s="65">
        <v>947</v>
      </c>
      <c r="C27" s="66">
        <v>737</v>
      </c>
      <c r="D27" s="65">
        <v>6444</v>
      </c>
      <c r="E27" s="66">
        <v>7398</v>
      </c>
      <c r="F27" s="67"/>
      <c r="G27" s="65">
        <f t="shared" si="0"/>
        <v>210</v>
      </c>
      <c r="H27" s="66">
        <f t="shared" si="1"/>
        <v>-954</v>
      </c>
      <c r="I27" s="20">
        <f t="shared" si="2"/>
        <v>0.28493894165535955</v>
      </c>
      <c r="J27" s="21">
        <f t="shared" si="3"/>
        <v>-0.12895377128953772</v>
      </c>
    </row>
    <row r="28" spans="1:10" x14ac:dyDescent="0.2">
      <c r="A28" s="7" t="s">
        <v>61</v>
      </c>
      <c r="B28" s="65">
        <v>0</v>
      </c>
      <c r="C28" s="66">
        <v>0</v>
      </c>
      <c r="D28" s="65">
        <v>1</v>
      </c>
      <c r="E28" s="66">
        <v>0</v>
      </c>
      <c r="F28" s="67"/>
      <c r="G28" s="65">
        <f t="shared" si="0"/>
        <v>0</v>
      </c>
      <c r="H28" s="66">
        <f t="shared" si="1"/>
        <v>1</v>
      </c>
      <c r="I28" s="20" t="str">
        <f t="shared" si="2"/>
        <v>-</v>
      </c>
      <c r="J28" s="21" t="str">
        <f t="shared" si="3"/>
        <v>-</v>
      </c>
    </row>
    <row r="29" spans="1:10" x14ac:dyDescent="0.2">
      <c r="A29" s="7" t="s">
        <v>63</v>
      </c>
      <c r="B29" s="65">
        <v>39</v>
      </c>
      <c r="C29" s="66">
        <v>62</v>
      </c>
      <c r="D29" s="65">
        <v>506</v>
      </c>
      <c r="E29" s="66">
        <v>952</v>
      </c>
      <c r="F29" s="67"/>
      <c r="G29" s="65">
        <f t="shared" si="0"/>
        <v>-23</v>
      </c>
      <c r="H29" s="66">
        <f t="shared" si="1"/>
        <v>-446</v>
      </c>
      <c r="I29" s="20">
        <f t="shared" si="2"/>
        <v>-0.37096774193548387</v>
      </c>
      <c r="J29" s="21">
        <f t="shared" si="3"/>
        <v>-0.46848739495798319</v>
      </c>
    </row>
    <row r="30" spans="1:10" x14ac:dyDescent="0.2">
      <c r="A30" s="7" t="s">
        <v>64</v>
      </c>
      <c r="B30" s="65">
        <v>212</v>
      </c>
      <c r="C30" s="66">
        <v>114</v>
      </c>
      <c r="D30" s="65">
        <v>1898</v>
      </c>
      <c r="E30" s="66">
        <v>1692</v>
      </c>
      <c r="F30" s="67"/>
      <c r="G30" s="65">
        <f t="shared" si="0"/>
        <v>98</v>
      </c>
      <c r="H30" s="66">
        <f t="shared" si="1"/>
        <v>206</v>
      </c>
      <c r="I30" s="20">
        <f t="shared" si="2"/>
        <v>0.85964912280701755</v>
      </c>
      <c r="J30" s="21">
        <f t="shared" si="3"/>
        <v>0.12174940898345153</v>
      </c>
    </row>
    <row r="31" spans="1:10" x14ac:dyDescent="0.2">
      <c r="A31" s="7" t="s">
        <v>66</v>
      </c>
      <c r="B31" s="65">
        <v>1542</v>
      </c>
      <c r="C31" s="66">
        <v>1688</v>
      </c>
      <c r="D31" s="65">
        <v>20264</v>
      </c>
      <c r="E31" s="66">
        <v>21924</v>
      </c>
      <c r="F31" s="67"/>
      <c r="G31" s="65">
        <f t="shared" si="0"/>
        <v>-146</v>
      </c>
      <c r="H31" s="66">
        <f t="shared" si="1"/>
        <v>-1660</v>
      </c>
      <c r="I31" s="20">
        <f t="shared" si="2"/>
        <v>-8.6492890995260668E-2</v>
      </c>
      <c r="J31" s="21">
        <f t="shared" si="3"/>
        <v>-7.5716110198868813E-2</v>
      </c>
    </row>
    <row r="32" spans="1:10" x14ac:dyDescent="0.2">
      <c r="A32" s="7" t="s">
        <v>67</v>
      </c>
      <c r="B32" s="65">
        <v>3</v>
      </c>
      <c r="C32" s="66">
        <v>7</v>
      </c>
      <c r="D32" s="65">
        <v>34</v>
      </c>
      <c r="E32" s="66">
        <v>34</v>
      </c>
      <c r="F32" s="67"/>
      <c r="G32" s="65">
        <f t="shared" si="0"/>
        <v>-4</v>
      </c>
      <c r="H32" s="66">
        <f t="shared" si="1"/>
        <v>0</v>
      </c>
      <c r="I32" s="20">
        <f t="shared" si="2"/>
        <v>-0.5714285714285714</v>
      </c>
      <c r="J32" s="21">
        <f t="shared" si="3"/>
        <v>0</v>
      </c>
    </row>
    <row r="33" spans="1:10" x14ac:dyDescent="0.2">
      <c r="A33" s="7" t="s">
        <v>68</v>
      </c>
      <c r="B33" s="65">
        <v>302</v>
      </c>
      <c r="C33" s="66">
        <v>258</v>
      </c>
      <c r="D33" s="65">
        <v>2484</v>
      </c>
      <c r="E33" s="66">
        <v>3527</v>
      </c>
      <c r="F33" s="67"/>
      <c r="G33" s="65">
        <f t="shared" si="0"/>
        <v>44</v>
      </c>
      <c r="H33" s="66">
        <f t="shared" si="1"/>
        <v>-1043</v>
      </c>
      <c r="I33" s="20">
        <f t="shared" si="2"/>
        <v>0.17054263565891473</v>
      </c>
      <c r="J33" s="21">
        <f t="shared" si="3"/>
        <v>-0.29571874113977886</v>
      </c>
    </row>
    <row r="34" spans="1:10" x14ac:dyDescent="0.2">
      <c r="A34" s="7" t="s">
        <v>69</v>
      </c>
      <c r="B34" s="65">
        <v>495</v>
      </c>
      <c r="C34" s="66">
        <v>193</v>
      </c>
      <c r="D34" s="65">
        <v>3749</v>
      </c>
      <c r="E34" s="66">
        <v>2663</v>
      </c>
      <c r="F34" s="67"/>
      <c r="G34" s="65">
        <f t="shared" si="0"/>
        <v>302</v>
      </c>
      <c r="H34" s="66">
        <f t="shared" si="1"/>
        <v>1086</v>
      </c>
      <c r="I34" s="20">
        <f t="shared" si="2"/>
        <v>1.5647668393782384</v>
      </c>
      <c r="J34" s="21">
        <f t="shared" si="3"/>
        <v>0.40781073976717985</v>
      </c>
    </row>
    <row r="35" spans="1:10" x14ac:dyDescent="0.2">
      <c r="A35" s="7" t="s">
        <v>70</v>
      </c>
      <c r="B35" s="65">
        <v>503</v>
      </c>
      <c r="C35" s="66">
        <v>294</v>
      </c>
      <c r="D35" s="65">
        <v>3835</v>
      </c>
      <c r="E35" s="66">
        <v>3968</v>
      </c>
      <c r="F35" s="67"/>
      <c r="G35" s="65">
        <f t="shared" si="0"/>
        <v>209</v>
      </c>
      <c r="H35" s="66">
        <f t="shared" si="1"/>
        <v>-133</v>
      </c>
      <c r="I35" s="20">
        <f t="shared" si="2"/>
        <v>0.71088435374149661</v>
      </c>
      <c r="J35" s="21">
        <f t="shared" si="3"/>
        <v>-3.3518145161290321E-2</v>
      </c>
    </row>
    <row r="36" spans="1:10" x14ac:dyDescent="0.2">
      <c r="A36" s="7" t="s">
        <v>71</v>
      </c>
      <c r="B36" s="65">
        <v>4</v>
      </c>
      <c r="C36" s="66">
        <v>3</v>
      </c>
      <c r="D36" s="65">
        <v>25</v>
      </c>
      <c r="E36" s="66">
        <v>27</v>
      </c>
      <c r="F36" s="67"/>
      <c r="G36" s="65">
        <f t="shared" si="0"/>
        <v>1</v>
      </c>
      <c r="H36" s="66">
        <f t="shared" si="1"/>
        <v>-2</v>
      </c>
      <c r="I36" s="20">
        <f t="shared" si="2"/>
        <v>0.33333333333333331</v>
      </c>
      <c r="J36" s="21">
        <f t="shared" si="3"/>
        <v>-7.407407407407407E-2</v>
      </c>
    </row>
    <row r="37" spans="1:10" x14ac:dyDescent="0.2">
      <c r="A37" s="7" t="s">
        <v>74</v>
      </c>
      <c r="B37" s="65">
        <v>18</v>
      </c>
      <c r="C37" s="66">
        <v>19</v>
      </c>
      <c r="D37" s="65">
        <v>205</v>
      </c>
      <c r="E37" s="66">
        <v>216</v>
      </c>
      <c r="F37" s="67"/>
      <c r="G37" s="65">
        <f t="shared" si="0"/>
        <v>-1</v>
      </c>
      <c r="H37" s="66">
        <f t="shared" si="1"/>
        <v>-11</v>
      </c>
      <c r="I37" s="20">
        <f t="shared" si="2"/>
        <v>-5.2631578947368418E-2</v>
      </c>
      <c r="J37" s="21">
        <f t="shared" si="3"/>
        <v>-5.0925925925925923E-2</v>
      </c>
    </row>
    <row r="38" spans="1:10" x14ac:dyDescent="0.2">
      <c r="A38" s="7" t="s">
        <v>75</v>
      </c>
      <c r="B38" s="65">
        <v>2638</v>
      </c>
      <c r="C38" s="66">
        <v>1738</v>
      </c>
      <c r="D38" s="65">
        <v>27972</v>
      </c>
      <c r="E38" s="66">
        <v>31246</v>
      </c>
      <c r="F38" s="67"/>
      <c r="G38" s="65">
        <f t="shared" ref="G38:G69" si="4">B38-C38</f>
        <v>900</v>
      </c>
      <c r="H38" s="66">
        <f t="shared" ref="H38:H69" si="5">D38-E38</f>
        <v>-3274</v>
      </c>
      <c r="I38" s="20">
        <f t="shared" ref="I38:I69" si="6">IF(C38=0, "-", IF(G38/C38&lt;10, G38/C38, "&gt;999%"))</f>
        <v>0.51783659378596092</v>
      </c>
      <c r="J38" s="21">
        <f t="shared" ref="J38:J69" si="7">IF(E38=0, "-", IF(H38/E38&lt;10, H38/E38, "&gt;999%"))</f>
        <v>-0.10478141202073865</v>
      </c>
    </row>
    <row r="39" spans="1:10" x14ac:dyDescent="0.2">
      <c r="A39" s="7" t="s">
        <v>76</v>
      </c>
      <c r="B39" s="65">
        <v>2</v>
      </c>
      <c r="C39" s="66">
        <v>7</v>
      </c>
      <c r="D39" s="65">
        <v>36</v>
      </c>
      <c r="E39" s="66">
        <v>45</v>
      </c>
      <c r="F39" s="67"/>
      <c r="G39" s="65">
        <f t="shared" si="4"/>
        <v>-5</v>
      </c>
      <c r="H39" s="66">
        <f t="shared" si="5"/>
        <v>-9</v>
      </c>
      <c r="I39" s="20">
        <f t="shared" si="6"/>
        <v>-0.7142857142857143</v>
      </c>
      <c r="J39" s="21">
        <f t="shared" si="7"/>
        <v>-0.2</v>
      </c>
    </row>
    <row r="40" spans="1:10" x14ac:dyDescent="0.2">
      <c r="A40" s="7" t="s">
        <v>77</v>
      </c>
      <c r="B40" s="65">
        <v>1033</v>
      </c>
      <c r="C40" s="66">
        <v>1028</v>
      </c>
      <c r="D40" s="65">
        <v>10408</v>
      </c>
      <c r="E40" s="66">
        <v>10851</v>
      </c>
      <c r="F40" s="67"/>
      <c r="G40" s="65">
        <f t="shared" si="4"/>
        <v>5</v>
      </c>
      <c r="H40" s="66">
        <f t="shared" si="5"/>
        <v>-443</v>
      </c>
      <c r="I40" s="20">
        <f t="shared" si="6"/>
        <v>4.8638132295719845E-3</v>
      </c>
      <c r="J40" s="21">
        <f t="shared" si="7"/>
        <v>-4.0825730347433413E-2</v>
      </c>
    </row>
    <row r="41" spans="1:10" x14ac:dyDescent="0.2">
      <c r="A41" s="7" t="s">
        <v>79</v>
      </c>
      <c r="B41" s="65">
        <v>142</v>
      </c>
      <c r="C41" s="66">
        <v>199</v>
      </c>
      <c r="D41" s="65">
        <v>1957</v>
      </c>
      <c r="E41" s="66">
        <v>1967</v>
      </c>
      <c r="F41" s="67"/>
      <c r="G41" s="65">
        <f t="shared" si="4"/>
        <v>-57</v>
      </c>
      <c r="H41" s="66">
        <f t="shared" si="5"/>
        <v>-10</v>
      </c>
      <c r="I41" s="20">
        <f t="shared" si="6"/>
        <v>-0.28643216080402012</v>
      </c>
      <c r="J41" s="21">
        <f t="shared" si="7"/>
        <v>-5.0838840874428059E-3</v>
      </c>
    </row>
    <row r="42" spans="1:10" x14ac:dyDescent="0.2">
      <c r="A42" s="7" t="s">
        <v>80</v>
      </c>
      <c r="B42" s="65">
        <v>620</v>
      </c>
      <c r="C42" s="66">
        <v>243</v>
      </c>
      <c r="D42" s="65">
        <v>5570</v>
      </c>
      <c r="E42" s="66">
        <v>2667</v>
      </c>
      <c r="F42" s="67"/>
      <c r="G42" s="65">
        <f t="shared" si="4"/>
        <v>377</v>
      </c>
      <c r="H42" s="66">
        <f t="shared" si="5"/>
        <v>2903</v>
      </c>
      <c r="I42" s="20">
        <f t="shared" si="6"/>
        <v>1.5514403292181069</v>
      </c>
      <c r="J42" s="21">
        <f t="shared" si="7"/>
        <v>1.0884889388826398</v>
      </c>
    </row>
    <row r="43" spans="1:10" x14ac:dyDescent="0.2">
      <c r="A43" s="7" t="s">
        <v>81</v>
      </c>
      <c r="B43" s="65">
        <v>113</v>
      </c>
      <c r="C43" s="66">
        <v>70</v>
      </c>
      <c r="D43" s="65">
        <v>1141</v>
      </c>
      <c r="E43" s="66">
        <v>1065</v>
      </c>
      <c r="F43" s="67"/>
      <c r="G43" s="65">
        <f t="shared" si="4"/>
        <v>43</v>
      </c>
      <c r="H43" s="66">
        <f t="shared" si="5"/>
        <v>76</v>
      </c>
      <c r="I43" s="20">
        <f t="shared" si="6"/>
        <v>0.61428571428571432</v>
      </c>
      <c r="J43" s="21">
        <f t="shared" si="7"/>
        <v>7.1361502347417838E-2</v>
      </c>
    </row>
    <row r="44" spans="1:10" x14ac:dyDescent="0.2">
      <c r="A44" s="7" t="s">
        <v>82</v>
      </c>
      <c r="B44" s="65">
        <v>1560</v>
      </c>
      <c r="C44" s="66">
        <v>2273</v>
      </c>
      <c r="D44" s="65">
        <v>16540</v>
      </c>
      <c r="E44" s="66">
        <v>23165</v>
      </c>
      <c r="F44" s="67"/>
      <c r="G44" s="65">
        <f t="shared" si="4"/>
        <v>-713</v>
      </c>
      <c r="H44" s="66">
        <f t="shared" si="5"/>
        <v>-6625</v>
      </c>
      <c r="I44" s="20">
        <f t="shared" si="6"/>
        <v>-0.31368235811702594</v>
      </c>
      <c r="J44" s="21">
        <f t="shared" si="7"/>
        <v>-0.28599179797107704</v>
      </c>
    </row>
    <row r="45" spans="1:10" x14ac:dyDescent="0.2">
      <c r="A45" s="7" t="s">
        <v>83</v>
      </c>
      <c r="B45" s="65">
        <v>1</v>
      </c>
      <c r="C45" s="66">
        <v>0</v>
      </c>
      <c r="D45" s="65">
        <v>5</v>
      </c>
      <c r="E45" s="66">
        <v>3</v>
      </c>
      <c r="F45" s="67"/>
      <c r="G45" s="65">
        <f t="shared" si="4"/>
        <v>1</v>
      </c>
      <c r="H45" s="66">
        <f t="shared" si="5"/>
        <v>2</v>
      </c>
      <c r="I45" s="20" t="str">
        <f t="shared" si="6"/>
        <v>-</v>
      </c>
      <c r="J45" s="21">
        <f t="shared" si="7"/>
        <v>0.66666666666666663</v>
      </c>
    </row>
    <row r="46" spans="1:10" x14ac:dyDescent="0.2">
      <c r="A46" s="7" t="s">
        <v>84</v>
      </c>
      <c r="B46" s="65">
        <v>1004</v>
      </c>
      <c r="C46" s="66">
        <v>1056</v>
      </c>
      <c r="D46" s="65">
        <v>10790</v>
      </c>
      <c r="E46" s="66">
        <v>13719</v>
      </c>
      <c r="F46" s="67"/>
      <c r="G46" s="65">
        <f t="shared" si="4"/>
        <v>-52</v>
      </c>
      <c r="H46" s="66">
        <f t="shared" si="5"/>
        <v>-2929</v>
      </c>
      <c r="I46" s="20">
        <f t="shared" si="6"/>
        <v>-4.924242424242424E-2</v>
      </c>
      <c r="J46" s="21">
        <f t="shared" si="7"/>
        <v>-0.21349952620453386</v>
      </c>
    </row>
    <row r="47" spans="1:10" x14ac:dyDescent="0.2">
      <c r="A47" s="7" t="s">
        <v>85</v>
      </c>
      <c r="B47" s="65">
        <v>74</v>
      </c>
      <c r="C47" s="66">
        <v>62</v>
      </c>
      <c r="D47" s="65">
        <v>1035</v>
      </c>
      <c r="E47" s="66">
        <v>867</v>
      </c>
      <c r="F47" s="67"/>
      <c r="G47" s="65">
        <f t="shared" si="4"/>
        <v>12</v>
      </c>
      <c r="H47" s="66">
        <f t="shared" si="5"/>
        <v>168</v>
      </c>
      <c r="I47" s="20">
        <f t="shared" si="6"/>
        <v>0.19354838709677419</v>
      </c>
      <c r="J47" s="21">
        <f t="shared" si="7"/>
        <v>0.19377162629757785</v>
      </c>
    </row>
    <row r="48" spans="1:10" x14ac:dyDescent="0.2">
      <c r="A48" s="7" t="s">
        <v>86</v>
      </c>
      <c r="B48" s="65">
        <v>136</v>
      </c>
      <c r="C48" s="66">
        <v>108</v>
      </c>
      <c r="D48" s="65">
        <v>1586</v>
      </c>
      <c r="E48" s="66">
        <v>1512</v>
      </c>
      <c r="F48" s="67"/>
      <c r="G48" s="65">
        <f t="shared" si="4"/>
        <v>28</v>
      </c>
      <c r="H48" s="66">
        <f t="shared" si="5"/>
        <v>74</v>
      </c>
      <c r="I48" s="20">
        <f t="shared" si="6"/>
        <v>0.25925925925925924</v>
      </c>
      <c r="J48" s="21">
        <f t="shared" si="7"/>
        <v>4.8941798941798939E-2</v>
      </c>
    </row>
    <row r="49" spans="1:10" x14ac:dyDescent="0.2">
      <c r="A49" s="7" t="s">
        <v>87</v>
      </c>
      <c r="B49" s="65">
        <v>86</v>
      </c>
      <c r="C49" s="66">
        <v>83</v>
      </c>
      <c r="D49" s="65">
        <v>988</v>
      </c>
      <c r="E49" s="66">
        <v>918</v>
      </c>
      <c r="F49" s="67"/>
      <c r="G49" s="65">
        <f t="shared" si="4"/>
        <v>3</v>
      </c>
      <c r="H49" s="66">
        <f t="shared" si="5"/>
        <v>70</v>
      </c>
      <c r="I49" s="20">
        <f t="shared" si="6"/>
        <v>3.614457831325301E-2</v>
      </c>
      <c r="J49" s="21">
        <f t="shared" si="7"/>
        <v>7.6252723311546838E-2</v>
      </c>
    </row>
    <row r="50" spans="1:10" x14ac:dyDescent="0.2">
      <c r="A50" s="7" t="s">
        <v>88</v>
      </c>
      <c r="B50" s="65">
        <v>190</v>
      </c>
      <c r="C50" s="66">
        <v>198</v>
      </c>
      <c r="D50" s="65">
        <v>1948</v>
      </c>
      <c r="E50" s="66">
        <v>2373</v>
      </c>
      <c r="F50" s="67"/>
      <c r="G50" s="65">
        <f t="shared" si="4"/>
        <v>-8</v>
      </c>
      <c r="H50" s="66">
        <f t="shared" si="5"/>
        <v>-425</v>
      </c>
      <c r="I50" s="20">
        <f t="shared" si="6"/>
        <v>-4.0404040404040407E-2</v>
      </c>
      <c r="J50" s="21">
        <f t="shared" si="7"/>
        <v>-0.17909818794774546</v>
      </c>
    </row>
    <row r="51" spans="1:10" x14ac:dyDescent="0.2">
      <c r="A51" s="7" t="s">
        <v>89</v>
      </c>
      <c r="B51" s="65">
        <v>1</v>
      </c>
      <c r="C51" s="66">
        <v>2</v>
      </c>
      <c r="D51" s="65">
        <v>17</v>
      </c>
      <c r="E51" s="66">
        <v>23</v>
      </c>
      <c r="F51" s="67"/>
      <c r="G51" s="65">
        <f t="shared" si="4"/>
        <v>-1</v>
      </c>
      <c r="H51" s="66">
        <f t="shared" si="5"/>
        <v>-6</v>
      </c>
      <c r="I51" s="20">
        <f t="shared" si="6"/>
        <v>-0.5</v>
      </c>
      <c r="J51" s="21">
        <f t="shared" si="7"/>
        <v>-0.2608695652173913</v>
      </c>
    </row>
    <row r="52" spans="1:10" x14ac:dyDescent="0.2">
      <c r="A52" s="7" t="s">
        <v>91</v>
      </c>
      <c r="B52" s="65">
        <v>288</v>
      </c>
      <c r="C52" s="66">
        <v>275</v>
      </c>
      <c r="D52" s="65">
        <v>2672</v>
      </c>
      <c r="E52" s="66">
        <v>2828</v>
      </c>
      <c r="F52" s="67"/>
      <c r="G52" s="65">
        <f t="shared" si="4"/>
        <v>13</v>
      </c>
      <c r="H52" s="66">
        <f t="shared" si="5"/>
        <v>-156</v>
      </c>
      <c r="I52" s="20">
        <f t="shared" si="6"/>
        <v>4.7272727272727272E-2</v>
      </c>
      <c r="J52" s="21">
        <f t="shared" si="7"/>
        <v>-5.5162659123055166E-2</v>
      </c>
    </row>
    <row r="53" spans="1:10" x14ac:dyDescent="0.2">
      <c r="A53" s="7" t="s">
        <v>92</v>
      </c>
      <c r="B53" s="65">
        <v>76</v>
      </c>
      <c r="C53" s="66">
        <v>64</v>
      </c>
      <c r="D53" s="65">
        <v>455</v>
      </c>
      <c r="E53" s="66">
        <v>301</v>
      </c>
      <c r="F53" s="67"/>
      <c r="G53" s="65">
        <f t="shared" si="4"/>
        <v>12</v>
      </c>
      <c r="H53" s="66">
        <f t="shared" si="5"/>
        <v>154</v>
      </c>
      <c r="I53" s="20">
        <f t="shared" si="6"/>
        <v>0.1875</v>
      </c>
      <c r="J53" s="21">
        <f t="shared" si="7"/>
        <v>0.51162790697674421</v>
      </c>
    </row>
    <row r="54" spans="1:10" x14ac:dyDescent="0.2">
      <c r="A54" s="7" t="s">
        <v>93</v>
      </c>
      <c r="B54" s="65">
        <v>1375</v>
      </c>
      <c r="C54" s="66">
        <v>1102</v>
      </c>
      <c r="D54" s="65">
        <v>12264</v>
      </c>
      <c r="E54" s="66">
        <v>14700</v>
      </c>
      <c r="F54" s="67"/>
      <c r="G54" s="65">
        <f t="shared" si="4"/>
        <v>273</v>
      </c>
      <c r="H54" s="66">
        <f t="shared" si="5"/>
        <v>-2436</v>
      </c>
      <c r="I54" s="20">
        <f t="shared" si="6"/>
        <v>0.24773139745916514</v>
      </c>
      <c r="J54" s="21">
        <f t="shared" si="7"/>
        <v>-0.1657142857142857</v>
      </c>
    </row>
    <row r="55" spans="1:10" x14ac:dyDescent="0.2">
      <c r="A55" s="7" t="s">
        <v>94</v>
      </c>
      <c r="B55" s="65">
        <v>371</v>
      </c>
      <c r="C55" s="66">
        <v>461</v>
      </c>
      <c r="D55" s="65">
        <v>4631</v>
      </c>
      <c r="E55" s="66">
        <v>5336</v>
      </c>
      <c r="F55" s="67"/>
      <c r="G55" s="65">
        <f t="shared" si="4"/>
        <v>-90</v>
      </c>
      <c r="H55" s="66">
        <f t="shared" si="5"/>
        <v>-705</v>
      </c>
      <c r="I55" s="20">
        <f t="shared" si="6"/>
        <v>-0.19522776572668113</v>
      </c>
      <c r="J55" s="21">
        <f t="shared" si="7"/>
        <v>-0.13212143928035983</v>
      </c>
    </row>
    <row r="56" spans="1:10" x14ac:dyDescent="0.2">
      <c r="A56" s="7" t="s">
        <v>95</v>
      </c>
      <c r="B56" s="65">
        <v>7082</v>
      </c>
      <c r="C56" s="66">
        <v>5415</v>
      </c>
      <c r="D56" s="65">
        <v>65086</v>
      </c>
      <c r="E56" s="66">
        <v>64900</v>
      </c>
      <c r="F56" s="67"/>
      <c r="G56" s="65">
        <f t="shared" si="4"/>
        <v>1667</v>
      </c>
      <c r="H56" s="66">
        <f t="shared" si="5"/>
        <v>186</v>
      </c>
      <c r="I56" s="20">
        <f t="shared" si="6"/>
        <v>0.30784856879039707</v>
      </c>
      <c r="J56" s="21">
        <f t="shared" si="7"/>
        <v>2.8659476117103237E-3</v>
      </c>
    </row>
    <row r="57" spans="1:10" x14ac:dyDescent="0.2">
      <c r="A57" s="7" t="s">
        <v>97</v>
      </c>
      <c r="B57" s="65">
        <v>1150</v>
      </c>
      <c r="C57" s="66">
        <v>1621</v>
      </c>
      <c r="D57" s="65">
        <v>14809</v>
      </c>
      <c r="E57" s="66">
        <v>19491</v>
      </c>
      <c r="F57" s="67"/>
      <c r="G57" s="65">
        <f t="shared" si="4"/>
        <v>-471</v>
      </c>
      <c r="H57" s="66">
        <f t="shared" si="5"/>
        <v>-4682</v>
      </c>
      <c r="I57" s="20">
        <f t="shared" si="6"/>
        <v>-0.29056138186304747</v>
      </c>
      <c r="J57" s="21">
        <f t="shared" si="7"/>
        <v>-0.24021343184033656</v>
      </c>
    </row>
    <row r="58" spans="1:10" x14ac:dyDescent="0.2">
      <c r="A58" s="7" t="s">
        <v>98</v>
      </c>
      <c r="B58" s="65">
        <v>369</v>
      </c>
      <c r="C58" s="66">
        <v>309</v>
      </c>
      <c r="D58" s="65">
        <v>3618</v>
      </c>
      <c r="E58" s="66">
        <v>3484</v>
      </c>
      <c r="F58" s="67"/>
      <c r="G58" s="65">
        <f t="shared" si="4"/>
        <v>60</v>
      </c>
      <c r="H58" s="66">
        <f t="shared" si="5"/>
        <v>134</v>
      </c>
      <c r="I58" s="20">
        <f t="shared" si="6"/>
        <v>0.1941747572815534</v>
      </c>
      <c r="J58" s="21">
        <f t="shared" si="7"/>
        <v>3.8461538461538464E-2</v>
      </c>
    </row>
    <row r="59" spans="1:10" x14ac:dyDescent="0.2">
      <c r="A59" s="142" t="s">
        <v>41</v>
      </c>
      <c r="B59" s="143">
        <v>17</v>
      </c>
      <c r="C59" s="144">
        <v>10</v>
      </c>
      <c r="D59" s="143">
        <v>131</v>
      </c>
      <c r="E59" s="144">
        <v>139</v>
      </c>
      <c r="F59" s="145"/>
      <c r="G59" s="143">
        <f t="shared" si="4"/>
        <v>7</v>
      </c>
      <c r="H59" s="144">
        <f t="shared" si="5"/>
        <v>-8</v>
      </c>
      <c r="I59" s="151">
        <f t="shared" si="6"/>
        <v>0.7</v>
      </c>
      <c r="J59" s="152">
        <f t="shared" si="7"/>
        <v>-5.7553956834532377E-2</v>
      </c>
    </row>
    <row r="60" spans="1:10" x14ac:dyDescent="0.2">
      <c r="A60" s="7" t="s">
        <v>42</v>
      </c>
      <c r="B60" s="65">
        <v>1</v>
      </c>
      <c r="C60" s="66">
        <v>0</v>
      </c>
      <c r="D60" s="65">
        <v>38</v>
      </c>
      <c r="E60" s="66">
        <v>48</v>
      </c>
      <c r="F60" s="67"/>
      <c r="G60" s="65">
        <f t="shared" si="4"/>
        <v>1</v>
      </c>
      <c r="H60" s="66">
        <f t="shared" si="5"/>
        <v>-10</v>
      </c>
      <c r="I60" s="20" t="str">
        <f t="shared" si="6"/>
        <v>-</v>
      </c>
      <c r="J60" s="21">
        <f t="shared" si="7"/>
        <v>-0.20833333333333334</v>
      </c>
    </row>
    <row r="61" spans="1:10" x14ac:dyDescent="0.2">
      <c r="A61" s="7" t="s">
        <v>47</v>
      </c>
      <c r="B61" s="65">
        <v>10</v>
      </c>
      <c r="C61" s="66">
        <v>8</v>
      </c>
      <c r="D61" s="65">
        <v>107</v>
      </c>
      <c r="E61" s="66">
        <v>109</v>
      </c>
      <c r="F61" s="67"/>
      <c r="G61" s="65">
        <f t="shared" si="4"/>
        <v>2</v>
      </c>
      <c r="H61" s="66">
        <f t="shared" si="5"/>
        <v>-2</v>
      </c>
      <c r="I61" s="20">
        <f t="shared" si="6"/>
        <v>0.25</v>
      </c>
      <c r="J61" s="21">
        <f t="shared" si="7"/>
        <v>-1.834862385321101E-2</v>
      </c>
    </row>
    <row r="62" spans="1:10" x14ac:dyDescent="0.2">
      <c r="A62" s="7" t="s">
        <v>48</v>
      </c>
      <c r="B62" s="65">
        <v>103</v>
      </c>
      <c r="C62" s="66">
        <v>75</v>
      </c>
      <c r="D62" s="65">
        <v>1157</v>
      </c>
      <c r="E62" s="66">
        <v>1086</v>
      </c>
      <c r="F62" s="67"/>
      <c r="G62" s="65">
        <f t="shared" si="4"/>
        <v>28</v>
      </c>
      <c r="H62" s="66">
        <f t="shared" si="5"/>
        <v>71</v>
      </c>
      <c r="I62" s="20">
        <f t="shared" si="6"/>
        <v>0.37333333333333335</v>
      </c>
      <c r="J62" s="21">
        <f t="shared" si="7"/>
        <v>6.5377532228360957E-2</v>
      </c>
    </row>
    <row r="63" spans="1:10" x14ac:dyDescent="0.2">
      <c r="A63" s="7" t="s">
        <v>52</v>
      </c>
      <c r="B63" s="65">
        <v>203</v>
      </c>
      <c r="C63" s="66">
        <v>187</v>
      </c>
      <c r="D63" s="65">
        <v>1876</v>
      </c>
      <c r="E63" s="66">
        <v>2032</v>
      </c>
      <c r="F63" s="67"/>
      <c r="G63" s="65">
        <f t="shared" si="4"/>
        <v>16</v>
      </c>
      <c r="H63" s="66">
        <f t="shared" si="5"/>
        <v>-156</v>
      </c>
      <c r="I63" s="20">
        <f t="shared" si="6"/>
        <v>8.5561497326203204E-2</v>
      </c>
      <c r="J63" s="21">
        <f t="shared" si="7"/>
        <v>-7.6771653543307089E-2</v>
      </c>
    </row>
    <row r="64" spans="1:10" x14ac:dyDescent="0.2">
      <c r="A64" s="7" t="s">
        <v>56</v>
      </c>
      <c r="B64" s="65">
        <v>8</v>
      </c>
      <c r="C64" s="66">
        <v>0</v>
      </c>
      <c r="D64" s="65">
        <v>57</v>
      </c>
      <c r="E64" s="66">
        <v>42</v>
      </c>
      <c r="F64" s="67"/>
      <c r="G64" s="65">
        <f t="shared" si="4"/>
        <v>8</v>
      </c>
      <c r="H64" s="66">
        <f t="shared" si="5"/>
        <v>15</v>
      </c>
      <c r="I64" s="20" t="str">
        <f t="shared" si="6"/>
        <v>-</v>
      </c>
      <c r="J64" s="21">
        <f t="shared" si="7"/>
        <v>0.35714285714285715</v>
      </c>
    </row>
    <row r="65" spans="1:10" x14ac:dyDescent="0.2">
      <c r="A65" s="7" t="s">
        <v>58</v>
      </c>
      <c r="B65" s="65">
        <v>0</v>
      </c>
      <c r="C65" s="66">
        <v>3</v>
      </c>
      <c r="D65" s="65">
        <v>9</v>
      </c>
      <c r="E65" s="66">
        <v>18</v>
      </c>
      <c r="F65" s="67"/>
      <c r="G65" s="65">
        <f t="shared" si="4"/>
        <v>-3</v>
      </c>
      <c r="H65" s="66">
        <f t="shared" si="5"/>
        <v>-9</v>
      </c>
      <c r="I65" s="20">
        <f t="shared" si="6"/>
        <v>-1</v>
      </c>
      <c r="J65" s="21">
        <f t="shared" si="7"/>
        <v>-0.5</v>
      </c>
    </row>
    <row r="66" spans="1:10" x14ac:dyDescent="0.2">
      <c r="A66" s="7" t="s">
        <v>59</v>
      </c>
      <c r="B66" s="65">
        <v>270</v>
      </c>
      <c r="C66" s="66">
        <v>158</v>
      </c>
      <c r="D66" s="65">
        <v>2570</v>
      </c>
      <c r="E66" s="66">
        <v>2697</v>
      </c>
      <c r="F66" s="67"/>
      <c r="G66" s="65">
        <f t="shared" si="4"/>
        <v>112</v>
      </c>
      <c r="H66" s="66">
        <f t="shared" si="5"/>
        <v>-127</v>
      </c>
      <c r="I66" s="20">
        <f t="shared" si="6"/>
        <v>0.70886075949367089</v>
      </c>
      <c r="J66" s="21">
        <f t="shared" si="7"/>
        <v>-4.7089358546533185E-2</v>
      </c>
    </row>
    <row r="67" spans="1:10" x14ac:dyDescent="0.2">
      <c r="A67" s="7" t="s">
        <v>62</v>
      </c>
      <c r="B67" s="65">
        <v>78</v>
      </c>
      <c r="C67" s="66">
        <v>40</v>
      </c>
      <c r="D67" s="65">
        <v>491</v>
      </c>
      <c r="E67" s="66">
        <v>570</v>
      </c>
      <c r="F67" s="67"/>
      <c r="G67" s="65">
        <f t="shared" si="4"/>
        <v>38</v>
      </c>
      <c r="H67" s="66">
        <f t="shared" si="5"/>
        <v>-79</v>
      </c>
      <c r="I67" s="20">
        <f t="shared" si="6"/>
        <v>0.95</v>
      </c>
      <c r="J67" s="21">
        <f t="shared" si="7"/>
        <v>-0.13859649122807016</v>
      </c>
    </row>
    <row r="68" spans="1:10" x14ac:dyDescent="0.2">
      <c r="A68" s="7" t="s">
        <v>65</v>
      </c>
      <c r="B68" s="65">
        <v>99</v>
      </c>
      <c r="C68" s="66">
        <v>50</v>
      </c>
      <c r="D68" s="65">
        <v>593</v>
      </c>
      <c r="E68" s="66">
        <v>741</v>
      </c>
      <c r="F68" s="67"/>
      <c r="G68" s="65">
        <f t="shared" si="4"/>
        <v>49</v>
      </c>
      <c r="H68" s="66">
        <f t="shared" si="5"/>
        <v>-148</v>
      </c>
      <c r="I68" s="20">
        <f t="shared" si="6"/>
        <v>0.98</v>
      </c>
      <c r="J68" s="21">
        <f t="shared" si="7"/>
        <v>-0.19973009446693657</v>
      </c>
    </row>
    <row r="69" spans="1:10" x14ac:dyDescent="0.2">
      <c r="A69" s="7" t="s">
        <v>72</v>
      </c>
      <c r="B69" s="65">
        <v>15</v>
      </c>
      <c r="C69" s="66">
        <v>52</v>
      </c>
      <c r="D69" s="65">
        <v>157</v>
      </c>
      <c r="E69" s="66">
        <v>286</v>
      </c>
      <c r="F69" s="67"/>
      <c r="G69" s="65">
        <f t="shared" si="4"/>
        <v>-37</v>
      </c>
      <c r="H69" s="66">
        <f t="shared" si="5"/>
        <v>-129</v>
      </c>
      <c r="I69" s="20">
        <f t="shared" si="6"/>
        <v>-0.71153846153846156</v>
      </c>
      <c r="J69" s="21">
        <f t="shared" si="7"/>
        <v>-0.45104895104895104</v>
      </c>
    </row>
    <row r="70" spans="1:10" x14ac:dyDescent="0.2">
      <c r="A70" s="7" t="s">
        <v>73</v>
      </c>
      <c r="B70" s="65">
        <v>13</v>
      </c>
      <c r="C70" s="66">
        <v>16</v>
      </c>
      <c r="D70" s="65">
        <v>31</v>
      </c>
      <c r="E70" s="66">
        <v>67</v>
      </c>
      <c r="F70" s="67"/>
      <c r="G70" s="65">
        <f t="shared" ref="G70:G75" si="8">B70-C70</f>
        <v>-3</v>
      </c>
      <c r="H70" s="66">
        <f t="shared" ref="H70:H75" si="9">D70-E70</f>
        <v>-36</v>
      </c>
      <c r="I70" s="20">
        <f t="shared" ref="I70:I75" si="10">IF(C70=0, "-", IF(G70/C70&lt;10, G70/C70, "&gt;999%"))</f>
        <v>-0.1875</v>
      </c>
      <c r="J70" s="21">
        <f t="shared" ref="J70:J75" si="11">IF(E70=0, "-", IF(H70/E70&lt;10, H70/E70, "&gt;999%"))</f>
        <v>-0.53731343283582089</v>
      </c>
    </row>
    <row r="71" spans="1:10" x14ac:dyDescent="0.2">
      <c r="A71" s="7" t="s">
        <v>78</v>
      </c>
      <c r="B71" s="65">
        <v>11</v>
      </c>
      <c r="C71" s="66">
        <v>14</v>
      </c>
      <c r="D71" s="65">
        <v>240</v>
      </c>
      <c r="E71" s="66">
        <v>198</v>
      </c>
      <c r="F71" s="67"/>
      <c r="G71" s="65">
        <f t="shared" si="8"/>
        <v>-3</v>
      </c>
      <c r="H71" s="66">
        <f t="shared" si="9"/>
        <v>42</v>
      </c>
      <c r="I71" s="20">
        <f t="shared" si="10"/>
        <v>-0.21428571428571427</v>
      </c>
      <c r="J71" s="21">
        <f t="shared" si="11"/>
        <v>0.21212121212121213</v>
      </c>
    </row>
    <row r="72" spans="1:10" x14ac:dyDescent="0.2">
      <c r="A72" s="7" t="s">
        <v>90</v>
      </c>
      <c r="B72" s="65">
        <v>15</v>
      </c>
      <c r="C72" s="66">
        <v>23</v>
      </c>
      <c r="D72" s="65">
        <v>238</v>
      </c>
      <c r="E72" s="66">
        <v>312</v>
      </c>
      <c r="F72" s="67"/>
      <c r="G72" s="65">
        <f t="shared" si="8"/>
        <v>-8</v>
      </c>
      <c r="H72" s="66">
        <f t="shared" si="9"/>
        <v>-74</v>
      </c>
      <c r="I72" s="20">
        <f t="shared" si="10"/>
        <v>-0.34782608695652173</v>
      </c>
      <c r="J72" s="21">
        <f t="shared" si="11"/>
        <v>-0.23717948717948717</v>
      </c>
    </row>
    <row r="73" spans="1:10" x14ac:dyDescent="0.2">
      <c r="A73" s="7" t="s">
        <v>96</v>
      </c>
      <c r="B73" s="65">
        <v>7</v>
      </c>
      <c r="C73" s="66">
        <v>21</v>
      </c>
      <c r="D73" s="65">
        <v>100</v>
      </c>
      <c r="E73" s="66">
        <v>160</v>
      </c>
      <c r="F73" s="67"/>
      <c r="G73" s="65">
        <f t="shared" si="8"/>
        <v>-14</v>
      </c>
      <c r="H73" s="66">
        <f t="shared" si="9"/>
        <v>-60</v>
      </c>
      <c r="I73" s="20">
        <f t="shared" si="10"/>
        <v>-0.66666666666666663</v>
      </c>
      <c r="J73" s="21">
        <f t="shared" si="11"/>
        <v>-0.375</v>
      </c>
    </row>
    <row r="74" spans="1:10" x14ac:dyDescent="0.2">
      <c r="A74" s="7" t="s">
        <v>99</v>
      </c>
      <c r="B74" s="65">
        <v>24</v>
      </c>
      <c r="C74" s="66">
        <v>44</v>
      </c>
      <c r="D74" s="65">
        <v>393</v>
      </c>
      <c r="E74" s="66">
        <v>588</v>
      </c>
      <c r="F74" s="67"/>
      <c r="G74" s="65">
        <f t="shared" si="8"/>
        <v>-20</v>
      </c>
      <c r="H74" s="66">
        <f t="shared" si="9"/>
        <v>-195</v>
      </c>
      <c r="I74" s="20">
        <f t="shared" si="10"/>
        <v>-0.45454545454545453</v>
      </c>
      <c r="J74" s="21">
        <f t="shared" si="11"/>
        <v>-0.33163265306122447</v>
      </c>
    </row>
    <row r="75" spans="1:10" x14ac:dyDescent="0.2">
      <c r="A75" s="7" t="s">
        <v>100</v>
      </c>
      <c r="B75" s="65">
        <v>4</v>
      </c>
      <c r="C75" s="66">
        <v>3</v>
      </c>
      <c r="D75" s="65">
        <v>53</v>
      </c>
      <c r="E75" s="66">
        <v>62</v>
      </c>
      <c r="F75" s="67"/>
      <c r="G75" s="65">
        <f t="shared" si="8"/>
        <v>1</v>
      </c>
      <c r="H75" s="66">
        <f t="shared" si="9"/>
        <v>-9</v>
      </c>
      <c r="I75" s="20">
        <f t="shared" si="10"/>
        <v>0.33333333333333331</v>
      </c>
      <c r="J75" s="21">
        <f t="shared" si="11"/>
        <v>-0.14516129032258066</v>
      </c>
    </row>
    <row r="76" spans="1:10" x14ac:dyDescent="0.2">
      <c r="A76" s="1"/>
      <c r="B76" s="68"/>
      <c r="C76" s="69"/>
      <c r="D76" s="68"/>
      <c r="E76" s="69"/>
      <c r="F76" s="70"/>
      <c r="G76" s="68"/>
      <c r="H76" s="69"/>
      <c r="I76" s="5"/>
      <c r="J76" s="6"/>
    </row>
    <row r="77" spans="1:10" s="43" customFormat="1" x14ac:dyDescent="0.2">
      <c r="A77" s="27" t="s">
        <v>5</v>
      </c>
      <c r="B77" s="71">
        <f>SUM(B6:B76)</f>
        <v>29335</v>
      </c>
      <c r="C77" s="72">
        <f>SUM(C6:C76)</f>
        <v>26863</v>
      </c>
      <c r="D77" s="71">
        <f>SUM(D6:D76)</f>
        <v>302117</v>
      </c>
      <c r="E77" s="72">
        <f>SUM(E6:E76)</f>
        <v>339818</v>
      </c>
      <c r="F77" s="73"/>
      <c r="G77" s="71">
        <f>SUM(G6:G76)</f>
        <v>2472</v>
      </c>
      <c r="H77" s="72">
        <f>SUM(H6:H76)</f>
        <v>-37701</v>
      </c>
      <c r="I77" s="37">
        <f>IF(C77=0, 0, G77/C77)</f>
        <v>9.2022484458176679E-2</v>
      </c>
      <c r="J77" s="38">
        <f>IF(E77=0, 0, H77/E77)</f>
        <v>-0.11094468215338799</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7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7"/>
  <sheetViews>
    <sheetView tabSelected="1" zoomScaleNormal="100"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112</v>
      </c>
      <c r="B2" s="202" t="s">
        <v>102</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2020</v>
      </c>
      <c r="C5" s="58">
        <f>B5-1</f>
        <v>2019</v>
      </c>
      <c r="D5" s="57">
        <f>B5</f>
        <v>2020</v>
      </c>
      <c r="E5" s="58">
        <f>C5</f>
        <v>2019</v>
      </c>
      <c r="F5" s="64"/>
      <c r="G5" s="57" t="s">
        <v>4</v>
      </c>
      <c r="H5" s="58" t="s">
        <v>2</v>
      </c>
    </row>
    <row r="6" spans="1:8" x14ac:dyDescent="0.2">
      <c r="A6" s="7" t="s">
        <v>31</v>
      </c>
      <c r="B6" s="16">
        <v>4.4315663882733898E-2</v>
      </c>
      <c r="C6" s="17">
        <v>7.4451848267133205E-2</v>
      </c>
      <c r="D6" s="16">
        <v>7.4805456164333706E-2</v>
      </c>
      <c r="E6" s="17">
        <v>6.56233630943623E-2</v>
      </c>
      <c r="F6" s="12"/>
      <c r="G6" s="10">
        <f t="shared" ref="G6:G37" si="0">B6-C6</f>
        <v>-3.0136184384399307E-2</v>
      </c>
      <c r="H6" s="11">
        <f t="shared" ref="H6:H37" si="1">D6-E6</f>
        <v>9.182093069971406E-3</v>
      </c>
    </row>
    <row r="7" spans="1:8" x14ac:dyDescent="0.2">
      <c r="A7" s="7" t="s">
        <v>32</v>
      </c>
      <c r="B7" s="16">
        <v>0</v>
      </c>
      <c r="C7" s="17">
        <v>7.4451848267133199E-3</v>
      </c>
      <c r="D7" s="16">
        <v>3.3099759364749399E-4</v>
      </c>
      <c r="E7" s="17">
        <v>1.76565102496042E-3</v>
      </c>
      <c r="F7" s="12"/>
      <c r="G7" s="10">
        <f t="shared" si="0"/>
        <v>-7.4451848267133199E-3</v>
      </c>
      <c r="H7" s="11">
        <f t="shared" si="1"/>
        <v>-1.4346534313129261E-3</v>
      </c>
    </row>
    <row r="8" spans="1:8" x14ac:dyDescent="0.2">
      <c r="A8" s="7" t="s">
        <v>33</v>
      </c>
      <c r="B8" s="16">
        <v>1.70444861087438E-2</v>
      </c>
      <c r="C8" s="17">
        <v>3.350333172021E-2</v>
      </c>
      <c r="D8" s="16">
        <v>1.62188820887272E-2</v>
      </c>
      <c r="E8" s="17">
        <v>1.8245060591257699E-2</v>
      </c>
      <c r="F8" s="12"/>
      <c r="G8" s="10">
        <f t="shared" si="0"/>
        <v>-1.64588456114662E-2</v>
      </c>
      <c r="H8" s="11">
        <f t="shared" si="1"/>
        <v>-2.0261785025304999E-3</v>
      </c>
    </row>
    <row r="9" spans="1:8" x14ac:dyDescent="0.2">
      <c r="A9" s="7" t="s">
        <v>34</v>
      </c>
      <c r="B9" s="16">
        <v>2.2873700357934199</v>
      </c>
      <c r="C9" s="17">
        <v>3.2535457692737197</v>
      </c>
      <c r="D9" s="16">
        <v>2.44210024593121</v>
      </c>
      <c r="E9" s="17">
        <v>2.1214297064899399</v>
      </c>
      <c r="F9" s="12"/>
      <c r="G9" s="10">
        <f t="shared" si="0"/>
        <v>-0.96617573348029984</v>
      </c>
      <c r="H9" s="11">
        <f t="shared" si="1"/>
        <v>0.32067053944127011</v>
      </c>
    </row>
    <row r="10" spans="1:8" x14ac:dyDescent="0.2">
      <c r="A10" s="7" t="s">
        <v>35</v>
      </c>
      <c r="B10" s="16">
        <v>1.70444861087438E-2</v>
      </c>
      <c r="C10" s="17">
        <v>2.60581468934966E-2</v>
      </c>
      <c r="D10" s="16">
        <v>1.78738700569647E-2</v>
      </c>
      <c r="E10" s="17">
        <v>2.0304986787044798E-2</v>
      </c>
      <c r="F10" s="12"/>
      <c r="G10" s="10">
        <f t="shared" si="0"/>
        <v>-9.0136607847528007E-3</v>
      </c>
      <c r="H10" s="11">
        <f t="shared" si="1"/>
        <v>-2.4311167300800976E-3</v>
      </c>
    </row>
    <row r="11" spans="1:8" x14ac:dyDescent="0.2">
      <c r="A11" s="7" t="s">
        <v>36</v>
      </c>
      <c r="B11" s="16">
        <v>2.51917504687234</v>
      </c>
      <c r="C11" s="17">
        <v>1.72356028738413</v>
      </c>
      <c r="D11" s="16">
        <v>2.7916337048229702</v>
      </c>
      <c r="E11" s="17">
        <v>1.9881230541054298</v>
      </c>
      <c r="F11" s="12"/>
      <c r="G11" s="10">
        <f t="shared" si="0"/>
        <v>0.79561475948820992</v>
      </c>
      <c r="H11" s="11">
        <f t="shared" si="1"/>
        <v>0.80351065071754046</v>
      </c>
    </row>
    <row r="12" spans="1:8" x14ac:dyDescent="0.2">
      <c r="A12" s="7" t="s">
        <v>37</v>
      </c>
      <c r="B12" s="16">
        <v>0</v>
      </c>
      <c r="C12" s="17">
        <v>0</v>
      </c>
      <c r="D12" s="16">
        <v>3.3099759364749399E-4</v>
      </c>
      <c r="E12" s="17">
        <v>0</v>
      </c>
      <c r="F12" s="12"/>
      <c r="G12" s="10">
        <f t="shared" si="0"/>
        <v>0</v>
      </c>
      <c r="H12" s="11">
        <f t="shared" si="1"/>
        <v>3.3099759364749399E-4</v>
      </c>
    </row>
    <row r="13" spans="1:8" x14ac:dyDescent="0.2">
      <c r="A13" s="7" t="s">
        <v>38</v>
      </c>
      <c r="B13" s="16">
        <v>3.0680074995738903E-2</v>
      </c>
      <c r="C13" s="17">
        <v>0</v>
      </c>
      <c r="D13" s="16">
        <v>2.9789783428274498E-3</v>
      </c>
      <c r="E13" s="17">
        <v>0</v>
      </c>
      <c r="F13" s="12"/>
      <c r="G13" s="10">
        <f t="shared" si="0"/>
        <v>3.0680074995738903E-2</v>
      </c>
      <c r="H13" s="11">
        <f t="shared" si="1"/>
        <v>2.9789783428274498E-3</v>
      </c>
    </row>
    <row r="14" spans="1:8" x14ac:dyDescent="0.2">
      <c r="A14" s="7" t="s">
        <v>39</v>
      </c>
      <c r="B14" s="16">
        <v>2.0453383330492601E-2</v>
      </c>
      <c r="C14" s="17">
        <v>1.1167777240069999E-2</v>
      </c>
      <c r="D14" s="16">
        <v>3.6409735301224405E-2</v>
      </c>
      <c r="E14" s="17">
        <v>5.0615329382198697E-2</v>
      </c>
      <c r="F14" s="12"/>
      <c r="G14" s="10">
        <f t="shared" si="0"/>
        <v>9.2856060904226018E-3</v>
      </c>
      <c r="H14" s="11">
        <f t="shared" si="1"/>
        <v>-1.4205594080974292E-2</v>
      </c>
    </row>
    <row r="15" spans="1:8" x14ac:dyDescent="0.2">
      <c r="A15" s="7" t="s">
        <v>40</v>
      </c>
      <c r="B15" s="16">
        <v>3.0680074995738903E-2</v>
      </c>
      <c r="C15" s="17">
        <v>3.350333172021E-2</v>
      </c>
      <c r="D15" s="16">
        <v>3.3761754552044401E-2</v>
      </c>
      <c r="E15" s="17">
        <v>5.67951079695602E-2</v>
      </c>
      <c r="F15" s="12"/>
      <c r="G15" s="10">
        <f t="shared" si="0"/>
        <v>-2.8232567244710974E-3</v>
      </c>
      <c r="H15" s="11">
        <f t="shared" si="1"/>
        <v>-2.3033353417515799E-2</v>
      </c>
    </row>
    <row r="16" spans="1:8" x14ac:dyDescent="0.2">
      <c r="A16" s="7" t="s">
        <v>43</v>
      </c>
      <c r="B16" s="16">
        <v>2.3862280552241301E-2</v>
      </c>
      <c r="C16" s="17">
        <v>2.2335554480139998E-2</v>
      </c>
      <c r="D16" s="16">
        <v>2.5817812304504497E-2</v>
      </c>
      <c r="E16" s="17">
        <v>2.47191143494459E-2</v>
      </c>
      <c r="F16" s="12"/>
      <c r="G16" s="10">
        <f t="shared" si="0"/>
        <v>1.5267260721013032E-3</v>
      </c>
      <c r="H16" s="11">
        <f t="shared" si="1"/>
        <v>1.0986979550585974E-3</v>
      </c>
    </row>
    <row r="17" spans="1:8" x14ac:dyDescent="0.2">
      <c r="A17" s="7" t="s">
        <v>44</v>
      </c>
      <c r="B17" s="16">
        <v>4.0906766660985201E-2</v>
      </c>
      <c r="C17" s="17">
        <v>7.8174440680489898E-2</v>
      </c>
      <c r="D17" s="16">
        <v>7.8446429694456102E-2</v>
      </c>
      <c r="E17" s="17">
        <v>9.7993631885303301E-2</v>
      </c>
      <c r="F17" s="12"/>
      <c r="G17" s="10">
        <f t="shared" si="0"/>
        <v>-3.7267674019504697E-2</v>
      </c>
      <c r="H17" s="11">
        <f t="shared" si="1"/>
        <v>-1.9547202190847199E-2</v>
      </c>
    </row>
    <row r="18" spans="1:8" x14ac:dyDescent="0.2">
      <c r="A18" s="7" t="s">
        <v>45</v>
      </c>
      <c r="B18" s="16">
        <v>0.12953809442645298</v>
      </c>
      <c r="C18" s="17">
        <v>7.072925585377661E-2</v>
      </c>
      <c r="D18" s="16">
        <v>9.1686333440355899E-2</v>
      </c>
      <c r="E18" s="17">
        <v>9.5639430518689408E-2</v>
      </c>
      <c r="F18" s="12"/>
      <c r="G18" s="10">
        <f t="shared" si="0"/>
        <v>5.8808838572676367E-2</v>
      </c>
      <c r="H18" s="11">
        <f t="shared" si="1"/>
        <v>-3.953097078333509E-3</v>
      </c>
    </row>
    <row r="19" spans="1:8" x14ac:dyDescent="0.2">
      <c r="A19" s="7" t="s">
        <v>46</v>
      </c>
      <c r="B19" s="16">
        <v>5.6587693881029502</v>
      </c>
      <c r="C19" s="17">
        <v>4.2512005360533101</v>
      </c>
      <c r="D19" s="16">
        <v>5.4402764491902103</v>
      </c>
      <c r="E19" s="17">
        <v>4.9603022794554708</v>
      </c>
      <c r="F19" s="12"/>
      <c r="G19" s="10">
        <f t="shared" si="0"/>
        <v>1.4075688520496401</v>
      </c>
      <c r="H19" s="11">
        <f t="shared" si="1"/>
        <v>0.4799741697347395</v>
      </c>
    </row>
    <row r="20" spans="1:8" x14ac:dyDescent="0.2">
      <c r="A20" s="7" t="s">
        <v>49</v>
      </c>
      <c r="B20" s="16">
        <v>0.13976478609169898</v>
      </c>
      <c r="C20" s="17">
        <v>1.1167777240069999E-2</v>
      </c>
      <c r="D20" s="16">
        <v>5.7924578888311498E-2</v>
      </c>
      <c r="E20" s="17">
        <v>2.17763626411785E-2</v>
      </c>
      <c r="F20" s="12"/>
      <c r="G20" s="10">
        <f t="shared" si="0"/>
        <v>0.12859700885162897</v>
      </c>
      <c r="H20" s="11">
        <f t="shared" si="1"/>
        <v>3.6148216247132998E-2</v>
      </c>
    </row>
    <row r="21" spans="1:8" x14ac:dyDescent="0.2">
      <c r="A21" s="7" t="s">
        <v>50</v>
      </c>
      <c r="B21" s="16">
        <v>0.32043633884438399</v>
      </c>
      <c r="C21" s="17">
        <v>0.12284554964076999</v>
      </c>
      <c r="D21" s="16">
        <v>0.215810431058166</v>
      </c>
      <c r="E21" s="17">
        <v>0.12536122277219</v>
      </c>
      <c r="F21" s="12"/>
      <c r="G21" s="10">
        <f t="shared" si="0"/>
        <v>0.197590789203614</v>
      </c>
      <c r="H21" s="11">
        <f t="shared" si="1"/>
        <v>9.0449208285975996E-2</v>
      </c>
    </row>
    <row r="22" spans="1:8" x14ac:dyDescent="0.2">
      <c r="A22" s="7" t="s">
        <v>51</v>
      </c>
      <c r="B22" s="16">
        <v>0.41929435827509798</v>
      </c>
      <c r="C22" s="17">
        <v>0.17123925101440601</v>
      </c>
      <c r="D22" s="16">
        <v>0.37667526157084796</v>
      </c>
      <c r="E22" s="17">
        <v>0.159202867417265</v>
      </c>
      <c r="F22" s="12"/>
      <c r="G22" s="10">
        <f t="shared" si="0"/>
        <v>0.24805510726069196</v>
      </c>
      <c r="H22" s="11">
        <f t="shared" si="1"/>
        <v>0.21747239415358297</v>
      </c>
    </row>
    <row r="23" spans="1:8" x14ac:dyDescent="0.2">
      <c r="A23" s="7" t="s">
        <v>53</v>
      </c>
      <c r="B23" s="16">
        <v>0</v>
      </c>
      <c r="C23" s="17">
        <v>3.6555857499162405</v>
      </c>
      <c r="D23" s="16">
        <v>1.3971408427860699</v>
      </c>
      <c r="E23" s="17">
        <v>3.2181932681611904</v>
      </c>
      <c r="F23" s="12"/>
      <c r="G23" s="10">
        <f t="shared" si="0"/>
        <v>-3.6555857499162405</v>
      </c>
      <c r="H23" s="11">
        <f t="shared" si="1"/>
        <v>-1.8210524253751206</v>
      </c>
    </row>
    <row r="24" spans="1:8" x14ac:dyDescent="0.2">
      <c r="A24" s="7" t="s">
        <v>54</v>
      </c>
      <c r="B24" s="16">
        <v>2.5907618885290602</v>
      </c>
      <c r="C24" s="17">
        <v>4.0241223988385499</v>
      </c>
      <c r="D24" s="16">
        <v>3.1745979206731203</v>
      </c>
      <c r="E24" s="17">
        <v>4.1772360498855301</v>
      </c>
      <c r="F24" s="12"/>
      <c r="G24" s="10">
        <f t="shared" si="0"/>
        <v>-1.4333605103094897</v>
      </c>
      <c r="H24" s="11">
        <f t="shared" si="1"/>
        <v>-1.0026381292124098</v>
      </c>
    </row>
    <row r="25" spans="1:8" x14ac:dyDescent="0.2">
      <c r="A25" s="7" t="s">
        <v>55</v>
      </c>
      <c r="B25" s="16">
        <v>6.4394068518834198</v>
      </c>
      <c r="C25" s="17">
        <v>6.4549752447604494</v>
      </c>
      <c r="D25" s="16">
        <v>7.1852957628998002</v>
      </c>
      <c r="E25" s="17">
        <v>8.27619490433114</v>
      </c>
      <c r="F25" s="12"/>
      <c r="G25" s="10">
        <f t="shared" si="0"/>
        <v>-1.5568392877029602E-2</v>
      </c>
      <c r="H25" s="11">
        <f t="shared" si="1"/>
        <v>-1.0908991414313398</v>
      </c>
    </row>
    <row r="26" spans="1:8" x14ac:dyDescent="0.2">
      <c r="A26" s="7" t="s">
        <v>57</v>
      </c>
      <c r="B26" s="16">
        <v>0</v>
      </c>
      <c r="C26" s="17">
        <v>5.95614786137066E-2</v>
      </c>
      <c r="D26" s="16">
        <v>8.6059374348348497E-3</v>
      </c>
      <c r="E26" s="17">
        <v>6.3857712069401898E-2</v>
      </c>
      <c r="F26" s="12"/>
      <c r="G26" s="10">
        <f t="shared" si="0"/>
        <v>-5.95614786137066E-2</v>
      </c>
      <c r="H26" s="11">
        <f t="shared" si="1"/>
        <v>-5.5251774634567048E-2</v>
      </c>
    </row>
    <row r="27" spans="1:8" x14ac:dyDescent="0.2">
      <c r="A27" s="7" t="s">
        <v>60</v>
      </c>
      <c r="B27" s="16">
        <v>3.22822566899608</v>
      </c>
      <c r="C27" s="17">
        <v>2.7435506086438601</v>
      </c>
      <c r="D27" s="16">
        <v>2.13294849346445</v>
      </c>
      <c r="E27" s="17">
        <v>2.1770477137761999</v>
      </c>
      <c r="F27" s="12"/>
      <c r="G27" s="10">
        <f t="shared" si="0"/>
        <v>0.48467506035221986</v>
      </c>
      <c r="H27" s="11">
        <f t="shared" si="1"/>
        <v>-4.4099220311749843E-2</v>
      </c>
    </row>
    <row r="28" spans="1:8" x14ac:dyDescent="0.2">
      <c r="A28" s="7" t="s">
        <v>61</v>
      </c>
      <c r="B28" s="16">
        <v>0</v>
      </c>
      <c r="C28" s="17">
        <v>0</v>
      </c>
      <c r="D28" s="16">
        <v>3.3099759364749399E-4</v>
      </c>
      <c r="E28" s="17">
        <v>0</v>
      </c>
      <c r="F28" s="12"/>
      <c r="G28" s="10">
        <f t="shared" si="0"/>
        <v>0</v>
      </c>
      <c r="H28" s="11">
        <f t="shared" si="1"/>
        <v>3.3099759364749399E-4</v>
      </c>
    </row>
    <row r="29" spans="1:8" x14ac:dyDescent="0.2">
      <c r="A29" s="7" t="s">
        <v>63</v>
      </c>
      <c r="B29" s="16">
        <v>0.13294699164820201</v>
      </c>
      <c r="C29" s="17">
        <v>0.23080072962811302</v>
      </c>
      <c r="D29" s="16">
        <v>0.167484782385632</v>
      </c>
      <c r="E29" s="17">
        <v>0.280149962627053</v>
      </c>
      <c r="F29" s="12"/>
      <c r="G29" s="10">
        <f t="shared" si="0"/>
        <v>-9.785373797991101E-2</v>
      </c>
      <c r="H29" s="11">
        <f t="shared" si="1"/>
        <v>-0.112665180241421</v>
      </c>
    </row>
    <row r="30" spans="1:8" x14ac:dyDescent="0.2">
      <c r="A30" s="7" t="s">
        <v>64</v>
      </c>
      <c r="B30" s="16">
        <v>0.72268621101073804</v>
      </c>
      <c r="C30" s="17">
        <v>0.42437553512265896</v>
      </c>
      <c r="D30" s="16">
        <v>0.62823343274294396</v>
      </c>
      <c r="E30" s="17">
        <v>0.49791358903883803</v>
      </c>
      <c r="F30" s="12"/>
      <c r="G30" s="10">
        <f t="shared" si="0"/>
        <v>0.29831067588807908</v>
      </c>
      <c r="H30" s="11">
        <f t="shared" si="1"/>
        <v>0.13031984370410593</v>
      </c>
    </row>
    <row r="31" spans="1:8" x14ac:dyDescent="0.2">
      <c r="A31" s="7" t="s">
        <v>66</v>
      </c>
      <c r="B31" s="16">
        <v>5.2565195159365894</v>
      </c>
      <c r="C31" s="17">
        <v>6.2837359937460491</v>
      </c>
      <c r="D31" s="16">
        <v>6.7073352376728206</v>
      </c>
      <c r="E31" s="17">
        <v>6.4516888452053696</v>
      </c>
      <c r="F31" s="12"/>
      <c r="G31" s="10">
        <f t="shared" si="0"/>
        <v>-1.0272164778094597</v>
      </c>
      <c r="H31" s="11">
        <f t="shared" si="1"/>
        <v>0.25564639246745102</v>
      </c>
    </row>
    <row r="32" spans="1:8" x14ac:dyDescent="0.2">
      <c r="A32" s="7" t="s">
        <v>67</v>
      </c>
      <c r="B32" s="16">
        <v>1.02266916652463E-2</v>
      </c>
      <c r="C32" s="17">
        <v>2.60581468934966E-2</v>
      </c>
      <c r="D32" s="16">
        <v>1.12539181840148E-2</v>
      </c>
      <c r="E32" s="17">
        <v>1.0005355808108999E-2</v>
      </c>
      <c r="F32" s="12"/>
      <c r="G32" s="10">
        <f t="shared" si="0"/>
        <v>-1.5831455228250302E-2</v>
      </c>
      <c r="H32" s="11">
        <f t="shared" si="1"/>
        <v>1.2485623759058012E-3</v>
      </c>
    </row>
    <row r="33" spans="1:8" x14ac:dyDescent="0.2">
      <c r="A33" s="7" t="s">
        <v>68</v>
      </c>
      <c r="B33" s="16">
        <v>1.0294869609681301</v>
      </c>
      <c r="C33" s="17">
        <v>0.96042884264601913</v>
      </c>
      <c r="D33" s="16">
        <v>0.82219802262037611</v>
      </c>
      <c r="E33" s="17">
        <v>1.0379085275058999</v>
      </c>
      <c r="F33" s="12"/>
      <c r="G33" s="10">
        <f t="shared" si="0"/>
        <v>6.9058118322110951E-2</v>
      </c>
      <c r="H33" s="11">
        <f t="shared" si="1"/>
        <v>-0.21571050488552379</v>
      </c>
    </row>
    <row r="34" spans="1:8" x14ac:dyDescent="0.2">
      <c r="A34" s="7" t="s">
        <v>69</v>
      </c>
      <c r="B34" s="16">
        <v>1.6874041247656402</v>
      </c>
      <c r="C34" s="17">
        <v>0.71846033577783608</v>
      </c>
      <c r="D34" s="16">
        <v>1.2409099785844599</v>
      </c>
      <c r="E34" s="17">
        <v>0.78365477991160004</v>
      </c>
      <c r="F34" s="12"/>
      <c r="G34" s="10">
        <f t="shared" si="0"/>
        <v>0.96894378898780409</v>
      </c>
      <c r="H34" s="11">
        <f t="shared" si="1"/>
        <v>0.45725519867285991</v>
      </c>
    </row>
    <row r="35" spans="1:8" x14ac:dyDescent="0.2">
      <c r="A35" s="7" t="s">
        <v>70</v>
      </c>
      <c r="B35" s="16">
        <v>1.71467530253963</v>
      </c>
      <c r="C35" s="17">
        <v>1.09444216952686</v>
      </c>
      <c r="D35" s="16">
        <v>1.26937577163814</v>
      </c>
      <c r="E35" s="17">
        <v>1.1676838778404899</v>
      </c>
      <c r="F35" s="12"/>
      <c r="G35" s="10">
        <f t="shared" si="0"/>
        <v>0.62023313301276994</v>
      </c>
      <c r="H35" s="11">
        <f t="shared" si="1"/>
        <v>0.10169189379765009</v>
      </c>
    </row>
    <row r="36" spans="1:8" x14ac:dyDescent="0.2">
      <c r="A36" s="7" t="s">
        <v>71</v>
      </c>
      <c r="B36" s="16">
        <v>1.3635588886995101E-2</v>
      </c>
      <c r="C36" s="17">
        <v>1.1167777240069999E-2</v>
      </c>
      <c r="D36" s="16">
        <v>8.2749398411873613E-3</v>
      </c>
      <c r="E36" s="17">
        <v>7.9454296123218898E-3</v>
      </c>
      <c r="F36" s="12"/>
      <c r="G36" s="10">
        <f t="shared" si="0"/>
        <v>2.4678116469251023E-3</v>
      </c>
      <c r="H36" s="11">
        <f t="shared" si="1"/>
        <v>3.2951022886547159E-4</v>
      </c>
    </row>
    <row r="37" spans="1:8" x14ac:dyDescent="0.2">
      <c r="A37" s="7" t="s">
        <v>74</v>
      </c>
      <c r="B37" s="16">
        <v>6.1360149991477805E-2</v>
      </c>
      <c r="C37" s="17">
        <v>7.072925585377661E-2</v>
      </c>
      <c r="D37" s="16">
        <v>6.7854506697736308E-2</v>
      </c>
      <c r="E37" s="17">
        <v>6.356343689857509E-2</v>
      </c>
      <c r="F37" s="12"/>
      <c r="G37" s="10">
        <f t="shared" si="0"/>
        <v>-9.3691058622988044E-3</v>
      </c>
      <c r="H37" s="11">
        <f t="shared" si="1"/>
        <v>4.2910697991612179E-3</v>
      </c>
    </row>
    <row r="38" spans="1:8" x14ac:dyDescent="0.2">
      <c r="A38" s="7" t="s">
        <v>75</v>
      </c>
      <c r="B38" s="16">
        <v>8.9926708709732406</v>
      </c>
      <c r="C38" s="17">
        <v>6.4698656144138802</v>
      </c>
      <c r="D38" s="16">
        <v>9.2586646895077109</v>
      </c>
      <c r="E38" s="17">
        <v>9.1949219876522097</v>
      </c>
      <c r="F38" s="12"/>
      <c r="G38" s="10">
        <f t="shared" ref="G38:G69" si="2">B38-C38</f>
        <v>2.5228052565593604</v>
      </c>
      <c r="H38" s="11">
        <f t="shared" ref="H38:H69" si="3">D38-E38</f>
        <v>6.3742701855501238E-2</v>
      </c>
    </row>
    <row r="39" spans="1:8" x14ac:dyDescent="0.2">
      <c r="A39" s="7" t="s">
        <v>76</v>
      </c>
      <c r="B39" s="16">
        <v>6.8177944434975298E-3</v>
      </c>
      <c r="C39" s="17">
        <v>2.60581468934966E-2</v>
      </c>
      <c r="D39" s="16">
        <v>1.1915913371309799E-2</v>
      </c>
      <c r="E39" s="17">
        <v>1.32423826872031E-2</v>
      </c>
      <c r="F39" s="12"/>
      <c r="G39" s="10">
        <f t="shared" si="2"/>
        <v>-1.9240352449999071E-2</v>
      </c>
      <c r="H39" s="11">
        <f t="shared" si="3"/>
        <v>-1.3264693158933014E-3</v>
      </c>
    </row>
    <row r="40" spans="1:8" x14ac:dyDescent="0.2">
      <c r="A40" s="7" t="s">
        <v>77</v>
      </c>
      <c r="B40" s="16">
        <v>3.5213908300664696</v>
      </c>
      <c r="C40" s="17">
        <v>3.8268250009306497</v>
      </c>
      <c r="D40" s="16">
        <v>3.4450229546831199</v>
      </c>
      <c r="E40" s="17">
        <v>3.1931798786409198</v>
      </c>
      <c r="F40" s="12"/>
      <c r="G40" s="10">
        <f t="shared" si="2"/>
        <v>-0.30543417086418012</v>
      </c>
      <c r="H40" s="11">
        <f t="shared" si="3"/>
        <v>0.25184307604220013</v>
      </c>
    </row>
    <row r="41" spans="1:8" x14ac:dyDescent="0.2">
      <c r="A41" s="7" t="s">
        <v>79</v>
      </c>
      <c r="B41" s="16">
        <v>0.48406340548832499</v>
      </c>
      <c r="C41" s="17">
        <v>0.74079589025797599</v>
      </c>
      <c r="D41" s="16">
        <v>0.64776229076814595</v>
      </c>
      <c r="E41" s="17">
        <v>0.57883926101619099</v>
      </c>
      <c r="F41" s="12"/>
      <c r="G41" s="10">
        <f t="shared" si="2"/>
        <v>-0.25673248476965099</v>
      </c>
      <c r="H41" s="11">
        <f t="shared" si="3"/>
        <v>6.8923029751954967E-2</v>
      </c>
    </row>
    <row r="42" spans="1:8" x14ac:dyDescent="0.2">
      <c r="A42" s="7" t="s">
        <v>80</v>
      </c>
      <c r="B42" s="16">
        <v>2.11351627748423</v>
      </c>
      <c r="C42" s="17">
        <v>0.90458995644566897</v>
      </c>
      <c r="D42" s="16">
        <v>1.8436565966165399</v>
      </c>
      <c r="E42" s="17">
        <v>0.78483188059490694</v>
      </c>
      <c r="F42" s="12"/>
      <c r="G42" s="10">
        <f t="shared" si="2"/>
        <v>1.208926321038561</v>
      </c>
      <c r="H42" s="11">
        <f t="shared" si="3"/>
        <v>1.0588247160216331</v>
      </c>
    </row>
    <row r="43" spans="1:8" x14ac:dyDescent="0.2">
      <c r="A43" s="7" t="s">
        <v>81</v>
      </c>
      <c r="B43" s="16">
        <v>0.38520538605761001</v>
      </c>
      <c r="C43" s="17">
        <v>0.26058146893496598</v>
      </c>
      <c r="D43" s="16">
        <v>0.37766825435179097</v>
      </c>
      <c r="E43" s="17">
        <v>0.31340305693047499</v>
      </c>
      <c r="F43" s="12"/>
      <c r="G43" s="10">
        <f t="shared" si="2"/>
        <v>0.12462391712264403</v>
      </c>
      <c r="H43" s="11">
        <f t="shared" si="3"/>
        <v>6.4265197421315978E-2</v>
      </c>
    </row>
    <row r="44" spans="1:8" x14ac:dyDescent="0.2">
      <c r="A44" s="7" t="s">
        <v>82</v>
      </c>
      <c r="B44" s="16">
        <v>5.3178796659280696</v>
      </c>
      <c r="C44" s="17">
        <v>8.4614525555596902</v>
      </c>
      <c r="D44" s="16">
        <v>5.4747001989295505</v>
      </c>
      <c r="E44" s="17">
        <v>6.8168843322013508</v>
      </c>
      <c r="F44" s="12"/>
      <c r="G44" s="10">
        <f t="shared" si="2"/>
        <v>-3.1435728896316206</v>
      </c>
      <c r="H44" s="11">
        <f t="shared" si="3"/>
        <v>-1.3421841332718003</v>
      </c>
    </row>
    <row r="45" spans="1:8" x14ac:dyDescent="0.2">
      <c r="A45" s="7" t="s">
        <v>83</v>
      </c>
      <c r="B45" s="16">
        <v>3.4088972217487601E-3</v>
      </c>
      <c r="C45" s="17">
        <v>0</v>
      </c>
      <c r="D45" s="16">
        <v>1.6549879682374701E-3</v>
      </c>
      <c r="E45" s="17">
        <v>8.8282551248021002E-4</v>
      </c>
      <c r="F45" s="12"/>
      <c r="G45" s="10">
        <f t="shared" si="2"/>
        <v>3.4088972217487601E-3</v>
      </c>
      <c r="H45" s="11">
        <f t="shared" si="3"/>
        <v>7.7216245575726012E-4</v>
      </c>
    </row>
    <row r="46" spans="1:8" x14ac:dyDescent="0.2">
      <c r="A46" s="7" t="s">
        <v>84</v>
      </c>
      <c r="B46" s="16">
        <v>3.4225328106357602</v>
      </c>
      <c r="C46" s="17">
        <v>3.9310575885046299</v>
      </c>
      <c r="D46" s="16">
        <v>3.5714640354564597</v>
      </c>
      <c r="E46" s="17">
        <v>4.0371610685719999</v>
      </c>
      <c r="F46" s="12"/>
      <c r="G46" s="10">
        <f t="shared" si="2"/>
        <v>-0.50852477786886974</v>
      </c>
      <c r="H46" s="11">
        <f t="shared" si="3"/>
        <v>-0.46569703311554012</v>
      </c>
    </row>
    <row r="47" spans="1:8" x14ac:dyDescent="0.2">
      <c r="A47" s="7" t="s">
        <v>85</v>
      </c>
      <c r="B47" s="16">
        <v>0.252258394409409</v>
      </c>
      <c r="C47" s="17">
        <v>0.23080072962811302</v>
      </c>
      <c r="D47" s="16">
        <v>0.342582509425156</v>
      </c>
      <c r="E47" s="17">
        <v>0.25513657310678101</v>
      </c>
      <c r="F47" s="12"/>
      <c r="G47" s="10">
        <f t="shared" si="2"/>
        <v>2.1457664781295988E-2</v>
      </c>
      <c r="H47" s="11">
        <f t="shared" si="3"/>
        <v>8.7445936318374995E-2</v>
      </c>
    </row>
    <row r="48" spans="1:8" x14ac:dyDescent="0.2">
      <c r="A48" s="7" t="s">
        <v>86</v>
      </c>
      <c r="B48" s="16">
        <v>0.46361002215783198</v>
      </c>
      <c r="C48" s="17">
        <v>0.40203998064251895</v>
      </c>
      <c r="D48" s="16">
        <v>0.52496218352492596</v>
      </c>
      <c r="E48" s="17">
        <v>0.44494405829002598</v>
      </c>
      <c r="F48" s="12"/>
      <c r="G48" s="10">
        <f t="shared" si="2"/>
        <v>6.1570041515313034E-2</v>
      </c>
      <c r="H48" s="11">
        <f t="shared" si="3"/>
        <v>8.0018125234899984E-2</v>
      </c>
    </row>
    <row r="49" spans="1:8" x14ac:dyDescent="0.2">
      <c r="A49" s="7" t="s">
        <v>87</v>
      </c>
      <c r="B49" s="16">
        <v>0.29316516107039403</v>
      </c>
      <c r="C49" s="17">
        <v>0.308975170308603</v>
      </c>
      <c r="D49" s="16">
        <v>0.32702562252372397</v>
      </c>
      <c r="E49" s="17">
        <v>0.27014460681894398</v>
      </c>
      <c r="F49" s="12"/>
      <c r="G49" s="10">
        <f t="shared" si="2"/>
        <v>-1.5810009238208966E-2</v>
      </c>
      <c r="H49" s="11">
        <f t="shared" si="3"/>
        <v>5.6881015704779991E-2</v>
      </c>
    </row>
    <row r="50" spans="1:8" x14ac:dyDescent="0.2">
      <c r="A50" s="7" t="s">
        <v>88</v>
      </c>
      <c r="B50" s="16">
        <v>0.64769047213226505</v>
      </c>
      <c r="C50" s="17">
        <v>0.73707329784461906</v>
      </c>
      <c r="D50" s="16">
        <v>0.64478331242531906</v>
      </c>
      <c r="E50" s="17">
        <v>0.69831498037184603</v>
      </c>
      <c r="F50" s="12"/>
      <c r="G50" s="10">
        <f t="shared" si="2"/>
        <v>-8.9382825712354008E-2</v>
      </c>
      <c r="H50" s="11">
        <f t="shared" si="3"/>
        <v>-5.3531667946526973E-2</v>
      </c>
    </row>
    <row r="51" spans="1:8" x14ac:dyDescent="0.2">
      <c r="A51" s="7" t="s">
        <v>89</v>
      </c>
      <c r="B51" s="16">
        <v>3.4088972217487601E-3</v>
      </c>
      <c r="C51" s="17">
        <v>7.4451848267133199E-3</v>
      </c>
      <c r="D51" s="16">
        <v>5.6269590920073999E-3</v>
      </c>
      <c r="E51" s="17">
        <v>6.7683289290149393E-3</v>
      </c>
      <c r="F51" s="12"/>
      <c r="G51" s="10">
        <f t="shared" si="2"/>
        <v>-4.0362876049645597E-3</v>
      </c>
      <c r="H51" s="11">
        <f t="shared" si="3"/>
        <v>-1.1413698370075394E-3</v>
      </c>
    </row>
    <row r="52" spans="1:8" x14ac:dyDescent="0.2">
      <c r="A52" s="7" t="s">
        <v>91</v>
      </c>
      <c r="B52" s="16">
        <v>0.981762399863644</v>
      </c>
      <c r="C52" s="17">
        <v>1.02371291367308</v>
      </c>
      <c r="D52" s="16">
        <v>0.88442557022610402</v>
      </c>
      <c r="E52" s="17">
        <v>0.83221018309801098</v>
      </c>
      <c r="F52" s="12"/>
      <c r="G52" s="10">
        <f t="shared" si="2"/>
        <v>-4.1950513809436041E-2</v>
      </c>
      <c r="H52" s="11">
        <f t="shared" si="3"/>
        <v>5.2215387128093038E-2</v>
      </c>
    </row>
    <row r="53" spans="1:8" x14ac:dyDescent="0.2">
      <c r="A53" s="7" t="s">
        <v>92</v>
      </c>
      <c r="B53" s="16">
        <v>0.25907618885290595</v>
      </c>
      <c r="C53" s="17">
        <v>0.23824591445482601</v>
      </c>
      <c r="D53" s="16">
        <v>0.15060390510961</v>
      </c>
      <c r="E53" s="17">
        <v>8.8576826418847704E-2</v>
      </c>
      <c r="F53" s="12"/>
      <c r="G53" s="10">
        <f t="shared" si="2"/>
        <v>2.083027439807994E-2</v>
      </c>
      <c r="H53" s="11">
        <f t="shared" si="3"/>
        <v>6.2027078690762294E-2</v>
      </c>
    </row>
    <row r="54" spans="1:8" x14ac:dyDescent="0.2">
      <c r="A54" s="7" t="s">
        <v>93</v>
      </c>
      <c r="B54" s="16">
        <v>4.6872336799045495</v>
      </c>
      <c r="C54" s="17">
        <v>4.10229683951904</v>
      </c>
      <c r="D54" s="16">
        <v>4.0593544884928701</v>
      </c>
      <c r="E54" s="17">
        <v>4.3258450111530307</v>
      </c>
      <c r="F54" s="12"/>
      <c r="G54" s="10">
        <f t="shared" si="2"/>
        <v>0.58493684038550953</v>
      </c>
      <c r="H54" s="11">
        <f t="shared" si="3"/>
        <v>-0.2664905226601606</v>
      </c>
    </row>
    <row r="55" spans="1:8" x14ac:dyDescent="0.2">
      <c r="A55" s="7" t="s">
        <v>94</v>
      </c>
      <c r="B55" s="16">
        <v>1.26470086926879</v>
      </c>
      <c r="C55" s="17">
        <v>1.7161151025574199</v>
      </c>
      <c r="D55" s="16">
        <v>1.53284985618155</v>
      </c>
      <c r="E55" s="17">
        <v>1.5702523115314702</v>
      </c>
      <c r="F55" s="12"/>
      <c r="G55" s="10">
        <f t="shared" si="2"/>
        <v>-0.45141423328862995</v>
      </c>
      <c r="H55" s="11">
        <f t="shared" si="3"/>
        <v>-3.740245534992015E-2</v>
      </c>
    </row>
    <row r="56" spans="1:8" x14ac:dyDescent="0.2">
      <c r="A56" s="7" t="s">
        <v>95</v>
      </c>
      <c r="B56" s="16">
        <v>24.141810124424701</v>
      </c>
      <c r="C56" s="17">
        <v>20.157837918326297</v>
      </c>
      <c r="D56" s="16">
        <v>21.543309380140798</v>
      </c>
      <c r="E56" s="17">
        <v>19.098458586655202</v>
      </c>
      <c r="F56" s="12"/>
      <c r="G56" s="10">
        <f t="shared" si="2"/>
        <v>3.9839722060984037</v>
      </c>
      <c r="H56" s="11">
        <f t="shared" si="3"/>
        <v>2.4448507934855961</v>
      </c>
    </row>
    <row r="57" spans="1:8" x14ac:dyDescent="0.2">
      <c r="A57" s="7" t="s">
        <v>97</v>
      </c>
      <c r="B57" s="16">
        <v>3.9202318050110798</v>
      </c>
      <c r="C57" s="17">
        <v>6.0343223020511498</v>
      </c>
      <c r="D57" s="16">
        <v>4.90174336432574</v>
      </c>
      <c r="E57" s="17">
        <v>5.7357173545839197</v>
      </c>
      <c r="F57" s="12"/>
      <c r="G57" s="10">
        <f t="shared" si="2"/>
        <v>-2.11409049704007</v>
      </c>
      <c r="H57" s="11">
        <f t="shared" si="3"/>
        <v>-0.83397399025817975</v>
      </c>
    </row>
    <row r="58" spans="1:8" x14ac:dyDescent="0.2">
      <c r="A58" s="7" t="s">
        <v>98</v>
      </c>
      <c r="B58" s="16">
        <v>1.25788307482529</v>
      </c>
      <c r="C58" s="17">
        <v>1.1502810557272101</v>
      </c>
      <c r="D58" s="16">
        <v>1.1975492938166301</v>
      </c>
      <c r="E58" s="17">
        <v>1.0252546951603501</v>
      </c>
      <c r="F58" s="12"/>
      <c r="G58" s="10">
        <f t="shared" si="2"/>
        <v>0.10760201909807998</v>
      </c>
      <c r="H58" s="11">
        <f t="shared" si="3"/>
        <v>0.17229459865628005</v>
      </c>
    </row>
    <row r="59" spans="1:8" x14ac:dyDescent="0.2">
      <c r="A59" s="142" t="s">
        <v>41</v>
      </c>
      <c r="B59" s="153">
        <v>5.7951252769728998E-2</v>
      </c>
      <c r="C59" s="154">
        <v>3.7225924133566603E-2</v>
      </c>
      <c r="D59" s="153">
        <v>4.3360684767821699E-2</v>
      </c>
      <c r="E59" s="154">
        <v>4.0904248744916404E-2</v>
      </c>
      <c r="F59" s="155"/>
      <c r="G59" s="156">
        <f t="shared" si="2"/>
        <v>2.0725328636162395E-2</v>
      </c>
      <c r="H59" s="157">
        <f t="shared" si="3"/>
        <v>2.4564360229052951E-3</v>
      </c>
    </row>
    <row r="60" spans="1:8" x14ac:dyDescent="0.2">
      <c r="A60" s="7" t="s">
        <v>42</v>
      </c>
      <c r="B60" s="16">
        <v>3.4088972217487601E-3</v>
      </c>
      <c r="C60" s="17">
        <v>0</v>
      </c>
      <c r="D60" s="16">
        <v>1.25779085586048E-2</v>
      </c>
      <c r="E60" s="17">
        <v>1.4125208199683398E-2</v>
      </c>
      <c r="F60" s="12"/>
      <c r="G60" s="10">
        <f t="shared" si="2"/>
        <v>3.4088972217487601E-3</v>
      </c>
      <c r="H60" s="11">
        <f t="shared" si="3"/>
        <v>-1.5472996410785984E-3</v>
      </c>
    </row>
    <row r="61" spans="1:8" x14ac:dyDescent="0.2">
      <c r="A61" s="7" t="s">
        <v>47</v>
      </c>
      <c r="B61" s="16">
        <v>3.4088972217487599E-2</v>
      </c>
      <c r="C61" s="17">
        <v>2.97807393068533E-2</v>
      </c>
      <c r="D61" s="16">
        <v>3.5416742520281902E-2</v>
      </c>
      <c r="E61" s="17">
        <v>3.2075993620114304E-2</v>
      </c>
      <c r="F61" s="12"/>
      <c r="G61" s="10">
        <f t="shared" si="2"/>
        <v>4.3082329106342993E-3</v>
      </c>
      <c r="H61" s="11">
        <f t="shared" si="3"/>
        <v>3.3407489001675977E-3</v>
      </c>
    </row>
    <row r="62" spans="1:8" x14ac:dyDescent="0.2">
      <c r="A62" s="7" t="s">
        <v>48</v>
      </c>
      <c r="B62" s="16">
        <v>0.35111641384012299</v>
      </c>
      <c r="C62" s="17">
        <v>0.27919443100175001</v>
      </c>
      <c r="D62" s="16">
        <v>0.382964215850151</v>
      </c>
      <c r="E62" s="17">
        <v>0.31958283551783601</v>
      </c>
      <c r="F62" s="12"/>
      <c r="G62" s="10">
        <f t="shared" si="2"/>
        <v>7.1921982838372978E-2</v>
      </c>
      <c r="H62" s="11">
        <f t="shared" si="3"/>
        <v>6.3381380332314996E-2</v>
      </c>
    </row>
    <row r="63" spans="1:8" x14ac:dyDescent="0.2">
      <c r="A63" s="7" t="s">
        <v>52</v>
      </c>
      <c r="B63" s="16">
        <v>0.69200613601499894</v>
      </c>
      <c r="C63" s="17">
        <v>0.69612478129769606</v>
      </c>
      <c r="D63" s="16">
        <v>0.62095148568269898</v>
      </c>
      <c r="E63" s="17">
        <v>0.59796714711992904</v>
      </c>
      <c r="F63" s="12"/>
      <c r="G63" s="10">
        <f t="shared" si="2"/>
        <v>-4.1186452826971198E-3</v>
      </c>
      <c r="H63" s="11">
        <f t="shared" si="3"/>
        <v>2.2984338562769935E-2</v>
      </c>
    </row>
    <row r="64" spans="1:8" x14ac:dyDescent="0.2">
      <c r="A64" s="7" t="s">
        <v>56</v>
      </c>
      <c r="B64" s="16">
        <v>2.7271177773990098E-2</v>
      </c>
      <c r="C64" s="17">
        <v>0</v>
      </c>
      <c r="D64" s="16">
        <v>1.88668628379072E-2</v>
      </c>
      <c r="E64" s="17">
        <v>1.23595571747229E-2</v>
      </c>
      <c r="F64" s="12"/>
      <c r="G64" s="10">
        <f t="shared" si="2"/>
        <v>2.7271177773990098E-2</v>
      </c>
      <c r="H64" s="11">
        <f t="shared" si="3"/>
        <v>6.5073056631843006E-3</v>
      </c>
    </row>
    <row r="65" spans="1:8" x14ac:dyDescent="0.2">
      <c r="A65" s="7" t="s">
        <v>58</v>
      </c>
      <c r="B65" s="16">
        <v>0</v>
      </c>
      <c r="C65" s="17">
        <v>1.1167777240069999E-2</v>
      </c>
      <c r="D65" s="16">
        <v>2.9789783428274498E-3</v>
      </c>
      <c r="E65" s="17">
        <v>5.2969530748812601E-3</v>
      </c>
      <c r="F65" s="12"/>
      <c r="G65" s="10">
        <f t="shared" si="2"/>
        <v>-1.1167777240069999E-2</v>
      </c>
      <c r="H65" s="11">
        <f t="shared" si="3"/>
        <v>-2.3179747320538104E-3</v>
      </c>
    </row>
    <row r="66" spans="1:8" x14ac:dyDescent="0.2">
      <c r="A66" s="7" t="s">
        <v>59</v>
      </c>
      <c r="B66" s="16">
        <v>0.92040224987216601</v>
      </c>
      <c r="C66" s="17">
        <v>0.58816960131035301</v>
      </c>
      <c r="D66" s="16">
        <v>0.85066381567406002</v>
      </c>
      <c r="E66" s="17">
        <v>0.79366013571970895</v>
      </c>
      <c r="F66" s="12"/>
      <c r="G66" s="10">
        <f t="shared" si="2"/>
        <v>0.332232648561813</v>
      </c>
      <c r="H66" s="11">
        <f t="shared" si="3"/>
        <v>5.7003679954351072E-2</v>
      </c>
    </row>
    <row r="67" spans="1:8" x14ac:dyDescent="0.2">
      <c r="A67" s="7" t="s">
        <v>62</v>
      </c>
      <c r="B67" s="16">
        <v>0.26589398329640401</v>
      </c>
      <c r="C67" s="17">
        <v>0.14890369653426599</v>
      </c>
      <c r="D67" s="16">
        <v>0.16251981848092001</v>
      </c>
      <c r="E67" s="17">
        <v>0.16773684737124001</v>
      </c>
      <c r="F67" s="12"/>
      <c r="G67" s="10">
        <f t="shared" si="2"/>
        <v>0.11699028676213802</v>
      </c>
      <c r="H67" s="11">
        <f t="shared" si="3"/>
        <v>-5.2170288903199968E-3</v>
      </c>
    </row>
    <row r="68" spans="1:8" x14ac:dyDescent="0.2">
      <c r="A68" s="7" t="s">
        <v>65</v>
      </c>
      <c r="B68" s="16">
        <v>0.33748082495312803</v>
      </c>
      <c r="C68" s="17">
        <v>0.18612962066783301</v>
      </c>
      <c r="D68" s="16">
        <v>0.19628157303296401</v>
      </c>
      <c r="E68" s="17">
        <v>0.21805790158261201</v>
      </c>
      <c r="F68" s="12"/>
      <c r="G68" s="10">
        <f t="shared" si="2"/>
        <v>0.15135120428529503</v>
      </c>
      <c r="H68" s="11">
        <f t="shared" si="3"/>
        <v>-2.1776328549648005E-2</v>
      </c>
    </row>
    <row r="69" spans="1:8" x14ac:dyDescent="0.2">
      <c r="A69" s="7" t="s">
        <v>72</v>
      </c>
      <c r="B69" s="16">
        <v>5.11334583262315E-2</v>
      </c>
      <c r="C69" s="17">
        <v>0.193574805494546</v>
      </c>
      <c r="D69" s="16">
        <v>5.1966622202656597E-2</v>
      </c>
      <c r="E69" s="17">
        <v>8.4162698856446699E-2</v>
      </c>
      <c r="F69" s="12"/>
      <c r="G69" s="10">
        <f t="shared" si="2"/>
        <v>-0.1424413471683145</v>
      </c>
      <c r="H69" s="11">
        <f t="shared" si="3"/>
        <v>-3.2196076653790102E-2</v>
      </c>
    </row>
    <row r="70" spans="1:8" x14ac:dyDescent="0.2">
      <c r="A70" s="7" t="s">
        <v>73</v>
      </c>
      <c r="B70" s="16">
        <v>4.4315663882733898E-2</v>
      </c>
      <c r="C70" s="17">
        <v>5.95614786137066E-2</v>
      </c>
      <c r="D70" s="16">
        <v>1.02609254030723E-2</v>
      </c>
      <c r="E70" s="17">
        <v>1.9716436445391401E-2</v>
      </c>
      <c r="F70" s="12"/>
      <c r="G70" s="10">
        <f t="shared" ref="G70:G75" si="4">B70-C70</f>
        <v>-1.5245814730972702E-2</v>
      </c>
      <c r="H70" s="11">
        <f t="shared" ref="H70:H75" si="5">D70-E70</f>
        <v>-9.4555110423191011E-3</v>
      </c>
    </row>
    <row r="71" spans="1:8" x14ac:dyDescent="0.2">
      <c r="A71" s="7" t="s">
        <v>78</v>
      </c>
      <c r="B71" s="16">
        <v>3.74978694392364E-2</v>
      </c>
      <c r="C71" s="17">
        <v>5.2116293786993298E-2</v>
      </c>
      <c r="D71" s="16">
        <v>7.9439422475398591E-2</v>
      </c>
      <c r="E71" s="17">
        <v>5.8266483823693906E-2</v>
      </c>
      <c r="F71" s="12"/>
      <c r="G71" s="10">
        <f t="shared" si="4"/>
        <v>-1.4618424347756898E-2</v>
      </c>
      <c r="H71" s="11">
        <f t="shared" si="5"/>
        <v>2.1172938651704686E-2</v>
      </c>
    </row>
    <row r="72" spans="1:8" x14ac:dyDescent="0.2">
      <c r="A72" s="7" t="s">
        <v>90</v>
      </c>
      <c r="B72" s="16">
        <v>5.11334583262315E-2</v>
      </c>
      <c r="C72" s="17">
        <v>8.5619625507203201E-2</v>
      </c>
      <c r="D72" s="16">
        <v>7.8777427288103594E-2</v>
      </c>
      <c r="E72" s="17">
        <v>9.1813853297941797E-2</v>
      </c>
      <c r="F72" s="12"/>
      <c r="G72" s="10">
        <f t="shared" si="4"/>
        <v>-3.4486167180971701E-2</v>
      </c>
      <c r="H72" s="11">
        <f t="shared" si="5"/>
        <v>-1.3036426009838203E-2</v>
      </c>
    </row>
    <row r="73" spans="1:8" x14ac:dyDescent="0.2">
      <c r="A73" s="7" t="s">
        <v>96</v>
      </c>
      <c r="B73" s="16">
        <v>2.3862280552241301E-2</v>
      </c>
      <c r="C73" s="17">
        <v>7.8174440680489898E-2</v>
      </c>
      <c r="D73" s="16">
        <v>3.3099759364749397E-2</v>
      </c>
      <c r="E73" s="17">
        <v>4.70840273322779E-2</v>
      </c>
      <c r="F73" s="12"/>
      <c r="G73" s="10">
        <f t="shared" si="4"/>
        <v>-5.4312160128248597E-2</v>
      </c>
      <c r="H73" s="11">
        <f t="shared" si="5"/>
        <v>-1.3984267967528503E-2</v>
      </c>
    </row>
    <row r="74" spans="1:8" x14ac:dyDescent="0.2">
      <c r="A74" s="7" t="s">
        <v>99</v>
      </c>
      <c r="B74" s="16">
        <v>8.1813533321970305E-2</v>
      </c>
      <c r="C74" s="17">
        <v>0.16379406618769302</v>
      </c>
      <c r="D74" s="16">
        <v>0.13008205430346501</v>
      </c>
      <c r="E74" s="17">
        <v>0.17303380044612099</v>
      </c>
      <c r="F74" s="12"/>
      <c r="G74" s="10">
        <f t="shared" si="4"/>
        <v>-8.1980532865722711E-2</v>
      </c>
      <c r="H74" s="11">
        <f t="shared" si="5"/>
        <v>-4.2951746142655983E-2</v>
      </c>
    </row>
    <row r="75" spans="1:8" x14ac:dyDescent="0.2">
      <c r="A75" s="7" t="s">
        <v>100</v>
      </c>
      <c r="B75" s="16">
        <v>1.3635588886995101E-2</v>
      </c>
      <c r="C75" s="17">
        <v>1.1167777240069999E-2</v>
      </c>
      <c r="D75" s="16">
        <v>1.7542872463317202E-2</v>
      </c>
      <c r="E75" s="17">
        <v>1.8245060591257699E-2</v>
      </c>
      <c r="F75" s="12"/>
      <c r="G75" s="10">
        <f t="shared" si="4"/>
        <v>2.4678116469251023E-3</v>
      </c>
      <c r="H75" s="11">
        <f t="shared" si="5"/>
        <v>-7.021881279404979E-4</v>
      </c>
    </row>
    <row r="76" spans="1:8" x14ac:dyDescent="0.2">
      <c r="A76" s="1"/>
      <c r="B76" s="18"/>
      <c r="C76" s="19"/>
      <c r="D76" s="18"/>
      <c r="E76" s="19"/>
      <c r="F76" s="15"/>
      <c r="G76" s="13"/>
      <c r="H76" s="14"/>
    </row>
    <row r="77" spans="1:8" s="43" customFormat="1" x14ac:dyDescent="0.2">
      <c r="A77" s="27" t="s">
        <v>5</v>
      </c>
      <c r="B77" s="44">
        <f>SUM(B6:B76)</f>
        <v>99.999999999999957</v>
      </c>
      <c r="C77" s="45">
        <f>SUM(C6:C76)</f>
        <v>99.999999999999986</v>
      </c>
      <c r="D77" s="44">
        <f>SUM(D6:D76)</f>
        <v>100</v>
      </c>
      <c r="E77" s="45">
        <f>SUM(E6:E76)</f>
        <v>99.999999999999986</v>
      </c>
      <c r="F77" s="49"/>
      <c r="G77" s="50">
        <f>SUM(G6:G76)</f>
        <v>-2.1880067202495468E-14</v>
      </c>
      <c r="H77" s="51">
        <f>SUM(H6:H76)</f>
        <v>1.346839306748393E-14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scale="7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zoomScaleNormal="100"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112</v>
      </c>
      <c r="B2" s="202" t="s">
        <v>102</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113</v>
      </c>
      <c r="B7" s="78">
        <f>SUM($B8:$B11)</f>
        <v>6732</v>
      </c>
      <c r="C7" s="79">
        <f>SUM($C8:$C11)</f>
        <v>7704</v>
      </c>
      <c r="D7" s="78">
        <f>SUM($D8:$D11)</f>
        <v>80834</v>
      </c>
      <c r="E7" s="79">
        <f>SUM($E8:$E11)</f>
        <v>109661</v>
      </c>
      <c r="F7" s="80"/>
      <c r="G7" s="78">
        <f>B7-C7</f>
        <v>-972</v>
      </c>
      <c r="H7" s="79">
        <f>D7-E7</f>
        <v>-28827</v>
      </c>
      <c r="I7" s="54">
        <f>IF(C7=0, "-", IF(G7/C7&lt;10, G7/C7, "&gt;999%"))</f>
        <v>-0.12616822429906541</v>
      </c>
      <c r="J7" s="55">
        <f>IF(E7=0, "-", IF(H7/E7&lt;10, H7/E7, "&gt;999%"))</f>
        <v>-0.26287376551371955</v>
      </c>
    </row>
    <row r="8" spans="1:10" x14ac:dyDescent="0.2">
      <c r="A8" s="158" t="s">
        <v>162</v>
      </c>
      <c r="B8" s="65">
        <v>3943</v>
      </c>
      <c r="C8" s="66">
        <v>3659</v>
      </c>
      <c r="D8" s="65">
        <v>46679</v>
      </c>
      <c r="E8" s="66">
        <v>59717</v>
      </c>
      <c r="F8" s="67"/>
      <c r="G8" s="65">
        <f>B8-C8</f>
        <v>284</v>
      </c>
      <c r="H8" s="66">
        <f>D8-E8</f>
        <v>-13038</v>
      </c>
      <c r="I8" s="8">
        <f>IF(C8=0, "-", IF(G8/C8&lt;10, G8/C8, "&gt;999%"))</f>
        <v>7.7616835200874562E-2</v>
      </c>
      <c r="J8" s="9">
        <f>IF(E8=0, "-", IF(H8/E8&lt;10, H8/E8, "&gt;999%"))</f>
        <v>-0.21832978883734949</v>
      </c>
    </row>
    <row r="9" spans="1:10" x14ac:dyDescent="0.2">
      <c r="A9" s="158" t="s">
        <v>163</v>
      </c>
      <c r="B9" s="65">
        <v>2194</v>
      </c>
      <c r="C9" s="66">
        <v>2955</v>
      </c>
      <c r="D9" s="65">
        <v>26208</v>
      </c>
      <c r="E9" s="66">
        <v>37470</v>
      </c>
      <c r="F9" s="67"/>
      <c r="G9" s="65">
        <f>B9-C9</f>
        <v>-761</v>
      </c>
      <c r="H9" s="66">
        <f>D9-E9</f>
        <v>-11262</v>
      </c>
      <c r="I9" s="8">
        <f>IF(C9=0, "-", IF(G9/C9&lt;10, G9/C9, "&gt;999%"))</f>
        <v>-0.25752961082910319</v>
      </c>
      <c r="J9" s="9">
        <f>IF(E9=0, "-", IF(H9/E9&lt;10, H9/E9, "&gt;999%"))</f>
        <v>-0.30056044835868695</v>
      </c>
    </row>
    <row r="10" spans="1:10" x14ac:dyDescent="0.2">
      <c r="A10" s="158" t="s">
        <v>164</v>
      </c>
      <c r="B10" s="65">
        <v>167</v>
      </c>
      <c r="C10" s="66">
        <v>220</v>
      </c>
      <c r="D10" s="65">
        <v>2796</v>
      </c>
      <c r="E10" s="66">
        <v>3584</v>
      </c>
      <c r="F10" s="67"/>
      <c r="G10" s="65">
        <f>B10-C10</f>
        <v>-53</v>
      </c>
      <c r="H10" s="66">
        <f>D10-E10</f>
        <v>-788</v>
      </c>
      <c r="I10" s="8">
        <f>IF(C10=0, "-", IF(G10/C10&lt;10, G10/C10, "&gt;999%"))</f>
        <v>-0.24090909090909091</v>
      </c>
      <c r="J10" s="9">
        <f>IF(E10=0, "-", IF(H10/E10&lt;10, H10/E10, "&gt;999%"))</f>
        <v>-0.21986607142857142</v>
      </c>
    </row>
    <row r="11" spans="1:10" x14ac:dyDescent="0.2">
      <c r="A11" s="158" t="s">
        <v>165</v>
      </c>
      <c r="B11" s="65">
        <v>428</v>
      </c>
      <c r="C11" s="66">
        <v>870</v>
      </c>
      <c r="D11" s="65">
        <v>5151</v>
      </c>
      <c r="E11" s="66">
        <v>8890</v>
      </c>
      <c r="F11" s="67"/>
      <c r="G11" s="65">
        <f>B11-C11</f>
        <v>-442</v>
      </c>
      <c r="H11" s="66">
        <f>D11-E11</f>
        <v>-3739</v>
      </c>
      <c r="I11" s="8">
        <f>IF(C11=0, "-", IF(G11/C11&lt;10, G11/C11, "&gt;999%"))</f>
        <v>-0.50804597701149423</v>
      </c>
      <c r="J11" s="9">
        <f>IF(E11=0, "-", IF(H11/E11&lt;10, H11/E11, "&gt;999%"))</f>
        <v>-0.42058492688413951</v>
      </c>
    </row>
    <row r="12" spans="1:10" x14ac:dyDescent="0.2">
      <c r="A12" s="7"/>
      <c r="B12" s="65"/>
      <c r="C12" s="66"/>
      <c r="D12" s="65"/>
      <c r="E12" s="66"/>
      <c r="F12" s="67"/>
      <c r="G12" s="65"/>
      <c r="H12" s="66"/>
      <c r="I12" s="8"/>
      <c r="J12" s="9"/>
    </row>
    <row r="13" spans="1:10" s="160" customFormat="1" x14ac:dyDescent="0.2">
      <c r="A13" s="159" t="s">
        <v>122</v>
      </c>
      <c r="B13" s="78">
        <f>SUM($B14:$B17)</f>
        <v>15100</v>
      </c>
      <c r="C13" s="79">
        <f>SUM($C14:$C17)</f>
        <v>12556</v>
      </c>
      <c r="D13" s="78">
        <f>SUM($D14:$D17)</f>
        <v>149695</v>
      </c>
      <c r="E13" s="79">
        <f>SUM($E14:$E17)</f>
        <v>151982</v>
      </c>
      <c r="F13" s="80"/>
      <c r="G13" s="78">
        <f>B13-C13</f>
        <v>2544</v>
      </c>
      <c r="H13" s="79">
        <f>D13-E13</f>
        <v>-2287</v>
      </c>
      <c r="I13" s="54">
        <f>IF(C13=0, "-", IF(G13/C13&lt;10, G13/C13, "&gt;999%"))</f>
        <v>0.20261229690984389</v>
      </c>
      <c r="J13" s="55">
        <f>IF(E13=0, "-", IF(H13/E13&lt;10, H13/E13, "&gt;999%"))</f>
        <v>-1.5047834611993525E-2</v>
      </c>
    </row>
    <row r="14" spans="1:10" x14ac:dyDescent="0.2">
      <c r="A14" s="158" t="s">
        <v>162</v>
      </c>
      <c r="B14" s="65">
        <v>9298</v>
      </c>
      <c r="C14" s="66">
        <v>6586</v>
      </c>
      <c r="D14" s="65">
        <v>91052</v>
      </c>
      <c r="E14" s="66">
        <v>87273</v>
      </c>
      <c r="F14" s="67"/>
      <c r="G14" s="65">
        <f>B14-C14</f>
        <v>2712</v>
      </c>
      <c r="H14" s="66">
        <f>D14-E14</f>
        <v>3779</v>
      </c>
      <c r="I14" s="8">
        <f>IF(C14=0, "-", IF(G14/C14&lt;10, G14/C14, "&gt;999%"))</f>
        <v>0.41178256908593985</v>
      </c>
      <c r="J14" s="9">
        <f>IF(E14=0, "-", IF(H14/E14&lt;10, H14/E14, "&gt;999%"))</f>
        <v>4.3300906351334316E-2</v>
      </c>
    </row>
    <row r="15" spans="1:10" x14ac:dyDescent="0.2">
      <c r="A15" s="158" t="s">
        <v>163</v>
      </c>
      <c r="B15" s="65">
        <v>5000</v>
      </c>
      <c r="C15" s="66">
        <v>4651</v>
      </c>
      <c r="D15" s="65">
        <v>51265</v>
      </c>
      <c r="E15" s="66">
        <v>52089</v>
      </c>
      <c r="F15" s="67"/>
      <c r="G15" s="65">
        <f>B15-C15</f>
        <v>349</v>
      </c>
      <c r="H15" s="66">
        <f>D15-E15</f>
        <v>-824</v>
      </c>
      <c r="I15" s="8">
        <f>IF(C15=0, "-", IF(G15/C15&lt;10, G15/C15, "&gt;999%"))</f>
        <v>7.5037626316921097E-2</v>
      </c>
      <c r="J15" s="9">
        <f>IF(E15=0, "-", IF(H15/E15&lt;10, H15/E15, "&gt;999%"))</f>
        <v>-1.5819078884217398E-2</v>
      </c>
    </row>
    <row r="16" spans="1:10" x14ac:dyDescent="0.2">
      <c r="A16" s="158" t="s">
        <v>164</v>
      </c>
      <c r="B16" s="65">
        <v>218</v>
      </c>
      <c r="C16" s="66">
        <v>267</v>
      </c>
      <c r="D16" s="65">
        <v>3382</v>
      </c>
      <c r="E16" s="66">
        <v>3636</v>
      </c>
      <c r="F16" s="67"/>
      <c r="G16" s="65">
        <f>B16-C16</f>
        <v>-49</v>
      </c>
      <c r="H16" s="66">
        <f>D16-E16</f>
        <v>-254</v>
      </c>
      <c r="I16" s="8">
        <f>IF(C16=0, "-", IF(G16/C16&lt;10, G16/C16, "&gt;999%"))</f>
        <v>-0.18352059925093633</v>
      </c>
      <c r="J16" s="9">
        <f>IF(E16=0, "-", IF(H16/E16&lt;10, H16/E16, "&gt;999%"))</f>
        <v>-6.9856985698569851E-2</v>
      </c>
    </row>
    <row r="17" spans="1:10" x14ac:dyDescent="0.2">
      <c r="A17" s="158" t="s">
        <v>165</v>
      </c>
      <c r="B17" s="65">
        <v>584</v>
      </c>
      <c r="C17" s="66">
        <v>1052</v>
      </c>
      <c r="D17" s="65">
        <v>3996</v>
      </c>
      <c r="E17" s="66">
        <v>8984</v>
      </c>
      <c r="F17" s="67"/>
      <c r="G17" s="65">
        <f>B17-C17</f>
        <v>-468</v>
      </c>
      <c r="H17" s="66">
        <f>D17-E17</f>
        <v>-4988</v>
      </c>
      <c r="I17" s="8">
        <f>IF(C17=0, "-", IF(G17/C17&lt;10, G17/C17, "&gt;999%"))</f>
        <v>-0.44486692015209123</v>
      </c>
      <c r="J17" s="9">
        <f>IF(E17=0, "-", IF(H17/E17&lt;10, H17/E17, "&gt;999%"))</f>
        <v>-0.55520926090828138</v>
      </c>
    </row>
    <row r="18" spans="1:10" x14ac:dyDescent="0.2">
      <c r="A18" s="22"/>
      <c r="B18" s="74"/>
      <c r="C18" s="75"/>
      <c r="D18" s="74"/>
      <c r="E18" s="75"/>
      <c r="F18" s="76"/>
      <c r="G18" s="74"/>
      <c r="H18" s="75"/>
      <c r="I18" s="23"/>
      <c r="J18" s="24"/>
    </row>
    <row r="19" spans="1:10" s="160" customFormat="1" x14ac:dyDescent="0.2">
      <c r="A19" s="159" t="s">
        <v>128</v>
      </c>
      <c r="B19" s="78">
        <f>SUM($B20:$B23)</f>
        <v>6386</v>
      </c>
      <c r="C19" s="79">
        <f>SUM($C20:$C23)</f>
        <v>5757</v>
      </c>
      <c r="D19" s="78">
        <f>SUM($D20:$D23)</f>
        <v>61139</v>
      </c>
      <c r="E19" s="79">
        <f>SUM($E20:$E23)</f>
        <v>66862</v>
      </c>
      <c r="F19" s="80"/>
      <c r="G19" s="78">
        <f>B19-C19</f>
        <v>629</v>
      </c>
      <c r="H19" s="79">
        <f>D19-E19</f>
        <v>-5723</v>
      </c>
      <c r="I19" s="54">
        <f>IF(C19=0, "-", IF(G19/C19&lt;10, G19/C19, "&gt;999%"))</f>
        <v>0.10925829425047769</v>
      </c>
      <c r="J19" s="55">
        <f>IF(E19=0, "-", IF(H19/E19&lt;10, H19/E19, "&gt;999%"))</f>
        <v>-8.5594208967724572E-2</v>
      </c>
    </row>
    <row r="20" spans="1:10" x14ac:dyDescent="0.2">
      <c r="A20" s="158" t="s">
        <v>162</v>
      </c>
      <c r="B20" s="65">
        <v>2723</v>
      </c>
      <c r="C20" s="66">
        <v>1482</v>
      </c>
      <c r="D20" s="65">
        <v>18241</v>
      </c>
      <c r="E20" s="66">
        <v>20002</v>
      </c>
      <c r="F20" s="67"/>
      <c r="G20" s="65">
        <f>B20-C20</f>
        <v>1241</v>
      </c>
      <c r="H20" s="66">
        <f>D20-E20</f>
        <v>-1761</v>
      </c>
      <c r="I20" s="8">
        <f>IF(C20=0, "-", IF(G20/C20&lt;10, G20/C20, "&gt;999%"))</f>
        <v>0.83738191632928471</v>
      </c>
      <c r="J20" s="9">
        <f>IF(E20=0, "-", IF(H20/E20&lt;10, H20/E20, "&gt;999%"))</f>
        <v>-8.8041195880411954E-2</v>
      </c>
    </row>
    <row r="21" spans="1:10" x14ac:dyDescent="0.2">
      <c r="A21" s="158" t="s">
        <v>163</v>
      </c>
      <c r="B21" s="65">
        <v>3333</v>
      </c>
      <c r="C21" s="66">
        <v>3819</v>
      </c>
      <c r="D21" s="65">
        <v>38678</v>
      </c>
      <c r="E21" s="66">
        <v>41160</v>
      </c>
      <c r="F21" s="67"/>
      <c r="G21" s="65">
        <f>B21-C21</f>
        <v>-486</v>
      </c>
      <c r="H21" s="66">
        <f>D21-E21</f>
        <v>-2482</v>
      </c>
      <c r="I21" s="8">
        <f>IF(C21=0, "-", IF(G21/C21&lt;10, G21/C21, "&gt;999%"))</f>
        <v>-0.1272584446190102</v>
      </c>
      <c r="J21" s="9">
        <f>IF(E21=0, "-", IF(H21/E21&lt;10, H21/E21, "&gt;999%"))</f>
        <v>-6.0301263362487853E-2</v>
      </c>
    </row>
    <row r="22" spans="1:10" x14ac:dyDescent="0.2">
      <c r="A22" s="158" t="s">
        <v>164</v>
      </c>
      <c r="B22" s="65">
        <v>245</v>
      </c>
      <c r="C22" s="66">
        <v>274</v>
      </c>
      <c r="D22" s="65">
        <v>3411</v>
      </c>
      <c r="E22" s="66">
        <v>4470</v>
      </c>
      <c r="F22" s="67"/>
      <c r="G22" s="65">
        <f>B22-C22</f>
        <v>-29</v>
      </c>
      <c r="H22" s="66">
        <f>D22-E22</f>
        <v>-1059</v>
      </c>
      <c r="I22" s="8">
        <f>IF(C22=0, "-", IF(G22/C22&lt;10, G22/C22, "&gt;999%"))</f>
        <v>-0.10583941605839416</v>
      </c>
      <c r="J22" s="9">
        <f>IF(E22=0, "-", IF(H22/E22&lt;10, H22/E22, "&gt;999%"))</f>
        <v>-0.23691275167785236</v>
      </c>
    </row>
    <row r="23" spans="1:10" x14ac:dyDescent="0.2">
      <c r="A23" s="158" t="s">
        <v>165</v>
      </c>
      <c r="B23" s="65">
        <v>85</v>
      </c>
      <c r="C23" s="66">
        <v>182</v>
      </c>
      <c r="D23" s="65">
        <v>809</v>
      </c>
      <c r="E23" s="66">
        <v>1230</v>
      </c>
      <c r="F23" s="67"/>
      <c r="G23" s="65">
        <f>B23-C23</f>
        <v>-97</v>
      </c>
      <c r="H23" s="66">
        <f>D23-E23</f>
        <v>-421</v>
      </c>
      <c r="I23" s="8">
        <f>IF(C23=0, "-", IF(G23/C23&lt;10, G23/C23, "&gt;999%"))</f>
        <v>-0.53296703296703296</v>
      </c>
      <c r="J23" s="9">
        <f>IF(E23=0, "-", IF(H23/E23&lt;10, H23/E23, "&gt;999%"))</f>
        <v>-0.34227642276422765</v>
      </c>
    </row>
    <row r="24" spans="1:10" x14ac:dyDescent="0.2">
      <c r="A24" s="7"/>
      <c r="B24" s="65"/>
      <c r="C24" s="66"/>
      <c r="D24" s="65"/>
      <c r="E24" s="66"/>
      <c r="F24" s="67"/>
      <c r="G24" s="65"/>
      <c r="H24" s="66"/>
      <c r="I24" s="8"/>
      <c r="J24" s="9"/>
    </row>
    <row r="25" spans="1:10" s="43" customFormat="1" x14ac:dyDescent="0.2">
      <c r="A25" s="53" t="s">
        <v>29</v>
      </c>
      <c r="B25" s="78">
        <f>SUM($B26:$B29)</f>
        <v>28218</v>
      </c>
      <c r="C25" s="79">
        <f>SUM($C26:$C29)</f>
        <v>26017</v>
      </c>
      <c r="D25" s="78">
        <f>SUM($D26:$D29)</f>
        <v>291668</v>
      </c>
      <c r="E25" s="79">
        <f>SUM($E26:$E29)</f>
        <v>328505</v>
      </c>
      <c r="F25" s="80"/>
      <c r="G25" s="78">
        <f>B25-C25</f>
        <v>2201</v>
      </c>
      <c r="H25" s="79">
        <f>D25-E25</f>
        <v>-36837</v>
      </c>
      <c r="I25" s="54">
        <f>IF(C25=0, "-", IF(G25/C25&lt;10, G25/C25, "&gt;999%"))</f>
        <v>8.4598531729253953E-2</v>
      </c>
      <c r="J25" s="55">
        <f>IF(E25=0, "-", IF(H25/E25&lt;10, H25/E25, "&gt;999%"))</f>
        <v>-0.11213527952390374</v>
      </c>
    </row>
    <row r="26" spans="1:10" x14ac:dyDescent="0.2">
      <c r="A26" s="158" t="s">
        <v>162</v>
      </c>
      <c r="B26" s="65">
        <v>15964</v>
      </c>
      <c r="C26" s="66">
        <v>11727</v>
      </c>
      <c r="D26" s="65">
        <v>155972</v>
      </c>
      <c r="E26" s="66">
        <v>166992</v>
      </c>
      <c r="F26" s="67"/>
      <c r="G26" s="65">
        <f>B26-C26</f>
        <v>4237</v>
      </c>
      <c r="H26" s="66">
        <f>D26-E26</f>
        <v>-11020</v>
      </c>
      <c r="I26" s="8">
        <f>IF(C26=0, "-", IF(G26/C26&lt;10, G26/C26, "&gt;999%"))</f>
        <v>0.36130297603820244</v>
      </c>
      <c r="J26" s="9">
        <f>IF(E26=0, "-", IF(H26/E26&lt;10, H26/E26, "&gt;999%"))</f>
        <v>-6.5991185206476954E-2</v>
      </c>
    </row>
    <row r="27" spans="1:10" x14ac:dyDescent="0.2">
      <c r="A27" s="158" t="s">
        <v>163</v>
      </c>
      <c r="B27" s="65">
        <v>10527</v>
      </c>
      <c r="C27" s="66">
        <v>11425</v>
      </c>
      <c r="D27" s="65">
        <v>116151</v>
      </c>
      <c r="E27" s="66">
        <v>130719</v>
      </c>
      <c r="F27" s="67"/>
      <c r="G27" s="65">
        <f>B27-C27</f>
        <v>-898</v>
      </c>
      <c r="H27" s="66">
        <f>D27-E27</f>
        <v>-14568</v>
      </c>
      <c r="I27" s="8">
        <f>IF(C27=0, "-", IF(G27/C27&lt;10, G27/C27, "&gt;999%"))</f>
        <v>-7.8599562363238507E-2</v>
      </c>
      <c r="J27" s="9">
        <f>IF(E27=0, "-", IF(H27/E27&lt;10, H27/E27, "&gt;999%"))</f>
        <v>-0.11144516099419365</v>
      </c>
    </row>
    <row r="28" spans="1:10" x14ac:dyDescent="0.2">
      <c r="A28" s="158" t="s">
        <v>164</v>
      </c>
      <c r="B28" s="65">
        <v>630</v>
      </c>
      <c r="C28" s="66">
        <v>761</v>
      </c>
      <c r="D28" s="65">
        <v>9589</v>
      </c>
      <c r="E28" s="66">
        <v>11690</v>
      </c>
      <c r="F28" s="67"/>
      <c r="G28" s="65">
        <f>B28-C28</f>
        <v>-131</v>
      </c>
      <c r="H28" s="66">
        <f>D28-E28</f>
        <v>-2101</v>
      </c>
      <c r="I28" s="8">
        <f>IF(C28=0, "-", IF(G28/C28&lt;10, G28/C28, "&gt;999%"))</f>
        <v>-0.17214191852825231</v>
      </c>
      <c r="J28" s="9">
        <f>IF(E28=0, "-", IF(H28/E28&lt;10, H28/E28, "&gt;999%"))</f>
        <v>-0.17972626176218989</v>
      </c>
    </row>
    <row r="29" spans="1:10" x14ac:dyDescent="0.2">
      <c r="A29" s="158" t="s">
        <v>165</v>
      </c>
      <c r="B29" s="65">
        <v>1097</v>
      </c>
      <c r="C29" s="66">
        <v>2104</v>
      </c>
      <c r="D29" s="65">
        <v>9956</v>
      </c>
      <c r="E29" s="66">
        <v>19104</v>
      </c>
      <c r="F29" s="67"/>
      <c r="G29" s="65">
        <f>B29-C29</f>
        <v>-1007</v>
      </c>
      <c r="H29" s="66">
        <f>D29-E29</f>
        <v>-9148</v>
      </c>
      <c r="I29" s="8">
        <f>IF(C29=0, "-", IF(G29/C29&lt;10, G29/C29, "&gt;999%"))</f>
        <v>-0.47861216730038025</v>
      </c>
      <c r="J29" s="9">
        <f>IF(E29=0, "-", IF(H29/E29&lt;10, H29/E29, "&gt;999%"))</f>
        <v>-0.4788525963149079</v>
      </c>
    </row>
    <row r="30" spans="1:10" x14ac:dyDescent="0.2">
      <c r="A30" s="7"/>
      <c r="B30" s="65"/>
      <c r="C30" s="66"/>
      <c r="D30" s="65"/>
      <c r="E30" s="66"/>
      <c r="F30" s="67"/>
      <c r="G30" s="65"/>
      <c r="H30" s="66"/>
      <c r="I30" s="8"/>
      <c r="J30" s="9"/>
    </row>
    <row r="31" spans="1:10" s="43" customFormat="1" x14ac:dyDescent="0.2">
      <c r="A31" s="22" t="s">
        <v>129</v>
      </c>
      <c r="B31" s="78">
        <v>1117</v>
      </c>
      <c r="C31" s="79">
        <v>846</v>
      </c>
      <c r="D31" s="78">
        <v>10449</v>
      </c>
      <c r="E31" s="79">
        <v>11313</v>
      </c>
      <c r="F31" s="80"/>
      <c r="G31" s="78">
        <f>B31-C31</f>
        <v>271</v>
      </c>
      <c r="H31" s="79">
        <f>D31-E31</f>
        <v>-864</v>
      </c>
      <c r="I31" s="54">
        <f>IF(C31=0, "-", IF(G31/C31&lt;10, G31/C31, "&gt;999%"))</f>
        <v>0.3203309692671395</v>
      </c>
      <c r="J31" s="55">
        <f>IF(E31=0, "-", IF(H31/E31&lt;10, H31/E31, "&gt;999%"))</f>
        <v>-7.6372315035799526E-2</v>
      </c>
    </row>
    <row r="32" spans="1:10" x14ac:dyDescent="0.2">
      <c r="A32" s="1"/>
      <c r="B32" s="68"/>
      <c r="C32" s="69"/>
      <c r="D32" s="68"/>
      <c r="E32" s="69"/>
      <c r="F32" s="70"/>
      <c r="G32" s="68"/>
      <c r="H32" s="69"/>
      <c r="I32" s="5"/>
      <c r="J32" s="6"/>
    </row>
    <row r="33" spans="1:10" s="43" customFormat="1" x14ac:dyDescent="0.2">
      <c r="A33" s="27" t="s">
        <v>5</v>
      </c>
      <c r="B33" s="71">
        <f>SUM(B26:B32)</f>
        <v>29335</v>
      </c>
      <c r="C33" s="77">
        <f>SUM(C26:C32)</f>
        <v>26863</v>
      </c>
      <c r="D33" s="71">
        <f>SUM(D26:D32)</f>
        <v>302117</v>
      </c>
      <c r="E33" s="77">
        <f>SUM(E26:E32)</f>
        <v>339818</v>
      </c>
      <c r="F33" s="73"/>
      <c r="G33" s="71">
        <f>B33-C33</f>
        <v>2472</v>
      </c>
      <c r="H33" s="72">
        <f>D33-E33</f>
        <v>-37701</v>
      </c>
      <c r="I33" s="37">
        <f>IF(C33=0, 0, G33/C33)</f>
        <v>9.2022484458176679E-2</v>
      </c>
      <c r="J33" s="38">
        <f>IF(E33=0, 0, H33/E33)</f>
        <v>-0.11094468215338799</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zoomScaleNormal="100"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112</v>
      </c>
      <c r="B2" s="202" t="s">
        <v>102</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113</v>
      </c>
      <c r="B7" s="65"/>
      <c r="C7" s="66"/>
      <c r="D7" s="65"/>
      <c r="E7" s="66"/>
      <c r="F7" s="67"/>
      <c r="G7" s="65"/>
      <c r="H7" s="66"/>
      <c r="I7" s="20"/>
      <c r="J7" s="21"/>
    </row>
    <row r="8" spans="1:10" x14ac:dyDescent="0.2">
      <c r="A8" s="158" t="s">
        <v>166</v>
      </c>
      <c r="B8" s="65">
        <v>116</v>
      </c>
      <c r="C8" s="66">
        <v>231</v>
      </c>
      <c r="D8" s="65">
        <v>1890</v>
      </c>
      <c r="E8" s="66">
        <v>3176</v>
      </c>
      <c r="F8" s="67"/>
      <c r="G8" s="65">
        <f>B8-C8</f>
        <v>-115</v>
      </c>
      <c r="H8" s="66">
        <f>D8-E8</f>
        <v>-1286</v>
      </c>
      <c r="I8" s="20">
        <f>IF(C8=0, "-", IF(G8/C8&lt;10, G8/C8, "&gt;999%"))</f>
        <v>-0.49783549783549785</v>
      </c>
      <c r="J8" s="21">
        <f>IF(E8=0, "-", IF(H8/E8&lt;10, H8/E8, "&gt;999%"))</f>
        <v>-0.40491183879093201</v>
      </c>
    </row>
    <row r="9" spans="1:10" x14ac:dyDescent="0.2">
      <c r="A9" s="158" t="s">
        <v>167</v>
      </c>
      <c r="B9" s="65">
        <v>15</v>
      </c>
      <c r="C9" s="66">
        <v>14</v>
      </c>
      <c r="D9" s="65">
        <v>226</v>
      </c>
      <c r="E9" s="66">
        <v>264</v>
      </c>
      <c r="F9" s="67"/>
      <c r="G9" s="65">
        <f>B9-C9</f>
        <v>1</v>
      </c>
      <c r="H9" s="66">
        <f>D9-E9</f>
        <v>-38</v>
      </c>
      <c r="I9" s="20">
        <f>IF(C9=0, "-", IF(G9/C9&lt;10, G9/C9, "&gt;999%"))</f>
        <v>7.1428571428571425E-2</v>
      </c>
      <c r="J9" s="21">
        <f>IF(E9=0, "-", IF(H9/E9&lt;10, H9/E9, "&gt;999%"))</f>
        <v>-0.14393939393939395</v>
      </c>
    </row>
    <row r="10" spans="1:10" x14ac:dyDescent="0.2">
      <c r="A10" s="158" t="s">
        <v>168</v>
      </c>
      <c r="B10" s="65">
        <v>961</v>
      </c>
      <c r="C10" s="66">
        <v>802</v>
      </c>
      <c r="D10" s="65">
        <v>9229</v>
      </c>
      <c r="E10" s="66">
        <v>7005</v>
      </c>
      <c r="F10" s="67"/>
      <c r="G10" s="65">
        <f>B10-C10</f>
        <v>159</v>
      </c>
      <c r="H10" s="66">
        <f>D10-E10</f>
        <v>2224</v>
      </c>
      <c r="I10" s="20">
        <f>IF(C10=0, "-", IF(G10/C10&lt;10, G10/C10, "&gt;999%"))</f>
        <v>0.19825436408977556</v>
      </c>
      <c r="J10" s="21">
        <f>IF(E10=0, "-", IF(H10/E10&lt;10, H10/E10, "&gt;999%"))</f>
        <v>0.3174875089221984</v>
      </c>
    </row>
    <row r="11" spans="1:10" x14ac:dyDescent="0.2">
      <c r="A11" s="158" t="s">
        <v>169</v>
      </c>
      <c r="B11" s="65">
        <v>5626</v>
      </c>
      <c r="C11" s="66">
        <v>6649</v>
      </c>
      <c r="D11" s="65">
        <v>69358</v>
      </c>
      <c r="E11" s="66">
        <v>99143</v>
      </c>
      <c r="F11" s="67"/>
      <c r="G11" s="65">
        <f>B11-C11</f>
        <v>-1023</v>
      </c>
      <c r="H11" s="66">
        <f>D11-E11</f>
        <v>-29785</v>
      </c>
      <c r="I11" s="20">
        <f>IF(C11=0, "-", IF(G11/C11&lt;10, G11/C11, "&gt;999%"))</f>
        <v>-0.15385772296585953</v>
      </c>
      <c r="J11" s="21">
        <f>IF(E11=0, "-", IF(H11/E11&lt;10, H11/E11, "&gt;999%"))</f>
        <v>-0.30042463915758044</v>
      </c>
    </row>
    <row r="12" spans="1:10" x14ac:dyDescent="0.2">
      <c r="A12" s="158" t="s">
        <v>170</v>
      </c>
      <c r="B12" s="65">
        <v>14</v>
      </c>
      <c r="C12" s="66">
        <v>8</v>
      </c>
      <c r="D12" s="65">
        <v>131</v>
      </c>
      <c r="E12" s="66">
        <v>73</v>
      </c>
      <c r="F12" s="67"/>
      <c r="G12" s="65">
        <f>B12-C12</f>
        <v>6</v>
      </c>
      <c r="H12" s="66">
        <f>D12-E12</f>
        <v>58</v>
      </c>
      <c r="I12" s="20">
        <f>IF(C12=0, "-", IF(G12/C12&lt;10, G12/C12, "&gt;999%"))</f>
        <v>0.75</v>
      </c>
      <c r="J12" s="21">
        <f>IF(E12=0, "-", IF(H12/E12&lt;10, H12/E12, "&gt;999%"))</f>
        <v>0.79452054794520544</v>
      </c>
    </row>
    <row r="13" spans="1:10" x14ac:dyDescent="0.2">
      <c r="A13" s="7"/>
      <c r="B13" s="65"/>
      <c r="C13" s="66"/>
      <c r="D13" s="65"/>
      <c r="E13" s="66"/>
      <c r="F13" s="67"/>
      <c r="G13" s="65"/>
      <c r="H13" s="66"/>
      <c r="I13" s="20"/>
      <c r="J13" s="21"/>
    </row>
    <row r="14" spans="1:10" s="139" customFormat="1" x14ac:dyDescent="0.2">
      <c r="A14" s="159" t="s">
        <v>122</v>
      </c>
      <c r="B14" s="65"/>
      <c r="C14" s="66"/>
      <c r="D14" s="65"/>
      <c r="E14" s="66"/>
      <c r="F14" s="67"/>
      <c r="G14" s="65"/>
      <c r="H14" s="66"/>
      <c r="I14" s="20"/>
      <c r="J14" s="21"/>
    </row>
    <row r="15" spans="1:10" x14ac:dyDescent="0.2">
      <c r="A15" s="158" t="s">
        <v>166</v>
      </c>
      <c r="B15" s="65">
        <v>3247</v>
      </c>
      <c r="C15" s="66">
        <v>2465</v>
      </c>
      <c r="D15" s="65">
        <v>28832</v>
      </c>
      <c r="E15" s="66">
        <v>33079</v>
      </c>
      <c r="F15" s="67"/>
      <c r="G15" s="65">
        <f>B15-C15</f>
        <v>782</v>
      </c>
      <c r="H15" s="66">
        <f>D15-E15</f>
        <v>-4247</v>
      </c>
      <c r="I15" s="20">
        <f>IF(C15=0, "-", IF(G15/C15&lt;10, G15/C15, "&gt;999%"))</f>
        <v>0.31724137931034485</v>
      </c>
      <c r="J15" s="21">
        <f>IF(E15=0, "-", IF(H15/E15&lt;10, H15/E15, "&gt;999%"))</f>
        <v>-0.12838961274524624</v>
      </c>
    </row>
    <row r="16" spans="1:10" x14ac:dyDescent="0.2">
      <c r="A16" s="158" t="s">
        <v>167</v>
      </c>
      <c r="B16" s="65">
        <v>40</v>
      </c>
      <c r="C16" s="66">
        <v>9</v>
      </c>
      <c r="D16" s="65">
        <v>278</v>
      </c>
      <c r="E16" s="66">
        <v>226</v>
      </c>
      <c r="F16" s="67"/>
      <c r="G16" s="65">
        <f>B16-C16</f>
        <v>31</v>
      </c>
      <c r="H16" s="66">
        <f>D16-E16</f>
        <v>52</v>
      </c>
      <c r="I16" s="20">
        <f>IF(C16=0, "-", IF(G16/C16&lt;10, G16/C16, "&gt;999%"))</f>
        <v>3.4444444444444446</v>
      </c>
      <c r="J16" s="21">
        <f>IF(E16=0, "-", IF(H16/E16&lt;10, H16/E16, "&gt;999%"))</f>
        <v>0.23008849557522124</v>
      </c>
    </row>
    <row r="17" spans="1:10" x14ac:dyDescent="0.2">
      <c r="A17" s="158" t="s">
        <v>168</v>
      </c>
      <c r="B17" s="65">
        <v>1308</v>
      </c>
      <c r="C17" s="66">
        <v>412</v>
      </c>
      <c r="D17" s="65">
        <v>12156</v>
      </c>
      <c r="E17" s="66">
        <v>3403</v>
      </c>
      <c r="F17" s="67"/>
      <c r="G17" s="65">
        <f>B17-C17</f>
        <v>896</v>
      </c>
      <c r="H17" s="66">
        <f>D17-E17</f>
        <v>8753</v>
      </c>
      <c r="I17" s="20">
        <f>IF(C17=0, "-", IF(G17/C17&lt;10, G17/C17, "&gt;999%"))</f>
        <v>2.174757281553398</v>
      </c>
      <c r="J17" s="21">
        <f>IF(E17=0, "-", IF(H17/E17&lt;10, H17/E17, "&gt;999%"))</f>
        <v>2.572142227446371</v>
      </c>
    </row>
    <row r="18" spans="1:10" x14ac:dyDescent="0.2">
      <c r="A18" s="158" t="s">
        <v>169</v>
      </c>
      <c r="B18" s="65">
        <v>10439</v>
      </c>
      <c r="C18" s="66">
        <v>9631</v>
      </c>
      <c r="D18" s="65">
        <v>107975</v>
      </c>
      <c r="E18" s="66">
        <v>115001</v>
      </c>
      <c r="F18" s="67"/>
      <c r="G18" s="65">
        <f>B18-C18</f>
        <v>808</v>
      </c>
      <c r="H18" s="66">
        <f>D18-E18</f>
        <v>-7026</v>
      </c>
      <c r="I18" s="20">
        <f>IF(C18=0, "-", IF(G18/C18&lt;10, G18/C18, "&gt;999%"))</f>
        <v>8.3895753296646253E-2</v>
      </c>
      <c r="J18" s="21">
        <f>IF(E18=0, "-", IF(H18/E18&lt;10, H18/E18, "&gt;999%"))</f>
        <v>-6.1095120911992068E-2</v>
      </c>
    </row>
    <row r="19" spans="1:10" x14ac:dyDescent="0.2">
      <c r="A19" s="158" t="s">
        <v>170</v>
      </c>
      <c r="B19" s="65">
        <v>66</v>
      </c>
      <c r="C19" s="66">
        <v>39</v>
      </c>
      <c r="D19" s="65">
        <v>454</v>
      </c>
      <c r="E19" s="66">
        <v>273</v>
      </c>
      <c r="F19" s="67"/>
      <c r="G19" s="65">
        <f>B19-C19</f>
        <v>27</v>
      </c>
      <c r="H19" s="66">
        <f>D19-E19</f>
        <v>181</v>
      </c>
      <c r="I19" s="20">
        <f>IF(C19=0, "-", IF(G19/C19&lt;10, G19/C19, "&gt;999%"))</f>
        <v>0.69230769230769229</v>
      </c>
      <c r="J19" s="21">
        <f>IF(E19=0, "-", IF(H19/E19&lt;10, H19/E19, "&gt;999%"))</f>
        <v>0.66300366300366298</v>
      </c>
    </row>
    <row r="20" spans="1:10" x14ac:dyDescent="0.2">
      <c r="A20" s="7"/>
      <c r="B20" s="65"/>
      <c r="C20" s="66"/>
      <c r="D20" s="65"/>
      <c r="E20" s="66"/>
      <c r="F20" s="67"/>
      <c r="G20" s="65"/>
      <c r="H20" s="66"/>
      <c r="I20" s="20"/>
      <c r="J20" s="21"/>
    </row>
    <row r="21" spans="1:10" s="139" customFormat="1" x14ac:dyDescent="0.2">
      <c r="A21" s="159" t="s">
        <v>128</v>
      </c>
      <c r="B21" s="65"/>
      <c r="C21" s="66"/>
      <c r="D21" s="65"/>
      <c r="E21" s="66"/>
      <c r="F21" s="67"/>
      <c r="G21" s="65"/>
      <c r="H21" s="66"/>
      <c r="I21" s="20"/>
      <c r="J21" s="21"/>
    </row>
    <row r="22" spans="1:10" x14ac:dyDescent="0.2">
      <c r="A22" s="158" t="s">
        <v>166</v>
      </c>
      <c r="B22" s="65">
        <v>5874</v>
      </c>
      <c r="C22" s="66">
        <v>5426</v>
      </c>
      <c r="D22" s="65">
        <v>55725</v>
      </c>
      <c r="E22" s="66">
        <v>61855</v>
      </c>
      <c r="F22" s="67"/>
      <c r="G22" s="65">
        <f>B22-C22</f>
        <v>448</v>
      </c>
      <c r="H22" s="66">
        <f>D22-E22</f>
        <v>-6130</v>
      </c>
      <c r="I22" s="20">
        <f>IF(C22=0, "-", IF(G22/C22&lt;10, G22/C22, "&gt;999%"))</f>
        <v>8.2565425727976413E-2</v>
      </c>
      <c r="J22" s="21">
        <f>IF(E22=0, "-", IF(H22/E22&lt;10, H22/E22, "&gt;999%"))</f>
        <v>-9.9102740279686366E-2</v>
      </c>
    </row>
    <row r="23" spans="1:10" x14ac:dyDescent="0.2">
      <c r="A23" s="158" t="s">
        <v>167</v>
      </c>
      <c r="B23" s="65">
        <v>0</v>
      </c>
      <c r="C23" s="66">
        <v>1</v>
      </c>
      <c r="D23" s="65">
        <v>7</v>
      </c>
      <c r="E23" s="66">
        <v>7</v>
      </c>
      <c r="F23" s="67"/>
      <c r="G23" s="65">
        <f>B23-C23</f>
        <v>-1</v>
      </c>
      <c r="H23" s="66">
        <f>D23-E23</f>
        <v>0</v>
      </c>
      <c r="I23" s="20">
        <f>IF(C23=0, "-", IF(G23/C23&lt;10, G23/C23, "&gt;999%"))</f>
        <v>-1</v>
      </c>
      <c r="J23" s="21">
        <f>IF(E23=0, "-", IF(H23/E23&lt;10, H23/E23, "&gt;999%"))</f>
        <v>0</v>
      </c>
    </row>
    <row r="24" spans="1:10" x14ac:dyDescent="0.2">
      <c r="A24" s="158" t="s">
        <v>169</v>
      </c>
      <c r="B24" s="65">
        <v>512</v>
      </c>
      <c r="C24" s="66">
        <v>330</v>
      </c>
      <c r="D24" s="65">
        <v>5407</v>
      </c>
      <c r="E24" s="66">
        <v>5000</v>
      </c>
      <c r="F24" s="67"/>
      <c r="G24" s="65">
        <f>B24-C24</f>
        <v>182</v>
      </c>
      <c r="H24" s="66">
        <f>D24-E24</f>
        <v>407</v>
      </c>
      <c r="I24" s="20">
        <f>IF(C24=0, "-", IF(G24/C24&lt;10, G24/C24, "&gt;999%"))</f>
        <v>0.55151515151515151</v>
      </c>
      <c r="J24" s="21">
        <f>IF(E24=0, "-", IF(H24/E24&lt;10, H24/E24, "&gt;999%"))</f>
        <v>8.14E-2</v>
      </c>
    </row>
    <row r="25" spans="1:10" x14ac:dyDescent="0.2">
      <c r="A25" s="7"/>
      <c r="B25" s="65"/>
      <c r="C25" s="66"/>
      <c r="D25" s="65"/>
      <c r="E25" s="66"/>
      <c r="F25" s="67"/>
      <c r="G25" s="65"/>
      <c r="H25" s="66"/>
      <c r="I25" s="20"/>
      <c r="J25" s="21"/>
    </row>
    <row r="26" spans="1:10" x14ac:dyDescent="0.2">
      <c r="A26" s="7" t="s">
        <v>129</v>
      </c>
      <c r="B26" s="65">
        <v>1117</v>
      </c>
      <c r="C26" s="66">
        <v>846</v>
      </c>
      <c r="D26" s="65">
        <v>10449</v>
      </c>
      <c r="E26" s="66">
        <v>11313</v>
      </c>
      <c r="F26" s="67"/>
      <c r="G26" s="65">
        <f>B26-C26</f>
        <v>271</v>
      </c>
      <c r="H26" s="66">
        <f>D26-E26</f>
        <v>-864</v>
      </c>
      <c r="I26" s="20">
        <f>IF(C26=0, "-", IF(G26/C26&lt;10, G26/C26, "&gt;999%"))</f>
        <v>0.3203309692671395</v>
      </c>
      <c r="J26" s="21">
        <f>IF(E26=0, "-", IF(H26/E26&lt;10, H26/E26, "&gt;999%"))</f>
        <v>-7.6372315035799526E-2</v>
      </c>
    </row>
    <row r="27" spans="1:10" x14ac:dyDescent="0.2">
      <c r="A27" s="1"/>
      <c r="B27" s="68"/>
      <c r="C27" s="69"/>
      <c r="D27" s="68"/>
      <c r="E27" s="69"/>
      <c r="F27" s="70"/>
      <c r="G27" s="68"/>
      <c r="H27" s="69"/>
      <c r="I27" s="5"/>
      <c r="J27" s="6"/>
    </row>
    <row r="28" spans="1:10" s="43" customFormat="1" x14ac:dyDescent="0.2">
      <c r="A28" s="27" t="s">
        <v>5</v>
      </c>
      <c r="B28" s="71">
        <f>SUM(B6:B27)</f>
        <v>29335</v>
      </c>
      <c r="C28" s="77">
        <f>SUM(C6:C27)</f>
        <v>26863</v>
      </c>
      <c r="D28" s="71">
        <f>SUM(D6:D27)</f>
        <v>302117</v>
      </c>
      <c r="E28" s="77">
        <f>SUM(E6:E27)</f>
        <v>339818</v>
      </c>
      <c r="F28" s="73"/>
      <c r="G28" s="71">
        <f>B28-C28</f>
        <v>2472</v>
      </c>
      <c r="H28" s="72">
        <f>D28-E28</f>
        <v>-37701</v>
      </c>
      <c r="I28" s="37">
        <f>IF(C28=0, 0, G28/C28)</f>
        <v>9.2022484458176679E-2</v>
      </c>
      <c r="J28" s="38">
        <f>IF(E28=0, 0, H28/E28)</f>
        <v>-0.11094468215338799</v>
      </c>
    </row>
    <row r="29" spans="1:10" s="43" customFormat="1" x14ac:dyDescent="0.2">
      <c r="A29" s="22"/>
      <c r="B29" s="78"/>
      <c r="C29" s="98"/>
      <c r="D29" s="78"/>
      <c r="E29" s="98"/>
      <c r="F29" s="80"/>
      <c r="G29" s="78"/>
      <c r="H29" s="79"/>
      <c r="I29" s="54"/>
      <c r="J29" s="55"/>
    </row>
    <row r="30" spans="1:10" s="139" customFormat="1" x14ac:dyDescent="0.2">
      <c r="A30" s="161" t="s">
        <v>171</v>
      </c>
      <c r="B30" s="74"/>
      <c r="C30" s="75"/>
      <c r="D30" s="74"/>
      <c r="E30" s="75"/>
      <c r="F30" s="76"/>
      <c r="G30" s="74"/>
      <c r="H30" s="75"/>
      <c r="I30" s="23"/>
      <c r="J30" s="24"/>
    </row>
    <row r="31" spans="1:10" x14ac:dyDescent="0.2">
      <c r="A31" s="7" t="s">
        <v>166</v>
      </c>
      <c r="B31" s="65">
        <v>9237</v>
      </c>
      <c r="C31" s="66">
        <v>8122</v>
      </c>
      <c r="D31" s="65">
        <v>86447</v>
      </c>
      <c r="E31" s="66">
        <v>98110</v>
      </c>
      <c r="F31" s="67"/>
      <c r="G31" s="65">
        <f>B31-C31</f>
        <v>1115</v>
      </c>
      <c r="H31" s="66">
        <f>D31-E31</f>
        <v>-11663</v>
      </c>
      <c r="I31" s="20">
        <f>IF(C31=0, "-", IF(G31/C31&lt;10, G31/C31, "&gt;999%"))</f>
        <v>0.1372814577690224</v>
      </c>
      <c r="J31" s="21">
        <f>IF(E31=0, "-", IF(H31/E31&lt;10, H31/E31, "&gt;999%"))</f>
        <v>-0.11887677097135868</v>
      </c>
    </row>
    <row r="32" spans="1:10" x14ac:dyDescent="0.2">
      <c r="A32" s="7" t="s">
        <v>167</v>
      </c>
      <c r="B32" s="65">
        <v>55</v>
      </c>
      <c r="C32" s="66">
        <v>24</v>
      </c>
      <c r="D32" s="65">
        <v>511</v>
      </c>
      <c r="E32" s="66">
        <v>497</v>
      </c>
      <c r="F32" s="67"/>
      <c r="G32" s="65">
        <f>B32-C32</f>
        <v>31</v>
      </c>
      <c r="H32" s="66">
        <f>D32-E32</f>
        <v>14</v>
      </c>
      <c r="I32" s="20">
        <f>IF(C32=0, "-", IF(G32/C32&lt;10, G32/C32, "&gt;999%"))</f>
        <v>1.2916666666666667</v>
      </c>
      <c r="J32" s="21">
        <f>IF(E32=0, "-", IF(H32/E32&lt;10, H32/E32, "&gt;999%"))</f>
        <v>2.8169014084507043E-2</v>
      </c>
    </row>
    <row r="33" spans="1:10" x14ac:dyDescent="0.2">
      <c r="A33" s="7" t="s">
        <v>168</v>
      </c>
      <c r="B33" s="65">
        <v>2269</v>
      </c>
      <c r="C33" s="66">
        <v>1214</v>
      </c>
      <c r="D33" s="65">
        <v>21385</v>
      </c>
      <c r="E33" s="66">
        <v>10408</v>
      </c>
      <c r="F33" s="67"/>
      <c r="G33" s="65">
        <f>B33-C33</f>
        <v>1055</v>
      </c>
      <c r="H33" s="66">
        <f>D33-E33</f>
        <v>10977</v>
      </c>
      <c r="I33" s="20">
        <f>IF(C33=0, "-", IF(G33/C33&lt;10, G33/C33, "&gt;999%"))</f>
        <v>0.86902800658978585</v>
      </c>
      <c r="J33" s="21">
        <f>IF(E33=0, "-", IF(H33/E33&lt;10, H33/E33, "&gt;999%"))</f>
        <v>1.0546694850115297</v>
      </c>
    </row>
    <row r="34" spans="1:10" x14ac:dyDescent="0.2">
      <c r="A34" s="7" t="s">
        <v>169</v>
      </c>
      <c r="B34" s="65">
        <v>16577</v>
      </c>
      <c r="C34" s="66">
        <v>16610</v>
      </c>
      <c r="D34" s="65">
        <v>182740</v>
      </c>
      <c r="E34" s="66">
        <v>219144</v>
      </c>
      <c r="F34" s="67"/>
      <c r="G34" s="65">
        <f>B34-C34</f>
        <v>-33</v>
      </c>
      <c r="H34" s="66">
        <f>D34-E34</f>
        <v>-36404</v>
      </c>
      <c r="I34" s="20">
        <f>IF(C34=0, "-", IF(G34/C34&lt;10, G34/C34, "&gt;999%"))</f>
        <v>-1.9867549668874172E-3</v>
      </c>
      <c r="J34" s="21">
        <f>IF(E34=0, "-", IF(H34/E34&lt;10, H34/E34, "&gt;999%"))</f>
        <v>-0.16611908151717591</v>
      </c>
    </row>
    <row r="35" spans="1:10" x14ac:dyDescent="0.2">
      <c r="A35" s="7" t="s">
        <v>170</v>
      </c>
      <c r="B35" s="65">
        <v>80</v>
      </c>
      <c r="C35" s="66">
        <v>47</v>
      </c>
      <c r="D35" s="65">
        <v>585</v>
      </c>
      <c r="E35" s="66">
        <v>346</v>
      </c>
      <c r="F35" s="67"/>
      <c r="G35" s="65">
        <f>B35-C35</f>
        <v>33</v>
      </c>
      <c r="H35" s="66">
        <f>D35-E35</f>
        <v>239</v>
      </c>
      <c r="I35" s="20">
        <f>IF(C35=0, "-", IF(G35/C35&lt;10, G35/C35, "&gt;999%"))</f>
        <v>0.7021276595744681</v>
      </c>
      <c r="J35" s="21">
        <f>IF(E35=0, "-", IF(H35/E35&lt;10, H35/E35, "&gt;999%"))</f>
        <v>0.69075144508670516</v>
      </c>
    </row>
    <row r="36" spans="1:10" x14ac:dyDescent="0.2">
      <c r="A36" s="7"/>
      <c r="B36" s="65"/>
      <c r="C36" s="66"/>
      <c r="D36" s="65"/>
      <c r="E36" s="66"/>
      <c r="F36" s="67"/>
      <c r="G36" s="65"/>
      <c r="H36" s="66"/>
      <c r="I36" s="20"/>
      <c r="J36" s="21"/>
    </row>
    <row r="37" spans="1:10" x14ac:dyDescent="0.2">
      <c r="A37" s="7" t="s">
        <v>129</v>
      </c>
      <c r="B37" s="65">
        <v>1117</v>
      </c>
      <c r="C37" s="66">
        <v>846</v>
      </c>
      <c r="D37" s="65">
        <v>10449</v>
      </c>
      <c r="E37" s="66">
        <v>11313</v>
      </c>
      <c r="F37" s="67"/>
      <c r="G37" s="65">
        <f>B37-C37</f>
        <v>271</v>
      </c>
      <c r="H37" s="66">
        <f>D37-E37</f>
        <v>-864</v>
      </c>
      <c r="I37" s="20">
        <f>IF(C37=0, "-", IF(G37/C37&lt;10, G37/C37, "&gt;999%"))</f>
        <v>0.3203309692671395</v>
      </c>
      <c r="J37" s="21">
        <f>IF(E37=0, "-", IF(H37/E37&lt;10, H37/E37, "&gt;999%"))</f>
        <v>-7.6372315035799526E-2</v>
      </c>
    </row>
    <row r="38" spans="1:10" x14ac:dyDescent="0.2">
      <c r="A38" s="7"/>
      <c r="B38" s="65"/>
      <c r="C38" s="66"/>
      <c r="D38" s="65"/>
      <c r="E38" s="66"/>
      <c r="F38" s="67"/>
      <c r="G38" s="65"/>
      <c r="H38" s="66"/>
      <c r="I38" s="20"/>
      <c r="J38" s="21"/>
    </row>
    <row r="39" spans="1:10" s="43" customFormat="1" x14ac:dyDescent="0.2">
      <c r="A39" s="27" t="s">
        <v>5</v>
      </c>
      <c r="B39" s="71">
        <f>SUM(B29:B38)</f>
        <v>29335</v>
      </c>
      <c r="C39" s="77">
        <f>SUM(C29:C38)</f>
        <v>26863</v>
      </c>
      <c r="D39" s="71">
        <f>SUM(D29:D38)</f>
        <v>302117</v>
      </c>
      <c r="E39" s="77">
        <f>SUM(E29:E38)</f>
        <v>339818</v>
      </c>
      <c r="F39" s="73"/>
      <c r="G39" s="71">
        <f>B39-C39</f>
        <v>2472</v>
      </c>
      <c r="H39" s="72">
        <f>D39-E39</f>
        <v>-37701</v>
      </c>
      <c r="I39" s="37">
        <f>IF(C39=0, 0, G39/C39)</f>
        <v>9.2022484458176679E-2</v>
      </c>
      <c r="J39" s="38">
        <f>IF(E39=0, 0, H39/E39)</f>
        <v>-0.11094468215338799</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zoomScaleNormal="100"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112</v>
      </c>
      <c r="B2" s="202" t="s">
        <v>102</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t="s">
        <v>53</v>
      </c>
      <c r="B9" s="65">
        <v>0</v>
      </c>
      <c r="C9" s="66">
        <v>1</v>
      </c>
      <c r="D9" s="65">
        <v>0</v>
      </c>
      <c r="E9" s="66">
        <v>16</v>
      </c>
      <c r="F9" s="67"/>
      <c r="G9" s="65">
        <f>B9-C9</f>
        <v>-1</v>
      </c>
      <c r="H9" s="66">
        <f>D9-E9</f>
        <v>-16</v>
      </c>
      <c r="I9" s="20">
        <f>IF(C9=0, "-", IF(G9/C9&lt;10, G9/C9, "&gt;999%"))</f>
        <v>-1</v>
      </c>
      <c r="J9" s="21">
        <f>IF(E9=0, "-", IF(H9/E9&lt;10, H9/E9, "&gt;999%"))</f>
        <v>-1</v>
      </c>
    </row>
    <row r="10" spans="1:10" x14ac:dyDescent="0.2">
      <c r="A10" s="1"/>
      <c r="B10" s="68"/>
      <c r="C10" s="69"/>
      <c r="D10" s="68"/>
      <c r="E10" s="69"/>
      <c r="F10" s="70"/>
      <c r="G10" s="68"/>
      <c r="H10" s="69"/>
      <c r="I10" s="5"/>
      <c r="J10" s="6"/>
    </row>
    <row r="11" spans="1:10" s="43" customFormat="1" x14ac:dyDescent="0.2">
      <c r="A11" s="27" t="s">
        <v>26</v>
      </c>
      <c r="B11" s="71">
        <f>SUM(B9:B10)</f>
        <v>0</v>
      </c>
      <c r="C11" s="72">
        <f>SUM(C9:C10)</f>
        <v>1</v>
      </c>
      <c r="D11" s="71">
        <f>SUM(D9:D10)</f>
        <v>0</v>
      </c>
      <c r="E11" s="72">
        <f>SUM(E9:E10)</f>
        <v>16</v>
      </c>
      <c r="F11" s="73"/>
      <c r="G11" s="71">
        <f>B11-C11</f>
        <v>-1</v>
      </c>
      <c r="H11" s="72">
        <f>D11-E11</f>
        <v>-16</v>
      </c>
      <c r="I11" s="37">
        <f>IF(C11=0, "-", IF(G11/C11&lt;10, G11/C11, "&gt;999%"))</f>
        <v>-1</v>
      </c>
      <c r="J11" s="38">
        <f>IF(E11=0, "-", IF(H11/E11&lt;10, H11/E11, "&gt;999%"))</f>
        <v>-1</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198</v>
      </c>
      <c r="B15" s="65">
        <v>32</v>
      </c>
      <c r="C15" s="66">
        <v>109</v>
      </c>
      <c r="D15" s="65">
        <v>1104</v>
      </c>
      <c r="E15" s="66">
        <v>1285</v>
      </c>
      <c r="F15" s="67"/>
      <c r="G15" s="65">
        <f t="shared" ref="G15:G41" si="0">B15-C15</f>
        <v>-77</v>
      </c>
      <c r="H15" s="66">
        <f t="shared" ref="H15:H41" si="1">D15-E15</f>
        <v>-181</v>
      </c>
      <c r="I15" s="20">
        <f t="shared" ref="I15:I41" si="2">IF(C15=0, "-", IF(G15/C15&lt;10, G15/C15, "&gt;999%"))</f>
        <v>-0.70642201834862384</v>
      </c>
      <c r="J15" s="21">
        <f t="shared" ref="J15:J41" si="3">IF(E15=0, "-", IF(H15/E15&lt;10, H15/E15, "&gt;999%"))</f>
        <v>-0.14085603112840467</v>
      </c>
    </row>
    <row r="16" spans="1:10" x14ac:dyDescent="0.2">
      <c r="A16" s="7" t="s">
        <v>197</v>
      </c>
      <c r="B16" s="65">
        <v>92</v>
      </c>
      <c r="C16" s="66">
        <v>13</v>
      </c>
      <c r="D16" s="65">
        <v>632</v>
      </c>
      <c r="E16" s="66">
        <v>214</v>
      </c>
      <c r="F16" s="67"/>
      <c r="G16" s="65">
        <f t="shared" si="0"/>
        <v>79</v>
      </c>
      <c r="H16" s="66">
        <f t="shared" si="1"/>
        <v>418</v>
      </c>
      <c r="I16" s="20">
        <f t="shared" si="2"/>
        <v>6.0769230769230766</v>
      </c>
      <c r="J16" s="21">
        <f t="shared" si="3"/>
        <v>1.9532710280373833</v>
      </c>
    </row>
    <row r="17" spans="1:10" x14ac:dyDescent="0.2">
      <c r="A17" s="7" t="s">
        <v>196</v>
      </c>
      <c r="B17" s="65">
        <v>86</v>
      </c>
      <c r="C17" s="66">
        <v>78</v>
      </c>
      <c r="D17" s="65">
        <v>1049</v>
      </c>
      <c r="E17" s="66">
        <v>1279</v>
      </c>
      <c r="F17" s="67"/>
      <c r="G17" s="65">
        <f t="shared" si="0"/>
        <v>8</v>
      </c>
      <c r="H17" s="66">
        <f t="shared" si="1"/>
        <v>-230</v>
      </c>
      <c r="I17" s="20">
        <f t="shared" si="2"/>
        <v>0.10256410256410256</v>
      </c>
      <c r="J17" s="21">
        <f t="shared" si="3"/>
        <v>-0.17982799061767005</v>
      </c>
    </row>
    <row r="18" spans="1:10" x14ac:dyDescent="0.2">
      <c r="A18" s="7" t="s">
        <v>195</v>
      </c>
      <c r="B18" s="65">
        <v>17</v>
      </c>
      <c r="C18" s="66">
        <v>31</v>
      </c>
      <c r="D18" s="65">
        <v>198</v>
      </c>
      <c r="E18" s="66">
        <v>451</v>
      </c>
      <c r="F18" s="67"/>
      <c r="G18" s="65">
        <f t="shared" si="0"/>
        <v>-14</v>
      </c>
      <c r="H18" s="66">
        <f t="shared" si="1"/>
        <v>-253</v>
      </c>
      <c r="I18" s="20">
        <f t="shared" si="2"/>
        <v>-0.45161290322580644</v>
      </c>
      <c r="J18" s="21">
        <f t="shared" si="3"/>
        <v>-0.56097560975609762</v>
      </c>
    </row>
    <row r="19" spans="1:10" x14ac:dyDescent="0.2">
      <c r="A19" s="7" t="s">
        <v>194</v>
      </c>
      <c r="B19" s="65">
        <v>1447</v>
      </c>
      <c r="C19" s="66">
        <v>519</v>
      </c>
      <c r="D19" s="65">
        <v>11549</v>
      </c>
      <c r="E19" s="66">
        <v>6324</v>
      </c>
      <c r="F19" s="67"/>
      <c r="G19" s="65">
        <f t="shared" si="0"/>
        <v>928</v>
      </c>
      <c r="H19" s="66">
        <f t="shared" si="1"/>
        <v>5225</v>
      </c>
      <c r="I19" s="20">
        <f t="shared" si="2"/>
        <v>1.788053949903661</v>
      </c>
      <c r="J19" s="21">
        <f t="shared" si="3"/>
        <v>0.82621758380771659</v>
      </c>
    </row>
    <row r="20" spans="1:10" x14ac:dyDescent="0.2">
      <c r="A20" s="7" t="s">
        <v>193</v>
      </c>
      <c r="B20" s="65">
        <v>374</v>
      </c>
      <c r="C20" s="66">
        <v>395</v>
      </c>
      <c r="D20" s="65">
        <v>4076</v>
      </c>
      <c r="E20" s="66">
        <v>5338</v>
      </c>
      <c r="F20" s="67"/>
      <c r="G20" s="65">
        <f t="shared" si="0"/>
        <v>-21</v>
      </c>
      <c r="H20" s="66">
        <f t="shared" si="1"/>
        <v>-1262</v>
      </c>
      <c r="I20" s="20">
        <f t="shared" si="2"/>
        <v>-5.3164556962025315E-2</v>
      </c>
      <c r="J20" s="21">
        <f t="shared" si="3"/>
        <v>-0.23641813413263393</v>
      </c>
    </row>
    <row r="21" spans="1:10" x14ac:dyDescent="0.2">
      <c r="A21" s="7" t="s">
        <v>192</v>
      </c>
      <c r="B21" s="65">
        <v>549</v>
      </c>
      <c r="C21" s="66">
        <v>644</v>
      </c>
      <c r="D21" s="65">
        <v>6265</v>
      </c>
      <c r="E21" s="66">
        <v>9507</v>
      </c>
      <c r="F21" s="67"/>
      <c r="G21" s="65">
        <f t="shared" si="0"/>
        <v>-95</v>
      </c>
      <c r="H21" s="66">
        <f t="shared" si="1"/>
        <v>-3242</v>
      </c>
      <c r="I21" s="20">
        <f t="shared" si="2"/>
        <v>-0.14751552795031056</v>
      </c>
      <c r="J21" s="21">
        <f t="shared" si="3"/>
        <v>-0.34101188597875248</v>
      </c>
    </row>
    <row r="22" spans="1:10" x14ac:dyDescent="0.2">
      <c r="A22" s="7" t="s">
        <v>191</v>
      </c>
      <c r="B22" s="65">
        <v>43</v>
      </c>
      <c r="C22" s="66">
        <v>130</v>
      </c>
      <c r="D22" s="65">
        <v>1131</v>
      </c>
      <c r="E22" s="66">
        <v>1134</v>
      </c>
      <c r="F22" s="67"/>
      <c r="G22" s="65">
        <f t="shared" si="0"/>
        <v>-87</v>
      </c>
      <c r="H22" s="66">
        <f t="shared" si="1"/>
        <v>-3</v>
      </c>
      <c r="I22" s="20">
        <f t="shared" si="2"/>
        <v>-0.66923076923076918</v>
      </c>
      <c r="J22" s="21">
        <f t="shared" si="3"/>
        <v>-2.6455026455026454E-3</v>
      </c>
    </row>
    <row r="23" spans="1:10" x14ac:dyDescent="0.2">
      <c r="A23" s="7" t="s">
        <v>190</v>
      </c>
      <c r="B23" s="65">
        <v>187</v>
      </c>
      <c r="C23" s="66">
        <v>152</v>
      </c>
      <c r="D23" s="65">
        <v>1905</v>
      </c>
      <c r="E23" s="66">
        <v>1870</v>
      </c>
      <c r="F23" s="67"/>
      <c r="G23" s="65">
        <f t="shared" si="0"/>
        <v>35</v>
      </c>
      <c r="H23" s="66">
        <f t="shared" si="1"/>
        <v>35</v>
      </c>
      <c r="I23" s="20">
        <f t="shared" si="2"/>
        <v>0.23026315789473684</v>
      </c>
      <c r="J23" s="21">
        <f t="shared" si="3"/>
        <v>1.871657754010695E-2</v>
      </c>
    </row>
    <row r="24" spans="1:10" x14ac:dyDescent="0.2">
      <c r="A24" s="7" t="s">
        <v>189</v>
      </c>
      <c r="B24" s="65">
        <v>1473</v>
      </c>
      <c r="C24" s="66">
        <v>2286</v>
      </c>
      <c r="D24" s="65">
        <v>21783</v>
      </c>
      <c r="E24" s="66">
        <v>29794</v>
      </c>
      <c r="F24" s="67"/>
      <c r="G24" s="65">
        <f t="shared" si="0"/>
        <v>-813</v>
      </c>
      <c r="H24" s="66">
        <f t="shared" si="1"/>
        <v>-8011</v>
      </c>
      <c r="I24" s="20">
        <f t="shared" si="2"/>
        <v>-0.35564304461942259</v>
      </c>
      <c r="J24" s="21">
        <f t="shared" si="3"/>
        <v>-0.26887964019601263</v>
      </c>
    </row>
    <row r="25" spans="1:10" x14ac:dyDescent="0.2">
      <c r="A25" s="7" t="s">
        <v>188</v>
      </c>
      <c r="B25" s="65">
        <v>417</v>
      </c>
      <c r="C25" s="66">
        <v>384</v>
      </c>
      <c r="D25" s="65">
        <v>4923</v>
      </c>
      <c r="E25" s="66">
        <v>3736</v>
      </c>
      <c r="F25" s="67"/>
      <c r="G25" s="65">
        <f t="shared" si="0"/>
        <v>33</v>
      </c>
      <c r="H25" s="66">
        <f t="shared" si="1"/>
        <v>1187</v>
      </c>
      <c r="I25" s="20">
        <f t="shared" si="2"/>
        <v>8.59375E-2</v>
      </c>
      <c r="J25" s="21">
        <f t="shared" si="3"/>
        <v>0.31771948608137046</v>
      </c>
    </row>
    <row r="26" spans="1:10" x14ac:dyDescent="0.2">
      <c r="A26" s="7" t="s">
        <v>187</v>
      </c>
      <c r="B26" s="65">
        <v>120</v>
      </c>
      <c r="C26" s="66">
        <v>111</v>
      </c>
      <c r="D26" s="65">
        <v>1230</v>
      </c>
      <c r="E26" s="66">
        <v>832</v>
      </c>
      <c r="F26" s="67"/>
      <c r="G26" s="65">
        <f t="shared" si="0"/>
        <v>9</v>
      </c>
      <c r="H26" s="66">
        <f t="shared" si="1"/>
        <v>398</v>
      </c>
      <c r="I26" s="20">
        <f t="shared" si="2"/>
        <v>8.1081081081081086E-2</v>
      </c>
      <c r="J26" s="21">
        <f t="shared" si="3"/>
        <v>0.47836538461538464</v>
      </c>
    </row>
    <row r="27" spans="1:10" x14ac:dyDescent="0.2">
      <c r="A27" s="7" t="s">
        <v>186</v>
      </c>
      <c r="B27" s="65">
        <v>80</v>
      </c>
      <c r="C27" s="66">
        <v>71</v>
      </c>
      <c r="D27" s="65">
        <v>841</v>
      </c>
      <c r="E27" s="66">
        <v>929</v>
      </c>
      <c r="F27" s="67"/>
      <c r="G27" s="65">
        <f t="shared" si="0"/>
        <v>9</v>
      </c>
      <c r="H27" s="66">
        <f t="shared" si="1"/>
        <v>-88</v>
      </c>
      <c r="I27" s="20">
        <f t="shared" si="2"/>
        <v>0.12676056338028169</v>
      </c>
      <c r="J27" s="21">
        <f t="shared" si="3"/>
        <v>-9.4725511302475779E-2</v>
      </c>
    </row>
    <row r="28" spans="1:10" x14ac:dyDescent="0.2">
      <c r="A28" s="7" t="s">
        <v>185</v>
      </c>
      <c r="B28" s="65">
        <v>11143</v>
      </c>
      <c r="C28" s="66">
        <v>8274</v>
      </c>
      <c r="D28" s="65">
        <v>101261</v>
      </c>
      <c r="E28" s="66">
        <v>106379</v>
      </c>
      <c r="F28" s="67"/>
      <c r="G28" s="65">
        <f t="shared" si="0"/>
        <v>2869</v>
      </c>
      <c r="H28" s="66">
        <f t="shared" si="1"/>
        <v>-5118</v>
      </c>
      <c r="I28" s="20">
        <f t="shared" si="2"/>
        <v>0.34674885182499393</v>
      </c>
      <c r="J28" s="21">
        <f t="shared" si="3"/>
        <v>-4.8110999351375743E-2</v>
      </c>
    </row>
    <row r="29" spans="1:10" x14ac:dyDescent="0.2">
      <c r="A29" s="7" t="s">
        <v>184</v>
      </c>
      <c r="B29" s="65">
        <v>3535</v>
      </c>
      <c r="C29" s="66">
        <v>3667</v>
      </c>
      <c r="D29" s="65">
        <v>42762</v>
      </c>
      <c r="E29" s="66">
        <v>50437</v>
      </c>
      <c r="F29" s="67"/>
      <c r="G29" s="65">
        <f t="shared" si="0"/>
        <v>-132</v>
      </c>
      <c r="H29" s="66">
        <f t="shared" si="1"/>
        <v>-7675</v>
      </c>
      <c r="I29" s="20">
        <f t="shared" si="2"/>
        <v>-3.5996727570220891E-2</v>
      </c>
      <c r="J29" s="21">
        <f t="shared" si="3"/>
        <v>-0.15217003390368183</v>
      </c>
    </row>
    <row r="30" spans="1:10" x14ac:dyDescent="0.2">
      <c r="A30" s="7" t="s">
        <v>183</v>
      </c>
      <c r="B30" s="65">
        <v>422</v>
      </c>
      <c r="C30" s="66">
        <v>501</v>
      </c>
      <c r="D30" s="65">
        <v>4491</v>
      </c>
      <c r="E30" s="66">
        <v>4993</v>
      </c>
      <c r="F30" s="67"/>
      <c r="G30" s="65">
        <f t="shared" si="0"/>
        <v>-79</v>
      </c>
      <c r="H30" s="66">
        <f t="shared" si="1"/>
        <v>-502</v>
      </c>
      <c r="I30" s="20">
        <f t="shared" si="2"/>
        <v>-0.15768463073852296</v>
      </c>
      <c r="J30" s="21">
        <f t="shared" si="3"/>
        <v>-0.10054075705988384</v>
      </c>
    </row>
    <row r="31" spans="1:10" x14ac:dyDescent="0.2">
      <c r="A31" s="7" t="s">
        <v>181</v>
      </c>
      <c r="B31" s="65">
        <v>151</v>
      </c>
      <c r="C31" s="66">
        <v>133</v>
      </c>
      <c r="D31" s="65">
        <v>1690</v>
      </c>
      <c r="E31" s="66">
        <v>2072</v>
      </c>
      <c r="F31" s="67"/>
      <c r="G31" s="65">
        <f t="shared" si="0"/>
        <v>18</v>
      </c>
      <c r="H31" s="66">
        <f t="shared" si="1"/>
        <v>-382</v>
      </c>
      <c r="I31" s="20">
        <f t="shared" si="2"/>
        <v>0.13533834586466165</v>
      </c>
      <c r="J31" s="21">
        <f t="shared" si="3"/>
        <v>-0.18436293436293436</v>
      </c>
    </row>
    <row r="32" spans="1:10" x14ac:dyDescent="0.2">
      <c r="A32" s="7" t="s">
        <v>180</v>
      </c>
      <c r="B32" s="65">
        <v>112</v>
      </c>
      <c r="C32" s="66">
        <v>0</v>
      </c>
      <c r="D32" s="65">
        <v>445</v>
      </c>
      <c r="E32" s="66">
        <v>0</v>
      </c>
      <c r="F32" s="67"/>
      <c r="G32" s="65">
        <f t="shared" si="0"/>
        <v>112</v>
      </c>
      <c r="H32" s="66">
        <f t="shared" si="1"/>
        <v>445</v>
      </c>
      <c r="I32" s="20" t="str">
        <f t="shared" si="2"/>
        <v>-</v>
      </c>
      <c r="J32" s="21" t="str">
        <f t="shared" si="3"/>
        <v>-</v>
      </c>
    </row>
    <row r="33" spans="1:10" x14ac:dyDescent="0.2">
      <c r="A33" s="7" t="s">
        <v>179</v>
      </c>
      <c r="B33" s="65">
        <v>22</v>
      </c>
      <c r="C33" s="66">
        <v>0</v>
      </c>
      <c r="D33" s="65">
        <v>139</v>
      </c>
      <c r="E33" s="66">
        <v>0</v>
      </c>
      <c r="F33" s="67"/>
      <c r="G33" s="65">
        <f t="shared" si="0"/>
        <v>22</v>
      </c>
      <c r="H33" s="66">
        <f t="shared" si="1"/>
        <v>139</v>
      </c>
      <c r="I33" s="20" t="str">
        <f t="shared" si="2"/>
        <v>-</v>
      </c>
      <c r="J33" s="21" t="str">
        <f t="shared" si="3"/>
        <v>-</v>
      </c>
    </row>
    <row r="34" spans="1:10" x14ac:dyDescent="0.2">
      <c r="A34" s="7" t="s">
        <v>178</v>
      </c>
      <c r="B34" s="65">
        <v>312</v>
      </c>
      <c r="C34" s="66">
        <v>225</v>
      </c>
      <c r="D34" s="65">
        <v>2381</v>
      </c>
      <c r="E34" s="66">
        <v>1673</v>
      </c>
      <c r="F34" s="67"/>
      <c r="G34" s="65">
        <f t="shared" si="0"/>
        <v>87</v>
      </c>
      <c r="H34" s="66">
        <f t="shared" si="1"/>
        <v>708</v>
      </c>
      <c r="I34" s="20">
        <f t="shared" si="2"/>
        <v>0.38666666666666666</v>
      </c>
      <c r="J34" s="21">
        <f t="shared" si="3"/>
        <v>0.42319187089061566</v>
      </c>
    </row>
    <row r="35" spans="1:10" x14ac:dyDescent="0.2">
      <c r="A35" s="7" t="s">
        <v>177</v>
      </c>
      <c r="B35" s="65">
        <v>452</v>
      </c>
      <c r="C35" s="66">
        <v>417</v>
      </c>
      <c r="D35" s="65">
        <v>3405</v>
      </c>
      <c r="E35" s="66">
        <v>4151</v>
      </c>
      <c r="F35" s="67"/>
      <c r="G35" s="65">
        <f t="shared" si="0"/>
        <v>35</v>
      </c>
      <c r="H35" s="66">
        <f t="shared" si="1"/>
        <v>-746</v>
      </c>
      <c r="I35" s="20">
        <f t="shared" si="2"/>
        <v>8.3932853717026384E-2</v>
      </c>
      <c r="J35" s="21">
        <f t="shared" si="3"/>
        <v>-0.17971573114912071</v>
      </c>
    </row>
    <row r="36" spans="1:10" x14ac:dyDescent="0.2">
      <c r="A36" s="7" t="s">
        <v>176</v>
      </c>
      <c r="B36" s="65">
        <v>406</v>
      </c>
      <c r="C36" s="66">
        <v>280</v>
      </c>
      <c r="D36" s="65">
        <v>3311</v>
      </c>
      <c r="E36" s="66">
        <v>2529</v>
      </c>
      <c r="F36" s="67"/>
      <c r="G36" s="65">
        <f t="shared" si="0"/>
        <v>126</v>
      </c>
      <c r="H36" s="66">
        <f t="shared" si="1"/>
        <v>782</v>
      </c>
      <c r="I36" s="20">
        <f t="shared" si="2"/>
        <v>0.45</v>
      </c>
      <c r="J36" s="21">
        <f t="shared" si="3"/>
        <v>0.30921312771846582</v>
      </c>
    </row>
    <row r="37" spans="1:10" x14ac:dyDescent="0.2">
      <c r="A37" s="7" t="s">
        <v>175</v>
      </c>
      <c r="B37" s="65">
        <v>162</v>
      </c>
      <c r="C37" s="66">
        <v>215</v>
      </c>
      <c r="D37" s="65">
        <v>1964</v>
      </c>
      <c r="E37" s="66">
        <v>2163</v>
      </c>
      <c r="F37" s="67"/>
      <c r="G37" s="65">
        <f t="shared" si="0"/>
        <v>-53</v>
      </c>
      <c r="H37" s="66">
        <f t="shared" si="1"/>
        <v>-199</v>
      </c>
      <c r="I37" s="20">
        <f t="shared" si="2"/>
        <v>-0.24651162790697675</v>
      </c>
      <c r="J37" s="21">
        <f t="shared" si="3"/>
        <v>-9.2001849283402687E-2</v>
      </c>
    </row>
    <row r="38" spans="1:10" x14ac:dyDescent="0.2">
      <c r="A38" s="7" t="s">
        <v>174</v>
      </c>
      <c r="B38" s="65">
        <v>5954</v>
      </c>
      <c r="C38" s="66">
        <v>6318</v>
      </c>
      <c r="D38" s="65">
        <v>62913</v>
      </c>
      <c r="E38" s="66">
        <v>79796</v>
      </c>
      <c r="F38" s="67"/>
      <c r="G38" s="65">
        <f t="shared" si="0"/>
        <v>-364</v>
      </c>
      <c r="H38" s="66">
        <f t="shared" si="1"/>
        <v>-16883</v>
      </c>
      <c r="I38" s="20">
        <f t="shared" si="2"/>
        <v>-5.7613168724279837E-2</v>
      </c>
      <c r="J38" s="21">
        <f t="shared" si="3"/>
        <v>-0.21157702140458168</v>
      </c>
    </row>
    <row r="39" spans="1:10" x14ac:dyDescent="0.2">
      <c r="A39" s="7" t="s">
        <v>173</v>
      </c>
      <c r="B39" s="65">
        <v>93</v>
      </c>
      <c r="C39" s="66">
        <v>64</v>
      </c>
      <c r="D39" s="65">
        <v>1046</v>
      </c>
      <c r="E39" s="66">
        <v>1116</v>
      </c>
      <c r="F39" s="67"/>
      <c r="G39" s="65">
        <f t="shared" si="0"/>
        <v>29</v>
      </c>
      <c r="H39" s="66">
        <f t="shared" si="1"/>
        <v>-70</v>
      </c>
      <c r="I39" s="20">
        <f t="shared" si="2"/>
        <v>0.453125</v>
      </c>
      <c r="J39" s="21">
        <f t="shared" si="3"/>
        <v>-6.2724014336917558E-2</v>
      </c>
    </row>
    <row r="40" spans="1:10" x14ac:dyDescent="0.2">
      <c r="A40" s="7" t="s">
        <v>172</v>
      </c>
      <c r="B40" s="65">
        <v>784</v>
      </c>
      <c r="C40" s="66">
        <v>1141</v>
      </c>
      <c r="D40" s="65">
        <v>11439</v>
      </c>
      <c r="E40" s="66">
        <v>12687</v>
      </c>
      <c r="F40" s="67"/>
      <c r="G40" s="65">
        <f t="shared" si="0"/>
        <v>-357</v>
      </c>
      <c r="H40" s="66">
        <f t="shared" si="1"/>
        <v>-1248</v>
      </c>
      <c r="I40" s="20">
        <f t="shared" si="2"/>
        <v>-0.31288343558282211</v>
      </c>
      <c r="J40" s="21">
        <f t="shared" si="3"/>
        <v>-9.8368408607235752E-2</v>
      </c>
    </row>
    <row r="41" spans="1:10" x14ac:dyDescent="0.2">
      <c r="A41" s="7" t="s">
        <v>182</v>
      </c>
      <c r="B41" s="65">
        <v>870</v>
      </c>
      <c r="C41" s="66">
        <v>704</v>
      </c>
      <c r="D41" s="65">
        <v>8184</v>
      </c>
      <c r="E41" s="66">
        <v>9113</v>
      </c>
      <c r="F41" s="67"/>
      <c r="G41" s="65">
        <f t="shared" si="0"/>
        <v>166</v>
      </c>
      <c r="H41" s="66">
        <f t="shared" si="1"/>
        <v>-929</v>
      </c>
      <c r="I41" s="20">
        <f t="shared" si="2"/>
        <v>0.23579545454545456</v>
      </c>
      <c r="J41" s="21">
        <f t="shared" si="3"/>
        <v>-0.1019422802589707</v>
      </c>
    </row>
    <row r="42" spans="1:10" x14ac:dyDescent="0.2">
      <c r="A42" s="7"/>
      <c r="B42" s="65"/>
      <c r="C42" s="66"/>
      <c r="D42" s="65"/>
      <c r="E42" s="66"/>
      <c r="F42" s="67"/>
      <c r="G42" s="65"/>
      <c r="H42" s="66"/>
      <c r="I42" s="20"/>
      <c r="J42" s="21"/>
    </row>
    <row r="43" spans="1:10" s="43" customFormat="1" x14ac:dyDescent="0.2">
      <c r="A43" s="27" t="s">
        <v>28</v>
      </c>
      <c r="B43" s="71">
        <f>SUM(B15:B42)</f>
        <v>29335</v>
      </c>
      <c r="C43" s="72">
        <f>SUM(C15:C42)</f>
        <v>26862</v>
      </c>
      <c r="D43" s="71">
        <f>SUM(D15:D42)</f>
        <v>302117</v>
      </c>
      <c r="E43" s="72">
        <f>SUM(E15:E42)</f>
        <v>339802</v>
      </c>
      <c r="F43" s="73"/>
      <c r="G43" s="71">
        <f>B43-C43</f>
        <v>2473</v>
      </c>
      <c r="H43" s="72">
        <f>D43-E43</f>
        <v>-37685</v>
      </c>
      <c r="I43" s="37">
        <f>IF(C43=0, "-", G43/C43)</f>
        <v>9.2063137517682969E-2</v>
      </c>
      <c r="J43" s="38">
        <f>IF(E43=0, "-", H43/E43)</f>
        <v>-0.11090281987745805</v>
      </c>
    </row>
    <row r="44" spans="1:10" s="43" customFormat="1" x14ac:dyDescent="0.2">
      <c r="A44" s="27" t="s">
        <v>0</v>
      </c>
      <c r="B44" s="71">
        <f>B11+B43</f>
        <v>29335</v>
      </c>
      <c r="C44" s="77">
        <f>C11+C43</f>
        <v>26863</v>
      </c>
      <c r="D44" s="71">
        <f>D11+D43</f>
        <v>302117</v>
      </c>
      <c r="E44" s="77">
        <f>E11+E43</f>
        <v>339818</v>
      </c>
      <c r="F44" s="73"/>
      <c r="G44" s="71">
        <f>B44-C44</f>
        <v>2472</v>
      </c>
      <c r="H44" s="72">
        <f>D44-E44</f>
        <v>-37701</v>
      </c>
      <c r="I44" s="37">
        <f>IF(C44=0, "-", G44/C44)</f>
        <v>9.2022484458176679E-2</v>
      </c>
      <c r="J44" s="38">
        <f>IF(E44=0, "-", H44/E44)</f>
        <v>-0.11094468215338799</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76"/>
  <sheetViews>
    <sheetView tabSelected="1" zoomScaleNormal="100" workbookViewId="0">
      <selection activeCell="M1" sqref="M1"/>
    </sheetView>
  </sheetViews>
  <sheetFormatPr defaultRowHeight="12.75" x14ac:dyDescent="0.2"/>
  <cols>
    <col min="1" max="1" width="34.7109375"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112</v>
      </c>
      <c r="B2" s="202" t="s">
        <v>102</v>
      </c>
      <c r="C2" s="198"/>
      <c r="D2" s="198"/>
      <c r="E2" s="203"/>
      <c r="F2" s="203"/>
      <c r="G2" s="203"/>
      <c r="H2" s="203"/>
      <c r="I2" s="203"/>
      <c r="J2" s="203"/>
      <c r="K2" s="203"/>
    </row>
    <row r="4" spans="1:11" ht="15.75" x14ac:dyDescent="0.25">
      <c r="A4" s="164" t="s">
        <v>114</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114</v>
      </c>
      <c r="B6" s="61" t="s">
        <v>12</v>
      </c>
      <c r="C6" s="62" t="s">
        <v>13</v>
      </c>
      <c r="D6" s="61" t="s">
        <v>12</v>
      </c>
      <c r="E6" s="63" t="s">
        <v>13</v>
      </c>
      <c r="F6" s="62" t="s">
        <v>12</v>
      </c>
      <c r="G6" s="62" t="s">
        <v>13</v>
      </c>
      <c r="H6" s="61" t="s">
        <v>12</v>
      </c>
      <c r="I6" s="63" t="s">
        <v>13</v>
      </c>
      <c r="J6" s="61"/>
      <c r="K6" s="63"/>
    </row>
    <row r="7" spans="1:11" x14ac:dyDescent="0.2">
      <c r="A7" s="7" t="s">
        <v>199</v>
      </c>
      <c r="B7" s="65">
        <v>11</v>
      </c>
      <c r="C7" s="34">
        <f>IF(B11=0, "-", B7/B11)</f>
        <v>0.1111111111111111</v>
      </c>
      <c r="D7" s="65">
        <v>17</v>
      </c>
      <c r="E7" s="9">
        <f>IF(D11=0, "-", D7/D11)</f>
        <v>0.17346938775510204</v>
      </c>
      <c r="F7" s="81">
        <v>193</v>
      </c>
      <c r="G7" s="34">
        <f>IF(F11=0, "-", F7/F11)</f>
        <v>0.10830527497194165</v>
      </c>
      <c r="H7" s="65">
        <v>260</v>
      </c>
      <c r="I7" s="9">
        <f>IF(H11=0, "-", H7/H11)</f>
        <v>0.1069078947368421</v>
      </c>
      <c r="J7" s="8">
        <f>IF(D7=0, "-", IF((B7-D7)/D7&lt;10, (B7-D7)/D7, "&gt;999%"))</f>
        <v>-0.35294117647058826</v>
      </c>
      <c r="K7" s="9">
        <f>IF(H7=0, "-", IF((F7-H7)/H7&lt;10, (F7-H7)/H7, "&gt;999%"))</f>
        <v>-0.25769230769230766</v>
      </c>
    </row>
    <row r="8" spans="1:11" x14ac:dyDescent="0.2">
      <c r="A8" s="7" t="s">
        <v>200</v>
      </c>
      <c r="B8" s="65">
        <v>83</v>
      </c>
      <c r="C8" s="34">
        <f>IF(B11=0, "-", B8/B11)</f>
        <v>0.83838383838383834</v>
      </c>
      <c r="D8" s="65">
        <v>65</v>
      </c>
      <c r="E8" s="9">
        <f>IF(D11=0, "-", D8/D11)</f>
        <v>0.66326530612244894</v>
      </c>
      <c r="F8" s="81">
        <v>1438</v>
      </c>
      <c r="G8" s="34">
        <f>IF(F11=0, "-", F8/F11)</f>
        <v>0.80695847362514028</v>
      </c>
      <c r="H8" s="65">
        <v>2007</v>
      </c>
      <c r="I8" s="9">
        <f>IF(H11=0, "-", H8/H11)</f>
        <v>0.82524671052631582</v>
      </c>
      <c r="J8" s="8">
        <f>IF(D8=0, "-", IF((B8-D8)/D8&lt;10, (B8-D8)/D8, "&gt;999%"))</f>
        <v>0.27692307692307694</v>
      </c>
      <c r="K8" s="9">
        <f>IF(H8=0, "-", IF((F8-H8)/H8&lt;10, (F8-H8)/H8, "&gt;999%"))</f>
        <v>-0.28350772296960636</v>
      </c>
    </row>
    <row r="9" spans="1:11" x14ac:dyDescent="0.2">
      <c r="A9" s="7" t="s">
        <v>201</v>
      </c>
      <c r="B9" s="65">
        <v>5</v>
      </c>
      <c r="C9" s="34">
        <f>IF(B11=0, "-", B9/B11)</f>
        <v>5.0505050505050504E-2</v>
      </c>
      <c r="D9" s="65">
        <v>16</v>
      </c>
      <c r="E9" s="9">
        <f>IF(D11=0, "-", D9/D11)</f>
        <v>0.16326530612244897</v>
      </c>
      <c r="F9" s="81">
        <v>151</v>
      </c>
      <c r="G9" s="34">
        <f>IF(F11=0, "-", F9/F11)</f>
        <v>8.4736251402918072E-2</v>
      </c>
      <c r="H9" s="65">
        <v>165</v>
      </c>
      <c r="I9" s="9">
        <f>IF(H11=0, "-", H9/H11)</f>
        <v>6.7845394736842105E-2</v>
      </c>
      <c r="J9" s="8">
        <f>IF(D9=0, "-", IF((B9-D9)/D9&lt;10, (B9-D9)/D9, "&gt;999%"))</f>
        <v>-0.6875</v>
      </c>
      <c r="K9" s="9">
        <f>IF(H9=0, "-", IF((F9-H9)/H9&lt;10, (F9-H9)/H9, "&gt;999%"))</f>
        <v>-8.4848484848484854E-2</v>
      </c>
    </row>
    <row r="10" spans="1:11" x14ac:dyDescent="0.2">
      <c r="A10" s="2"/>
      <c r="B10" s="68"/>
      <c r="C10" s="33"/>
      <c r="D10" s="68"/>
      <c r="E10" s="6"/>
      <c r="F10" s="82"/>
      <c r="G10" s="33"/>
      <c r="H10" s="68"/>
      <c r="I10" s="6"/>
      <c r="J10" s="5"/>
      <c r="K10" s="6"/>
    </row>
    <row r="11" spans="1:11" s="43" customFormat="1" x14ac:dyDescent="0.2">
      <c r="A11" s="162" t="s">
        <v>630</v>
      </c>
      <c r="B11" s="71">
        <f>SUM(B7:B10)</f>
        <v>99</v>
      </c>
      <c r="C11" s="40">
        <f>B11/29335</f>
        <v>3.3748082495312767E-3</v>
      </c>
      <c r="D11" s="71">
        <f>SUM(D7:D10)</f>
        <v>98</v>
      </c>
      <c r="E11" s="41">
        <f>D11/26863</f>
        <v>3.6481405650895284E-3</v>
      </c>
      <c r="F11" s="77">
        <f>SUM(F7:F10)</f>
        <v>1782</v>
      </c>
      <c r="G11" s="42">
        <f>F11/302117</f>
        <v>5.8983771187983459E-3</v>
      </c>
      <c r="H11" s="71">
        <f>SUM(H7:H10)</f>
        <v>2432</v>
      </c>
      <c r="I11" s="41">
        <f>H11/339818</f>
        <v>7.1567721545062355E-3</v>
      </c>
      <c r="J11" s="37">
        <f>IF(D11=0, "-", IF((B11-D11)/D11&lt;10, (B11-D11)/D11, "&gt;999%"))</f>
        <v>1.020408163265306E-2</v>
      </c>
      <c r="K11" s="38">
        <f>IF(H11=0, "-", IF((F11-H11)/H11&lt;10, (F11-H11)/H11, "&gt;999%"))</f>
        <v>-0.26726973684210525</v>
      </c>
    </row>
    <row r="12" spans="1:11" x14ac:dyDescent="0.2">
      <c r="B12" s="83"/>
      <c r="D12" s="83"/>
      <c r="F12" s="83"/>
      <c r="H12" s="83"/>
    </row>
    <row r="13" spans="1:11" s="43" customFormat="1" x14ac:dyDescent="0.2">
      <c r="A13" s="162" t="s">
        <v>630</v>
      </c>
      <c r="B13" s="71">
        <v>99</v>
      </c>
      <c r="C13" s="40">
        <f>B13/29335</f>
        <v>3.3748082495312767E-3</v>
      </c>
      <c r="D13" s="71">
        <v>98</v>
      </c>
      <c r="E13" s="41">
        <f>D13/26863</f>
        <v>3.6481405650895284E-3</v>
      </c>
      <c r="F13" s="77">
        <v>1782</v>
      </c>
      <c r="G13" s="42">
        <f>F13/302117</f>
        <v>5.8983771187983459E-3</v>
      </c>
      <c r="H13" s="71">
        <v>2432</v>
      </c>
      <c r="I13" s="41">
        <f>H13/339818</f>
        <v>7.1567721545062355E-3</v>
      </c>
      <c r="J13" s="37">
        <f>IF(D13=0, "-", IF((B13-D13)/D13&lt;10, (B13-D13)/D13, "&gt;999%"))</f>
        <v>1.020408163265306E-2</v>
      </c>
      <c r="K13" s="38">
        <f>IF(H13=0, "-", IF((F13-H13)/H13&lt;10, (F13-H13)/H13, "&gt;999%"))</f>
        <v>-0.26726973684210525</v>
      </c>
    </row>
    <row r="14" spans="1:11" x14ac:dyDescent="0.2">
      <c r="B14" s="83"/>
      <c r="D14" s="83"/>
      <c r="F14" s="83"/>
      <c r="H14" s="83"/>
    </row>
    <row r="15" spans="1:11" ht="15.75" x14ac:dyDescent="0.25">
      <c r="A15" s="164" t="s">
        <v>115</v>
      </c>
      <c r="B15" s="196" t="s">
        <v>1</v>
      </c>
      <c r="C15" s="200"/>
      <c r="D15" s="200"/>
      <c r="E15" s="197"/>
      <c r="F15" s="196" t="s">
        <v>14</v>
      </c>
      <c r="G15" s="200"/>
      <c r="H15" s="200"/>
      <c r="I15" s="197"/>
      <c r="J15" s="196" t="s">
        <v>15</v>
      </c>
      <c r="K15" s="197"/>
    </row>
    <row r="16" spans="1:11" x14ac:dyDescent="0.2">
      <c r="A16" s="22"/>
      <c r="B16" s="196">
        <f>VALUE(RIGHT($B$2, 4))</f>
        <v>2020</v>
      </c>
      <c r="C16" s="197"/>
      <c r="D16" s="196">
        <f>B16-1</f>
        <v>2019</v>
      </c>
      <c r="E16" s="204"/>
      <c r="F16" s="196">
        <f>B16</f>
        <v>2020</v>
      </c>
      <c r="G16" s="204"/>
      <c r="H16" s="196">
        <f>D16</f>
        <v>2019</v>
      </c>
      <c r="I16" s="204"/>
      <c r="J16" s="140" t="s">
        <v>4</v>
      </c>
      <c r="K16" s="141" t="s">
        <v>2</v>
      </c>
    </row>
    <row r="17" spans="1:11" x14ac:dyDescent="0.2">
      <c r="A17" s="163" t="s">
        <v>139</v>
      </c>
      <c r="B17" s="61" t="s">
        <v>12</v>
      </c>
      <c r="C17" s="62" t="s">
        <v>13</v>
      </c>
      <c r="D17" s="61" t="s">
        <v>12</v>
      </c>
      <c r="E17" s="63" t="s">
        <v>13</v>
      </c>
      <c r="F17" s="62" t="s">
        <v>12</v>
      </c>
      <c r="G17" s="62" t="s">
        <v>13</v>
      </c>
      <c r="H17" s="61" t="s">
        <v>12</v>
      </c>
      <c r="I17" s="63" t="s">
        <v>13</v>
      </c>
      <c r="J17" s="61"/>
      <c r="K17" s="63"/>
    </row>
    <row r="18" spans="1:11" x14ac:dyDescent="0.2">
      <c r="A18" s="7" t="s">
        <v>202</v>
      </c>
      <c r="B18" s="65">
        <v>12</v>
      </c>
      <c r="C18" s="34">
        <f>IF(B34=0, "-", B18/B34)</f>
        <v>9.2664092664092659E-3</v>
      </c>
      <c r="D18" s="65">
        <v>0</v>
      </c>
      <c r="E18" s="9">
        <f>IF(D34=0, "-", D18/D34)</f>
        <v>0</v>
      </c>
      <c r="F18" s="81">
        <v>68</v>
      </c>
      <c r="G18" s="34">
        <f>IF(F34=0, "-", F18/F34)</f>
        <v>5.5483028720626631E-3</v>
      </c>
      <c r="H18" s="65">
        <v>0</v>
      </c>
      <c r="I18" s="9">
        <f>IF(H34=0, "-", H18/H34)</f>
        <v>0</v>
      </c>
      <c r="J18" s="8" t="str">
        <f t="shared" ref="J18:J32" si="0">IF(D18=0, "-", IF((B18-D18)/D18&lt;10, (B18-D18)/D18, "&gt;999%"))</f>
        <v>-</v>
      </c>
      <c r="K18" s="9" t="str">
        <f t="shared" ref="K18:K32" si="1">IF(H18=0, "-", IF((F18-H18)/H18&lt;10, (F18-H18)/H18, "&gt;999%"))</f>
        <v>-</v>
      </c>
    </row>
    <row r="19" spans="1:11" x14ac:dyDescent="0.2">
      <c r="A19" s="7" t="s">
        <v>203</v>
      </c>
      <c r="B19" s="65">
        <v>0</v>
      </c>
      <c r="C19" s="34">
        <f>IF(B34=0, "-", B19/B34)</f>
        <v>0</v>
      </c>
      <c r="D19" s="65">
        <v>0</v>
      </c>
      <c r="E19" s="9">
        <f>IF(D34=0, "-", D19/D34)</f>
        <v>0</v>
      </c>
      <c r="F19" s="81">
        <v>0</v>
      </c>
      <c r="G19" s="34">
        <f>IF(F34=0, "-", F19/F34)</f>
        <v>0</v>
      </c>
      <c r="H19" s="65">
        <v>8</v>
      </c>
      <c r="I19" s="9">
        <f>IF(H34=0, "-", H19/H34)</f>
        <v>3.9463299131807419E-4</v>
      </c>
      <c r="J19" s="8" t="str">
        <f t="shared" si="0"/>
        <v>-</v>
      </c>
      <c r="K19" s="9">
        <f t="shared" si="1"/>
        <v>-1</v>
      </c>
    </row>
    <row r="20" spans="1:11" x14ac:dyDescent="0.2">
      <c r="A20" s="7" t="s">
        <v>204</v>
      </c>
      <c r="B20" s="65">
        <v>0</v>
      </c>
      <c r="C20" s="34">
        <f>IF(B34=0, "-", B20/B34)</f>
        <v>0</v>
      </c>
      <c r="D20" s="65">
        <v>14</v>
      </c>
      <c r="E20" s="9">
        <f>IF(D34=0, "-", D20/D34)</f>
        <v>1.0769230769230769E-2</v>
      </c>
      <c r="F20" s="81">
        <v>62</v>
      </c>
      <c r="G20" s="34">
        <f>IF(F34=0, "-", F20/F34)</f>
        <v>5.0587467362924283E-3</v>
      </c>
      <c r="H20" s="65">
        <v>225</v>
      </c>
      <c r="I20" s="9">
        <f>IF(H34=0, "-", H20/H34)</f>
        <v>1.1099052880820836E-2</v>
      </c>
      <c r="J20" s="8">
        <f t="shared" si="0"/>
        <v>-1</v>
      </c>
      <c r="K20" s="9">
        <f t="shared" si="1"/>
        <v>-0.72444444444444445</v>
      </c>
    </row>
    <row r="21" spans="1:11" x14ac:dyDescent="0.2">
      <c r="A21" s="7" t="s">
        <v>205</v>
      </c>
      <c r="B21" s="65">
        <v>95</v>
      </c>
      <c r="C21" s="34">
        <f>IF(B34=0, "-", B21/B34)</f>
        <v>7.3359073359073365E-2</v>
      </c>
      <c r="D21" s="65">
        <v>83</v>
      </c>
      <c r="E21" s="9">
        <f>IF(D34=0, "-", D21/D34)</f>
        <v>6.3846153846153844E-2</v>
      </c>
      <c r="F21" s="81">
        <v>925</v>
      </c>
      <c r="G21" s="34">
        <f>IF(F34=0, "-", F21/F34)</f>
        <v>7.5473237597911233E-2</v>
      </c>
      <c r="H21" s="65">
        <v>1825</v>
      </c>
      <c r="I21" s="9">
        <f>IF(H34=0, "-", H21/H34)</f>
        <v>9.002565114443567E-2</v>
      </c>
      <c r="J21" s="8">
        <f t="shared" si="0"/>
        <v>0.14457831325301204</v>
      </c>
      <c r="K21" s="9">
        <f t="shared" si="1"/>
        <v>-0.49315068493150682</v>
      </c>
    </row>
    <row r="22" spans="1:11" x14ac:dyDescent="0.2">
      <c r="A22" s="7" t="s">
        <v>206</v>
      </c>
      <c r="B22" s="65">
        <v>0</v>
      </c>
      <c r="C22" s="34">
        <f>IF(B34=0, "-", B22/B34)</f>
        <v>0</v>
      </c>
      <c r="D22" s="65">
        <v>42</v>
      </c>
      <c r="E22" s="9">
        <f>IF(D34=0, "-", D22/D34)</f>
        <v>3.2307692307692308E-2</v>
      </c>
      <c r="F22" s="81">
        <v>10</v>
      </c>
      <c r="G22" s="34">
        <f>IF(F34=0, "-", F22/F34)</f>
        <v>8.159268929503916E-4</v>
      </c>
      <c r="H22" s="65">
        <v>2970</v>
      </c>
      <c r="I22" s="9">
        <f>IF(H34=0, "-", H22/H34)</f>
        <v>0.14650749802683505</v>
      </c>
      <c r="J22" s="8">
        <f t="shared" si="0"/>
        <v>-1</v>
      </c>
      <c r="K22" s="9">
        <f t="shared" si="1"/>
        <v>-0.99663299663299665</v>
      </c>
    </row>
    <row r="23" spans="1:11" x14ac:dyDescent="0.2">
      <c r="A23" s="7" t="s">
        <v>207</v>
      </c>
      <c r="B23" s="65">
        <v>166</v>
      </c>
      <c r="C23" s="34">
        <f>IF(B34=0, "-", B23/B34)</f>
        <v>0.12818532818532818</v>
      </c>
      <c r="D23" s="65">
        <v>126</v>
      </c>
      <c r="E23" s="9">
        <f>IF(D34=0, "-", D23/D34)</f>
        <v>9.6923076923076917E-2</v>
      </c>
      <c r="F23" s="81">
        <v>1624</v>
      </c>
      <c r="G23" s="34">
        <f>IF(F34=0, "-", F23/F34)</f>
        <v>0.1325065274151436</v>
      </c>
      <c r="H23" s="65">
        <v>1959</v>
      </c>
      <c r="I23" s="9">
        <f>IF(H34=0, "-", H23/H34)</f>
        <v>9.6635753749013412E-2</v>
      </c>
      <c r="J23" s="8">
        <f t="shared" si="0"/>
        <v>0.31746031746031744</v>
      </c>
      <c r="K23" s="9">
        <f t="shared" si="1"/>
        <v>-0.17100561510974988</v>
      </c>
    </row>
    <row r="24" spans="1:11" x14ac:dyDescent="0.2">
      <c r="A24" s="7" t="s">
        <v>208</v>
      </c>
      <c r="B24" s="65">
        <v>174</v>
      </c>
      <c r="C24" s="34">
        <f>IF(B34=0, "-", B24/B34)</f>
        <v>0.13436293436293437</v>
      </c>
      <c r="D24" s="65">
        <v>68</v>
      </c>
      <c r="E24" s="9">
        <f>IF(D34=0, "-", D24/D34)</f>
        <v>5.2307692307692305E-2</v>
      </c>
      <c r="F24" s="81">
        <v>1303</v>
      </c>
      <c r="G24" s="34">
        <f>IF(F34=0, "-", F24/F34)</f>
        <v>0.10631527415143603</v>
      </c>
      <c r="H24" s="65">
        <v>2837</v>
      </c>
      <c r="I24" s="9">
        <f>IF(H34=0, "-", H24/H34)</f>
        <v>0.13994672454617205</v>
      </c>
      <c r="J24" s="8">
        <f t="shared" si="0"/>
        <v>1.5588235294117647</v>
      </c>
      <c r="K24" s="9">
        <f t="shared" si="1"/>
        <v>-0.54071201973916105</v>
      </c>
    </row>
    <row r="25" spans="1:11" x14ac:dyDescent="0.2">
      <c r="A25" s="7" t="s">
        <v>209</v>
      </c>
      <c r="B25" s="65">
        <v>255</v>
      </c>
      <c r="C25" s="34">
        <f>IF(B34=0, "-", B25/B34)</f>
        <v>0.19691119691119691</v>
      </c>
      <c r="D25" s="65">
        <v>115</v>
      </c>
      <c r="E25" s="9">
        <f>IF(D34=0, "-", D25/D34)</f>
        <v>8.8461538461538466E-2</v>
      </c>
      <c r="F25" s="81">
        <v>2541</v>
      </c>
      <c r="G25" s="34">
        <f>IF(F34=0, "-", F25/F34)</f>
        <v>0.20732702349869453</v>
      </c>
      <c r="H25" s="65">
        <v>1388</v>
      </c>
      <c r="I25" s="9">
        <f>IF(H34=0, "-", H25/H34)</f>
        <v>6.8468823993685868E-2</v>
      </c>
      <c r="J25" s="8">
        <f t="shared" si="0"/>
        <v>1.2173913043478262</v>
      </c>
      <c r="K25" s="9">
        <f t="shared" si="1"/>
        <v>0.8306916426512968</v>
      </c>
    </row>
    <row r="26" spans="1:11" x14ac:dyDescent="0.2">
      <c r="A26" s="7" t="s">
        <v>210</v>
      </c>
      <c r="B26" s="65">
        <v>0</v>
      </c>
      <c r="C26" s="34">
        <f>IF(B34=0, "-", B26/B34)</f>
        <v>0</v>
      </c>
      <c r="D26" s="65">
        <v>8</v>
      </c>
      <c r="E26" s="9">
        <f>IF(D34=0, "-", D26/D34)</f>
        <v>6.1538461538461538E-3</v>
      </c>
      <c r="F26" s="81">
        <v>4</v>
      </c>
      <c r="G26" s="34">
        <f>IF(F34=0, "-", F26/F34)</f>
        <v>3.2637075718015666E-4</v>
      </c>
      <c r="H26" s="65">
        <v>249</v>
      </c>
      <c r="I26" s="9">
        <f>IF(H34=0, "-", H26/H34)</f>
        <v>1.228295185477506E-2</v>
      </c>
      <c r="J26" s="8">
        <f t="shared" si="0"/>
        <v>-1</v>
      </c>
      <c r="K26" s="9">
        <f t="shared" si="1"/>
        <v>-0.98393574297188757</v>
      </c>
    </row>
    <row r="27" spans="1:11" x14ac:dyDescent="0.2">
      <c r="A27" s="7" t="s">
        <v>211</v>
      </c>
      <c r="B27" s="65">
        <v>22</v>
      </c>
      <c r="C27" s="34">
        <f>IF(B34=0, "-", B27/B34)</f>
        <v>1.698841698841699E-2</v>
      </c>
      <c r="D27" s="65">
        <v>28</v>
      </c>
      <c r="E27" s="9">
        <f>IF(D34=0, "-", D27/D34)</f>
        <v>2.1538461538461538E-2</v>
      </c>
      <c r="F27" s="81">
        <v>300</v>
      </c>
      <c r="G27" s="34">
        <f>IF(F34=0, "-", F27/F34)</f>
        <v>2.447780678851175E-2</v>
      </c>
      <c r="H27" s="65">
        <v>283</v>
      </c>
      <c r="I27" s="9">
        <f>IF(H34=0, "-", H27/H34)</f>
        <v>1.3960142067876874E-2</v>
      </c>
      <c r="J27" s="8">
        <f t="shared" si="0"/>
        <v>-0.21428571428571427</v>
      </c>
      <c r="K27" s="9">
        <f t="shared" si="1"/>
        <v>6.0070671378091869E-2</v>
      </c>
    </row>
    <row r="28" spans="1:11" x14ac:dyDescent="0.2">
      <c r="A28" s="7" t="s">
        <v>212</v>
      </c>
      <c r="B28" s="65">
        <v>85</v>
      </c>
      <c r="C28" s="34">
        <f>IF(B34=0, "-", B28/B34)</f>
        <v>6.5637065637065631E-2</v>
      </c>
      <c r="D28" s="65">
        <v>99</v>
      </c>
      <c r="E28" s="9">
        <f>IF(D34=0, "-", D28/D34)</f>
        <v>7.6153846153846155E-2</v>
      </c>
      <c r="F28" s="81">
        <v>970</v>
      </c>
      <c r="G28" s="34">
        <f>IF(F34=0, "-", F28/F34)</f>
        <v>7.9144908616187989E-2</v>
      </c>
      <c r="H28" s="65">
        <v>563</v>
      </c>
      <c r="I28" s="9">
        <f>IF(H34=0, "-", H28/H34)</f>
        <v>2.7772296764009472E-2</v>
      </c>
      <c r="J28" s="8">
        <f t="shared" si="0"/>
        <v>-0.14141414141414141</v>
      </c>
      <c r="K28" s="9">
        <f t="shared" si="1"/>
        <v>0.72291296625222023</v>
      </c>
    </row>
    <row r="29" spans="1:11" x14ac:dyDescent="0.2">
      <c r="A29" s="7" t="s">
        <v>213</v>
      </c>
      <c r="B29" s="65">
        <v>126</v>
      </c>
      <c r="C29" s="34">
        <f>IF(B34=0, "-", B29/B34)</f>
        <v>9.7297297297297303E-2</v>
      </c>
      <c r="D29" s="65">
        <v>146</v>
      </c>
      <c r="E29" s="9">
        <f>IF(D34=0, "-", D29/D34)</f>
        <v>0.1123076923076923</v>
      </c>
      <c r="F29" s="81">
        <v>1227</v>
      </c>
      <c r="G29" s="34">
        <f>IF(F34=0, "-", F29/F34)</f>
        <v>0.10011422976501305</v>
      </c>
      <c r="H29" s="65">
        <v>1989</v>
      </c>
      <c r="I29" s="9">
        <f>IF(H34=0, "-", H29/H34)</f>
        <v>9.811562746645619E-2</v>
      </c>
      <c r="J29" s="8">
        <f t="shared" si="0"/>
        <v>-0.13698630136986301</v>
      </c>
      <c r="K29" s="9">
        <f t="shared" si="1"/>
        <v>-0.38310708898944196</v>
      </c>
    </row>
    <row r="30" spans="1:11" x14ac:dyDescent="0.2">
      <c r="A30" s="7" t="s">
        <v>214</v>
      </c>
      <c r="B30" s="65">
        <v>0</v>
      </c>
      <c r="C30" s="34">
        <f>IF(B34=0, "-", B30/B34)</f>
        <v>0</v>
      </c>
      <c r="D30" s="65">
        <v>11</v>
      </c>
      <c r="E30" s="9">
        <f>IF(D34=0, "-", D30/D34)</f>
        <v>8.4615384615384613E-3</v>
      </c>
      <c r="F30" s="81">
        <v>8</v>
      </c>
      <c r="G30" s="34">
        <f>IF(F34=0, "-", F30/F34)</f>
        <v>6.5274151436031332E-4</v>
      </c>
      <c r="H30" s="65">
        <v>158</v>
      </c>
      <c r="I30" s="9">
        <f>IF(H34=0, "-", H30/H34)</f>
        <v>7.7940015785319654E-3</v>
      </c>
      <c r="J30" s="8">
        <f t="shared" si="0"/>
        <v>-1</v>
      </c>
      <c r="K30" s="9">
        <f t="shared" si="1"/>
        <v>-0.94936708860759489</v>
      </c>
    </row>
    <row r="31" spans="1:11" x14ac:dyDescent="0.2">
      <c r="A31" s="7" t="s">
        <v>215</v>
      </c>
      <c r="B31" s="65">
        <v>188</v>
      </c>
      <c r="C31" s="34">
        <f>IF(B34=0, "-", B31/B34)</f>
        <v>0.14517374517374518</v>
      </c>
      <c r="D31" s="65">
        <v>319</v>
      </c>
      <c r="E31" s="9">
        <f>IF(D34=0, "-", D31/D34)</f>
        <v>0.2453846153846154</v>
      </c>
      <c r="F31" s="81">
        <v>1829</v>
      </c>
      <c r="G31" s="34">
        <f>IF(F34=0, "-", F31/F34)</f>
        <v>0.14923302872062663</v>
      </c>
      <c r="H31" s="65">
        <v>3677</v>
      </c>
      <c r="I31" s="9">
        <f>IF(H34=0, "-", H31/H34)</f>
        <v>0.18138318863456984</v>
      </c>
      <c r="J31" s="8">
        <f t="shared" si="0"/>
        <v>-0.41065830721003133</v>
      </c>
      <c r="K31" s="9">
        <f t="shared" si="1"/>
        <v>-0.50258362795757416</v>
      </c>
    </row>
    <row r="32" spans="1:11" x14ac:dyDescent="0.2">
      <c r="A32" s="7" t="s">
        <v>216</v>
      </c>
      <c r="B32" s="65">
        <v>172</v>
      </c>
      <c r="C32" s="34">
        <f>IF(B34=0, "-", B32/B34)</f>
        <v>0.13281853281853281</v>
      </c>
      <c r="D32" s="65">
        <v>241</v>
      </c>
      <c r="E32" s="9">
        <f>IF(D34=0, "-", D32/D34)</f>
        <v>0.1853846153846154</v>
      </c>
      <c r="F32" s="81">
        <v>1385</v>
      </c>
      <c r="G32" s="34">
        <f>IF(F34=0, "-", F32/F34)</f>
        <v>0.11300587467362924</v>
      </c>
      <c r="H32" s="65">
        <v>2141</v>
      </c>
      <c r="I32" s="9">
        <f>IF(H34=0, "-", H32/H34)</f>
        <v>0.1056136543014996</v>
      </c>
      <c r="J32" s="8">
        <f t="shared" si="0"/>
        <v>-0.2863070539419087</v>
      </c>
      <c r="K32" s="9">
        <f t="shared" si="1"/>
        <v>-0.35310602522185897</v>
      </c>
    </row>
    <row r="33" spans="1:11" x14ac:dyDescent="0.2">
      <c r="A33" s="2"/>
      <c r="B33" s="68"/>
      <c r="C33" s="33"/>
      <c r="D33" s="68"/>
      <c r="E33" s="6"/>
      <c r="F33" s="82"/>
      <c r="G33" s="33"/>
      <c r="H33" s="68"/>
      <c r="I33" s="6"/>
      <c r="J33" s="5"/>
      <c r="K33" s="6"/>
    </row>
    <row r="34" spans="1:11" s="43" customFormat="1" x14ac:dyDescent="0.2">
      <c r="A34" s="162" t="s">
        <v>629</v>
      </c>
      <c r="B34" s="71">
        <f>SUM(B18:B33)</f>
        <v>1295</v>
      </c>
      <c r="C34" s="40">
        <f>B34/29335</f>
        <v>4.4145219021646497E-2</v>
      </c>
      <c r="D34" s="71">
        <f>SUM(D18:D33)</f>
        <v>1300</v>
      </c>
      <c r="E34" s="41">
        <f>D34/26863</f>
        <v>4.8393701373636598E-2</v>
      </c>
      <c r="F34" s="77">
        <f>SUM(F18:F33)</f>
        <v>12256</v>
      </c>
      <c r="G34" s="42">
        <f>F34/302117</f>
        <v>4.056706507743689E-2</v>
      </c>
      <c r="H34" s="71">
        <f>SUM(H18:H33)</f>
        <v>20272</v>
      </c>
      <c r="I34" s="41">
        <f>H34/339818</f>
        <v>5.9655462629996055E-2</v>
      </c>
      <c r="J34" s="37">
        <f>IF(D34=0, "-", IF((B34-D34)/D34&lt;10, (B34-D34)/D34, "&gt;999%"))</f>
        <v>-3.8461538461538464E-3</v>
      </c>
      <c r="K34" s="38">
        <f>IF(H34=0, "-", IF((F34-H34)/H34&lt;10, (F34-H34)/H34, "&gt;999%"))</f>
        <v>-0.39542225730071034</v>
      </c>
    </row>
    <row r="35" spans="1:11" x14ac:dyDescent="0.2">
      <c r="B35" s="83"/>
      <c r="D35" s="83"/>
      <c r="F35" s="83"/>
      <c r="H35" s="83"/>
    </row>
    <row r="36" spans="1:11" x14ac:dyDescent="0.2">
      <c r="A36" s="163" t="s">
        <v>140</v>
      </c>
      <c r="B36" s="61" t="s">
        <v>12</v>
      </c>
      <c r="C36" s="62" t="s">
        <v>13</v>
      </c>
      <c r="D36" s="61" t="s">
        <v>12</v>
      </c>
      <c r="E36" s="63" t="s">
        <v>13</v>
      </c>
      <c r="F36" s="62" t="s">
        <v>12</v>
      </c>
      <c r="G36" s="62" t="s">
        <v>13</v>
      </c>
      <c r="H36" s="61" t="s">
        <v>12</v>
      </c>
      <c r="I36" s="63" t="s">
        <v>13</v>
      </c>
      <c r="J36" s="61"/>
      <c r="K36" s="63"/>
    </row>
    <row r="37" spans="1:11" x14ac:dyDescent="0.2">
      <c r="A37" s="7" t="s">
        <v>217</v>
      </c>
      <c r="B37" s="65">
        <v>11</v>
      </c>
      <c r="C37" s="34">
        <f>IF(B43=0, "-", B37/B43)</f>
        <v>0.14473684210526316</v>
      </c>
      <c r="D37" s="65">
        <v>38</v>
      </c>
      <c r="E37" s="9">
        <f>IF(D43=0, "-", D37/D43)</f>
        <v>0.5</v>
      </c>
      <c r="F37" s="81">
        <v>248</v>
      </c>
      <c r="G37" s="34">
        <f>IF(F43=0, "-", F37/F43)</f>
        <v>0.28473019517795639</v>
      </c>
      <c r="H37" s="65">
        <v>130</v>
      </c>
      <c r="I37" s="9">
        <f>IF(H43=0, "-", H37/H43)</f>
        <v>0.16455696202531644</v>
      </c>
      <c r="J37" s="8">
        <f>IF(D37=0, "-", IF((B37-D37)/D37&lt;10, (B37-D37)/D37, "&gt;999%"))</f>
        <v>-0.71052631578947367</v>
      </c>
      <c r="K37" s="9">
        <f>IF(H37=0, "-", IF((F37-H37)/H37&lt;10, (F37-H37)/H37, "&gt;999%"))</f>
        <v>0.90769230769230769</v>
      </c>
    </row>
    <row r="38" spans="1:11" x14ac:dyDescent="0.2">
      <c r="A38" s="7" t="s">
        <v>218</v>
      </c>
      <c r="B38" s="65">
        <v>0</v>
      </c>
      <c r="C38" s="34">
        <f>IF(B43=0, "-", B38/B43)</f>
        <v>0</v>
      </c>
      <c r="D38" s="65">
        <v>5</v>
      </c>
      <c r="E38" s="9">
        <f>IF(D43=0, "-", D38/D43)</f>
        <v>6.5789473684210523E-2</v>
      </c>
      <c r="F38" s="81">
        <v>14</v>
      </c>
      <c r="G38" s="34">
        <f>IF(F43=0, "-", F38/F43)</f>
        <v>1.6073478760045924E-2</v>
      </c>
      <c r="H38" s="65">
        <v>40</v>
      </c>
      <c r="I38" s="9">
        <f>IF(H43=0, "-", H38/H43)</f>
        <v>5.0632911392405063E-2</v>
      </c>
      <c r="J38" s="8">
        <f>IF(D38=0, "-", IF((B38-D38)/D38&lt;10, (B38-D38)/D38, "&gt;999%"))</f>
        <v>-1</v>
      </c>
      <c r="K38" s="9">
        <f>IF(H38=0, "-", IF((F38-H38)/H38&lt;10, (F38-H38)/H38, "&gt;999%"))</f>
        <v>-0.65</v>
      </c>
    </row>
    <row r="39" spans="1:11" x14ac:dyDescent="0.2">
      <c r="A39" s="7" t="s">
        <v>219</v>
      </c>
      <c r="B39" s="65">
        <v>65</v>
      </c>
      <c r="C39" s="34">
        <f>IF(B43=0, "-", B39/B43)</f>
        <v>0.85526315789473684</v>
      </c>
      <c r="D39" s="65">
        <v>33</v>
      </c>
      <c r="E39" s="9">
        <f>IF(D43=0, "-", D39/D43)</f>
        <v>0.43421052631578949</v>
      </c>
      <c r="F39" s="81">
        <v>607</v>
      </c>
      <c r="G39" s="34">
        <f>IF(F43=0, "-", F39/F43)</f>
        <v>0.69690011481056258</v>
      </c>
      <c r="H39" s="65">
        <v>598</v>
      </c>
      <c r="I39" s="9">
        <f>IF(H43=0, "-", H39/H43)</f>
        <v>0.75696202531645573</v>
      </c>
      <c r="J39" s="8">
        <f>IF(D39=0, "-", IF((B39-D39)/D39&lt;10, (B39-D39)/D39, "&gt;999%"))</f>
        <v>0.96969696969696972</v>
      </c>
      <c r="K39" s="9">
        <f>IF(H39=0, "-", IF((F39-H39)/H39&lt;10, (F39-H39)/H39, "&gt;999%"))</f>
        <v>1.5050167224080268E-2</v>
      </c>
    </row>
    <row r="40" spans="1:11" x14ac:dyDescent="0.2">
      <c r="A40" s="7" t="s">
        <v>220</v>
      </c>
      <c r="B40" s="65">
        <v>0</v>
      </c>
      <c r="C40" s="34">
        <f>IF(B43=0, "-", B40/B43)</f>
        <v>0</v>
      </c>
      <c r="D40" s="65">
        <v>0</v>
      </c>
      <c r="E40" s="9">
        <f>IF(D43=0, "-", D40/D43)</f>
        <v>0</v>
      </c>
      <c r="F40" s="81">
        <v>0</v>
      </c>
      <c r="G40" s="34">
        <f>IF(F43=0, "-", F40/F43)</f>
        <v>0</v>
      </c>
      <c r="H40" s="65">
        <v>22</v>
      </c>
      <c r="I40" s="9">
        <f>IF(H43=0, "-", H40/H43)</f>
        <v>2.7848101265822784E-2</v>
      </c>
      <c r="J40" s="8" t="str">
        <f>IF(D40=0, "-", IF((B40-D40)/D40&lt;10, (B40-D40)/D40, "&gt;999%"))</f>
        <v>-</v>
      </c>
      <c r="K40" s="9">
        <f>IF(H40=0, "-", IF((F40-H40)/H40&lt;10, (F40-H40)/H40, "&gt;999%"))</f>
        <v>-1</v>
      </c>
    </row>
    <row r="41" spans="1:11" x14ac:dyDescent="0.2">
      <c r="A41" s="7" t="s">
        <v>221</v>
      </c>
      <c r="B41" s="65">
        <v>0</v>
      </c>
      <c r="C41" s="34">
        <f>IF(B43=0, "-", B41/B43)</f>
        <v>0</v>
      </c>
      <c r="D41" s="65">
        <v>0</v>
      </c>
      <c r="E41" s="9">
        <f>IF(D43=0, "-", D41/D43)</f>
        <v>0</v>
      </c>
      <c r="F41" s="81">
        <v>2</v>
      </c>
      <c r="G41" s="34">
        <f>IF(F43=0, "-", F41/F43)</f>
        <v>2.2962112514351321E-3</v>
      </c>
      <c r="H41" s="65">
        <v>0</v>
      </c>
      <c r="I41" s="9">
        <f>IF(H43=0, "-", H41/H43)</f>
        <v>0</v>
      </c>
      <c r="J41" s="8" t="str">
        <f>IF(D41=0, "-", IF((B41-D41)/D41&lt;10, (B41-D41)/D41, "&gt;999%"))</f>
        <v>-</v>
      </c>
      <c r="K41" s="9" t="str">
        <f>IF(H41=0, "-", IF((F41-H41)/H41&lt;10, (F41-H41)/H41, "&gt;999%"))</f>
        <v>-</v>
      </c>
    </row>
    <row r="42" spans="1:11" x14ac:dyDescent="0.2">
      <c r="A42" s="2"/>
      <c r="B42" s="68"/>
      <c r="C42" s="33"/>
      <c r="D42" s="68"/>
      <c r="E42" s="6"/>
      <c r="F42" s="82"/>
      <c r="G42" s="33"/>
      <c r="H42" s="68"/>
      <c r="I42" s="6"/>
      <c r="J42" s="5"/>
      <c r="K42" s="6"/>
    </row>
    <row r="43" spans="1:11" s="43" customFormat="1" x14ac:dyDescent="0.2">
      <c r="A43" s="162" t="s">
        <v>628</v>
      </c>
      <c r="B43" s="71">
        <f>SUM(B37:B42)</f>
        <v>76</v>
      </c>
      <c r="C43" s="40">
        <f>B43/29335</f>
        <v>2.5907618885290607E-3</v>
      </c>
      <c r="D43" s="71">
        <f>SUM(D37:D42)</f>
        <v>76</v>
      </c>
      <c r="E43" s="41">
        <f>D43/26863</f>
        <v>2.8291702341510629E-3</v>
      </c>
      <c r="F43" s="77">
        <f>SUM(F37:F42)</f>
        <v>871</v>
      </c>
      <c r="G43" s="42">
        <f>F43/302117</f>
        <v>2.8829890406696745E-3</v>
      </c>
      <c r="H43" s="71">
        <f>SUM(H37:H42)</f>
        <v>790</v>
      </c>
      <c r="I43" s="41">
        <f>H43/339818</f>
        <v>2.3247738495312197E-3</v>
      </c>
      <c r="J43" s="37">
        <f>IF(D43=0, "-", IF((B43-D43)/D43&lt;10, (B43-D43)/D43, "&gt;999%"))</f>
        <v>0</v>
      </c>
      <c r="K43" s="38">
        <f>IF(H43=0, "-", IF((F43-H43)/H43&lt;10, (F43-H43)/H43, "&gt;999%"))</f>
        <v>0.10253164556962026</v>
      </c>
    </row>
    <row r="44" spans="1:11" x14ac:dyDescent="0.2">
      <c r="B44" s="83"/>
      <c r="D44" s="83"/>
      <c r="F44" s="83"/>
      <c r="H44" s="83"/>
    </row>
    <row r="45" spans="1:11" s="43" customFormat="1" x14ac:dyDescent="0.2">
      <c r="A45" s="162" t="s">
        <v>627</v>
      </c>
      <c r="B45" s="71">
        <v>1371</v>
      </c>
      <c r="C45" s="40">
        <f>B45/29335</f>
        <v>4.6735980910175556E-2</v>
      </c>
      <c r="D45" s="71">
        <v>1376</v>
      </c>
      <c r="E45" s="41">
        <f>D45/26863</f>
        <v>5.1222871607787664E-2</v>
      </c>
      <c r="F45" s="77">
        <v>13127</v>
      </c>
      <c r="G45" s="42">
        <f>F45/302117</f>
        <v>4.3450054118106561E-2</v>
      </c>
      <c r="H45" s="71">
        <v>21062</v>
      </c>
      <c r="I45" s="41">
        <f>H45/339818</f>
        <v>6.1980236479527273E-2</v>
      </c>
      <c r="J45" s="37">
        <f>IF(D45=0, "-", IF((B45-D45)/D45&lt;10, (B45-D45)/D45, "&gt;999%"))</f>
        <v>-3.6337209302325581E-3</v>
      </c>
      <c r="K45" s="38">
        <f>IF(H45=0, "-", IF((F45-H45)/H45&lt;10, (F45-H45)/H45, "&gt;999%"))</f>
        <v>-0.37674484854239865</v>
      </c>
    </row>
    <row r="46" spans="1:11" x14ac:dyDescent="0.2">
      <c r="B46" s="83"/>
      <c r="D46" s="83"/>
      <c r="F46" s="83"/>
      <c r="H46" s="83"/>
    </row>
    <row r="47" spans="1:11" ht="15.75" x14ac:dyDescent="0.25">
      <c r="A47" s="164" t="s">
        <v>116</v>
      </c>
      <c r="B47" s="196" t="s">
        <v>1</v>
      </c>
      <c r="C47" s="200"/>
      <c r="D47" s="200"/>
      <c r="E47" s="197"/>
      <c r="F47" s="196" t="s">
        <v>14</v>
      </c>
      <c r="G47" s="200"/>
      <c r="H47" s="200"/>
      <c r="I47" s="197"/>
      <c r="J47" s="196" t="s">
        <v>15</v>
      </c>
      <c r="K47" s="197"/>
    </row>
    <row r="48" spans="1:11" x14ac:dyDescent="0.2">
      <c r="A48" s="22"/>
      <c r="B48" s="196">
        <f>VALUE(RIGHT($B$2, 4))</f>
        <v>2020</v>
      </c>
      <c r="C48" s="197"/>
      <c r="D48" s="196">
        <f>B48-1</f>
        <v>2019</v>
      </c>
      <c r="E48" s="204"/>
      <c r="F48" s="196">
        <f>B48</f>
        <v>2020</v>
      </c>
      <c r="G48" s="204"/>
      <c r="H48" s="196">
        <f>D48</f>
        <v>2019</v>
      </c>
      <c r="I48" s="204"/>
      <c r="J48" s="140" t="s">
        <v>4</v>
      </c>
      <c r="K48" s="141" t="s">
        <v>2</v>
      </c>
    </row>
    <row r="49" spans="1:11" x14ac:dyDescent="0.2">
      <c r="A49" s="163" t="s">
        <v>141</v>
      </c>
      <c r="B49" s="61" t="s">
        <v>12</v>
      </c>
      <c r="C49" s="62" t="s">
        <v>13</v>
      </c>
      <c r="D49" s="61" t="s">
        <v>12</v>
      </c>
      <c r="E49" s="63" t="s">
        <v>13</v>
      </c>
      <c r="F49" s="62" t="s">
        <v>12</v>
      </c>
      <c r="G49" s="62" t="s">
        <v>13</v>
      </c>
      <c r="H49" s="61" t="s">
        <v>12</v>
      </c>
      <c r="I49" s="63" t="s">
        <v>13</v>
      </c>
      <c r="J49" s="61"/>
      <c r="K49" s="63"/>
    </row>
    <row r="50" spans="1:11" x14ac:dyDescent="0.2">
      <c r="A50" s="7" t="s">
        <v>222</v>
      </c>
      <c r="B50" s="65">
        <v>7</v>
      </c>
      <c r="C50" s="34">
        <f>IF(B74=0, "-", B50/B74)</f>
        <v>2.2544283413848632E-3</v>
      </c>
      <c r="D50" s="65">
        <v>0</v>
      </c>
      <c r="E50" s="9">
        <f>IF(D74=0, "-", D50/D74)</f>
        <v>0</v>
      </c>
      <c r="F50" s="81">
        <v>32</v>
      </c>
      <c r="G50" s="34">
        <f>IF(F74=0, "-", F50/F74)</f>
        <v>8.0428280594163919E-4</v>
      </c>
      <c r="H50" s="65">
        <v>60</v>
      </c>
      <c r="I50" s="9">
        <f>IF(H74=0, "-", H50/H74)</f>
        <v>1.1296031327660216E-3</v>
      </c>
      <c r="J50" s="8" t="str">
        <f t="shared" ref="J50:J72" si="2">IF(D50=0, "-", IF((B50-D50)/D50&lt;10, (B50-D50)/D50, "&gt;999%"))</f>
        <v>-</v>
      </c>
      <c r="K50" s="9">
        <f t="shared" ref="K50:K72" si="3">IF(H50=0, "-", IF((F50-H50)/H50&lt;10, (F50-H50)/H50, "&gt;999%"))</f>
        <v>-0.46666666666666667</v>
      </c>
    </row>
    <row r="51" spans="1:11" x14ac:dyDescent="0.2">
      <c r="A51" s="7" t="s">
        <v>223</v>
      </c>
      <c r="B51" s="65">
        <v>25</v>
      </c>
      <c r="C51" s="34">
        <f>IF(B74=0, "-", B51/B74)</f>
        <v>8.0515297906602248E-3</v>
      </c>
      <c r="D51" s="65">
        <v>43</v>
      </c>
      <c r="E51" s="9">
        <f>IF(D74=0, "-", D51/D74)</f>
        <v>1.1430090377458799E-2</v>
      </c>
      <c r="F51" s="81">
        <v>441</v>
      </c>
      <c r="G51" s="34">
        <f>IF(F74=0, "-", F51/F74)</f>
        <v>1.1084022419383216E-2</v>
      </c>
      <c r="H51" s="65">
        <v>821</v>
      </c>
      <c r="I51" s="9">
        <f>IF(H74=0, "-", H51/H74)</f>
        <v>1.5456736200015062E-2</v>
      </c>
      <c r="J51" s="8">
        <f t="shared" si="2"/>
        <v>-0.41860465116279072</v>
      </c>
      <c r="K51" s="9">
        <f t="shared" si="3"/>
        <v>-0.46285018270401951</v>
      </c>
    </row>
    <row r="52" spans="1:11" x14ac:dyDescent="0.2">
      <c r="A52" s="7" t="s">
        <v>224</v>
      </c>
      <c r="B52" s="65">
        <v>0</v>
      </c>
      <c r="C52" s="34">
        <f>IF(B74=0, "-", B52/B74)</f>
        <v>0</v>
      </c>
      <c r="D52" s="65">
        <v>46</v>
      </c>
      <c r="E52" s="9">
        <f>IF(D74=0, "-", D52/D74)</f>
        <v>1.2227538543328018E-2</v>
      </c>
      <c r="F52" s="81">
        <v>252</v>
      </c>
      <c r="G52" s="34">
        <f>IF(F74=0, "-", F52/F74)</f>
        <v>6.333727096790409E-3</v>
      </c>
      <c r="H52" s="65">
        <v>994</v>
      </c>
      <c r="I52" s="9">
        <f>IF(H74=0, "-", H52/H74)</f>
        <v>1.871375856615709E-2</v>
      </c>
      <c r="J52" s="8">
        <f t="shared" si="2"/>
        <v>-1</v>
      </c>
      <c r="K52" s="9">
        <f t="shared" si="3"/>
        <v>-0.74647887323943662</v>
      </c>
    </row>
    <row r="53" spans="1:11" x14ac:dyDescent="0.2">
      <c r="A53" s="7" t="s">
        <v>225</v>
      </c>
      <c r="B53" s="65">
        <v>179</v>
      </c>
      <c r="C53" s="34">
        <f>IF(B74=0, "-", B53/B74)</f>
        <v>5.7648953301127216E-2</v>
      </c>
      <c r="D53" s="65">
        <v>265</v>
      </c>
      <c r="E53" s="9">
        <f>IF(D74=0, "-", D53/D74)</f>
        <v>7.0441254651780971E-2</v>
      </c>
      <c r="F53" s="81">
        <v>2349</v>
      </c>
      <c r="G53" s="34">
        <f>IF(F74=0, "-", F53/F74)</f>
        <v>5.9039384723653457E-2</v>
      </c>
      <c r="H53" s="65">
        <v>3350</v>
      </c>
      <c r="I53" s="9">
        <f>IF(H74=0, "-", H53/H74)</f>
        <v>6.3069508246102871E-2</v>
      </c>
      <c r="J53" s="8">
        <f t="shared" si="2"/>
        <v>-0.32452830188679244</v>
      </c>
      <c r="K53" s="9">
        <f t="shared" si="3"/>
        <v>-0.29880597014925375</v>
      </c>
    </row>
    <row r="54" spans="1:11" x14ac:dyDescent="0.2">
      <c r="A54" s="7" t="s">
        <v>226</v>
      </c>
      <c r="B54" s="65">
        <v>1</v>
      </c>
      <c r="C54" s="34">
        <f>IF(B74=0, "-", B54/B74)</f>
        <v>3.2206119162640903E-4</v>
      </c>
      <c r="D54" s="65">
        <v>49</v>
      </c>
      <c r="E54" s="9">
        <f>IF(D74=0, "-", D54/D74)</f>
        <v>1.3024986709197236E-2</v>
      </c>
      <c r="F54" s="81">
        <v>412</v>
      </c>
      <c r="G54" s="34">
        <f>IF(F74=0, "-", F54/F74)</f>
        <v>1.0355141126498605E-2</v>
      </c>
      <c r="H54" s="65">
        <v>770</v>
      </c>
      <c r="I54" s="9">
        <f>IF(H74=0, "-", H54/H74)</f>
        <v>1.4496573537163942E-2</v>
      </c>
      <c r="J54" s="8">
        <f t="shared" si="2"/>
        <v>-0.97959183673469385</v>
      </c>
      <c r="K54" s="9">
        <f t="shared" si="3"/>
        <v>-0.46493506493506492</v>
      </c>
    </row>
    <row r="55" spans="1:11" x14ac:dyDescent="0.2">
      <c r="A55" s="7" t="s">
        <v>227</v>
      </c>
      <c r="B55" s="65">
        <v>584</v>
      </c>
      <c r="C55" s="34">
        <f>IF(B74=0, "-", B55/B74)</f>
        <v>0.18808373590982286</v>
      </c>
      <c r="D55" s="65">
        <v>657</v>
      </c>
      <c r="E55" s="9">
        <f>IF(D74=0, "-", D55/D74)</f>
        <v>0.17464114832535885</v>
      </c>
      <c r="F55" s="81">
        <v>7649</v>
      </c>
      <c r="G55" s="34">
        <f>IF(F74=0, "-", F55/F74)</f>
        <v>0.19224872445773744</v>
      </c>
      <c r="H55" s="65">
        <v>9689</v>
      </c>
      <c r="I55" s="9">
        <f>IF(H74=0, "-", H55/H74)</f>
        <v>0.18241207922283303</v>
      </c>
      <c r="J55" s="8">
        <f t="shared" si="2"/>
        <v>-0.1111111111111111</v>
      </c>
      <c r="K55" s="9">
        <f t="shared" si="3"/>
        <v>-0.21054804417380535</v>
      </c>
    </row>
    <row r="56" spans="1:11" x14ac:dyDescent="0.2">
      <c r="A56" s="7" t="s">
        <v>228</v>
      </c>
      <c r="B56" s="65">
        <v>7</v>
      </c>
      <c r="C56" s="34">
        <f>IF(B74=0, "-", B56/B74)</f>
        <v>2.2544283413848632E-3</v>
      </c>
      <c r="D56" s="65">
        <v>13</v>
      </c>
      <c r="E56" s="9">
        <f>IF(D74=0, "-", D56/D74)</f>
        <v>3.4556087187666137E-3</v>
      </c>
      <c r="F56" s="81">
        <v>163</v>
      </c>
      <c r="G56" s="34">
        <f>IF(F74=0, "-", F56/F74)</f>
        <v>4.0968155427652244E-3</v>
      </c>
      <c r="H56" s="65">
        <v>156</v>
      </c>
      <c r="I56" s="9">
        <f>IF(H74=0, "-", H56/H74)</f>
        <v>2.9369681451916559E-3</v>
      </c>
      <c r="J56" s="8">
        <f t="shared" si="2"/>
        <v>-0.46153846153846156</v>
      </c>
      <c r="K56" s="9">
        <f t="shared" si="3"/>
        <v>4.4871794871794872E-2</v>
      </c>
    </row>
    <row r="57" spans="1:11" x14ac:dyDescent="0.2">
      <c r="A57" s="7" t="s">
        <v>229</v>
      </c>
      <c r="B57" s="65">
        <v>436</v>
      </c>
      <c r="C57" s="34">
        <f>IF(B74=0, "-", B57/B74)</f>
        <v>0.14041867954911433</v>
      </c>
      <c r="D57" s="65">
        <v>582</v>
      </c>
      <c r="E57" s="9">
        <f>IF(D74=0, "-", D57/D74)</f>
        <v>0.1547049441786284</v>
      </c>
      <c r="F57" s="81">
        <v>6626</v>
      </c>
      <c r="G57" s="34">
        <f>IF(F74=0, "-", F57/F74)</f>
        <v>0.16653680850529068</v>
      </c>
      <c r="H57" s="65">
        <v>7807</v>
      </c>
      <c r="I57" s="9">
        <f>IF(H74=0, "-", H57/H74)</f>
        <v>0.14698019429173884</v>
      </c>
      <c r="J57" s="8">
        <f t="shared" si="2"/>
        <v>-0.25085910652920962</v>
      </c>
      <c r="K57" s="9">
        <f t="shared" si="3"/>
        <v>-0.15127449724606123</v>
      </c>
    </row>
    <row r="58" spans="1:11" x14ac:dyDescent="0.2">
      <c r="A58" s="7" t="s">
        <v>230</v>
      </c>
      <c r="B58" s="65">
        <v>0</v>
      </c>
      <c r="C58" s="34">
        <f>IF(B74=0, "-", B58/B74)</f>
        <v>0</v>
      </c>
      <c r="D58" s="65">
        <v>0</v>
      </c>
      <c r="E58" s="9">
        <f>IF(D74=0, "-", D58/D74)</f>
        <v>0</v>
      </c>
      <c r="F58" s="81">
        <v>0</v>
      </c>
      <c r="G58" s="34">
        <f>IF(F74=0, "-", F58/F74)</f>
        <v>0</v>
      </c>
      <c r="H58" s="65">
        <v>13</v>
      </c>
      <c r="I58" s="9">
        <f>IF(H74=0, "-", H58/H74)</f>
        <v>2.4474734543263803E-4</v>
      </c>
      <c r="J58" s="8" t="str">
        <f t="shared" si="2"/>
        <v>-</v>
      </c>
      <c r="K58" s="9">
        <f t="shared" si="3"/>
        <v>-1</v>
      </c>
    </row>
    <row r="59" spans="1:11" x14ac:dyDescent="0.2">
      <c r="A59" s="7" t="s">
        <v>231</v>
      </c>
      <c r="B59" s="65">
        <v>422</v>
      </c>
      <c r="C59" s="34">
        <f>IF(B74=0, "-", B59/B74)</f>
        <v>0.13590982286634459</v>
      </c>
      <c r="D59" s="65">
        <v>407</v>
      </c>
      <c r="E59" s="9">
        <f>IF(D74=0, "-", D59/D74)</f>
        <v>0.10818713450292397</v>
      </c>
      <c r="F59" s="81">
        <v>5001</v>
      </c>
      <c r="G59" s="34">
        <f>IF(F74=0, "-", F59/F74)</f>
        <v>0.1256943222660668</v>
      </c>
      <c r="H59" s="65">
        <v>8346</v>
      </c>
      <c r="I59" s="9">
        <f>IF(H74=0, "-", H59/H74)</f>
        <v>0.1571277957677536</v>
      </c>
      <c r="J59" s="8">
        <f t="shared" si="2"/>
        <v>3.6855036855036855E-2</v>
      </c>
      <c r="K59" s="9">
        <f t="shared" si="3"/>
        <v>-0.40079079798705969</v>
      </c>
    </row>
    <row r="60" spans="1:11" x14ac:dyDescent="0.2">
      <c r="A60" s="7" t="s">
        <v>232</v>
      </c>
      <c r="B60" s="65">
        <v>0</v>
      </c>
      <c r="C60" s="34">
        <f>IF(B74=0, "-", B60/B74)</f>
        <v>0</v>
      </c>
      <c r="D60" s="65">
        <v>0</v>
      </c>
      <c r="E60" s="9">
        <f>IF(D74=0, "-", D60/D74)</f>
        <v>0</v>
      </c>
      <c r="F60" s="81">
        <v>0</v>
      </c>
      <c r="G60" s="34">
        <f>IF(F74=0, "-", F60/F74)</f>
        <v>0</v>
      </c>
      <c r="H60" s="65">
        <v>17</v>
      </c>
      <c r="I60" s="9">
        <f>IF(H74=0, "-", H60/H74)</f>
        <v>3.2005422095037275E-4</v>
      </c>
      <c r="J60" s="8" t="str">
        <f t="shared" si="2"/>
        <v>-</v>
      </c>
      <c r="K60" s="9">
        <f t="shared" si="3"/>
        <v>-1</v>
      </c>
    </row>
    <row r="61" spans="1:11" x14ac:dyDescent="0.2">
      <c r="A61" s="7" t="s">
        <v>233</v>
      </c>
      <c r="B61" s="65">
        <v>0</v>
      </c>
      <c r="C61" s="34">
        <f>IF(B74=0, "-", B61/B74)</f>
        <v>0</v>
      </c>
      <c r="D61" s="65">
        <v>0</v>
      </c>
      <c r="E61" s="9">
        <f>IF(D74=0, "-", D61/D74)</f>
        <v>0</v>
      </c>
      <c r="F61" s="81">
        <v>0</v>
      </c>
      <c r="G61" s="34">
        <f>IF(F74=0, "-", F61/F74)</f>
        <v>0</v>
      </c>
      <c r="H61" s="65">
        <v>831</v>
      </c>
      <c r="I61" s="9">
        <f>IF(H74=0, "-", H61/H74)</f>
        <v>1.5645003388809399E-2</v>
      </c>
      <c r="J61" s="8" t="str">
        <f t="shared" si="2"/>
        <v>-</v>
      </c>
      <c r="K61" s="9">
        <f t="shared" si="3"/>
        <v>-1</v>
      </c>
    </row>
    <row r="62" spans="1:11" x14ac:dyDescent="0.2">
      <c r="A62" s="7" t="s">
        <v>234</v>
      </c>
      <c r="B62" s="65">
        <v>24</v>
      </c>
      <c r="C62" s="34">
        <f>IF(B74=0, "-", B62/B74)</f>
        <v>7.7294685990338162E-3</v>
      </c>
      <c r="D62" s="65">
        <v>4</v>
      </c>
      <c r="E62" s="9">
        <f>IF(D74=0, "-", D62/D74)</f>
        <v>1.0632642211589581E-3</v>
      </c>
      <c r="F62" s="81">
        <v>113</v>
      </c>
      <c r="G62" s="34">
        <f>IF(F74=0, "-", F62/F74)</f>
        <v>2.8401236584814134E-3</v>
      </c>
      <c r="H62" s="65">
        <v>114</v>
      </c>
      <c r="I62" s="9">
        <f>IF(H74=0, "-", H62/H74)</f>
        <v>2.1462459522554409E-3</v>
      </c>
      <c r="J62" s="8">
        <f t="shared" si="2"/>
        <v>5</v>
      </c>
      <c r="K62" s="9">
        <f t="shared" si="3"/>
        <v>-8.771929824561403E-3</v>
      </c>
    </row>
    <row r="63" spans="1:11" x14ac:dyDescent="0.2">
      <c r="A63" s="7" t="s">
        <v>235</v>
      </c>
      <c r="B63" s="65">
        <v>11</v>
      </c>
      <c r="C63" s="34">
        <f>IF(B74=0, "-", B63/B74)</f>
        <v>3.5426731078904991E-3</v>
      </c>
      <c r="D63" s="65">
        <v>22</v>
      </c>
      <c r="E63" s="9">
        <f>IF(D74=0, "-", D63/D74)</f>
        <v>5.8479532163742687E-3</v>
      </c>
      <c r="F63" s="81">
        <v>59</v>
      </c>
      <c r="G63" s="34">
        <f>IF(F74=0, "-", F63/F74)</f>
        <v>1.4828964234548973E-3</v>
      </c>
      <c r="H63" s="65">
        <v>137</v>
      </c>
      <c r="I63" s="9">
        <f>IF(H74=0, "-", H63/H74)</f>
        <v>2.5792604864824159E-3</v>
      </c>
      <c r="J63" s="8">
        <f t="shared" si="2"/>
        <v>-0.5</v>
      </c>
      <c r="K63" s="9">
        <f t="shared" si="3"/>
        <v>-0.56934306569343063</v>
      </c>
    </row>
    <row r="64" spans="1:11" x14ac:dyDescent="0.2">
      <c r="A64" s="7" t="s">
        <v>236</v>
      </c>
      <c r="B64" s="65">
        <v>0</v>
      </c>
      <c r="C64" s="34">
        <f>IF(B74=0, "-", B64/B74)</f>
        <v>0</v>
      </c>
      <c r="D64" s="65">
        <v>29</v>
      </c>
      <c r="E64" s="9">
        <f>IF(D74=0, "-", D64/D74)</f>
        <v>7.7086656034024452E-3</v>
      </c>
      <c r="F64" s="81">
        <v>42</v>
      </c>
      <c r="G64" s="34">
        <f>IF(F74=0, "-", F64/F74)</f>
        <v>1.0556211827984015E-3</v>
      </c>
      <c r="H64" s="65">
        <v>181</v>
      </c>
      <c r="I64" s="9">
        <f>IF(H74=0, "-", H64/H74)</f>
        <v>3.4076361171774985E-3</v>
      </c>
      <c r="J64" s="8">
        <f t="shared" si="2"/>
        <v>-1</v>
      </c>
      <c r="K64" s="9">
        <f t="shared" si="3"/>
        <v>-0.76795580110497241</v>
      </c>
    </row>
    <row r="65" spans="1:11" x14ac:dyDescent="0.2">
      <c r="A65" s="7" t="s">
        <v>237</v>
      </c>
      <c r="B65" s="65">
        <v>0</v>
      </c>
      <c r="C65" s="34">
        <f>IF(B74=0, "-", B65/B74)</f>
        <v>0</v>
      </c>
      <c r="D65" s="65">
        <v>0</v>
      </c>
      <c r="E65" s="9">
        <f>IF(D74=0, "-", D65/D74)</f>
        <v>0</v>
      </c>
      <c r="F65" s="81">
        <v>21</v>
      </c>
      <c r="G65" s="34">
        <f>IF(F74=0, "-", F65/F74)</f>
        <v>5.2781059139920075E-4</v>
      </c>
      <c r="H65" s="65">
        <v>0</v>
      </c>
      <c r="I65" s="9">
        <f>IF(H74=0, "-", H65/H74)</f>
        <v>0</v>
      </c>
      <c r="J65" s="8" t="str">
        <f t="shared" si="2"/>
        <v>-</v>
      </c>
      <c r="K65" s="9" t="str">
        <f t="shared" si="3"/>
        <v>-</v>
      </c>
    </row>
    <row r="66" spans="1:11" x14ac:dyDescent="0.2">
      <c r="A66" s="7" t="s">
        <v>238</v>
      </c>
      <c r="B66" s="65">
        <v>132</v>
      </c>
      <c r="C66" s="34">
        <f>IF(B74=0, "-", B66/B74)</f>
        <v>4.2512077294685993E-2</v>
      </c>
      <c r="D66" s="65">
        <v>151</v>
      </c>
      <c r="E66" s="9">
        <f>IF(D74=0, "-", D66/D74)</f>
        <v>4.0138224348750667E-2</v>
      </c>
      <c r="F66" s="81">
        <v>1473</v>
      </c>
      <c r="G66" s="34">
        <f>IF(F74=0, "-", F66/F74)</f>
        <v>3.7022142911001081E-2</v>
      </c>
      <c r="H66" s="65">
        <v>1916</v>
      </c>
      <c r="I66" s="9">
        <f>IF(H74=0, "-", H66/H74)</f>
        <v>3.6071993372994951E-2</v>
      </c>
      <c r="J66" s="8">
        <f t="shared" si="2"/>
        <v>-0.12582781456953643</v>
      </c>
      <c r="K66" s="9">
        <f t="shared" si="3"/>
        <v>-0.23121085594989563</v>
      </c>
    </row>
    <row r="67" spans="1:11" x14ac:dyDescent="0.2">
      <c r="A67" s="7" t="s">
        <v>239</v>
      </c>
      <c r="B67" s="65">
        <v>57</v>
      </c>
      <c r="C67" s="34">
        <f>IF(B74=0, "-", B67/B74)</f>
        <v>1.8357487922705314E-2</v>
      </c>
      <c r="D67" s="65">
        <v>41</v>
      </c>
      <c r="E67" s="9">
        <f>IF(D74=0, "-", D67/D74)</f>
        <v>1.0898458266879319E-2</v>
      </c>
      <c r="F67" s="81">
        <v>639</v>
      </c>
      <c r="G67" s="34">
        <f>IF(F74=0, "-", F67/F74)</f>
        <v>1.606052228114711E-2</v>
      </c>
      <c r="H67" s="65">
        <v>474</v>
      </c>
      <c r="I67" s="9">
        <f>IF(H74=0, "-", H67/H74)</f>
        <v>8.9238647488515694E-3</v>
      </c>
      <c r="J67" s="8">
        <f t="shared" si="2"/>
        <v>0.3902439024390244</v>
      </c>
      <c r="K67" s="9">
        <f t="shared" si="3"/>
        <v>0.34810126582278483</v>
      </c>
    </row>
    <row r="68" spans="1:11" x14ac:dyDescent="0.2">
      <c r="A68" s="7" t="s">
        <v>240</v>
      </c>
      <c r="B68" s="65">
        <v>1040</v>
      </c>
      <c r="C68" s="34">
        <f>IF(B74=0, "-", B68/B74)</f>
        <v>0.33494363929146537</v>
      </c>
      <c r="D68" s="65">
        <v>1034</v>
      </c>
      <c r="E68" s="9">
        <f>IF(D74=0, "-", D68/D74)</f>
        <v>0.27485380116959063</v>
      </c>
      <c r="F68" s="81">
        <v>10512</v>
      </c>
      <c r="G68" s="34">
        <f>IF(F74=0, "-", F68/F74)</f>
        <v>0.26420690175182848</v>
      </c>
      <c r="H68" s="65">
        <v>11362</v>
      </c>
      <c r="I68" s="9">
        <f>IF(H74=0, "-", H68/H74)</f>
        <v>0.21390917990812561</v>
      </c>
      <c r="J68" s="8">
        <f t="shared" si="2"/>
        <v>5.8027079303675051E-3</v>
      </c>
      <c r="K68" s="9">
        <f t="shared" si="3"/>
        <v>-7.4810772751276178E-2</v>
      </c>
    </row>
    <row r="69" spans="1:11" x14ac:dyDescent="0.2">
      <c r="A69" s="7" t="s">
        <v>241</v>
      </c>
      <c r="B69" s="65">
        <v>0</v>
      </c>
      <c r="C69" s="34">
        <f>IF(B74=0, "-", B69/B74)</f>
        <v>0</v>
      </c>
      <c r="D69" s="65">
        <v>6</v>
      </c>
      <c r="E69" s="9">
        <f>IF(D74=0, "-", D69/D74)</f>
        <v>1.594896331738437E-3</v>
      </c>
      <c r="F69" s="81">
        <v>35</v>
      </c>
      <c r="G69" s="34">
        <f>IF(F74=0, "-", F69/F74)</f>
        <v>8.7968431899866791E-4</v>
      </c>
      <c r="H69" s="65">
        <v>55</v>
      </c>
      <c r="I69" s="9">
        <f>IF(H74=0, "-", H69/H74)</f>
        <v>1.035469538368853E-3</v>
      </c>
      <c r="J69" s="8">
        <f t="shared" si="2"/>
        <v>-1</v>
      </c>
      <c r="K69" s="9">
        <f t="shared" si="3"/>
        <v>-0.36363636363636365</v>
      </c>
    </row>
    <row r="70" spans="1:11" x14ac:dyDescent="0.2">
      <c r="A70" s="7" t="s">
        <v>242</v>
      </c>
      <c r="B70" s="65">
        <v>6</v>
      </c>
      <c r="C70" s="34">
        <f>IF(B74=0, "-", B70/B74)</f>
        <v>1.9323671497584541E-3</v>
      </c>
      <c r="D70" s="65">
        <v>3</v>
      </c>
      <c r="E70" s="9">
        <f>IF(D74=0, "-", D70/D74)</f>
        <v>7.9744816586921851E-4</v>
      </c>
      <c r="F70" s="81">
        <v>92</v>
      </c>
      <c r="G70" s="34">
        <f>IF(F74=0, "-", F70/F74)</f>
        <v>2.3123130670822129E-3</v>
      </c>
      <c r="H70" s="65">
        <v>87</v>
      </c>
      <c r="I70" s="9">
        <f>IF(H74=0, "-", H70/H74)</f>
        <v>1.6379245425107312E-3</v>
      </c>
      <c r="J70" s="8">
        <f t="shared" si="2"/>
        <v>1</v>
      </c>
      <c r="K70" s="9">
        <f t="shared" si="3"/>
        <v>5.7471264367816091E-2</v>
      </c>
    </row>
    <row r="71" spans="1:11" x14ac:dyDescent="0.2">
      <c r="A71" s="7" t="s">
        <v>243</v>
      </c>
      <c r="B71" s="65">
        <v>174</v>
      </c>
      <c r="C71" s="34">
        <f>IF(B74=0, "-", B71/B74)</f>
        <v>5.6038647342995171E-2</v>
      </c>
      <c r="D71" s="65">
        <v>410</v>
      </c>
      <c r="E71" s="9">
        <f>IF(D74=0, "-", D71/D74)</f>
        <v>0.1089845826687932</v>
      </c>
      <c r="F71" s="81">
        <v>3876</v>
      </c>
      <c r="G71" s="34">
        <f>IF(F74=0, "-", F71/F74)</f>
        <v>9.7418754869681046E-2</v>
      </c>
      <c r="H71" s="65">
        <v>5891</v>
      </c>
      <c r="I71" s="9">
        <f>IF(H74=0, "-", H71/H74)</f>
        <v>0.11090820091874388</v>
      </c>
      <c r="J71" s="8">
        <f t="shared" si="2"/>
        <v>-0.57560975609756093</v>
      </c>
      <c r="K71" s="9">
        <f t="shared" si="3"/>
        <v>-0.34204719062977423</v>
      </c>
    </row>
    <row r="72" spans="1:11" x14ac:dyDescent="0.2">
      <c r="A72" s="7" t="s">
        <v>244</v>
      </c>
      <c r="B72" s="65">
        <v>0</v>
      </c>
      <c r="C72" s="34">
        <f>IF(B74=0, "-", B72/B74)</f>
        <v>0</v>
      </c>
      <c r="D72" s="65">
        <v>0</v>
      </c>
      <c r="E72" s="9">
        <f>IF(D74=0, "-", D72/D74)</f>
        <v>0</v>
      </c>
      <c r="F72" s="81">
        <v>0</v>
      </c>
      <c r="G72" s="34">
        <f>IF(F74=0, "-", F72/F74)</f>
        <v>0</v>
      </c>
      <c r="H72" s="65">
        <v>45</v>
      </c>
      <c r="I72" s="9">
        <f>IF(H74=0, "-", H72/H74)</f>
        <v>8.4720234957451617E-4</v>
      </c>
      <c r="J72" s="8" t="str">
        <f t="shared" si="2"/>
        <v>-</v>
      </c>
      <c r="K72" s="9">
        <f t="shared" si="3"/>
        <v>-1</v>
      </c>
    </row>
    <row r="73" spans="1:11" x14ac:dyDescent="0.2">
      <c r="A73" s="2"/>
      <c r="B73" s="68"/>
      <c r="C73" s="33"/>
      <c r="D73" s="68"/>
      <c r="E73" s="6"/>
      <c r="F73" s="82"/>
      <c r="G73" s="33"/>
      <c r="H73" s="68"/>
      <c r="I73" s="6"/>
      <c r="J73" s="5"/>
      <c r="K73" s="6"/>
    </row>
    <row r="74" spans="1:11" s="43" customFormat="1" x14ac:dyDescent="0.2">
      <c r="A74" s="162" t="s">
        <v>626</v>
      </c>
      <c r="B74" s="71">
        <f>SUM(B50:B73)</f>
        <v>3105</v>
      </c>
      <c r="C74" s="40">
        <f>B74/29335</f>
        <v>0.10584625873529913</v>
      </c>
      <c r="D74" s="71">
        <f>SUM(D50:D73)</f>
        <v>3762</v>
      </c>
      <c r="E74" s="41">
        <f>D74/26863</f>
        <v>0.1400439265904776</v>
      </c>
      <c r="F74" s="77">
        <f>SUM(F50:F73)</f>
        <v>39787</v>
      </c>
      <c r="G74" s="42">
        <f>F74/302117</f>
        <v>0.13169401258452851</v>
      </c>
      <c r="H74" s="71">
        <f>SUM(H50:H73)</f>
        <v>53116</v>
      </c>
      <c r="I74" s="41">
        <f>H74/339818</f>
        <v>0.15630719973632945</v>
      </c>
      <c r="J74" s="37">
        <f>IF(D74=0, "-", IF((B74-D74)/D74&lt;10, (B74-D74)/D74, "&gt;999%"))</f>
        <v>-0.17464114832535885</v>
      </c>
      <c r="K74" s="38">
        <f>IF(H74=0, "-", IF((F74-H74)/H74&lt;10, (F74-H74)/H74, "&gt;999%"))</f>
        <v>-0.25094133594397167</v>
      </c>
    </row>
    <row r="75" spans="1:11" x14ac:dyDescent="0.2">
      <c r="B75" s="83"/>
      <c r="D75" s="83"/>
      <c r="F75" s="83"/>
      <c r="H75" s="83"/>
    </row>
    <row r="76" spans="1:11" x14ac:dyDescent="0.2">
      <c r="A76" s="163" t="s">
        <v>142</v>
      </c>
      <c r="B76" s="61" t="s">
        <v>12</v>
      </c>
      <c r="C76" s="62" t="s">
        <v>13</v>
      </c>
      <c r="D76" s="61" t="s">
        <v>12</v>
      </c>
      <c r="E76" s="63" t="s">
        <v>13</v>
      </c>
      <c r="F76" s="62" t="s">
        <v>12</v>
      </c>
      <c r="G76" s="62" t="s">
        <v>13</v>
      </c>
      <c r="H76" s="61" t="s">
        <v>12</v>
      </c>
      <c r="I76" s="63" t="s">
        <v>13</v>
      </c>
      <c r="J76" s="61"/>
      <c r="K76" s="63"/>
    </row>
    <row r="77" spans="1:11" x14ac:dyDescent="0.2">
      <c r="A77" s="7" t="s">
        <v>245</v>
      </c>
      <c r="B77" s="65">
        <v>98</v>
      </c>
      <c r="C77" s="34">
        <f>IF(B88=0, "-", B77/B88)</f>
        <v>0.25520833333333331</v>
      </c>
      <c r="D77" s="65">
        <v>164</v>
      </c>
      <c r="E77" s="9">
        <f>IF(D88=0, "-", D77/D88)</f>
        <v>0.3867924528301887</v>
      </c>
      <c r="F77" s="81">
        <v>1420</v>
      </c>
      <c r="G77" s="34">
        <f>IF(F88=0, "-", F77/F88)</f>
        <v>0.25743292240754168</v>
      </c>
      <c r="H77" s="65">
        <v>1602</v>
      </c>
      <c r="I77" s="9">
        <f>IF(H88=0, "-", H77/H88)</f>
        <v>0.34019961775323848</v>
      </c>
      <c r="J77" s="8">
        <f t="shared" ref="J77:J86" si="4">IF(D77=0, "-", IF((B77-D77)/D77&lt;10, (B77-D77)/D77, "&gt;999%"))</f>
        <v>-0.40243902439024393</v>
      </c>
      <c r="K77" s="9">
        <f t="shared" ref="K77:K86" si="5">IF(H77=0, "-", IF((F77-H77)/H77&lt;10, (F77-H77)/H77, "&gt;999%"))</f>
        <v>-0.11360799001248439</v>
      </c>
    </row>
    <row r="78" spans="1:11" x14ac:dyDescent="0.2">
      <c r="A78" s="7" t="s">
        <v>246</v>
      </c>
      <c r="B78" s="65">
        <v>55</v>
      </c>
      <c r="C78" s="34">
        <f>IF(B88=0, "-", B78/B88)</f>
        <v>0.14322916666666666</v>
      </c>
      <c r="D78" s="65">
        <v>43</v>
      </c>
      <c r="E78" s="9">
        <f>IF(D88=0, "-", D78/D88)</f>
        <v>0.10141509433962265</v>
      </c>
      <c r="F78" s="81">
        <v>904</v>
      </c>
      <c r="G78" s="34">
        <f>IF(F88=0, "-", F78/F88)</f>
        <v>0.16388687454677303</v>
      </c>
      <c r="H78" s="65">
        <v>719</v>
      </c>
      <c r="I78" s="9">
        <f>IF(H88=0, "-", H78/H88)</f>
        <v>0.15268634529624123</v>
      </c>
      <c r="J78" s="8">
        <f t="shared" si="4"/>
        <v>0.27906976744186046</v>
      </c>
      <c r="K78" s="9">
        <f t="shared" si="5"/>
        <v>0.2573018080667594</v>
      </c>
    </row>
    <row r="79" spans="1:11" x14ac:dyDescent="0.2">
      <c r="A79" s="7" t="s">
        <v>247</v>
      </c>
      <c r="B79" s="65">
        <v>0</v>
      </c>
      <c r="C79" s="34">
        <f>IF(B88=0, "-", B79/B88)</f>
        <v>0</v>
      </c>
      <c r="D79" s="65">
        <v>0</v>
      </c>
      <c r="E79" s="9">
        <f>IF(D88=0, "-", D79/D88)</f>
        <v>0</v>
      </c>
      <c r="F79" s="81">
        <v>6</v>
      </c>
      <c r="G79" s="34">
        <f>IF(F88=0, "-", F79/F88)</f>
        <v>1.0877447425670776E-3</v>
      </c>
      <c r="H79" s="65">
        <v>6</v>
      </c>
      <c r="I79" s="9">
        <f>IF(H88=0, "-", H79/H88)</f>
        <v>1.2741558717349756E-3</v>
      </c>
      <c r="J79" s="8" t="str">
        <f t="shared" si="4"/>
        <v>-</v>
      </c>
      <c r="K79" s="9">
        <f t="shared" si="5"/>
        <v>0</v>
      </c>
    </row>
    <row r="80" spans="1:11" x14ac:dyDescent="0.2">
      <c r="A80" s="7" t="s">
        <v>248</v>
      </c>
      <c r="B80" s="65">
        <v>44</v>
      </c>
      <c r="C80" s="34">
        <f>IF(B88=0, "-", B80/B88)</f>
        <v>0.11458333333333333</v>
      </c>
      <c r="D80" s="65">
        <v>0</v>
      </c>
      <c r="E80" s="9">
        <f>IF(D88=0, "-", D80/D88)</f>
        <v>0</v>
      </c>
      <c r="F80" s="81">
        <v>572</v>
      </c>
      <c r="G80" s="34">
        <f>IF(F88=0, "-", F80/F88)</f>
        <v>0.10369833212472807</v>
      </c>
      <c r="H80" s="65">
        <v>0</v>
      </c>
      <c r="I80" s="9">
        <f>IF(H88=0, "-", H80/H88)</f>
        <v>0</v>
      </c>
      <c r="J80" s="8" t="str">
        <f t="shared" si="4"/>
        <v>-</v>
      </c>
      <c r="K80" s="9" t="str">
        <f t="shared" si="5"/>
        <v>-</v>
      </c>
    </row>
    <row r="81" spans="1:11" x14ac:dyDescent="0.2">
      <c r="A81" s="7" t="s">
        <v>249</v>
      </c>
      <c r="B81" s="65">
        <v>2</v>
      </c>
      <c r="C81" s="34">
        <f>IF(B88=0, "-", B81/B88)</f>
        <v>5.208333333333333E-3</v>
      </c>
      <c r="D81" s="65">
        <v>0</v>
      </c>
      <c r="E81" s="9">
        <f>IF(D88=0, "-", D81/D88)</f>
        <v>0</v>
      </c>
      <c r="F81" s="81">
        <v>26</v>
      </c>
      <c r="G81" s="34">
        <f>IF(F88=0, "-", F81/F88)</f>
        <v>4.7135605511240027E-3</v>
      </c>
      <c r="H81" s="65">
        <v>36</v>
      </c>
      <c r="I81" s="9">
        <f>IF(H88=0, "-", H81/H88)</f>
        <v>7.6449352304098538E-3</v>
      </c>
      <c r="J81" s="8" t="str">
        <f t="shared" si="4"/>
        <v>-</v>
      </c>
      <c r="K81" s="9">
        <f t="shared" si="5"/>
        <v>-0.27777777777777779</v>
      </c>
    </row>
    <row r="82" spans="1:11" x14ac:dyDescent="0.2">
      <c r="A82" s="7" t="s">
        <v>250</v>
      </c>
      <c r="B82" s="65">
        <v>5</v>
      </c>
      <c r="C82" s="34">
        <f>IF(B88=0, "-", B82/B88)</f>
        <v>1.3020833333333334E-2</v>
      </c>
      <c r="D82" s="65">
        <v>4</v>
      </c>
      <c r="E82" s="9">
        <f>IF(D88=0, "-", D82/D88)</f>
        <v>9.433962264150943E-3</v>
      </c>
      <c r="F82" s="81">
        <v>59</v>
      </c>
      <c r="G82" s="34">
        <f>IF(F88=0, "-", F82/F88)</f>
        <v>1.069615663524293E-2</v>
      </c>
      <c r="H82" s="65">
        <v>74</v>
      </c>
      <c r="I82" s="9">
        <f>IF(H88=0, "-", H82/H88)</f>
        <v>1.5714589084731365E-2</v>
      </c>
      <c r="J82" s="8">
        <f t="shared" si="4"/>
        <v>0.25</v>
      </c>
      <c r="K82" s="9">
        <f t="shared" si="5"/>
        <v>-0.20270270270270271</v>
      </c>
    </row>
    <row r="83" spans="1:11" x14ac:dyDescent="0.2">
      <c r="A83" s="7" t="s">
        <v>251</v>
      </c>
      <c r="B83" s="65">
        <v>151</v>
      </c>
      <c r="C83" s="34">
        <f>IF(B88=0, "-", B83/B88)</f>
        <v>0.39322916666666669</v>
      </c>
      <c r="D83" s="65">
        <v>137</v>
      </c>
      <c r="E83" s="9">
        <f>IF(D88=0, "-", D83/D88)</f>
        <v>0.32311320754716982</v>
      </c>
      <c r="F83" s="81">
        <v>2164</v>
      </c>
      <c r="G83" s="34">
        <f>IF(F88=0, "-", F83/F88)</f>
        <v>0.39231327048585934</v>
      </c>
      <c r="H83" s="65">
        <v>1606</v>
      </c>
      <c r="I83" s="9">
        <f>IF(H88=0, "-", H83/H88)</f>
        <v>0.34104905500106181</v>
      </c>
      <c r="J83" s="8">
        <f t="shared" si="4"/>
        <v>0.10218978102189781</v>
      </c>
      <c r="K83" s="9">
        <f t="shared" si="5"/>
        <v>0.34744707347447074</v>
      </c>
    </row>
    <row r="84" spans="1:11" x14ac:dyDescent="0.2">
      <c r="A84" s="7" t="s">
        <v>252</v>
      </c>
      <c r="B84" s="65">
        <v>14</v>
      </c>
      <c r="C84" s="34">
        <f>IF(B88=0, "-", B84/B88)</f>
        <v>3.6458333333333336E-2</v>
      </c>
      <c r="D84" s="65">
        <v>64</v>
      </c>
      <c r="E84" s="9">
        <f>IF(D88=0, "-", D84/D88)</f>
        <v>0.15094339622641509</v>
      </c>
      <c r="F84" s="81">
        <v>171</v>
      </c>
      <c r="G84" s="34">
        <f>IF(F88=0, "-", F84/F88)</f>
        <v>3.1000725163161713E-2</v>
      </c>
      <c r="H84" s="65">
        <v>467</v>
      </c>
      <c r="I84" s="9">
        <f>IF(H88=0, "-", H84/H88)</f>
        <v>9.9171798683372267E-2</v>
      </c>
      <c r="J84" s="8">
        <f t="shared" si="4"/>
        <v>-0.78125</v>
      </c>
      <c r="K84" s="9">
        <f t="shared" si="5"/>
        <v>-0.63383297644539616</v>
      </c>
    </row>
    <row r="85" spans="1:11" x14ac:dyDescent="0.2">
      <c r="A85" s="7" t="s">
        <v>253</v>
      </c>
      <c r="B85" s="65">
        <v>10</v>
      </c>
      <c r="C85" s="34">
        <f>IF(B88=0, "-", B85/B88)</f>
        <v>2.6041666666666668E-2</v>
      </c>
      <c r="D85" s="65">
        <v>8</v>
      </c>
      <c r="E85" s="9">
        <f>IF(D88=0, "-", D85/D88)</f>
        <v>1.8867924528301886E-2</v>
      </c>
      <c r="F85" s="81">
        <v>125</v>
      </c>
      <c r="G85" s="34">
        <f>IF(F88=0, "-", F85/F88)</f>
        <v>2.2661348803480783E-2</v>
      </c>
      <c r="H85" s="65">
        <v>78</v>
      </c>
      <c r="I85" s="9">
        <f>IF(H88=0, "-", H85/H88)</f>
        <v>1.6564026332554684E-2</v>
      </c>
      <c r="J85" s="8">
        <f t="shared" si="4"/>
        <v>0.25</v>
      </c>
      <c r="K85" s="9">
        <f t="shared" si="5"/>
        <v>0.60256410256410253</v>
      </c>
    </row>
    <row r="86" spans="1:11" x14ac:dyDescent="0.2">
      <c r="A86" s="7" t="s">
        <v>254</v>
      </c>
      <c r="B86" s="65">
        <v>5</v>
      </c>
      <c r="C86" s="34">
        <f>IF(B88=0, "-", B86/B88)</f>
        <v>1.3020833333333334E-2</v>
      </c>
      <c r="D86" s="65">
        <v>4</v>
      </c>
      <c r="E86" s="9">
        <f>IF(D88=0, "-", D86/D88)</f>
        <v>9.433962264150943E-3</v>
      </c>
      <c r="F86" s="81">
        <v>69</v>
      </c>
      <c r="G86" s="34">
        <f>IF(F88=0, "-", F86/F88)</f>
        <v>1.2509064539521393E-2</v>
      </c>
      <c r="H86" s="65">
        <v>121</v>
      </c>
      <c r="I86" s="9">
        <f>IF(H88=0, "-", H86/H88)</f>
        <v>2.569547674665534E-2</v>
      </c>
      <c r="J86" s="8">
        <f t="shared" si="4"/>
        <v>0.25</v>
      </c>
      <c r="K86" s="9">
        <f t="shared" si="5"/>
        <v>-0.42975206611570249</v>
      </c>
    </row>
    <row r="87" spans="1:11" x14ac:dyDescent="0.2">
      <c r="A87" s="2"/>
      <c r="B87" s="68"/>
      <c r="C87" s="33"/>
      <c r="D87" s="68"/>
      <c r="E87" s="6"/>
      <c r="F87" s="82"/>
      <c r="G87" s="33"/>
      <c r="H87" s="68"/>
      <c r="I87" s="6"/>
      <c r="J87" s="5"/>
      <c r="K87" s="6"/>
    </row>
    <row r="88" spans="1:11" s="43" customFormat="1" x14ac:dyDescent="0.2">
      <c r="A88" s="162" t="s">
        <v>625</v>
      </c>
      <c r="B88" s="71">
        <f>SUM(B77:B87)</f>
        <v>384</v>
      </c>
      <c r="C88" s="40">
        <f>B88/29335</f>
        <v>1.3090165331515255E-2</v>
      </c>
      <c r="D88" s="71">
        <f>SUM(D77:D87)</f>
        <v>424</v>
      </c>
      <c r="E88" s="41">
        <f>D88/26863</f>
        <v>1.5783791832632246E-2</v>
      </c>
      <c r="F88" s="77">
        <f>SUM(F77:F87)</f>
        <v>5516</v>
      </c>
      <c r="G88" s="42">
        <f>F88/302117</f>
        <v>1.8257827265595779E-2</v>
      </c>
      <c r="H88" s="71">
        <f>SUM(H77:H87)</f>
        <v>4709</v>
      </c>
      <c r="I88" s="41">
        <f>H88/339818</f>
        <v>1.385741779423103E-2</v>
      </c>
      <c r="J88" s="37">
        <f>IF(D88=0, "-", IF((B88-D88)/D88&lt;10, (B88-D88)/D88, "&gt;999%"))</f>
        <v>-9.4339622641509441E-2</v>
      </c>
      <c r="K88" s="38">
        <f>IF(H88=0, "-", IF((F88-H88)/H88&lt;10, (F88-H88)/H88, "&gt;999%"))</f>
        <v>0.1713739647483542</v>
      </c>
    </row>
    <row r="89" spans="1:11" x14ac:dyDescent="0.2">
      <c r="B89" s="83"/>
      <c r="D89" s="83"/>
      <c r="F89" s="83"/>
      <c r="H89" s="83"/>
    </row>
    <row r="90" spans="1:11" s="43" customFormat="1" x14ac:dyDescent="0.2">
      <c r="A90" s="162" t="s">
        <v>624</v>
      </c>
      <c r="B90" s="71">
        <v>3489</v>
      </c>
      <c r="C90" s="40">
        <f>B90/29335</f>
        <v>0.11893642406681439</v>
      </c>
      <c r="D90" s="71">
        <v>4186</v>
      </c>
      <c r="E90" s="41">
        <f>D90/26863</f>
        <v>0.15582771842310986</v>
      </c>
      <c r="F90" s="77">
        <v>45303</v>
      </c>
      <c r="G90" s="42">
        <f>F90/302117</f>
        <v>0.14995183985012428</v>
      </c>
      <c r="H90" s="71">
        <v>57825</v>
      </c>
      <c r="I90" s="41">
        <f>H90/339818</f>
        <v>0.17016461753056047</v>
      </c>
      <c r="J90" s="37">
        <f>IF(D90=0, "-", IF((B90-D90)/D90&lt;10, (B90-D90)/D90, "&gt;999%"))</f>
        <v>-0.16650740563784042</v>
      </c>
      <c r="K90" s="38">
        <f>IF(H90=0, "-", IF((F90-H90)/H90&lt;10, (F90-H90)/H90, "&gt;999%"))</f>
        <v>-0.21654993514915694</v>
      </c>
    </row>
    <row r="91" spans="1:11" x14ac:dyDescent="0.2">
      <c r="B91" s="83"/>
      <c r="D91" s="83"/>
      <c r="F91" s="83"/>
      <c r="H91" s="83"/>
    </row>
    <row r="92" spans="1:11" ht="15.75" x14ac:dyDescent="0.25">
      <c r="A92" s="164" t="s">
        <v>117</v>
      </c>
      <c r="B92" s="196" t="s">
        <v>1</v>
      </c>
      <c r="C92" s="200"/>
      <c r="D92" s="200"/>
      <c r="E92" s="197"/>
      <c r="F92" s="196" t="s">
        <v>14</v>
      </c>
      <c r="G92" s="200"/>
      <c r="H92" s="200"/>
      <c r="I92" s="197"/>
      <c r="J92" s="196" t="s">
        <v>15</v>
      </c>
      <c r="K92" s="197"/>
    </row>
    <row r="93" spans="1:11" x14ac:dyDescent="0.2">
      <c r="A93" s="22"/>
      <c r="B93" s="196">
        <f>VALUE(RIGHT($B$2, 4))</f>
        <v>2020</v>
      </c>
      <c r="C93" s="197"/>
      <c r="D93" s="196">
        <f>B93-1</f>
        <v>2019</v>
      </c>
      <c r="E93" s="204"/>
      <c r="F93" s="196">
        <f>B93</f>
        <v>2020</v>
      </c>
      <c r="G93" s="204"/>
      <c r="H93" s="196">
        <f>D93</f>
        <v>2019</v>
      </c>
      <c r="I93" s="204"/>
      <c r="J93" s="140" t="s">
        <v>4</v>
      </c>
      <c r="K93" s="141" t="s">
        <v>2</v>
      </c>
    </row>
    <row r="94" spans="1:11" x14ac:dyDescent="0.2">
      <c r="A94" s="163" t="s">
        <v>143</v>
      </c>
      <c r="B94" s="61" t="s">
        <v>12</v>
      </c>
      <c r="C94" s="62" t="s">
        <v>13</v>
      </c>
      <c r="D94" s="61" t="s">
        <v>12</v>
      </c>
      <c r="E94" s="63" t="s">
        <v>13</v>
      </c>
      <c r="F94" s="62" t="s">
        <v>12</v>
      </c>
      <c r="G94" s="62" t="s">
        <v>13</v>
      </c>
      <c r="H94" s="61" t="s">
        <v>12</v>
      </c>
      <c r="I94" s="63" t="s">
        <v>13</v>
      </c>
      <c r="J94" s="61"/>
      <c r="K94" s="63"/>
    </row>
    <row r="95" spans="1:11" x14ac:dyDescent="0.2">
      <c r="A95" s="7" t="s">
        <v>255</v>
      </c>
      <c r="B95" s="65">
        <v>1</v>
      </c>
      <c r="C95" s="34">
        <f>IF(B108=0, "-", B95/B108)</f>
        <v>1.6129032258064516E-3</v>
      </c>
      <c r="D95" s="65">
        <v>14</v>
      </c>
      <c r="E95" s="9">
        <f>IF(D108=0, "-", D95/D108)</f>
        <v>2.4013722126929673E-2</v>
      </c>
      <c r="F95" s="81">
        <v>47</v>
      </c>
      <c r="G95" s="34">
        <f>IF(F108=0, "-", F95/F108)</f>
        <v>6.8353694008144268E-3</v>
      </c>
      <c r="H95" s="65">
        <v>215</v>
      </c>
      <c r="I95" s="9">
        <f>IF(H108=0, "-", H95/H108)</f>
        <v>2.4684270952927669E-2</v>
      </c>
      <c r="J95" s="8">
        <f t="shared" ref="J95:J106" si="6">IF(D95=0, "-", IF((B95-D95)/D95&lt;10, (B95-D95)/D95, "&gt;999%"))</f>
        <v>-0.9285714285714286</v>
      </c>
      <c r="K95" s="9">
        <f t="shared" ref="K95:K106" si="7">IF(H95=0, "-", IF((F95-H95)/H95&lt;10, (F95-H95)/H95, "&gt;999%"))</f>
        <v>-0.78139534883720929</v>
      </c>
    </row>
    <row r="96" spans="1:11" x14ac:dyDescent="0.2">
      <c r="A96" s="7" t="s">
        <v>256</v>
      </c>
      <c r="B96" s="65">
        <v>5</v>
      </c>
      <c r="C96" s="34">
        <f>IF(B108=0, "-", B96/B108)</f>
        <v>8.0645161290322578E-3</v>
      </c>
      <c r="D96" s="65">
        <v>9</v>
      </c>
      <c r="E96" s="9">
        <f>IF(D108=0, "-", D96/D108)</f>
        <v>1.5437392795883362E-2</v>
      </c>
      <c r="F96" s="81">
        <v>47</v>
      </c>
      <c r="G96" s="34">
        <f>IF(F108=0, "-", F96/F108)</f>
        <v>6.8353694008144268E-3</v>
      </c>
      <c r="H96" s="65">
        <v>37</v>
      </c>
      <c r="I96" s="9">
        <f>IF(H108=0, "-", H96/H108)</f>
        <v>4.247990815154994E-3</v>
      </c>
      <c r="J96" s="8">
        <f t="shared" si="6"/>
        <v>-0.44444444444444442</v>
      </c>
      <c r="K96" s="9">
        <f t="shared" si="7"/>
        <v>0.27027027027027029</v>
      </c>
    </row>
    <row r="97" spans="1:11" x14ac:dyDescent="0.2">
      <c r="A97" s="7" t="s">
        <v>257</v>
      </c>
      <c r="B97" s="65">
        <v>0</v>
      </c>
      <c r="C97" s="34">
        <f>IF(B108=0, "-", B97/B108)</f>
        <v>0</v>
      </c>
      <c r="D97" s="65">
        <v>0</v>
      </c>
      <c r="E97" s="9">
        <f>IF(D108=0, "-", D97/D108)</f>
        <v>0</v>
      </c>
      <c r="F97" s="81">
        <v>0</v>
      </c>
      <c r="G97" s="34">
        <f>IF(F108=0, "-", F97/F108)</f>
        <v>0</v>
      </c>
      <c r="H97" s="65">
        <v>2</v>
      </c>
      <c r="I97" s="9">
        <f>IF(H108=0, "-", H97/H108)</f>
        <v>2.296211251435132E-4</v>
      </c>
      <c r="J97" s="8" t="str">
        <f t="shared" si="6"/>
        <v>-</v>
      </c>
      <c r="K97" s="9">
        <f t="shared" si="7"/>
        <v>-1</v>
      </c>
    </row>
    <row r="98" spans="1:11" x14ac:dyDescent="0.2">
      <c r="A98" s="7" t="s">
        <v>258</v>
      </c>
      <c r="B98" s="65">
        <v>0</v>
      </c>
      <c r="C98" s="34">
        <f>IF(B108=0, "-", B98/B108)</f>
        <v>0</v>
      </c>
      <c r="D98" s="65">
        <v>19</v>
      </c>
      <c r="E98" s="9">
        <f>IF(D108=0, "-", D98/D108)</f>
        <v>3.2590051457975985E-2</v>
      </c>
      <c r="F98" s="81">
        <v>69</v>
      </c>
      <c r="G98" s="34">
        <f>IF(F108=0, "-", F98/F108)</f>
        <v>1.0034904013961605E-2</v>
      </c>
      <c r="H98" s="65">
        <v>459</v>
      </c>
      <c r="I98" s="9">
        <f>IF(H108=0, "-", H98/H108)</f>
        <v>5.2698048220436278E-2</v>
      </c>
      <c r="J98" s="8">
        <f t="shared" si="6"/>
        <v>-1</v>
      </c>
      <c r="K98" s="9">
        <f t="shared" si="7"/>
        <v>-0.84967320261437906</v>
      </c>
    </row>
    <row r="99" spans="1:11" x14ac:dyDescent="0.2">
      <c r="A99" s="7" t="s">
        <v>259</v>
      </c>
      <c r="B99" s="65">
        <v>0</v>
      </c>
      <c r="C99" s="34">
        <f>IF(B108=0, "-", B99/B108)</f>
        <v>0</v>
      </c>
      <c r="D99" s="65">
        <v>47</v>
      </c>
      <c r="E99" s="9">
        <f>IF(D108=0, "-", D99/D108)</f>
        <v>8.0617495711835338E-2</v>
      </c>
      <c r="F99" s="81">
        <v>98</v>
      </c>
      <c r="G99" s="34">
        <f>IF(F108=0, "-", F99/F108)</f>
        <v>1.4252472367655613E-2</v>
      </c>
      <c r="H99" s="65">
        <v>278</v>
      </c>
      <c r="I99" s="9">
        <f>IF(H108=0, "-", H99/H108)</f>
        <v>3.1917336394948335E-2</v>
      </c>
      <c r="J99" s="8">
        <f t="shared" si="6"/>
        <v>-1</v>
      </c>
      <c r="K99" s="9">
        <f t="shared" si="7"/>
        <v>-0.64748201438848918</v>
      </c>
    </row>
    <row r="100" spans="1:11" x14ac:dyDescent="0.2">
      <c r="A100" s="7" t="s">
        <v>260</v>
      </c>
      <c r="B100" s="65">
        <v>39</v>
      </c>
      <c r="C100" s="34">
        <f>IF(B108=0, "-", B100/B108)</f>
        <v>6.2903225806451607E-2</v>
      </c>
      <c r="D100" s="65">
        <v>33</v>
      </c>
      <c r="E100" s="9">
        <f>IF(D108=0, "-", D100/D108)</f>
        <v>5.6603773584905662E-2</v>
      </c>
      <c r="F100" s="81">
        <v>522</v>
      </c>
      <c r="G100" s="34">
        <f>IF(F108=0, "-", F100/F108)</f>
        <v>7.5916230366492143E-2</v>
      </c>
      <c r="H100" s="65">
        <v>743</v>
      </c>
      <c r="I100" s="9">
        <f>IF(H108=0, "-", H100/H108)</f>
        <v>8.5304247990815152E-2</v>
      </c>
      <c r="J100" s="8">
        <f t="shared" si="6"/>
        <v>0.18181818181818182</v>
      </c>
      <c r="K100" s="9">
        <f t="shared" si="7"/>
        <v>-0.29744279946164198</v>
      </c>
    </row>
    <row r="101" spans="1:11" x14ac:dyDescent="0.2">
      <c r="A101" s="7" t="s">
        <v>261</v>
      </c>
      <c r="B101" s="65">
        <v>18</v>
      </c>
      <c r="C101" s="34">
        <f>IF(B108=0, "-", B101/B108)</f>
        <v>2.903225806451613E-2</v>
      </c>
      <c r="D101" s="65">
        <v>5</v>
      </c>
      <c r="E101" s="9">
        <f>IF(D108=0, "-", D101/D108)</f>
        <v>8.5763293310463125E-3</v>
      </c>
      <c r="F101" s="81">
        <v>97</v>
      </c>
      <c r="G101" s="34">
        <f>IF(F108=0, "-", F101/F108)</f>
        <v>1.4107038976148924E-2</v>
      </c>
      <c r="H101" s="65">
        <v>52</v>
      </c>
      <c r="I101" s="9">
        <f>IF(H108=0, "-", H101/H108)</f>
        <v>5.9701492537313433E-3</v>
      </c>
      <c r="J101" s="8">
        <f t="shared" si="6"/>
        <v>2.6</v>
      </c>
      <c r="K101" s="9">
        <f t="shared" si="7"/>
        <v>0.86538461538461542</v>
      </c>
    </row>
    <row r="102" spans="1:11" x14ac:dyDescent="0.2">
      <c r="A102" s="7" t="s">
        <v>262</v>
      </c>
      <c r="B102" s="65">
        <v>93</v>
      </c>
      <c r="C102" s="34">
        <f>IF(B108=0, "-", B102/B108)</f>
        <v>0.15</v>
      </c>
      <c r="D102" s="65">
        <v>63</v>
      </c>
      <c r="E102" s="9">
        <f>IF(D108=0, "-", D102/D108)</f>
        <v>0.10806174957118353</v>
      </c>
      <c r="F102" s="81">
        <v>808</v>
      </c>
      <c r="G102" s="34">
        <f>IF(F108=0, "-", F102/F108)</f>
        <v>0.11751018033740547</v>
      </c>
      <c r="H102" s="65">
        <v>691</v>
      </c>
      <c r="I102" s="9">
        <f>IF(H108=0, "-", H102/H108)</f>
        <v>7.9334098737083816E-2</v>
      </c>
      <c r="J102" s="8">
        <f t="shared" si="6"/>
        <v>0.47619047619047616</v>
      </c>
      <c r="K102" s="9">
        <f t="shared" si="7"/>
        <v>0.16931982633863965</v>
      </c>
    </row>
    <row r="103" spans="1:11" x14ac:dyDescent="0.2">
      <c r="A103" s="7" t="s">
        <v>263</v>
      </c>
      <c r="B103" s="65">
        <v>1</v>
      </c>
      <c r="C103" s="34">
        <f>IF(B108=0, "-", B103/B108)</f>
        <v>1.6129032258064516E-3</v>
      </c>
      <c r="D103" s="65">
        <v>13</v>
      </c>
      <c r="E103" s="9">
        <f>IF(D108=0, "-", D103/D108)</f>
        <v>2.2298456260720412E-2</v>
      </c>
      <c r="F103" s="81">
        <v>139</v>
      </c>
      <c r="G103" s="34">
        <f>IF(F108=0, "-", F103/F108)</f>
        <v>2.0215241419429902E-2</v>
      </c>
      <c r="H103" s="65">
        <v>136</v>
      </c>
      <c r="I103" s="9">
        <f>IF(H108=0, "-", H103/H108)</f>
        <v>1.5614236509758898E-2</v>
      </c>
      <c r="J103" s="8">
        <f t="shared" si="6"/>
        <v>-0.92307692307692313</v>
      </c>
      <c r="K103" s="9">
        <f t="shared" si="7"/>
        <v>2.2058823529411766E-2</v>
      </c>
    </row>
    <row r="104" spans="1:11" x14ac:dyDescent="0.2">
      <c r="A104" s="7" t="s">
        <v>264</v>
      </c>
      <c r="B104" s="65">
        <v>73</v>
      </c>
      <c r="C104" s="34">
        <f>IF(B108=0, "-", B104/B108)</f>
        <v>0.11774193548387096</v>
      </c>
      <c r="D104" s="65">
        <v>25</v>
      </c>
      <c r="E104" s="9">
        <f>IF(D108=0, "-", D104/D108)</f>
        <v>4.2881646655231559E-2</v>
      </c>
      <c r="F104" s="81">
        <v>344</v>
      </c>
      <c r="G104" s="34">
        <f>IF(F108=0, "-", F104/F108)</f>
        <v>5.0029086678301339E-2</v>
      </c>
      <c r="H104" s="65">
        <v>487</v>
      </c>
      <c r="I104" s="9">
        <f>IF(H108=0, "-", H104/H108)</f>
        <v>5.5912743972445465E-2</v>
      </c>
      <c r="J104" s="8">
        <f t="shared" si="6"/>
        <v>1.92</v>
      </c>
      <c r="K104" s="9">
        <f t="shared" si="7"/>
        <v>-0.29363449691991789</v>
      </c>
    </row>
    <row r="105" spans="1:11" x14ac:dyDescent="0.2">
      <c r="A105" s="7" t="s">
        <v>265</v>
      </c>
      <c r="B105" s="65">
        <v>377</v>
      </c>
      <c r="C105" s="34">
        <f>IF(B108=0, "-", B105/B108)</f>
        <v>0.60806451612903223</v>
      </c>
      <c r="D105" s="65">
        <v>345</v>
      </c>
      <c r="E105" s="9">
        <f>IF(D108=0, "-", D105/D108)</f>
        <v>0.59176672384219553</v>
      </c>
      <c r="F105" s="81">
        <v>4546</v>
      </c>
      <c r="G105" s="34">
        <f>IF(F108=0, "-", F105/F108)</f>
        <v>0.66114019778941246</v>
      </c>
      <c r="H105" s="65">
        <v>5317</v>
      </c>
      <c r="I105" s="9">
        <f>IF(H108=0, "-", H105/H108)</f>
        <v>0.61044776119402988</v>
      </c>
      <c r="J105" s="8">
        <f t="shared" si="6"/>
        <v>9.2753623188405798E-2</v>
      </c>
      <c r="K105" s="9">
        <f t="shared" si="7"/>
        <v>-0.1450065826593944</v>
      </c>
    </row>
    <row r="106" spans="1:11" x14ac:dyDescent="0.2">
      <c r="A106" s="7" t="s">
        <v>266</v>
      </c>
      <c r="B106" s="65">
        <v>13</v>
      </c>
      <c r="C106" s="34">
        <f>IF(B108=0, "-", B106/B108)</f>
        <v>2.0967741935483872E-2</v>
      </c>
      <c r="D106" s="65">
        <v>10</v>
      </c>
      <c r="E106" s="9">
        <f>IF(D108=0, "-", D106/D108)</f>
        <v>1.7152658662092625E-2</v>
      </c>
      <c r="F106" s="81">
        <v>159</v>
      </c>
      <c r="G106" s="34">
        <f>IF(F108=0, "-", F106/F108)</f>
        <v>2.3123909249563701E-2</v>
      </c>
      <c r="H106" s="65">
        <v>293</v>
      </c>
      <c r="I106" s="9">
        <f>IF(H108=0, "-", H106/H108)</f>
        <v>3.3639494833524686E-2</v>
      </c>
      <c r="J106" s="8">
        <f t="shared" si="6"/>
        <v>0.3</v>
      </c>
      <c r="K106" s="9">
        <f t="shared" si="7"/>
        <v>-0.45733788395904434</v>
      </c>
    </row>
    <row r="107" spans="1:11" x14ac:dyDescent="0.2">
      <c r="A107" s="2"/>
      <c r="B107" s="68"/>
      <c r="C107" s="33"/>
      <c r="D107" s="68"/>
      <c r="E107" s="6"/>
      <c r="F107" s="82"/>
      <c r="G107" s="33"/>
      <c r="H107" s="68"/>
      <c r="I107" s="6"/>
      <c r="J107" s="5"/>
      <c r="K107" s="6"/>
    </row>
    <row r="108" spans="1:11" s="43" customFormat="1" x14ac:dyDescent="0.2">
      <c r="A108" s="162" t="s">
        <v>623</v>
      </c>
      <c r="B108" s="71">
        <f>SUM(B95:B107)</f>
        <v>620</v>
      </c>
      <c r="C108" s="40">
        <f>B108/29335</f>
        <v>2.1135162774842339E-2</v>
      </c>
      <c r="D108" s="71">
        <f>SUM(D95:D107)</f>
        <v>583</v>
      </c>
      <c r="E108" s="41">
        <f>D108/26863</f>
        <v>2.1702713769869337E-2</v>
      </c>
      <c r="F108" s="77">
        <f>SUM(F95:F107)</f>
        <v>6876</v>
      </c>
      <c r="G108" s="42">
        <f>F108/302117</f>
        <v>2.2759394539201699E-2</v>
      </c>
      <c r="H108" s="71">
        <f>SUM(H95:H107)</f>
        <v>8710</v>
      </c>
      <c r="I108" s="41">
        <f>H108/339818</f>
        <v>2.5631367379008764E-2</v>
      </c>
      <c r="J108" s="37">
        <f>IF(D108=0, "-", IF((B108-D108)/D108&lt;10, (B108-D108)/D108, "&gt;999%"))</f>
        <v>6.3464837049742706E-2</v>
      </c>
      <c r="K108" s="38">
        <f>IF(H108=0, "-", IF((F108-H108)/H108&lt;10, (F108-H108)/H108, "&gt;999%"))</f>
        <v>-0.21056257175660162</v>
      </c>
    </row>
    <row r="109" spans="1:11" x14ac:dyDescent="0.2">
      <c r="B109" s="83"/>
      <c r="D109" s="83"/>
      <c r="F109" s="83"/>
      <c r="H109" s="83"/>
    </row>
    <row r="110" spans="1:11" x14ac:dyDescent="0.2">
      <c r="A110" s="163" t="s">
        <v>144</v>
      </c>
      <c r="B110" s="61" t="s">
        <v>12</v>
      </c>
      <c r="C110" s="62" t="s">
        <v>13</v>
      </c>
      <c r="D110" s="61" t="s">
        <v>12</v>
      </c>
      <c r="E110" s="63" t="s">
        <v>13</v>
      </c>
      <c r="F110" s="62" t="s">
        <v>12</v>
      </c>
      <c r="G110" s="62" t="s">
        <v>13</v>
      </c>
      <c r="H110" s="61" t="s">
        <v>12</v>
      </c>
      <c r="I110" s="63" t="s">
        <v>13</v>
      </c>
      <c r="J110" s="61"/>
      <c r="K110" s="63"/>
    </row>
    <row r="111" spans="1:11" x14ac:dyDescent="0.2">
      <c r="A111" s="7" t="s">
        <v>267</v>
      </c>
      <c r="B111" s="65">
        <v>3</v>
      </c>
      <c r="C111" s="34">
        <f>IF(B128=0, "-", B111/B128)</f>
        <v>6.382978723404255E-3</v>
      </c>
      <c r="D111" s="65">
        <v>6</v>
      </c>
      <c r="E111" s="9">
        <f>IF(D128=0, "-", D111/D128)</f>
        <v>1.1857707509881422E-2</v>
      </c>
      <c r="F111" s="81">
        <v>49</v>
      </c>
      <c r="G111" s="34">
        <f>IF(F128=0, "-", F111/F128)</f>
        <v>9.951259138911454E-3</v>
      </c>
      <c r="H111" s="65">
        <v>69</v>
      </c>
      <c r="I111" s="9">
        <f>IF(H128=0, "-", H111/H128)</f>
        <v>1.1300360301342941E-2</v>
      </c>
      <c r="J111" s="8">
        <f t="shared" ref="J111:J126" si="8">IF(D111=0, "-", IF((B111-D111)/D111&lt;10, (B111-D111)/D111, "&gt;999%"))</f>
        <v>-0.5</v>
      </c>
      <c r="K111" s="9">
        <f t="shared" ref="K111:K126" si="9">IF(H111=0, "-", IF((F111-H111)/H111&lt;10, (F111-H111)/H111, "&gt;999%"))</f>
        <v>-0.28985507246376813</v>
      </c>
    </row>
    <row r="112" spans="1:11" x14ac:dyDescent="0.2">
      <c r="A112" s="7" t="s">
        <v>268</v>
      </c>
      <c r="B112" s="65">
        <v>19</v>
      </c>
      <c r="C112" s="34">
        <f>IF(B128=0, "-", B112/B128)</f>
        <v>4.042553191489362E-2</v>
      </c>
      <c r="D112" s="65">
        <v>51</v>
      </c>
      <c r="E112" s="9">
        <f>IF(D128=0, "-", D112/D128)</f>
        <v>0.1007905138339921</v>
      </c>
      <c r="F112" s="81">
        <v>389</v>
      </c>
      <c r="G112" s="34">
        <f>IF(F128=0, "-", F112/F128)</f>
        <v>7.9000812347684815E-2</v>
      </c>
      <c r="H112" s="65">
        <v>582</v>
      </c>
      <c r="I112" s="9">
        <f>IF(H128=0, "-", H112/H128)</f>
        <v>9.5316082541762201E-2</v>
      </c>
      <c r="J112" s="8">
        <f t="shared" si="8"/>
        <v>-0.62745098039215685</v>
      </c>
      <c r="K112" s="9">
        <f t="shared" si="9"/>
        <v>-0.33161512027491408</v>
      </c>
    </row>
    <row r="113" spans="1:11" x14ac:dyDescent="0.2">
      <c r="A113" s="7" t="s">
        <v>269</v>
      </c>
      <c r="B113" s="65">
        <v>22</v>
      </c>
      <c r="C113" s="34">
        <f>IF(B128=0, "-", B113/B128)</f>
        <v>4.6808510638297871E-2</v>
      </c>
      <c r="D113" s="65">
        <v>37</v>
      </c>
      <c r="E113" s="9">
        <f>IF(D128=0, "-", D113/D128)</f>
        <v>7.3122529644268769E-2</v>
      </c>
      <c r="F113" s="81">
        <v>304</v>
      </c>
      <c r="G113" s="34">
        <f>IF(F128=0, "-", F113/F128)</f>
        <v>6.1738424045491472E-2</v>
      </c>
      <c r="H113" s="65">
        <v>399</v>
      </c>
      <c r="I113" s="9">
        <f>IF(H128=0, "-", H113/H128)</f>
        <v>6.5345561742548311E-2</v>
      </c>
      <c r="J113" s="8">
        <f t="shared" si="8"/>
        <v>-0.40540540540540543</v>
      </c>
      <c r="K113" s="9">
        <f t="shared" si="9"/>
        <v>-0.23809523809523808</v>
      </c>
    </row>
    <row r="114" spans="1:11" x14ac:dyDescent="0.2">
      <c r="A114" s="7" t="s">
        <v>270</v>
      </c>
      <c r="B114" s="65">
        <v>105</v>
      </c>
      <c r="C114" s="34">
        <f>IF(B128=0, "-", B114/B128)</f>
        <v>0.22340425531914893</v>
      </c>
      <c r="D114" s="65">
        <v>86</v>
      </c>
      <c r="E114" s="9">
        <f>IF(D128=0, "-", D114/D128)</f>
        <v>0.16996047430830039</v>
      </c>
      <c r="F114" s="81">
        <v>1242</v>
      </c>
      <c r="G114" s="34">
        <f>IF(F128=0, "-", F114/F128)</f>
        <v>0.25223395613322502</v>
      </c>
      <c r="H114" s="65">
        <v>992</v>
      </c>
      <c r="I114" s="9">
        <f>IF(H128=0, "-", H114/H128)</f>
        <v>0.16246315099901737</v>
      </c>
      <c r="J114" s="8">
        <f t="shared" si="8"/>
        <v>0.22093023255813954</v>
      </c>
      <c r="K114" s="9">
        <f t="shared" si="9"/>
        <v>0.25201612903225806</v>
      </c>
    </row>
    <row r="115" spans="1:11" x14ac:dyDescent="0.2">
      <c r="A115" s="7" t="s">
        <v>271</v>
      </c>
      <c r="B115" s="65">
        <v>0</v>
      </c>
      <c r="C115" s="34">
        <f>IF(B128=0, "-", B115/B128)</f>
        <v>0</v>
      </c>
      <c r="D115" s="65">
        <v>0</v>
      </c>
      <c r="E115" s="9">
        <f>IF(D128=0, "-", D115/D128)</f>
        <v>0</v>
      </c>
      <c r="F115" s="81">
        <v>0</v>
      </c>
      <c r="G115" s="34">
        <f>IF(F128=0, "-", F115/F128)</f>
        <v>0</v>
      </c>
      <c r="H115" s="65">
        <v>4</v>
      </c>
      <c r="I115" s="9">
        <f>IF(H128=0, "-", H115/H128)</f>
        <v>6.5509335080248931E-4</v>
      </c>
      <c r="J115" s="8" t="str">
        <f t="shared" si="8"/>
        <v>-</v>
      </c>
      <c r="K115" s="9">
        <f t="shared" si="9"/>
        <v>-1</v>
      </c>
    </row>
    <row r="116" spans="1:11" x14ac:dyDescent="0.2">
      <c r="A116" s="7" t="s">
        <v>272</v>
      </c>
      <c r="B116" s="65">
        <v>0</v>
      </c>
      <c r="C116" s="34">
        <f>IF(B128=0, "-", B116/B128)</f>
        <v>0</v>
      </c>
      <c r="D116" s="65">
        <v>15</v>
      </c>
      <c r="E116" s="9">
        <f>IF(D128=0, "-", D116/D128)</f>
        <v>2.9644268774703556E-2</v>
      </c>
      <c r="F116" s="81">
        <v>18</v>
      </c>
      <c r="G116" s="34">
        <f>IF(F128=0, "-", F116/F128)</f>
        <v>3.6555645816409425E-3</v>
      </c>
      <c r="H116" s="65">
        <v>123</v>
      </c>
      <c r="I116" s="9">
        <f>IF(H128=0, "-", H116/H128)</f>
        <v>2.0144120537176548E-2</v>
      </c>
      <c r="J116" s="8">
        <f t="shared" si="8"/>
        <v>-1</v>
      </c>
      <c r="K116" s="9">
        <f t="shared" si="9"/>
        <v>-0.85365853658536583</v>
      </c>
    </row>
    <row r="117" spans="1:11" x14ac:dyDescent="0.2">
      <c r="A117" s="7" t="s">
        <v>273</v>
      </c>
      <c r="B117" s="65">
        <v>8</v>
      </c>
      <c r="C117" s="34">
        <f>IF(B128=0, "-", B117/B128)</f>
        <v>1.7021276595744681E-2</v>
      </c>
      <c r="D117" s="65">
        <v>2</v>
      </c>
      <c r="E117" s="9">
        <f>IF(D128=0, "-", D117/D128)</f>
        <v>3.952569169960474E-3</v>
      </c>
      <c r="F117" s="81">
        <v>98</v>
      </c>
      <c r="G117" s="34">
        <f>IF(F128=0, "-", F117/F128)</f>
        <v>1.9902518277822908E-2</v>
      </c>
      <c r="H117" s="65">
        <v>42</v>
      </c>
      <c r="I117" s="9">
        <f>IF(H128=0, "-", H117/H128)</f>
        <v>6.8784801834261382E-3</v>
      </c>
      <c r="J117" s="8">
        <f t="shared" si="8"/>
        <v>3</v>
      </c>
      <c r="K117" s="9">
        <f t="shared" si="9"/>
        <v>1.3333333333333333</v>
      </c>
    </row>
    <row r="118" spans="1:11" x14ac:dyDescent="0.2">
      <c r="A118" s="7" t="s">
        <v>274</v>
      </c>
      <c r="B118" s="65">
        <v>0</v>
      </c>
      <c r="C118" s="34">
        <f>IF(B128=0, "-", B118/B128)</f>
        <v>0</v>
      </c>
      <c r="D118" s="65">
        <v>3</v>
      </c>
      <c r="E118" s="9">
        <f>IF(D128=0, "-", D118/D128)</f>
        <v>5.9288537549407111E-3</v>
      </c>
      <c r="F118" s="81">
        <v>14</v>
      </c>
      <c r="G118" s="34">
        <f>IF(F128=0, "-", F118/F128)</f>
        <v>2.843216896831844E-3</v>
      </c>
      <c r="H118" s="65">
        <v>46</v>
      </c>
      <c r="I118" s="9">
        <f>IF(H128=0, "-", H118/H128)</f>
        <v>7.5335735342286275E-3</v>
      </c>
      <c r="J118" s="8">
        <f t="shared" si="8"/>
        <v>-1</v>
      </c>
      <c r="K118" s="9">
        <f t="shared" si="9"/>
        <v>-0.69565217391304346</v>
      </c>
    </row>
    <row r="119" spans="1:11" x14ac:dyDescent="0.2">
      <c r="A119" s="7" t="s">
        <v>275</v>
      </c>
      <c r="B119" s="65">
        <v>2</v>
      </c>
      <c r="C119" s="34">
        <f>IF(B128=0, "-", B119/B128)</f>
        <v>4.2553191489361703E-3</v>
      </c>
      <c r="D119" s="65">
        <v>7</v>
      </c>
      <c r="E119" s="9">
        <f>IF(D128=0, "-", D119/D128)</f>
        <v>1.383399209486166E-2</v>
      </c>
      <c r="F119" s="81">
        <v>65</v>
      </c>
      <c r="G119" s="34">
        <f>IF(F128=0, "-", F119/F128)</f>
        <v>1.3200649878147848E-2</v>
      </c>
      <c r="H119" s="65">
        <v>169</v>
      </c>
      <c r="I119" s="9">
        <f>IF(H128=0, "-", H119/H128)</f>
        <v>2.7677694071405176E-2</v>
      </c>
      <c r="J119" s="8">
        <f t="shared" si="8"/>
        <v>-0.7142857142857143</v>
      </c>
      <c r="K119" s="9">
        <f t="shared" si="9"/>
        <v>-0.61538461538461542</v>
      </c>
    </row>
    <row r="120" spans="1:11" x14ac:dyDescent="0.2">
      <c r="A120" s="7" t="s">
        <v>276</v>
      </c>
      <c r="B120" s="65">
        <v>27</v>
      </c>
      <c r="C120" s="34">
        <f>IF(B128=0, "-", B120/B128)</f>
        <v>5.7446808510638298E-2</v>
      </c>
      <c r="D120" s="65">
        <v>15</v>
      </c>
      <c r="E120" s="9">
        <f>IF(D128=0, "-", D120/D128)</f>
        <v>2.9644268774703556E-2</v>
      </c>
      <c r="F120" s="81">
        <v>229</v>
      </c>
      <c r="G120" s="34">
        <f>IF(F128=0, "-", F120/F128)</f>
        <v>4.650690495532088E-2</v>
      </c>
      <c r="H120" s="65">
        <v>201</v>
      </c>
      <c r="I120" s="9">
        <f>IF(H128=0, "-", H120/H128)</f>
        <v>3.2918440877825091E-2</v>
      </c>
      <c r="J120" s="8">
        <f t="shared" si="8"/>
        <v>0.8</v>
      </c>
      <c r="K120" s="9">
        <f t="shared" si="9"/>
        <v>0.13930348258706468</v>
      </c>
    </row>
    <row r="121" spans="1:11" x14ac:dyDescent="0.2">
      <c r="A121" s="7" t="s">
        <v>277</v>
      </c>
      <c r="B121" s="65">
        <v>54</v>
      </c>
      <c r="C121" s="34">
        <f>IF(B128=0, "-", B121/B128)</f>
        <v>0.1148936170212766</v>
      </c>
      <c r="D121" s="65">
        <v>22</v>
      </c>
      <c r="E121" s="9">
        <f>IF(D128=0, "-", D121/D128)</f>
        <v>4.3478260869565216E-2</v>
      </c>
      <c r="F121" s="81">
        <v>314</v>
      </c>
      <c r="G121" s="34">
        <f>IF(F128=0, "-", F121/F128)</f>
        <v>6.3769293257514223E-2</v>
      </c>
      <c r="H121" s="65">
        <v>345</v>
      </c>
      <c r="I121" s="9">
        <f>IF(H128=0, "-", H121/H128)</f>
        <v>5.6501801506714709E-2</v>
      </c>
      <c r="J121" s="8">
        <f t="shared" si="8"/>
        <v>1.4545454545454546</v>
      </c>
      <c r="K121" s="9">
        <f t="shared" si="9"/>
        <v>-8.9855072463768115E-2</v>
      </c>
    </row>
    <row r="122" spans="1:11" x14ac:dyDescent="0.2">
      <c r="A122" s="7" t="s">
        <v>278</v>
      </c>
      <c r="B122" s="65">
        <v>170</v>
      </c>
      <c r="C122" s="34">
        <f>IF(B128=0, "-", B122/B128)</f>
        <v>0.36170212765957449</v>
      </c>
      <c r="D122" s="65">
        <v>192</v>
      </c>
      <c r="E122" s="9">
        <f>IF(D128=0, "-", D122/D128)</f>
        <v>0.37944664031620551</v>
      </c>
      <c r="F122" s="81">
        <v>1079</v>
      </c>
      <c r="G122" s="34">
        <f>IF(F128=0, "-", F122/F128)</f>
        <v>0.21913078797725427</v>
      </c>
      <c r="H122" s="65">
        <v>2247</v>
      </c>
      <c r="I122" s="9">
        <f>IF(H128=0, "-", H122/H128)</f>
        <v>0.36799868981329842</v>
      </c>
      <c r="J122" s="8">
        <f t="shared" si="8"/>
        <v>-0.11458333333333333</v>
      </c>
      <c r="K122" s="9">
        <f t="shared" si="9"/>
        <v>-0.5198041833555852</v>
      </c>
    </row>
    <row r="123" spans="1:11" x14ac:dyDescent="0.2">
      <c r="A123" s="7" t="s">
        <v>279</v>
      </c>
      <c r="B123" s="65">
        <v>54</v>
      </c>
      <c r="C123" s="34">
        <f>IF(B128=0, "-", B123/B128)</f>
        <v>0.1148936170212766</v>
      </c>
      <c r="D123" s="65">
        <v>22</v>
      </c>
      <c r="E123" s="9">
        <f>IF(D128=0, "-", D123/D128)</f>
        <v>4.3478260869565216E-2</v>
      </c>
      <c r="F123" s="81">
        <v>808</v>
      </c>
      <c r="G123" s="34">
        <f>IF(F128=0, "-", F123/F128)</f>
        <v>0.16409423233143786</v>
      </c>
      <c r="H123" s="65">
        <v>530</v>
      </c>
      <c r="I123" s="9">
        <f>IF(H128=0, "-", H123/H128)</f>
        <v>8.6799868981329839E-2</v>
      </c>
      <c r="J123" s="8">
        <f t="shared" si="8"/>
        <v>1.4545454545454546</v>
      </c>
      <c r="K123" s="9">
        <f t="shared" si="9"/>
        <v>0.52452830188679245</v>
      </c>
    </row>
    <row r="124" spans="1:11" x14ac:dyDescent="0.2">
      <c r="A124" s="7" t="s">
        <v>280</v>
      </c>
      <c r="B124" s="65">
        <v>0</v>
      </c>
      <c r="C124" s="34">
        <f>IF(B128=0, "-", B124/B128)</f>
        <v>0</v>
      </c>
      <c r="D124" s="65">
        <v>22</v>
      </c>
      <c r="E124" s="9">
        <f>IF(D128=0, "-", D124/D128)</f>
        <v>4.3478260869565216E-2</v>
      </c>
      <c r="F124" s="81">
        <v>7</v>
      </c>
      <c r="G124" s="34">
        <f>IF(F128=0, "-", F124/F128)</f>
        <v>1.421608448415922E-3</v>
      </c>
      <c r="H124" s="65">
        <v>214</v>
      </c>
      <c r="I124" s="9">
        <f>IF(H128=0, "-", H124/H128)</f>
        <v>3.5047494267933181E-2</v>
      </c>
      <c r="J124" s="8">
        <f t="shared" si="8"/>
        <v>-1</v>
      </c>
      <c r="K124" s="9">
        <f t="shared" si="9"/>
        <v>-0.96728971962616828</v>
      </c>
    </row>
    <row r="125" spans="1:11" x14ac:dyDescent="0.2">
      <c r="A125" s="7" t="s">
        <v>281</v>
      </c>
      <c r="B125" s="65">
        <v>6</v>
      </c>
      <c r="C125" s="34">
        <f>IF(B128=0, "-", B125/B128)</f>
        <v>1.276595744680851E-2</v>
      </c>
      <c r="D125" s="65">
        <v>12</v>
      </c>
      <c r="E125" s="9">
        <f>IF(D128=0, "-", D125/D128)</f>
        <v>2.3715415019762844E-2</v>
      </c>
      <c r="F125" s="81">
        <v>165</v>
      </c>
      <c r="G125" s="34">
        <f>IF(F128=0, "-", F125/F128)</f>
        <v>3.3509341998375304E-2</v>
      </c>
      <c r="H125" s="65">
        <v>70</v>
      </c>
      <c r="I125" s="9">
        <f>IF(H128=0, "-", H125/H128)</f>
        <v>1.1464133639043564E-2</v>
      </c>
      <c r="J125" s="8">
        <f t="shared" si="8"/>
        <v>-0.5</v>
      </c>
      <c r="K125" s="9">
        <f t="shared" si="9"/>
        <v>1.3571428571428572</v>
      </c>
    </row>
    <row r="126" spans="1:11" x14ac:dyDescent="0.2">
      <c r="A126" s="7" t="s">
        <v>282</v>
      </c>
      <c r="B126" s="65">
        <v>0</v>
      </c>
      <c r="C126" s="34">
        <f>IF(B128=0, "-", B126/B128)</f>
        <v>0</v>
      </c>
      <c r="D126" s="65">
        <v>14</v>
      </c>
      <c r="E126" s="9">
        <f>IF(D128=0, "-", D126/D128)</f>
        <v>2.766798418972332E-2</v>
      </c>
      <c r="F126" s="81">
        <v>143</v>
      </c>
      <c r="G126" s="34">
        <f>IF(F128=0, "-", F126/F128)</f>
        <v>2.9041429731925264E-2</v>
      </c>
      <c r="H126" s="65">
        <v>73</v>
      </c>
      <c r="I126" s="9">
        <f>IF(H128=0, "-", H126/H128)</f>
        <v>1.1955453652145431E-2</v>
      </c>
      <c r="J126" s="8">
        <f t="shared" si="8"/>
        <v>-1</v>
      </c>
      <c r="K126" s="9">
        <f t="shared" si="9"/>
        <v>0.95890410958904104</v>
      </c>
    </row>
    <row r="127" spans="1:11" x14ac:dyDescent="0.2">
      <c r="A127" s="2"/>
      <c r="B127" s="68"/>
      <c r="C127" s="33"/>
      <c r="D127" s="68"/>
      <c r="E127" s="6"/>
      <c r="F127" s="82"/>
      <c r="G127" s="33"/>
      <c r="H127" s="68"/>
      <c r="I127" s="6"/>
      <c r="J127" s="5"/>
      <c r="K127" s="6"/>
    </row>
    <row r="128" spans="1:11" s="43" customFormat="1" x14ac:dyDescent="0.2">
      <c r="A128" s="162" t="s">
        <v>622</v>
      </c>
      <c r="B128" s="71">
        <f>SUM(B111:B127)</f>
        <v>470</v>
      </c>
      <c r="C128" s="40">
        <f>B128/29335</f>
        <v>1.6021816942219193E-2</v>
      </c>
      <c r="D128" s="71">
        <f>SUM(D111:D127)</f>
        <v>506</v>
      </c>
      <c r="E128" s="41">
        <f>D128/26863</f>
        <v>1.8836317611584708E-2</v>
      </c>
      <c r="F128" s="77">
        <f>SUM(F111:F127)</f>
        <v>4924</v>
      </c>
      <c r="G128" s="42">
        <f>F128/302117</f>
        <v>1.6298321511202613E-2</v>
      </c>
      <c r="H128" s="71">
        <f>SUM(H111:H127)</f>
        <v>6106</v>
      </c>
      <c r="I128" s="41">
        <f>H128/339818</f>
        <v>1.7968441930680541E-2</v>
      </c>
      <c r="J128" s="37">
        <f>IF(D128=0, "-", IF((B128-D128)/D128&lt;10, (B128-D128)/D128, "&gt;999%"))</f>
        <v>-7.1146245059288543E-2</v>
      </c>
      <c r="K128" s="38">
        <f>IF(H128=0, "-", IF((F128-H128)/H128&lt;10, (F128-H128)/H128, "&gt;999%"))</f>
        <v>-0.1935800851621356</v>
      </c>
    </row>
    <row r="129" spans="1:11" x14ac:dyDescent="0.2">
      <c r="B129" s="83"/>
      <c r="D129" s="83"/>
      <c r="F129" s="83"/>
      <c r="H129" s="83"/>
    </row>
    <row r="130" spans="1:11" s="43" customFormat="1" x14ac:dyDescent="0.2">
      <c r="A130" s="162" t="s">
        <v>621</v>
      </c>
      <c r="B130" s="71">
        <v>1090</v>
      </c>
      <c r="C130" s="40">
        <f>B130/29335</f>
        <v>3.7156979717061528E-2</v>
      </c>
      <c r="D130" s="71">
        <v>1089</v>
      </c>
      <c r="E130" s="41">
        <f>D130/26863</f>
        <v>4.0539031381454045E-2</v>
      </c>
      <c r="F130" s="77">
        <v>11800</v>
      </c>
      <c r="G130" s="42">
        <f>F130/302117</f>
        <v>3.9057716050404312E-2</v>
      </c>
      <c r="H130" s="71">
        <v>14816</v>
      </c>
      <c r="I130" s="41">
        <f>H130/339818</f>
        <v>4.3599809309689305E-2</v>
      </c>
      <c r="J130" s="37">
        <f>IF(D130=0, "-", IF((B130-D130)/D130&lt;10, (B130-D130)/D130, "&gt;999%"))</f>
        <v>9.1827364554637281E-4</v>
      </c>
      <c r="K130" s="38">
        <f>IF(H130=0, "-", IF((F130-H130)/H130&lt;10, (F130-H130)/H130, "&gt;999%"))</f>
        <v>-0.20356371490280778</v>
      </c>
    </row>
    <row r="131" spans="1:11" x14ac:dyDescent="0.2">
      <c r="B131" s="83"/>
      <c r="D131" s="83"/>
      <c r="F131" s="83"/>
      <c r="H131" s="83"/>
    </row>
    <row r="132" spans="1:11" ht="15.75" x14ac:dyDescent="0.25">
      <c r="A132" s="164" t="s">
        <v>118</v>
      </c>
      <c r="B132" s="196" t="s">
        <v>1</v>
      </c>
      <c r="C132" s="200"/>
      <c r="D132" s="200"/>
      <c r="E132" s="197"/>
      <c r="F132" s="196" t="s">
        <v>14</v>
      </c>
      <c r="G132" s="200"/>
      <c r="H132" s="200"/>
      <c r="I132" s="197"/>
      <c r="J132" s="196" t="s">
        <v>15</v>
      </c>
      <c r="K132" s="197"/>
    </row>
    <row r="133" spans="1:11" x14ac:dyDescent="0.2">
      <c r="A133" s="22"/>
      <c r="B133" s="196">
        <f>VALUE(RIGHT($B$2, 4))</f>
        <v>2020</v>
      </c>
      <c r="C133" s="197"/>
      <c r="D133" s="196">
        <f>B133-1</f>
        <v>2019</v>
      </c>
      <c r="E133" s="204"/>
      <c r="F133" s="196">
        <f>B133</f>
        <v>2020</v>
      </c>
      <c r="G133" s="204"/>
      <c r="H133" s="196">
        <f>D133</f>
        <v>2019</v>
      </c>
      <c r="I133" s="204"/>
      <c r="J133" s="140" t="s">
        <v>4</v>
      </c>
      <c r="K133" s="141" t="s">
        <v>2</v>
      </c>
    </row>
    <row r="134" spans="1:11" x14ac:dyDescent="0.2">
      <c r="A134" s="163" t="s">
        <v>145</v>
      </c>
      <c r="B134" s="61" t="s">
        <v>12</v>
      </c>
      <c r="C134" s="62" t="s">
        <v>13</v>
      </c>
      <c r="D134" s="61" t="s">
        <v>12</v>
      </c>
      <c r="E134" s="63" t="s">
        <v>13</v>
      </c>
      <c r="F134" s="62" t="s">
        <v>12</v>
      </c>
      <c r="G134" s="62" t="s">
        <v>13</v>
      </c>
      <c r="H134" s="61" t="s">
        <v>12</v>
      </c>
      <c r="I134" s="63" t="s">
        <v>13</v>
      </c>
      <c r="J134" s="61"/>
      <c r="K134" s="63"/>
    </row>
    <row r="135" spans="1:11" x14ac:dyDescent="0.2">
      <c r="A135" s="7" t="s">
        <v>283</v>
      </c>
      <c r="B135" s="65">
        <v>0</v>
      </c>
      <c r="C135" s="34">
        <f>IF(B139=0, "-", B135/B139)</f>
        <v>0</v>
      </c>
      <c r="D135" s="65">
        <v>118</v>
      </c>
      <c r="E135" s="9">
        <f>IF(D139=0, "-", D135/D139)</f>
        <v>0.65921787709497204</v>
      </c>
      <c r="F135" s="81">
        <v>254</v>
      </c>
      <c r="G135" s="34">
        <f>IF(F139=0, "-", F135/F139)</f>
        <v>0.24636275460717749</v>
      </c>
      <c r="H135" s="65">
        <v>1555</v>
      </c>
      <c r="I135" s="9">
        <f>IF(H139=0, "-", H135/H139)</f>
        <v>0.622</v>
      </c>
      <c r="J135" s="8">
        <f>IF(D135=0, "-", IF((B135-D135)/D135&lt;10, (B135-D135)/D135, "&gt;999%"))</f>
        <v>-1</v>
      </c>
      <c r="K135" s="9">
        <f>IF(H135=0, "-", IF((F135-H135)/H135&lt;10, (F135-H135)/H135, "&gt;999%"))</f>
        <v>-0.8366559485530547</v>
      </c>
    </row>
    <row r="136" spans="1:11" x14ac:dyDescent="0.2">
      <c r="A136" s="7" t="s">
        <v>284</v>
      </c>
      <c r="B136" s="65">
        <v>45</v>
      </c>
      <c r="C136" s="34">
        <f>IF(B139=0, "-", B136/B139)</f>
        <v>0.7142857142857143</v>
      </c>
      <c r="D136" s="65">
        <v>39</v>
      </c>
      <c r="E136" s="9">
        <f>IF(D139=0, "-", D136/D139)</f>
        <v>0.21787709497206703</v>
      </c>
      <c r="F136" s="81">
        <v>652</v>
      </c>
      <c r="G136" s="34">
        <f>IF(F139=0, "-", F136/F139)</f>
        <v>0.63239573229873913</v>
      </c>
      <c r="H136" s="65">
        <v>596</v>
      </c>
      <c r="I136" s="9">
        <f>IF(H139=0, "-", H136/H139)</f>
        <v>0.2384</v>
      </c>
      <c r="J136" s="8">
        <f>IF(D136=0, "-", IF((B136-D136)/D136&lt;10, (B136-D136)/D136, "&gt;999%"))</f>
        <v>0.15384615384615385</v>
      </c>
      <c r="K136" s="9">
        <f>IF(H136=0, "-", IF((F136-H136)/H136&lt;10, (F136-H136)/H136, "&gt;999%"))</f>
        <v>9.3959731543624164E-2</v>
      </c>
    </row>
    <row r="137" spans="1:11" x14ac:dyDescent="0.2">
      <c r="A137" s="7" t="s">
        <v>285</v>
      </c>
      <c r="B137" s="65">
        <v>18</v>
      </c>
      <c r="C137" s="34">
        <f>IF(B139=0, "-", B137/B139)</f>
        <v>0.2857142857142857</v>
      </c>
      <c r="D137" s="65">
        <v>22</v>
      </c>
      <c r="E137" s="9">
        <f>IF(D139=0, "-", D137/D139)</f>
        <v>0.12290502793296089</v>
      </c>
      <c r="F137" s="81">
        <v>125</v>
      </c>
      <c r="G137" s="34">
        <f>IF(F139=0, "-", F137/F139)</f>
        <v>0.12124151309408342</v>
      </c>
      <c r="H137" s="65">
        <v>349</v>
      </c>
      <c r="I137" s="9">
        <f>IF(H139=0, "-", H137/H139)</f>
        <v>0.1396</v>
      </c>
      <c r="J137" s="8">
        <f>IF(D137=0, "-", IF((B137-D137)/D137&lt;10, (B137-D137)/D137, "&gt;999%"))</f>
        <v>-0.18181818181818182</v>
      </c>
      <c r="K137" s="9">
        <f>IF(H137=0, "-", IF((F137-H137)/H137&lt;10, (F137-H137)/H137, "&gt;999%"))</f>
        <v>-0.6418338108882522</v>
      </c>
    </row>
    <row r="138" spans="1:11" x14ac:dyDescent="0.2">
      <c r="A138" s="2"/>
      <c r="B138" s="68"/>
      <c r="C138" s="33"/>
      <c r="D138" s="68"/>
      <c r="E138" s="6"/>
      <c r="F138" s="82"/>
      <c r="G138" s="33"/>
      <c r="H138" s="68"/>
      <c r="I138" s="6"/>
      <c r="J138" s="5"/>
      <c r="K138" s="6"/>
    </row>
    <row r="139" spans="1:11" s="43" customFormat="1" x14ac:dyDescent="0.2">
      <c r="A139" s="162" t="s">
        <v>620</v>
      </c>
      <c r="B139" s="71">
        <f>SUM(B135:B138)</f>
        <v>63</v>
      </c>
      <c r="C139" s="40">
        <f>B139/29335</f>
        <v>2.1476052497017215E-3</v>
      </c>
      <c r="D139" s="71">
        <f>SUM(D135:D138)</f>
        <v>179</v>
      </c>
      <c r="E139" s="41">
        <f>D139/26863</f>
        <v>6.6634404199084245E-3</v>
      </c>
      <c r="F139" s="77">
        <f>SUM(F135:F138)</f>
        <v>1031</v>
      </c>
      <c r="G139" s="42">
        <f>F139/302117</f>
        <v>3.4125851905056652E-3</v>
      </c>
      <c r="H139" s="71">
        <f>SUM(H135:H138)</f>
        <v>2500</v>
      </c>
      <c r="I139" s="41">
        <f>H139/339818</f>
        <v>7.3568792706684167E-3</v>
      </c>
      <c r="J139" s="37">
        <f>IF(D139=0, "-", IF((B139-D139)/D139&lt;10, (B139-D139)/D139, "&gt;999%"))</f>
        <v>-0.64804469273743015</v>
      </c>
      <c r="K139" s="38">
        <f>IF(H139=0, "-", IF((F139-H139)/H139&lt;10, (F139-H139)/H139, "&gt;999%"))</f>
        <v>-0.58760000000000001</v>
      </c>
    </row>
    <row r="140" spans="1:11" x14ac:dyDescent="0.2">
      <c r="B140" s="83"/>
      <c r="D140" s="83"/>
      <c r="F140" s="83"/>
      <c r="H140" s="83"/>
    </row>
    <row r="141" spans="1:11" x14ac:dyDescent="0.2">
      <c r="A141" s="163" t="s">
        <v>146</v>
      </c>
      <c r="B141" s="61" t="s">
        <v>12</v>
      </c>
      <c r="C141" s="62" t="s">
        <v>13</v>
      </c>
      <c r="D141" s="61" t="s">
        <v>12</v>
      </c>
      <c r="E141" s="63" t="s">
        <v>13</v>
      </c>
      <c r="F141" s="62" t="s">
        <v>12</v>
      </c>
      <c r="G141" s="62" t="s">
        <v>13</v>
      </c>
      <c r="H141" s="61" t="s">
        <v>12</v>
      </c>
      <c r="I141" s="63" t="s">
        <v>13</v>
      </c>
      <c r="J141" s="61"/>
      <c r="K141" s="63"/>
    </row>
    <row r="142" spans="1:11" x14ac:dyDescent="0.2">
      <c r="A142" s="7" t="s">
        <v>286</v>
      </c>
      <c r="B142" s="65">
        <v>17</v>
      </c>
      <c r="C142" s="34">
        <f>IF(B153=0, "-", B142/B153)</f>
        <v>0.15454545454545454</v>
      </c>
      <c r="D142" s="65">
        <v>16</v>
      </c>
      <c r="E142" s="9">
        <f>IF(D153=0, "-", D142/D153)</f>
        <v>0.1702127659574468</v>
      </c>
      <c r="F142" s="81">
        <v>129</v>
      </c>
      <c r="G142" s="34">
        <f>IF(F153=0, "-", F142/F153)</f>
        <v>0.15560916767189384</v>
      </c>
      <c r="H142" s="65">
        <v>62</v>
      </c>
      <c r="I142" s="9">
        <f>IF(H153=0, "-", H142/H153)</f>
        <v>7.029478458049887E-2</v>
      </c>
      <c r="J142" s="8">
        <f t="shared" ref="J142:J151" si="10">IF(D142=0, "-", IF((B142-D142)/D142&lt;10, (B142-D142)/D142, "&gt;999%"))</f>
        <v>6.25E-2</v>
      </c>
      <c r="K142" s="9">
        <f t="shared" ref="K142:K151" si="11">IF(H142=0, "-", IF((F142-H142)/H142&lt;10, (F142-H142)/H142, "&gt;999%"))</f>
        <v>1.0806451612903225</v>
      </c>
    </row>
    <row r="143" spans="1:11" x14ac:dyDescent="0.2">
      <c r="A143" s="7" t="s">
        <v>287</v>
      </c>
      <c r="B143" s="65">
        <v>4</v>
      </c>
      <c r="C143" s="34">
        <f>IF(B153=0, "-", B143/B153)</f>
        <v>3.6363636363636362E-2</v>
      </c>
      <c r="D143" s="65">
        <v>9</v>
      </c>
      <c r="E143" s="9">
        <f>IF(D153=0, "-", D143/D153)</f>
        <v>9.5744680851063829E-2</v>
      </c>
      <c r="F143" s="81">
        <v>63</v>
      </c>
      <c r="G143" s="34">
        <f>IF(F153=0, "-", F143/F153)</f>
        <v>7.5995174909529548E-2</v>
      </c>
      <c r="H143" s="65">
        <v>59</v>
      </c>
      <c r="I143" s="9">
        <f>IF(H153=0, "-", H143/H153)</f>
        <v>6.6893424036281179E-2</v>
      </c>
      <c r="J143" s="8">
        <f t="shared" si="10"/>
        <v>-0.55555555555555558</v>
      </c>
      <c r="K143" s="9">
        <f t="shared" si="11"/>
        <v>6.7796610169491525E-2</v>
      </c>
    </row>
    <row r="144" spans="1:11" x14ac:dyDescent="0.2">
      <c r="A144" s="7" t="s">
        <v>288</v>
      </c>
      <c r="B144" s="65">
        <v>29</v>
      </c>
      <c r="C144" s="34">
        <f>IF(B153=0, "-", B144/B153)</f>
        <v>0.26363636363636361</v>
      </c>
      <c r="D144" s="65">
        <v>9</v>
      </c>
      <c r="E144" s="9">
        <f>IF(D153=0, "-", D144/D153)</f>
        <v>9.5744680851063829E-2</v>
      </c>
      <c r="F144" s="81">
        <v>139</v>
      </c>
      <c r="G144" s="34">
        <f>IF(F153=0, "-", F144/F153)</f>
        <v>0.16767189384800965</v>
      </c>
      <c r="H144" s="65">
        <v>146</v>
      </c>
      <c r="I144" s="9">
        <f>IF(H153=0, "-", H144/H153)</f>
        <v>0.1655328798185941</v>
      </c>
      <c r="J144" s="8">
        <f t="shared" si="10"/>
        <v>2.2222222222222223</v>
      </c>
      <c r="K144" s="9">
        <f t="shared" si="11"/>
        <v>-4.7945205479452052E-2</v>
      </c>
    </row>
    <row r="145" spans="1:11" x14ac:dyDescent="0.2">
      <c r="A145" s="7" t="s">
        <v>289</v>
      </c>
      <c r="B145" s="65">
        <v>8</v>
      </c>
      <c r="C145" s="34">
        <f>IF(B153=0, "-", B145/B153)</f>
        <v>7.2727272727272724E-2</v>
      </c>
      <c r="D145" s="65">
        <v>1</v>
      </c>
      <c r="E145" s="9">
        <f>IF(D153=0, "-", D145/D153)</f>
        <v>1.0638297872340425E-2</v>
      </c>
      <c r="F145" s="81">
        <v>35</v>
      </c>
      <c r="G145" s="34">
        <f>IF(F153=0, "-", F145/F153)</f>
        <v>4.2219541616405308E-2</v>
      </c>
      <c r="H145" s="65">
        <v>32</v>
      </c>
      <c r="I145" s="9">
        <f>IF(H153=0, "-", H145/H153)</f>
        <v>3.6281179138321996E-2</v>
      </c>
      <c r="J145" s="8">
        <f t="shared" si="10"/>
        <v>7</v>
      </c>
      <c r="K145" s="9">
        <f t="shared" si="11"/>
        <v>9.375E-2</v>
      </c>
    </row>
    <row r="146" spans="1:11" x14ac:dyDescent="0.2">
      <c r="A146" s="7" t="s">
        <v>290</v>
      </c>
      <c r="B146" s="65">
        <v>0</v>
      </c>
      <c r="C146" s="34">
        <f>IF(B153=0, "-", B146/B153)</f>
        <v>0</v>
      </c>
      <c r="D146" s="65">
        <v>2</v>
      </c>
      <c r="E146" s="9">
        <f>IF(D153=0, "-", D146/D153)</f>
        <v>2.1276595744680851E-2</v>
      </c>
      <c r="F146" s="81">
        <v>14</v>
      </c>
      <c r="G146" s="34">
        <f>IF(F153=0, "-", F146/F153)</f>
        <v>1.6887816646562123E-2</v>
      </c>
      <c r="H146" s="65">
        <v>30</v>
      </c>
      <c r="I146" s="9">
        <f>IF(H153=0, "-", H146/H153)</f>
        <v>3.4013605442176874E-2</v>
      </c>
      <c r="J146" s="8">
        <f t="shared" si="10"/>
        <v>-1</v>
      </c>
      <c r="K146" s="9">
        <f t="shared" si="11"/>
        <v>-0.53333333333333333</v>
      </c>
    </row>
    <row r="147" spans="1:11" x14ac:dyDescent="0.2">
      <c r="A147" s="7" t="s">
        <v>291</v>
      </c>
      <c r="B147" s="65">
        <v>0</v>
      </c>
      <c r="C147" s="34">
        <f>IF(B153=0, "-", B147/B153)</f>
        <v>0</v>
      </c>
      <c r="D147" s="65">
        <v>0</v>
      </c>
      <c r="E147" s="9">
        <f>IF(D153=0, "-", D147/D153)</f>
        <v>0</v>
      </c>
      <c r="F147" s="81">
        <v>12</v>
      </c>
      <c r="G147" s="34">
        <f>IF(F153=0, "-", F147/F153)</f>
        <v>1.4475271411338963E-2</v>
      </c>
      <c r="H147" s="65">
        <v>15</v>
      </c>
      <c r="I147" s="9">
        <f>IF(H153=0, "-", H147/H153)</f>
        <v>1.7006802721088437E-2</v>
      </c>
      <c r="J147" s="8" t="str">
        <f t="shared" si="10"/>
        <v>-</v>
      </c>
      <c r="K147" s="9">
        <f t="shared" si="11"/>
        <v>-0.2</v>
      </c>
    </row>
    <row r="148" spans="1:11" x14ac:dyDescent="0.2">
      <c r="A148" s="7" t="s">
        <v>292</v>
      </c>
      <c r="B148" s="65">
        <v>9</v>
      </c>
      <c r="C148" s="34">
        <f>IF(B153=0, "-", B148/B153)</f>
        <v>8.1818181818181818E-2</v>
      </c>
      <c r="D148" s="65">
        <v>4</v>
      </c>
      <c r="E148" s="9">
        <f>IF(D153=0, "-", D148/D153)</f>
        <v>4.2553191489361701E-2</v>
      </c>
      <c r="F148" s="81">
        <v>51</v>
      </c>
      <c r="G148" s="34">
        <f>IF(F153=0, "-", F148/F153)</f>
        <v>6.1519903498190594E-2</v>
      </c>
      <c r="H148" s="65">
        <v>54</v>
      </c>
      <c r="I148" s="9">
        <f>IF(H153=0, "-", H148/H153)</f>
        <v>6.1224489795918366E-2</v>
      </c>
      <c r="J148" s="8">
        <f t="shared" si="10"/>
        <v>1.25</v>
      </c>
      <c r="K148" s="9">
        <f t="shared" si="11"/>
        <v>-5.5555555555555552E-2</v>
      </c>
    </row>
    <row r="149" spans="1:11" x14ac:dyDescent="0.2">
      <c r="A149" s="7" t="s">
        <v>293</v>
      </c>
      <c r="B149" s="65">
        <v>13</v>
      </c>
      <c r="C149" s="34">
        <f>IF(B153=0, "-", B149/B153)</f>
        <v>0.11818181818181818</v>
      </c>
      <c r="D149" s="65">
        <v>6</v>
      </c>
      <c r="E149" s="9">
        <f>IF(D153=0, "-", D149/D153)</f>
        <v>6.3829787234042548E-2</v>
      </c>
      <c r="F149" s="81">
        <v>65</v>
      </c>
      <c r="G149" s="34">
        <f>IF(F153=0, "-", F149/F153)</f>
        <v>7.840772014475271E-2</v>
      </c>
      <c r="H149" s="65">
        <v>67</v>
      </c>
      <c r="I149" s="9">
        <f>IF(H153=0, "-", H149/H153)</f>
        <v>7.5963718820861684E-2</v>
      </c>
      <c r="J149" s="8">
        <f t="shared" si="10"/>
        <v>1.1666666666666667</v>
      </c>
      <c r="K149" s="9">
        <f t="shared" si="11"/>
        <v>-2.9850746268656716E-2</v>
      </c>
    </row>
    <row r="150" spans="1:11" x14ac:dyDescent="0.2">
      <c r="A150" s="7" t="s">
        <v>294</v>
      </c>
      <c r="B150" s="65">
        <v>30</v>
      </c>
      <c r="C150" s="34">
        <f>IF(B153=0, "-", B150/B153)</f>
        <v>0.27272727272727271</v>
      </c>
      <c r="D150" s="65">
        <v>43</v>
      </c>
      <c r="E150" s="9">
        <f>IF(D153=0, "-", D150/D153)</f>
        <v>0.45744680851063829</v>
      </c>
      <c r="F150" s="81">
        <v>268</v>
      </c>
      <c r="G150" s="34">
        <f>IF(F153=0, "-", F150/F153)</f>
        <v>0.32328106151990349</v>
      </c>
      <c r="H150" s="65">
        <v>387</v>
      </c>
      <c r="I150" s="9">
        <f>IF(H153=0, "-", H150/H153)</f>
        <v>0.43877551020408162</v>
      </c>
      <c r="J150" s="8">
        <f t="shared" si="10"/>
        <v>-0.30232558139534882</v>
      </c>
      <c r="K150" s="9">
        <f t="shared" si="11"/>
        <v>-0.30749354005167956</v>
      </c>
    </row>
    <row r="151" spans="1:11" x14ac:dyDescent="0.2">
      <c r="A151" s="7" t="s">
        <v>295</v>
      </c>
      <c r="B151" s="65">
        <v>0</v>
      </c>
      <c r="C151" s="34">
        <f>IF(B153=0, "-", B151/B153)</f>
        <v>0</v>
      </c>
      <c r="D151" s="65">
        <v>4</v>
      </c>
      <c r="E151" s="9">
        <f>IF(D153=0, "-", D151/D153)</f>
        <v>4.2553191489361701E-2</v>
      </c>
      <c r="F151" s="81">
        <v>53</v>
      </c>
      <c r="G151" s="34">
        <f>IF(F153=0, "-", F151/F153)</f>
        <v>6.3932448733413749E-2</v>
      </c>
      <c r="H151" s="65">
        <v>30</v>
      </c>
      <c r="I151" s="9">
        <f>IF(H153=0, "-", H151/H153)</f>
        <v>3.4013605442176874E-2</v>
      </c>
      <c r="J151" s="8">
        <f t="shared" si="10"/>
        <v>-1</v>
      </c>
      <c r="K151" s="9">
        <f t="shared" si="11"/>
        <v>0.76666666666666672</v>
      </c>
    </row>
    <row r="152" spans="1:11" x14ac:dyDescent="0.2">
      <c r="A152" s="2"/>
      <c r="B152" s="68"/>
      <c r="C152" s="33"/>
      <c r="D152" s="68"/>
      <c r="E152" s="6"/>
      <c r="F152" s="82"/>
      <c r="G152" s="33"/>
      <c r="H152" s="68"/>
      <c r="I152" s="6"/>
      <c r="J152" s="5"/>
      <c r="K152" s="6"/>
    </row>
    <row r="153" spans="1:11" s="43" customFormat="1" x14ac:dyDescent="0.2">
      <c r="A153" s="162" t="s">
        <v>619</v>
      </c>
      <c r="B153" s="71">
        <f>SUM(B142:B152)</f>
        <v>110</v>
      </c>
      <c r="C153" s="40">
        <f>B153/29335</f>
        <v>3.7497869439236408E-3</v>
      </c>
      <c r="D153" s="71">
        <f>SUM(D142:D152)</f>
        <v>94</v>
      </c>
      <c r="E153" s="41">
        <f>D153/26863</f>
        <v>3.4992368685552618E-3</v>
      </c>
      <c r="F153" s="77">
        <f>SUM(F142:F152)</f>
        <v>829</v>
      </c>
      <c r="G153" s="42">
        <f>F153/302117</f>
        <v>2.7439700513377267E-3</v>
      </c>
      <c r="H153" s="71">
        <f>SUM(H142:H152)</f>
        <v>882</v>
      </c>
      <c r="I153" s="41">
        <f>H153/339818</f>
        <v>2.5955070066918172E-3</v>
      </c>
      <c r="J153" s="37">
        <f>IF(D153=0, "-", IF((B153-D153)/D153&lt;10, (B153-D153)/D153, "&gt;999%"))</f>
        <v>0.1702127659574468</v>
      </c>
      <c r="K153" s="38">
        <f>IF(H153=0, "-", IF((F153-H153)/H153&lt;10, (F153-H153)/H153, "&gt;999%"))</f>
        <v>-6.0090702947845805E-2</v>
      </c>
    </row>
    <row r="154" spans="1:11" x14ac:dyDescent="0.2">
      <c r="B154" s="83"/>
      <c r="D154" s="83"/>
      <c r="F154" s="83"/>
      <c r="H154" s="83"/>
    </row>
    <row r="155" spans="1:11" s="43" customFormat="1" x14ac:dyDescent="0.2">
      <c r="A155" s="162" t="s">
        <v>618</v>
      </c>
      <c r="B155" s="71">
        <v>173</v>
      </c>
      <c r="C155" s="40">
        <f>B155/29335</f>
        <v>5.8973921936253618E-3</v>
      </c>
      <c r="D155" s="71">
        <v>273</v>
      </c>
      <c r="E155" s="41">
        <f>D155/26863</f>
        <v>1.0162677288463685E-2</v>
      </c>
      <c r="F155" s="77">
        <v>1860</v>
      </c>
      <c r="G155" s="42">
        <f>F155/302117</f>
        <v>6.1565552418433919E-3</v>
      </c>
      <c r="H155" s="71">
        <v>3382</v>
      </c>
      <c r="I155" s="41">
        <f>H155/339818</f>
        <v>9.9523862773602343E-3</v>
      </c>
      <c r="J155" s="37">
        <f>IF(D155=0, "-", IF((B155-D155)/D155&lt;10, (B155-D155)/D155, "&gt;999%"))</f>
        <v>-0.36630036630036628</v>
      </c>
      <c r="K155" s="38">
        <f>IF(H155=0, "-", IF((F155-H155)/H155&lt;10, (F155-H155)/H155, "&gt;999%"))</f>
        <v>-0.4500295683027794</v>
      </c>
    </row>
    <row r="156" spans="1:11" x14ac:dyDescent="0.2">
      <c r="B156" s="83"/>
      <c r="D156" s="83"/>
      <c r="F156" s="83"/>
      <c r="H156" s="83"/>
    </row>
    <row r="157" spans="1:11" ht="15.75" x14ac:dyDescent="0.25">
      <c r="A157" s="164" t="s">
        <v>119</v>
      </c>
      <c r="B157" s="196" t="s">
        <v>1</v>
      </c>
      <c r="C157" s="200"/>
      <c r="D157" s="200"/>
      <c r="E157" s="197"/>
      <c r="F157" s="196" t="s">
        <v>14</v>
      </c>
      <c r="G157" s="200"/>
      <c r="H157" s="200"/>
      <c r="I157" s="197"/>
      <c r="J157" s="196" t="s">
        <v>15</v>
      </c>
      <c r="K157" s="197"/>
    </row>
    <row r="158" spans="1:11" x14ac:dyDescent="0.2">
      <c r="A158" s="22"/>
      <c r="B158" s="196">
        <f>VALUE(RIGHT($B$2, 4))</f>
        <v>2020</v>
      </c>
      <c r="C158" s="197"/>
      <c r="D158" s="196">
        <f>B158-1</f>
        <v>2019</v>
      </c>
      <c r="E158" s="204"/>
      <c r="F158" s="196">
        <f>B158</f>
        <v>2020</v>
      </c>
      <c r="G158" s="204"/>
      <c r="H158" s="196">
        <f>D158</f>
        <v>2019</v>
      </c>
      <c r="I158" s="204"/>
      <c r="J158" s="140" t="s">
        <v>4</v>
      </c>
      <c r="K158" s="141" t="s">
        <v>2</v>
      </c>
    </row>
    <row r="159" spans="1:11" x14ac:dyDescent="0.2">
      <c r="A159" s="163" t="s">
        <v>147</v>
      </c>
      <c r="B159" s="61" t="s">
        <v>12</v>
      </c>
      <c r="C159" s="62" t="s">
        <v>13</v>
      </c>
      <c r="D159" s="61" t="s">
        <v>12</v>
      </c>
      <c r="E159" s="63" t="s">
        <v>13</v>
      </c>
      <c r="F159" s="62" t="s">
        <v>12</v>
      </c>
      <c r="G159" s="62" t="s">
        <v>13</v>
      </c>
      <c r="H159" s="61" t="s">
        <v>12</v>
      </c>
      <c r="I159" s="63" t="s">
        <v>13</v>
      </c>
      <c r="J159" s="61"/>
      <c r="K159" s="63"/>
    </row>
    <row r="160" spans="1:11" x14ac:dyDescent="0.2">
      <c r="A160" s="7" t="s">
        <v>296</v>
      </c>
      <c r="B160" s="65">
        <v>6</v>
      </c>
      <c r="C160" s="34">
        <f>IF(B162=0, "-", B160/B162)</f>
        <v>1</v>
      </c>
      <c r="D160" s="65">
        <v>3</v>
      </c>
      <c r="E160" s="9">
        <f>IF(D162=0, "-", D160/D162)</f>
        <v>1</v>
      </c>
      <c r="F160" s="81">
        <v>110</v>
      </c>
      <c r="G160" s="34">
        <f>IF(F162=0, "-", F160/F162)</f>
        <v>1</v>
      </c>
      <c r="H160" s="65">
        <v>172</v>
      </c>
      <c r="I160" s="9">
        <f>IF(H162=0, "-", H160/H162)</f>
        <v>1</v>
      </c>
      <c r="J160" s="8">
        <f>IF(D160=0, "-", IF((B160-D160)/D160&lt;10, (B160-D160)/D160, "&gt;999%"))</f>
        <v>1</v>
      </c>
      <c r="K160" s="9">
        <f>IF(H160=0, "-", IF((F160-H160)/H160&lt;10, (F160-H160)/H160, "&gt;999%"))</f>
        <v>-0.36046511627906974</v>
      </c>
    </row>
    <row r="161" spans="1:11" x14ac:dyDescent="0.2">
      <c r="A161" s="2"/>
      <c r="B161" s="68"/>
      <c r="C161" s="33"/>
      <c r="D161" s="68"/>
      <c r="E161" s="6"/>
      <c r="F161" s="82"/>
      <c r="G161" s="33"/>
      <c r="H161" s="68"/>
      <c r="I161" s="6"/>
      <c r="J161" s="5"/>
      <c r="K161" s="6"/>
    </row>
    <row r="162" spans="1:11" s="43" customFormat="1" x14ac:dyDescent="0.2">
      <c r="A162" s="162" t="s">
        <v>617</v>
      </c>
      <c r="B162" s="71">
        <f>SUM(B160:B161)</f>
        <v>6</v>
      </c>
      <c r="C162" s="40">
        <f>B162/29335</f>
        <v>2.0453383330492586E-4</v>
      </c>
      <c r="D162" s="71">
        <f>SUM(D160:D161)</f>
        <v>3</v>
      </c>
      <c r="E162" s="41">
        <f>D162/26863</f>
        <v>1.1167777240069985E-4</v>
      </c>
      <c r="F162" s="77">
        <f>SUM(F160:F161)</f>
        <v>110</v>
      </c>
      <c r="G162" s="42">
        <f>F162/302117</f>
        <v>3.6409735301224359E-4</v>
      </c>
      <c r="H162" s="71">
        <f>SUM(H160:H161)</f>
        <v>172</v>
      </c>
      <c r="I162" s="41">
        <f>H162/339818</f>
        <v>5.061532938219871E-4</v>
      </c>
      <c r="J162" s="37">
        <f>IF(D162=0, "-", IF((B162-D162)/D162&lt;10, (B162-D162)/D162, "&gt;999%"))</f>
        <v>1</v>
      </c>
      <c r="K162" s="38">
        <f>IF(H162=0, "-", IF((F162-H162)/H162&lt;10, (F162-H162)/H162, "&gt;999%"))</f>
        <v>-0.36046511627906974</v>
      </c>
    </row>
    <row r="163" spans="1:11" x14ac:dyDescent="0.2">
      <c r="B163" s="83"/>
      <c r="D163" s="83"/>
      <c r="F163" s="83"/>
      <c r="H163" s="83"/>
    </row>
    <row r="164" spans="1:11" x14ac:dyDescent="0.2">
      <c r="A164" s="163" t="s">
        <v>148</v>
      </c>
      <c r="B164" s="61" t="s">
        <v>12</v>
      </c>
      <c r="C164" s="62" t="s">
        <v>13</v>
      </c>
      <c r="D164" s="61" t="s">
        <v>12</v>
      </c>
      <c r="E164" s="63" t="s">
        <v>13</v>
      </c>
      <c r="F164" s="62" t="s">
        <v>12</v>
      </c>
      <c r="G164" s="62" t="s">
        <v>13</v>
      </c>
      <c r="H164" s="61" t="s">
        <v>12</v>
      </c>
      <c r="I164" s="63" t="s">
        <v>13</v>
      </c>
      <c r="J164" s="61"/>
      <c r="K164" s="63"/>
    </row>
    <row r="165" spans="1:11" x14ac:dyDescent="0.2">
      <c r="A165" s="7" t="s">
        <v>297</v>
      </c>
      <c r="B165" s="65">
        <v>0</v>
      </c>
      <c r="C165" s="34">
        <f>IF(B178=0, "-", B165/B178)</f>
        <v>0</v>
      </c>
      <c r="D165" s="65">
        <v>0</v>
      </c>
      <c r="E165" s="9">
        <f>IF(D178=0, "-", D165/D178)</f>
        <v>0</v>
      </c>
      <c r="F165" s="81">
        <v>7</v>
      </c>
      <c r="G165" s="34">
        <f>IF(F178=0, "-", F165/F178)</f>
        <v>3.5714285714285712E-2</v>
      </c>
      <c r="H165" s="65">
        <v>23</v>
      </c>
      <c r="I165" s="9">
        <f>IF(H178=0, "-", H165/H178)</f>
        <v>0.1050228310502283</v>
      </c>
      <c r="J165" s="8" t="str">
        <f t="shared" ref="J165:J176" si="12">IF(D165=0, "-", IF((B165-D165)/D165&lt;10, (B165-D165)/D165, "&gt;999%"))</f>
        <v>-</v>
      </c>
      <c r="K165" s="9">
        <f t="shared" ref="K165:K176" si="13">IF(H165=0, "-", IF((F165-H165)/H165&lt;10, (F165-H165)/H165, "&gt;999%"))</f>
        <v>-0.69565217391304346</v>
      </c>
    </row>
    <row r="166" spans="1:11" x14ac:dyDescent="0.2">
      <c r="A166" s="7" t="s">
        <v>298</v>
      </c>
      <c r="B166" s="65">
        <v>1</v>
      </c>
      <c r="C166" s="34">
        <f>IF(B178=0, "-", B166/B178)</f>
        <v>6.25E-2</v>
      </c>
      <c r="D166" s="65">
        <v>0</v>
      </c>
      <c r="E166" s="9">
        <f>IF(D178=0, "-", D166/D178)</f>
        <v>0</v>
      </c>
      <c r="F166" s="81">
        <v>6</v>
      </c>
      <c r="G166" s="34">
        <f>IF(F178=0, "-", F166/F178)</f>
        <v>3.0612244897959183E-2</v>
      </c>
      <c r="H166" s="65">
        <v>2</v>
      </c>
      <c r="I166" s="9">
        <f>IF(H178=0, "-", H166/H178)</f>
        <v>9.1324200913242004E-3</v>
      </c>
      <c r="J166" s="8" t="str">
        <f t="shared" si="12"/>
        <v>-</v>
      </c>
      <c r="K166" s="9">
        <f t="shared" si="13"/>
        <v>2</v>
      </c>
    </row>
    <row r="167" spans="1:11" x14ac:dyDescent="0.2">
      <c r="A167" s="7" t="s">
        <v>299</v>
      </c>
      <c r="B167" s="65">
        <v>0</v>
      </c>
      <c r="C167" s="34">
        <f>IF(B178=0, "-", B167/B178)</f>
        <v>0</v>
      </c>
      <c r="D167" s="65">
        <v>1</v>
      </c>
      <c r="E167" s="9">
        <f>IF(D178=0, "-", D167/D178)</f>
        <v>7.6923076923076927E-2</v>
      </c>
      <c r="F167" s="81">
        <v>3</v>
      </c>
      <c r="G167" s="34">
        <f>IF(F178=0, "-", F167/F178)</f>
        <v>1.5306122448979591E-2</v>
      </c>
      <c r="H167" s="65">
        <v>8</v>
      </c>
      <c r="I167" s="9">
        <f>IF(H178=0, "-", H167/H178)</f>
        <v>3.6529680365296802E-2</v>
      </c>
      <c r="J167" s="8">
        <f t="shared" si="12"/>
        <v>-1</v>
      </c>
      <c r="K167" s="9">
        <f t="shared" si="13"/>
        <v>-0.625</v>
      </c>
    </row>
    <row r="168" spans="1:11" x14ac:dyDescent="0.2">
      <c r="A168" s="7" t="s">
        <v>300</v>
      </c>
      <c r="B168" s="65">
        <v>3</v>
      </c>
      <c r="C168" s="34">
        <f>IF(B178=0, "-", B168/B178)</f>
        <v>0.1875</v>
      </c>
      <c r="D168" s="65">
        <v>0</v>
      </c>
      <c r="E168" s="9">
        <f>IF(D178=0, "-", D168/D178)</f>
        <v>0</v>
      </c>
      <c r="F168" s="81">
        <v>27</v>
      </c>
      <c r="G168" s="34">
        <f>IF(F178=0, "-", F168/F178)</f>
        <v>0.13775510204081631</v>
      </c>
      <c r="H168" s="65">
        <v>34</v>
      </c>
      <c r="I168" s="9">
        <f>IF(H178=0, "-", H168/H178)</f>
        <v>0.15525114155251141</v>
      </c>
      <c r="J168" s="8" t="str">
        <f t="shared" si="12"/>
        <v>-</v>
      </c>
      <c r="K168" s="9">
        <f t="shared" si="13"/>
        <v>-0.20588235294117646</v>
      </c>
    </row>
    <row r="169" spans="1:11" x14ac:dyDescent="0.2">
      <c r="A169" s="7" t="s">
        <v>301</v>
      </c>
      <c r="B169" s="65">
        <v>6</v>
      </c>
      <c r="C169" s="34">
        <f>IF(B178=0, "-", B169/B178)</f>
        <v>0.375</v>
      </c>
      <c r="D169" s="65">
        <v>0</v>
      </c>
      <c r="E169" s="9">
        <f>IF(D178=0, "-", D169/D178)</f>
        <v>0</v>
      </c>
      <c r="F169" s="81">
        <v>38</v>
      </c>
      <c r="G169" s="34">
        <f>IF(F178=0, "-", F169/F178)</f>
        <v>0.19387755102040816</v>
      </c>
      <c r="H169" s="65">
        <v>3</v>
      </c>
      <c r="I169" s="9">
        <f>IF(H178=0, "-", H169/H178)</f>
        <v>1.3698630136986301E-2</v>
      </c>
      <c r="J169" s="8" t="str">
        <f t="shared" si="12"/>
        <v>-</v>
      </c>
      <c r="K169" s="9" t="str">
        <f t="shared" si="13"/>
        <v>&gt;999%</v>
      </c>
    </row>
    <row r="170" spans="1:11" x14ac:dyDescent="0.2">
      <c r="A170" s="7" t="s">
        <v>302</v>
      </c>
      <c r="B170" s="65">
        <v>0</v>
      </c>
      <c r="C170" s="34">
        <f>IF(B178=0, "-", B170/B178)</f>
        <v>0</v>
      </c>
      <c r="D170" s="65">
        <v>0</v>
      </c>
      <c r="E170" s="9">
        <f>IF(D178=0, "-", D170/D178)</f>
        <v>0</v>
      </c>
      <c r="F170" s="81">
        <v>7</v>
      </c>
      <c r="G170" s="34">
        <f>IF(F178=0, "-", F170/F178)</f>
        <v>3.5714285714285712E-2</v>
      </c>
      <c r="H170" s="65">
        <v>9</v>
      </c>
      <c r="I170" s="9">
        <f>IF(H178=0, "-", H170/H178)</f>
        <v>4.1095890410958902E-2</v>
      </c>
      <c r="J170" s="8" t="str">
        <f t="shared" si="12"/>
        <v>-</v>
      </c>
      <c r="K170" s="9">
        <f t="shared" si="13"/>
        <v>-0.22222222222222221</v>
      </c>
    </row>
    <row r="171" spans="1:11" x14ac:dyDescent="0.2">
      <c r="A171" s="7" t="s">
        <v>303</v>
      </c>
      <c r="B171" s="65">
        <v>0</v>
      </c>
      <c r="C171" s="34">
        <f>IF(B178=0, "-", B171/B178)</f>
        <v>0</v>
      </c>
      <c r="D171" s="65">
        <v>0</v>
      </c>
      <c r="E171" s="9">
        <f>IF(D178=0, "-", D171/D178)</f>
        <v>0</v>
      </c>
      <c r="F171" s="81">
        <v>7</v>
      </c>
      <c r="G171" s="34">
        <f>IF(F178=0, "-", F171/F178)</f>
        <v>3.5714285714285712E-2</v>
      </c>
      <c r="H171" s="65">
        <v>16</v>
      </c>
      <c r="I171" s="9">
        <f>IF(H178=0, "-", H171/H178)</f>
        <v>7.3059360730593603E-2</v>
      </c>
      <c r="J171" s="8" t="str">
        <f t="shared" si="12"/>
        <v>-</v>
      </c>
      <c r="K171" s="9">
        <f t="shared" si="13"/>
        <v>-0.5625</v>
      </c>
    </row>
    <row r="172" spans="1:11" x14ac:dyDescent="0.2">
      <c r="A172" s="7" t="s">
        <v>304</v>
      </c>
      <c r="B172" s="65">
        <v>0</v>
      </c>
      <c r="C172" s="34">
        <f>IF(B178=0, "-", B172/B178)</f>
        <v>0</v>
      </c>
      <c r="D172" s="65">
        <v>2</v>
      </c>
      <c r="E172" s="9">
        <f>IF(D178=0, "-", D172/D178)</f>
        <v>0.15384615384615385</v>
      </c>
      <c r="F172" s="81">
        <v>4</v>
      </c>
      <c r="G172" s="34">
        <f>IF(F178=0, "-", F172/F178)</f>
        <v>2.0408163265306121E-2</v>
      </c>
      <c r="H172" s="65">
        <v>9</v>
      </c>
      <c r="I172" s="9">
        <f>IF(H178=0, "-", H172/H178)</f>
        <v>4.1095890410958902E-2</v>
      </c>
      <c r="J172" s="8">
        <f t="shared" si="12"/>
        <v>-1</v>
      </c>
      <c r="K172" s="9">
        <f t="shared" si="13"/>
        <v>-0.55555555555555558</v>
      </c>
    </row>
    <row r="173" spans="1:11" x14ac:dyDescent="0.2">
      <c r="A173" s="7" t="s">
        <v>305</v>
      </c>
      <c r="B173" s="65">
        <v>0</v>
      </c>
      <c r="C173" s="34">
        <f>IF(B178=0, "-", B173/B178)</f>
        <v>0</v>
      </c>
      <c r="D173" s="65">
        <v>2</v>
      </c>
      <c r="E173" s="9">
        <f>IF(D178=0, "-", D173/D178)</f>
        <v>0.15384615384615385</v>
      </c>
      <c r="F173" s="81">
        <v>14</v>
      </c>
      <c r="G173" s="34">
        <f>IF(F178=0, "-", F173/F178)</f>
        <v>7.1428571428571425E-2</v>
      </c>
      <c r="H173" s="65">
        <v>24</v>
      </c>
      <c r="I173" s="9">
        <f>IF(H178=0, "-", H173/H178)</f>
        <v>0.1095890410958904</v>
      </c>
      <c r="J173" s="8">
        <f t="shared" si="12"/>
        <v>-1</v>
      </c>
      <c r="K173" s="9">
        <f t="shared" si="13"/>
        <v>-0.41666666666666669</v>
      </c>
    </row>
    <row r="174" spans="1:11" x14ac:dyDescent="0.2">
      <c r="A174" s="7" t="s">
        <v>306</v>
      </c>
      <c r="B174" s="65">
        <v>4</v>
      </c>
      <c r="C174" s="34">
        <f>IF(B178=0, "-", B174/B178)</f>
        <v>0.25</v>
      </c>
      <c r="D174" s="65">
        <v>6</v>
      </c>
      <c r="E174" s="9">
        <f>IF(D178=0, "-", D174/D178)</f>
        <v>0.46153846153846156</v>
      </c>
      <c r="F174" s="81">
        <v>67</v>
      </c>
      <c r="G174" s="34">
        <f>IF(F178=0, "-", F174/F178)</f>
        <v>0.34183673469387754</v>
      </c>
      <c r="H174" s="65">
        <v>69</v>
      </c>
      <c r="I174" s="9">
        <f>IF(H178=0, "-", H174/H178)</f>
        <v>0.31506849315068491</v>
      </c>
      <c r="J174" s="8">
        <f t="shared" si="12"/>
        <v>-0.33333333333333331</v>
      </c>
      <c r="K174" s="9">
        <f t="shared" si="13"/>
        <v>-2.8985507246376812E-2</v>
      </c>
    </row>
    <row r="175" spans="1:11" x14ac:dyDescent="0.2">
      <c r="A175" s="7" t="s">
        <v>307</v>
      </c>
      <c r="B175" s="65">
        <v>1</v>
      </c>
      <c r="C175" s="34">
        <f>IF(B178=0, "-", B175/B178)</f>
        <v>6.25E-2</v>
      </c>
      <c r="D175" s="65">
        <v>2</v>
      </c>
      <c r="E175" s="9">
        <f>IF(D178=0, "-", D175/D178)</f>
        <v>0.15384615384615385</v>
      </c>
      <c r="F175" s="81">
        <v>8</v>
      </c>
      <c r="G175" s="34">
        <f>IF(F178=0, "-", F175/F178)</f>
        <v>4.0816326530612242E-2</v>
      </c>
      <c r="H175" s="65">
        <v>18</v>
      </c>
      <c r="I175" s="9">
        <f>IF(H178=0, "-", H175/H178)</f>
        <v>8.2191780821917804E-2</v>
      </c>
      <c r="J175" s="8">
        <f t="shared" si="12"/>
        <v>-0.5</v>
      </c>
      <c r="K175" s="9">
        <f t="shared" si="13"/>
        <v>-0.55555555555555558</v>
      </c>
    </row>
    <row r="176" spans="1:11" x14ac:dyDescent="0.2">
      <c r="A176" s="7" t="s">
        <v>308</v>
      </c>
      <c r="B176" s="65">
        <v>1</v>
      </c>
      <c r="C176" s="34">
        <f>IF(B178=0, "-", B176/B178)</f>
        <v>6.25E-2</v>
      </c>
      <c r="D176" s="65">
        <v>0</v>
      </c>
      <c r="E176" s="9">
        <f>IF(D178=0, "-", D176/D178)</f>
        <v>0</v>
      </c>
      <c r="F176" s="81">
        <v>8</v>
      </c>
      <c r="G176" s="34">
        <f>IF(F178=0, "-", F176/F178)</f>
        <v>4.0816326530612242E-2</v>
      </c>
      <c r="H176" s="65">
        <v>4</v>
      </c>
      <c r="I176" s="9">
        <f>IF(H178=0, "-", H176/H178)</f>
        <v>1.8264840182648401E-2</v>
      </c>
      <c r="J176" s="8" t="str">
        <f t="shared" si="12"/>
        <v>-</v>
      </c>
      <c r="K176" s="9">
        <f t="shared" si="13"/>
        <v>1</v>
      </c>
    </row>
    <row r="177" spans="1:11" x14ac:dyDescent="0.2">
      <c r="A177" s="2"/>
      <c r="B177" s="68"/>
      <c r="C177" s="33"/>
      <c r="D177" s="68"/>
      <c r="E177" s="6"/>
      <c r="F177" s="82"/>
      <c r="G177" s="33"/>
      <c r="H177" s="68"/>
      <c r="I177" s="6"/>
      <c r="J177" s="5"/>
      <c r="K177" s="6"/>
    </row>
    <row r="178" spans="1:11" s="43" customFormat="1" x14ac:dyDescent="0.2">
      <c r="A178" s="162" t="s">
        <v>616</v>
      </c>
      <c r="B178" s="71">
        <f>SUM(B165:B177)</f>
        <v>16</v>
      </c>
      <c r="C178" s="40">
        <f>B178/29335</f>
        <v>5.454235554798023E-4</v>
      </c>
      <c r="D178" s="71">
        <f>SUM(D165:D177)</f>
        <v>13</v>
      </c>
      <c r="E178" s="41">
        <f>D178/26863</f>
        <v>4.8393701373636598E-4</v>
      </c>
      <c r="F178" s="77">
        <f>SUM(F165:F177)</f>
        <v>196</v>
      </c>
      <c r="G178" s="42">
        <f>F178/302117</f>
        <v>6.4875528354908861E-4</v>
      </c>
      <c r="H178" s="71">
        <f>SUM(H165:H177)</f>
        <v>219</v>
      </c>
      <c r="I178" s="41">
        <f>H178/339818</f>
        <v>6.4446262411055333E-4</v>
      </c>
      <c r="J178" s="37">
        <f>IF(D178=0, "-", IF((B178-D178)/D178&lt;10, (B178-D178)/D178, "&gt;999%"))</f>
        <v>0.23076923076923078</v>
      </c>
      <c r="K178" s="38">
        <f>IF(H178=0, "-", IF((F178-H178)/H178&lt;10, (F178-H178)/H178, "&gt;999%"))</f>
        <v>-0.1050228310502283</v>
      </c>
    </row>
    <row r="179" spans="1:11" x14ac:dyDescent="0.2">
      <c r="B179" s="83"/>
      <c r="D179" s="83"/>
      <c r="F179" s="83"/>
      <c r="H179" s="83"/>
    </row>
    <row r="180" spans="1:11" s="43" customFormat="1" x14ac:dyDescent="0.2">
      <c r="A180" s="162" t="s">
        <v>615</v>
      </c>
      <c r="B180" s="71">
        <v>22</v>
      </c>
      <c r="C180" s="40">
        <f>B180/29335</f>
        <v>7.4995738878472814E-4</v>
      </c>
      <c r="D180" s="71">
        <v>16</v>
      </c>
      <c r="E180" s="41">
        <f>D180/26863</f>
        <v>5.9561478613706588E-4</v>
      </c>
      <c r="F180" s="77">
        <v>306</v>
      </c>
      <c r="G180" s="42">
        <f>F180/302117</f>
        <v>1.0128526365613321E-3</v>
      </c>
      <c r="H180" s="71">
        <v>391</v>
      </c>
      <c r="I180" s="41">
        <f>H180/339818</f>
        <v>1.1506159179325403E-3</v>
      </c>
      <c r="J180" s="37">
        <f>IF(D180=0, "-", IF((B180-D180)/D180&lt;10, (B180-D180)/D180, "&gt;999%"))</f>
        <v>0.375</v>
      </c>
      <c r="K180" s="38">
        <f>IF(H180=0, "-", IF((F180-H180)/H180&lt;10, (F180-H180)/H180, "&gt;999%"))</f>
        <v>-0.21739130434782608</v>
      </c>
    </row>
    <row r="181" spans="1:11" x14ac:dyDescent="0.2">
      <c r="B181" s="83"/>
      <c r="D181" s="83"/>
      <c r="F181" s="83"/>
      <c r="H181" s="83"/>
    </row>
    <row r="182" spans="1:11" ht="15.75" x14ac:dyDescent="0.25">
      <c r="A182" s="164" t="s">
        <v>120</v>
      </c>
      <c r="B182" s="196" t="s">
        <v>1</v>
      </c>
      <c r="C182" s="200"/>
      <c r="D182" s="200"/>
      <c r="E182" s="197"/>
      <c r="F182" s="196" t="s">
        <v>14</v>
      </c>
      <c r="G182" s="200"/>
      <c r="H182" s="200"/>
      <c r="I182" s="197"/>
      <c r="J182" s="196" t="s">
        <v>15</v>
      </c>
      <c r="K182" s="197"/>
    </row>
    <row r="183" spans="1:11" x14ac:dyDescent="0.2">
      <c r="A183" s="22"/>
      <c r="B183" s="196">
        <f>VALUE(RIGHT($B$2, 4))</f>
        <v>2020</v>
      </c>
      <c r="C183" s="197"/>
      <c r="D183" s="196">
        <f>B183-1</f>
        <v>2019</v>
      </c>
      <c r="E183" s="204"/>
      <c r="F183" s="196">
        <f>B183</f>
        <v>2020</v>
      </c>
      <c r="G183" s="204"/>
      <c r="H183" s="196">
        <f>D183</f>
        <v>2019</v>
      </c>
      <c r="I183" s="204"/>
      <c r="J183" s="140" t="s">
        <v>4</v>
      </c>
      <c r="K183" s="141" t="s">
        <v>2</v>
      </c>
    </row>
    <row r="184" spans="1:11" x14ac:dyDescent="0.2">
      <c r="A184" s="163" t="s">
        <v>149</v>
      </c>
      <c r="B184" s="61" t="s">
        <v>12</v>
      </c>
      <c r="C184" s="62" t="s">
        <v>13</v>
      </c>
      <c r="D184" s="61" t="s">
        <v>12</v>
      </c>
      <c r="E184" s="63" t="s">
        <v>13</v>
      </c>
      <c r="F184" s="62" t="s">
        <v>12</v>
      </c>
      <c r="G184" s="62" t="s">
        <v>13</v>
      </c>
      <c r="H184" s="61" t="s">
        <v>12</v>
      </c>
      <c r="I184" s="63" t="s">
        <v>13</v>
      </c>
      <c r="J184" s="61"/>
      <c r="K184" s="63"/>
    </row>
    <row r="185" spans="1:11" x14ac:dyDescent="0.2">
      <c r="A185" s="7" t="s">
        <v>309</v>
      </c>
      <c r="B185" s="65">
        <v>29</v>
      </c>
      <c r="C185" s="34">
        <f>IF(B195=0, "-", B185/B195)</f>
        <v>0.19333333333333333</v>
      </c>
      <c r="D185" s="65">
        <v>38</v>
      </c>
      <c r="E185" s="9">
        <f>IF(D195=0, "-", D185/D195)</f>
        <v>0.12258064516129032</v>
      </c>
      <c r="F185" s="81">
        <v>448</v>
      </c>
      <c r="G185" s="34">
        <f>IF(F195=0, "-", F185/F195)</f>
        <v>0.16753926701570682</v>
      </c>
      <c r="H185" s="65">
        <v>618</v>
      </c>
      <c r="I185" s="9">
        <f>IF(H195=0, "-", H185/H195)</f>
        <v>0.12525334414268341</v>
      </c>
      <c r="J185" s="8">
        <f t="shared" ref="J185:J193" si="14">IF(D185=0, "-", IF((B185-D185)/D185&lt;10, (B185-D185)/D185, "&gt;999%"))</f>
        <v>-0.23684210526315788</v>
      </c>
      <c r="K185" s="9">
        <f t="shared" ref="K185:K193" si="15">IF(H185=0, "-", IF((F185-H185)/H185&lt;10, (F185-H185)/H185, "&gt;999%"))</f>
        <v>-0.27508090614886732</v>
      </c>
    </row>
    <row r="186" spans="1:11" x14ac:dyDescent="0.2">
      <c r="A186" s="7" t="s">
        <v>310</v>
      </c>
      <c r="B186" s="65">
        <v>26</v>
      </c>
      <c r="C186" s="34">
        <f>IF(B195=0, "-", B186/B195)</f>
        <v>0.17333333333333334</v>
      </c>
      <c r="D186" s="65">
        <v>32</v>
      </c>
      <c r="E186" s="9">
        <f>IF(D195=0, "-", D186/D195)</f>
        <v>0.1032258064516129</v>
      </c>
      <c r="F186" s="81">
        <v>263</v>
      </c>
      <c r="G186" s="34">
        <f>IF(F195=0, "-", F186/F195)</f>
        <v>9.8354525056095737E-2</v>
      </c>
      <c r="H186" s="65">
        <v>382</v>
      </c>
      <c r="I186" s="9">
        <f>IF(H195=0, "-", H186/H195)</f>
        <v>7.74219700040535E-2</v>
      </c>
      <c r="J186" s="8">
        <f t="shared" si="14"/>
        <v>-0.1875</v>
      </c>
      <c r="K186" s="9">
        <f t="shared" si="15"/>
        <v>-0.31151832460732987</v>
      </c>
    </row>
    <row r="187" spans="1:11" x14ac:dyDescent="0.2">
      <c r="A187" s="7" t="s">
        <v>311</v>
      </c>
      <c r="B187" s="65">
        <v>24</v>
      </c>
      <c r="C187" s="34">
        <f>IF(B195=0, "-", B187/B195)</f>
        <v>0.16</v>
      </c>
      <c r="D187" s="65">
        <v>151</v>
      </c>
      <c r="E187" s="9">
        <f>IF(D195=0, "-", D187/D195)</f>
        <v>0.48709677419354841</v>
      </c>
      <c r="F187" s="81">
        <v>1342</v>
      </c>
      <c r="G187" s="34">
        <f>IF(F195=0, "-", F187/F195)</f>
        <v>0.5018698578908003</v>
      </c>
      <c r="H187" s="65">
        <v>2757</v>
      </c>
      <c r="I187" s="9">
        <f>IF(H195=0, "-", H187/H195)</f>
        <v>0.55877584110255374</v>
      </c>
      <c r="J187" s="8">
        <f t="shared" si="14"/>
        <v>-0.84105960264900659</v>
      </c>
      <c r="K187" s="9">
        <f t="shared" si="15"/>
        <v>-0.51323902792890819</v>
      </c>
    </row>
    <row r="188" spans="1:11" x14ac:dyDescent="0.2">
      <c r="A188" s="7" t="s">
        <v>312</v>
      </c>
      <c r="B188" s="65">
        <v>0</v>
      </c>
      <c r="C188" s="34">
        <f>IF(B195=0, "-", B188/B195)</f>
        <v>0</v>
      </c>
      <c r="D188" s="65">
        <v>0</v>
      </c>
      <c r="E188" s="9">
        <f>IF(D195=0, "-", D188/D195)</f>
        <v>0</v>
      </c>
      <c r="F188" s="81">
        <v>0</v>
      </c>
      <c r="G188" s="34">
        <f>IF(F195=0, "-", F188/F195)</f>
        <v>0</v>
      </c>
      <c r="H188" s="65">
        <v>2</v>
      </c>
      <c r="I188" s="9">
        <f>IF(H195=0, "-", H188/H195)</f>
        <v>4.0535062829347385E-4</v>
      </c>
      <c r="J188" s="8" t="str">
        <f t="shared" si="14"/>
        <v>-</v>
      </c>
      <c r="K188" s="9">
        <f t="shared" si="15"/>
        <v>-1</v>
      </c>
    </row>
    <row r="189" spans="1:11" x14ac:dyDescent="0.2">
      <c r="A189" s="7" t="s">
        <v>313</v>
      </c>
      <c r="B189" s="65">
        <v>32</v>
      </c>
      <c r="C189" s="34">
        <f>IF(B195=0, "-", B189/B195)</f>
        <v>0.21333333333333335</v>
      </c>
      <c r="D189" s="65">
        <v>31</v>
      </c>
      <c r="E189" s="9">
        <f>IF(D195=0, "-", D189/D195)</f>
        <v>0.1</v>
      </c>
      <c r="F189" s="81">
        <v>335</v>
      </c>
      <c r="G189" s="34">
        <f>IF(F195=0, "-", F189/F195)</f>
        <v>0.12528047868362005</v>
      </c>
      <c r="H189" s="65">
        <v>381</v>
      </c>
      <c r="I189" s="9">
        <f>IF(H195=0, "-", H189/H195)</f>
        <v>7.7219294689906764E-2</v>
      </c>
      <c r="J189" s="8">
        <f t="shared" si="14"/>
        <v>3.2258064516129031E-2</v>
      </c>
      <c r="K189" s="9">
        <f t="shared" si="15"/>
        <v>-0.12073490813648294</v>
      </c>
    </row>
    <row r="190" spans="1:11" x14ac:dyDescent="0.2">
      <c r="A190" s="7" t="s">
        <v>314</v>
      </c>
      <c r="B190" s="65">
        <v>1</v>
      </c>
      <c r="C190" s="34">
        <f>IF(B195=0, "-", B190/B195)</f>
        <v>6.6666666666666671E-3</v>
      </c>
      <c r="D190" s="65">
        <v>17</v>
      </c>
      <c r="E190" s="9">
        <f>IF(D195=0, "-", D190/D195)</f>
        <v>5.4838709677419356E-2</v>
      </c>
      <c r="F190" s="81">
        <v>53</v>
      </c>
      <c r="G190" s="34">
        <f>IF(F195=0, "-", F190/F195)</f>
        <v>1.9820493642483172E-2</v>
      </c>
      <c r="H190" s="65">
        <v>172</v>
      </c>
      <c r="I190" s="9">
        <f>IF(H195=0, "-", H190/H195)</f>
        <v>3.4860154033238749E-2</v>
      </c>
      <c r="J190" s="8">
        <f t="shared" si="14"/>
        <v>-0.94117647058823528</v>
      </c>
      <c r="K190" s="9">
        <f t="shared" si="15"/>
        <v>-0.69186046511627908</v>
      </c>
    </row>
    <row r="191" spans="1:11" x14ac:dyDescent="0.2">
      <c r="A191" s="7" t="s">
        <v>315</v>
      </c>
      <c r="B191" s="65">
        <v>14</v>
      </c>
      <c r="C191" s="34">
        <f>IF(B195=0, "-", B191/B195)</f>
        <v>9.3333333333333338E-2</v>
      </c>
      <c r="D191" s="65">
        <v>7</v>
      </c>
      <c r="E191" s="9">
        <f>IF(D195=0, "-", D191/D195)</f>
        <v>2.2580645161290321E-2</v>
      </c>
      <c r="F191" s="81">
        <v>99</v>
      </c>
      <c r="G191" s="34">
        <f>IF(F195=0, "-", F191/F195)</f>
        <v>3.7023186237845923E-2</v>
      </c>
      <c r="H191" s="65">
        <v>110</v>
      </c>
      <c r="I191" s="9">
        <f>IF(H195=0, "-", H191/H195)</f>
        <v>2.2294284556141061E-2</v>
      </c>
      <c r="J191" s="8">
        <f t="shared" si="14"/>
        <v>1</v>
      </c>
      <c r="K191" s="9">
        <f t="shared" si="15"/>
        <v>-0.1</v>
      </c>
    </row>
    <row r="192" spans="1:11" x14ac:dyDescent="0.2">
      <c r="A192" s="7" t="s">
        <v>316</v>
      </c>
      <c r="B192" s="65">
        <v>0</v>
      </c>
      <c r="C192" s="34">
        <f>IF(B195=0, "-", B192/B195)</f>
        <v>0</v>
      </c>
      <c r="D192" s="65">
        <v>2</v>
      </c>
      <c r="E192" s="9">
        <f>IF(D195=0, "-", D192/D195)</f>
        <v>6.4516129032258064E-3</v>
      </c>
      <c r="F192" s="81">
        <v>1</v>
      </c>
      <c r="G192" s="34">
        <f>IF(F195=0, "-", F192/F195)</f>
        <v>3.7397157816005983E-4</v>
      </c>
      <c r="H192" s="65">
        <v>54</v>
      </c>
      <c r="I192" s="9">
        <f>IF(H195=0, "-", H192/H195)</f>
        <v>1.0944466963923795E-2</v>
      </c>
      <c r="J192" s="8">
        <f t="shared" si="14"/>
        <v>-1</v>
      </c>
      <c r="K192" s="9">
        <f t="shared" si="15"/>
        <v>-0.98148148148148151</v>
      </c>
    </row>
    <row r="193" spans="1:11" x14ac:dyDescent="0.2">
      <c r="A193" s="7" t="s">
        <v>317</v>
      </c>
      <c r="B193" s="65">
        <v>24</v>
      </c>
      <c r="C193" s="34">
        <f>IF(B195=0, "-", B193/B195)</f>
        <v>0.16</v>
      </c>
      <c r="D193" s="65">
        <v>32</v>
      </c>
      <c r="E193" s="9">
        <f>IF(D195=0, "-", D193/D195)</f>
        <v>0.1032258064516129</v>
      </c>
      <c r="F193" s="81">
        <v>133</v>
      </c>
      <c r="G193" s="34">
        <f>IF(F195=0, "-", F193/F195)</f>
        <v>4.9738219895287955E-2</v>
      </c>
      <c r="H193" s="65">
        <v>458</v>
      </c>
      <c r="I193" s="9">
        <f>IF(H195=0, "-", H193/H195)</f>
        <v>9.2825293879205517E-2</v>
      </c>
      <c r="J193" s="8">
        <f t="shared" si="14"/>
        <v>-0.25</v>
      </c>
      <c r="K193" s="9">
        <f t="shared" si="15"/>
        <v>-0.70960698689956336</v>
      </c>
    </row>
    <row r="194" spans="1:11" x14ac:dyDescent="0.2">
      <c r="A194" s="2"/>
      <c r="B194" s="68"/>
      <c r="C194" s="33"/>
      <c r="D194" s="68"/>
      <c r="E194" s="6"/>
      <c r="F194" s="82"/>
      <c r="G194" s="33"/>
      <c r="H194" s="68"/>
      <c r="I194" s="6"/>
      <c r="J194" s="5"/>
      <c r="K194" s="6"/>
    </row>
    <row r="195" spans="1:11" s="43" customFormat="1" x14ac:dyDescent="0.2">
      <c r="A195" s="162" t="s">
        <v>614</v>
      </c>
      <c r="B195" s="71">
        <f>SUM(B185:B194)</f>
        <v>150</v>
      </c>
      <c r="C195" s="40">
        <f>B195/29335</f>
        <v>5.1133458326231467E-3</v>
      </c>
      <c r="D195" s="71">
        <f>SUM(D185:D194)</f>
        <v>310</v>
      </c>
      <c r="E195" s="41">
        <f>D195/26863</f>
        <v>1.1540036481405651E-2</v>
      </c>
      <c r="F195" s="77">
        <f>SUM(F185:F194)</f>
        <v>2674</v>
      </c>
      <c r="G195" s="42">
        <f>F195/302117</f>
        <v>8.8508756541339946E-3</v>
      </c>
      <c r="H195" s="71">
        <f>SUM(H185:H194)</f>
        <v>4934</v>
      </c>
      <c r="I195" s="41">
        <f>H195/339818</f>
        <v>1.4519536928591188E-2</v>
      </c>
      <c r="J195" s="37">
        <f>IF(D195=0, "-", IF((B195-D195)/D195&lt;10, (B195-D195)/D195, "&gt;999%"))</f>
        <v>-0.5161290322580645</v>
      </c>
      <c r="K195" s="38">
        <f>IF(H195=0, "-", IF((F195-H195)/H195&lt;10, (F195-H195)/H195, "&gt;999%"))</f>
        <v>-0.45804620997162543</v>
      </c>
    </row>
    <row r="196" spans="1:11" x14ac:dyDescent="0.2">
      <c r="B196" s="83"/>
      <c r="D196" s="83"/>
      <c r="F196" s="83"/>
      <c r="H196" s="83"/>
    </row>
    <row r="197" spans="1:11" x14ac:dyDescent="0.2">
      <c r="A197" s="163" t="s">
        <v>150</v>
      </c>
      <c r="B197" s="61" t="s">
        <v>12</v>
      </c>
      <c r="C197" s="62" t="s">
        <v>13</v>
      </c>
      <c r="D197" s="61" t="s">
        <v>12</v>
      </c>
      <c r="E197" s="63" t="s">
        <v>13</v>
      </c>
      <c r="F197" s="62" t="s">
        <v>12</v>
      </c>
      <c r="G197" s="62" t="s">
        <v>13</v>
      </c>
      <c r="H197" s="61" t="s">
        <v>12</v>
      </c>
      <c r="I197" s="63" t="s">
        <v>13</v>
      </c>
      <c r="J197" s="61"/>
      <c r="K197" s="63"/>
    </row>
    <row r="198" spans="1:11" x14ac:dyDescent="0.2">
      <c r="A198" s="7" t="s">
        <v>318</v>
      </c>
      <c r="B198" s="65">
        <v>0</v>
      </c>
      <c r="C198" s="34">
        <f>IF(B204=0, "-", B198/B204)</f>
        <v>0</v>
      </c>
      <c r="D198" s="65">
        <v>0</v>
      </c>
      <c r="E198" s="9">
        <f>IF(D204=0, "-", D198/D204)</f>
        <v>0</v>
      </c>
      <c r="F198" s="81">
        <v>15</v>
      </c>
      <c r="G198" s="34">
        <f>IF(F204=0, "-", F198/F204)</f>
        <v>4.2253521126760563E-2</v>
      </c>
      <c r="H198" s="65">
        <v>6</v>
      </c>
      <c r="I198" s="9">
        <f>IF(H204=0, "-", H198/H204)</f>
        <v>2.9126213592233011E-2</v>
      </c>
      <c r="J198" s="8" t="str">
        <f>IF(D198=0, "-", IF((B198-D198)/D198&lt;10, (B198-D198)/D198, "&gt;999%"))</f>
        <v>-</v>
      </c>
      <c r="K198" s="9">
        <f>IF(H198=0, "-", IF((F198-H198)/H198&lt;10, (F198-H198)/H198, "&gt;999%"))</f>
        <v>1.5</v>
      </c>
    </row>
    <row r="199" spans="1:11" x14ac:dyDescent="0.2">
      <c r="A199" s="7" t="s">
        <v>319</v>
      </c>
      <c r="B199" s="65">
        <v>8</v>
      </c>
      <c r="C199" s="34">
        <f>IF(B204=0, "-", B199/B204)</f>
        <v>0.23529411764705882</v>
      </c>
      <c r="D199" s="65">
        <v>3</v>
      </c>
      <c r="E199" s="9">
        <f>IF(D204=0, "-", D199/D204)</f>
        <v>8.8235294117647065E-2</v>
      </c>
      <c r="F199" s="81">
        <v>80</v>
      </c>
      <c r="G199" s="34">
        <f>IF(F204=0, "-", F199/F204)</f>
        <v>0.22535211267605634</v>
      </c>
      <c r="H199" s="65">
        <v>31</v>
      </c>
      <c r="I199" s="9">
        <f>IF(H204=0, "-", H199/H204)</f>
        <v>0.15048543689320387</v>
      </c>
      <c r="J199" s="8">
        <f>IF(D199=0, "-", IF((B199-D199)/D199&lt;10, (B199-D199)/D199, "&gt;999%"))</f>
        <v>1.6666666666666667</v>
      </c>
      <c r="K199" s="9">
        <f>IF(H199=0, "-", IF((F199-H199)/H199&lt;10, (F199-H199)/H199, "&gt;999%"))</f>
        <v>1.5806451612903225</v>
      </c>
    </row>
    <row r="200" spans="1:11" x14ac:dyDescent="0.2">
      <c r="A200" s="7" t="s">
        <v>320</v>
      </c>
      <c r="B200" s="65">
        <v>16</v>
      </c>
      <c r="C200" s="34">
        <f>IF(B204=0, "-", B200/B204)</f>
        <v>0.47058823529411764</v>
      </c>
      <c r="D200" s="65">
        <v>16</v>
      </c>
      <c r="E200" s="9">
        <f>IF(D204=0, "-", D200/D204)</f>
        <v>0.47058823529411764</v>
      </c>
      <c r="F200" s="81">
        <v>161</v>
      </c>
      <c r="G200" s="34">
        <f>IF(F204=0, "-", F200/F204)</f>
        <v>0.45352112676056339</v>
      </c>
      <c r="H200" s="65">
        <v>130</v>
      </c>
      <c r="I200" s="9">
        <f>IF(H204=0, "-", H200/H204)</f>
        <v>0.6310679611650486</v>
      </c>
      <c r="J200" s="8">
        <f>IF(D200=0, "-", IF((B200-D200)/D200&lt;10, (B200-D200)/D200, "&gt;999%"))</f>
        <v>0</v>
      </c>
      <c r="K200" s="9">
        <f>IF(H200=0, "-", IF((F200-H200)/H200&lt;10, (F200-H200)/H200, "&gt;999%"))</f>
        <v>0.23846153846153847</v>
      </c>
    </row>
    <row r="201" spans="1:11" x14ac:dyDescent="0.2">
      <c r="A201" s="7" t="s">
        <v>321</v>
      </c>
      <c r="B201" s="65">
        <v>9</v>
      </c>
      <c r="C201" s="34">
        <f>IF(B204=0, "-", B201/B204)</f>
        <v>0.26470588235294118</v>
      </c>
      <c r="D201" s="65">
        <v>15</v>
      </c>
      <c r="E201" s="9">
        <f>IF(D204=0, "-", D201/D204)</f>
        <v>0.44117647058823528</v>
      </c>
      <c r="F201" s="81">
        <v>97</v>
      </c>
      <c r="G201" s="34">
        <f>IF(F204=0, "-", F201/F204)</f>
        <v>0.27323943661971833</v>
      </c>
      <c r="H201" s="65">
        <v>39</v>
      </c>
      <c r="I201" s="9">
        <f>IF(H204=0, "-", H201/H204)</f>
        <v>0.18932038834951456</v>
      </c>
      <c r="J201" s="8">
        <f>IF(D201=0, "-", IF((B201-D201)/D201&lt;10, (B201-D201)/D201, "&gt;999%"))</f>
        <v>-0.4</v>
      </c>
      <c r="K201" s="9">
        <f>IF(H201=0, "-", IF((F201-H201)/H201&lt;10, (F201-H201)/H201, "&gt;999%"))</f>
        <v>1.4871794871794872</v>
      </c>
    </row>
    <row r="202" spans="1:11" x14ac:dyDescent="0.2">
      <c r="A202" s="7" t="s">
        <v>322</v>
      </c>
      <c r="B202" s="65">
        <v>1</v>
      </c>
      <c r="C202" s="34">
        <f>IF(B204=0, "-", B202/B204)</f>
        <v>2.9411764705882353E-2</v>
      </c>
      <c r="D202" s="65">
        <v>0</v>
      </c>
      <c r="E202" s="9">
        <f>IF(D204=0, "-", D202/D204)</f>
        <v>0</v>
      </c>
      <c r="F202" s="81">
        <v>2</v>
      </c>
      <c r="G202" s="34">
        <f>IF(F204=0, "-", F202/F204)</f>
        <v>5.6338028169014088E-3</v>
      </c>
      <c r="H202" s="65">
        <v>0</v>
      </c>
      <c r="I202" s="9">
        <f>IF(H204=0, "-", H202/H204)</f>
        <v>0</v>
      </c>
      <c r="J202" s="8" t="str">
        <f>IF(D202=0, "-", IF((B202-D202)/D202&lt;10, (B202-D202)/D202, "&gt;999%"))</f>
        <v>-</v>
      </c>
      <c r="K202" s="9" t="str">
        <f>IF(H202=0, "-", IF((F202-H202)/H202&lt;10, (F202-H202)/H202, "&gt;999%"))</f>
        <v>-</v>
      </c>
    </row>
    <row r="203" spans="1:11" x14ac:dyDescent="0.2">
      <c r="A203" s="2"/>
      <c r="B203" s="68"/>
      <c r="C203" s="33"/>
      <c r="D203" s="68"/>
      <c r="E203" s="6"/>
      <c r="F203" s="82"/>
      <c r="G203" s="33"/>
      <c r="H203" s="68"/>
      <c r="I203" s="6"/>
      <c r="J203" s="5"/>
      <c r="K203" s="6"/>
    </row>
    <row r="204" spans="1:11" s="43" customFormat="1" x14ac:dyDescent="0.2">
      <c r="A204" s="162" t="s">
        <v>613</v>
      </c>
      <c r="B204" s="71">
        <f>SUM(B198:B203)</f>
        <v>34</v>
      </c>
      <c r="C204" s="40">
        <f>B204/29335</f>
        <v>1.1590250553945799E-3</v>
      </c>
      <c r="D204" s="71">
        <f>SUM(D198:D203)</f>
        <v>34</v>
      </c>
      <c r="E204" s="41">
        <f>D204/26863</f>
        <v>1.2656814205412648E-3</v>
      </c>
      <c r="F204" s="77">
        <f>SUM(F198:F203)</f>
        <v>355</v>
      </c>
      <c r="G204" s="42">
        <f>F204/302117</f>
        <v>1.1750414574486043E-3</v>
      </c>
      <c r="H204" s="71">
        <f>SUM(H198:H203)</f>
        <v>206</v>
      </c>
      <c r="I204" s="41">
        <f>H204/339818</f>
        <v>6.0620685190307757E-4</v>
      </c>
      <c r="J204" s="37">
        <f>IF(D204=0, "-", IF((B204-D204)/D204&lt;10, (B204-D204)/D204, "&gt;999%"))</f>
        <v>0</v>
      </c>
      <c r="K204" s="38">
        <f>IF(H204=0, "-", IF((F204-H204)/H204&lt;10, (F204-H204)/H204, "&gt;999%"))</f>
        <v>0.72330097087378642</v>
      </c>
    </row>
    <row r="205" spans="1:11" x14ac:dyDescent="0.2">
      <c r="B205" s="83"/>
      <c r="D205" s="83"/>
      <c r="F205" s="83"/>
      <c r="H205" s="83"/>
    </row>
    <row r="206" spans="1:11" s="43" customFormat="1" x14ac:dyDescent="0.2">
      <c r="A206" s="162" t="s">
        <v>612</v>
      </c>
      <c r="B206" s="71">
        <v>184</v>
      </c>
      <c r="C206" s="40">
        <f>B206/29335</f>
        <v>6.2723708880177264E-3</v>
      </c>
      <c r="D206" s="71">
        <v>344</v>
      </c>
      <c r="E206" s="41">
        <f>D206/26863</f>
        <v>1.2805717901946916E-2</v>
      </c>
      <c r="F206" s="77">
        <v>3029</v>
      </c>
      <c r="G206" s="42">
        <f>F206/302117</f>
        <v>1.00259171115826E-2</v>
      </c>
      <c r="H206" s="71">
        <v>5140</v>
      </c>
      <c r="I206" s="41">
        <f>H206/339818</f>
        <v>1.5125743780494265E-2</v>
      </c>
      <c r="J206" s="37">
        <f>IF(D206=0, "-", IF((B206-D206)/D206&lt;10, (B206-D206)/D206, "&gt;999%"))</f>
        <v>-0.46511627906976744</v>
      </c>
      <c r="K206" s="38">
        <f>IF(H206=0, "-", IF((F206-H206)/H206&lt;10, (F206-H206)/H206, "&gt;999%"))</f>
        <v>-0.41070038910505835</v>
      </c>
    </row>
    <row r="207" spans="1:11" x14ac:dyDescent="0.2">
      <c r="B207" s="83"/>
      <c r="D207" s="83"/>
      <c r="F207" s="83"/>
      <c r="H207" s="83"/>
    </row>
    <row r="208" spans="1:11" ht="15.75" x14ac:dyDescent="0.25">
      <c r="A208" s="164" t="s">
        <v>121</v>
      </c>
      <c r="B208" s="196" t="s">
        <v>1</v>
      </c>
      <c r="C208" s="200"/>
      <c r="D208" s="200"/>
      <c r="E208" s="197"/>
      <c r="F208" s="196" t="s">
        <v>14</v>
      </c>
      <c r="G208" s="200"/>
      <c r="H208" s="200"/>
      <c r="I208" s="197"/>
      <c r="J208" s="196" t="s">
        <v>15</v>
      </c>
      <c r="K208" s="197"/>
    </row>
    <row r="209" spans="1:11" x14ac:dyDescent="0.2">
      <c r="A209" s="22"/>
      <c r="B209" s="196">
        <f>VALUE(RIGHT($B$2, 4))</f>
        <v>2020</v>
      </c>
      <c r="C209" s="197"/>
      <c r="D209" s="196">
        <f>B209-1</f>
        <v>2019</v>
      </c>
      <c r="E209" s="204"/>
      <c r="F209" s="196">
        <f>B209</f>
        <v>2020</v>
      </c>
      <c r="G209" s="204"/>
      <c r="H209" s="196">
        <f>D209</f>
        <v>2019</v>
      </c>
      <c r="I209" s="204"/>
      <c r="J209" s="140" t="s">
        <v>4</v>
      </c>
      <c r="K209" s="141" t="s">
        <v>2</v>
      </c>
    </row>
    <row r="210" spans="1:11" x14ac:dyDescent="0.2">
      <c r="A210" s="163" t="s">
        <v>151</v>
      </c>
      <c r="B210" s="61" t="s">
        <v>12</v>
      </c>
      <c r="C210" s="62" t="s">
        <v>13</v>
      </c>
      <c r="D210" s="61" t="s">
        <v>12</v>
      </c>
      <c r="E210" s="63" t="s">
        <v>13</v>
      </c>
      <c r="F210" s="62" t="s">
        <v>12</v>
      </c>
      <c r="G210" s="62" t="s">
        <v>13</v>
      </c>
      <c r="H210" s="61" t="s">
        <v>12</v>
      </c>
      <c r="I210" s="63" t="s">
        <v>13</v>
      </c>
      <c r="J210" s="61"/>
      <c r="K210" s="63"/>
    </row>
    <row r="211" spans="1:11" x14ac:dyDescent="0.2">
      <c r="A211" s="7" t="s">
        <v>323</v>
      </c>
      <c r="B211" s="65">
        <v>1</v>
      </c>
      <c r="C211" s="34">
        <f>IF(B222=0, "-", B211/B222)</f>
        <v>7.0422535211267607E-3</v>
      </c>
      <c r="D211" s="65">
        <v>3</v>
      </c>
      <c r="E211" s="9">
        <f>IF(D222=0, "-", D211/D222)</f>
        <v>2.3622047244094488E-2</v>
      </c>
      <c r="F211" s="81">
        <v>24</v>
      </c>
      <c r="G211" s="34">
        <f>IF(F222=0, "-", F211/F222)</f>
        <v>1.3114754098360656E-2</v>
      </c>
      <c r="H211" s="65">
        <v>33</v>
      </c>
      <c r="I211" s="9">
        <f>IF(H222=0, "-", H211/H222)</f>
        <v>1.5639810426540283E-2</v>
      </c>
      <c r="J211" s="8">
        <f t="shared" ref="J211:J220" si="16">IF(D211=0, "-", IF((B211-D211)/D211&lt;10, (B211-D211)/D211, "&gt;999%"))</f>
        <v>-0.66666666666666663</v>
      </c>
      <c r="K211" s="9">
        <f t="shared" ref="K211:K220" si="17">IF(H211=0, "-", IF((F211-H211)/H211&lt;10, (F211-H211)/H211, "&gt;999%"))</f>
        <v>-0.27272727272727271</v>
      </c>
    </row>
    <row r="212" spans="1:11" x14ac:dyDescent="0.2">
      <c r="A212" s="7" t="s">
        <v>324</v>
      </c>
      <c r="B212" s="65">
        <v>0</v>
      </c>
      <c r="C212" s="34">
        <f>IF(B222=0, "-", B212/B222)</f>
        <v>0</v>
      </c>
      <c r="D212" s="65">
        <v>4</v>
      </c>
      <c r="E212" s="9">
        <f>IF(D222=0, "-", D212/D222)</f>
        <v>3.1496062992125984E-2</v>
      </c>
      <c r="F212" s="81">
        <v>65</v>
      </c>
      <c r="G212" s="34">
        <f>IF(F222=0, "-", F212/F222)</f>
        <v>3.5519125683060107E-2</v>
      </c>
      <c r="H212" s="65">
        <v>104</v>
      </c>
      <c r="I212" s="9">
        <f>IF(H222=0, "-", H212/H222)</f>
        <v>4.9289099526066353E-2</v>
      </c>
      <c r="J212" s="8">
        <f t="shared" si="16"/>
        <v>-1</v>
      </c>
      <c r="K212" s="9">
        <f t="shared" si="17"/>
        <v>-0.375</v>
      </c>
    </row>
    <row r="213" spans="1:11" x14ac:dyDescent="0.2">
      <c r="A213" s="7" t="s">
        <v>325</v>
      </c>
      <c r="B213" s="65">
        <v>23</v>
      </c>
      <c r="C213" s="34">
        <f>IF(B222=0, "-", B213/B222)</f>
        <v>0.1619718309859155</v>
      </c>
      <c r="D213" s="65">
        <v>16</v>
      </c>
      <c r="E213" s="9">
        <f>IF(D222=0, "-", D213/D222)</f>
        <v>0.12598425196850394</v>
      </c>
      <c r="F213" s="81">
        <v>235</v>
      </c>
      <c r="G213" s="34">
        <f>IF(F222=0, "-", F213/F222)</f>
        <v>0.12841530054644809</v>
      </c>
      <c r="H213" s="65">
        <v>301</v>
      </c>
      <c r="I213" s="9">
        <f>IF(H222=0, "-", H213/H222)</f>
        <v>0.14265402843601896</v>
      </c>
      <c r="J213" s="8">
        <f t="shared" si="16"/>
        <v>0.4375</v>
      </c>
      <c r="K213" s="9">
        <f t="shared" si="17"/>
        <v>-0.21926910299003322</v>
      </c>
    </row>
    <row r="214" spans="1:11" x14ac:dyDescent="0.2">
      <c r="A214" s="7" t="s">
        <v>326</v>
      </c>
      <c r="B214" s="65">
        <v>48</v>
      </c>
      <c r="C214" s="34">
        <f>IF(B222=0, "-", B214/B222)</f>
        <v>0.3380281690140845</v>
      </c>
      <c r="D214" s="65">
        <v>57</v>
      </c>
      <c r="E214" s="9">
        <f>IF(D222=0, "-", D214/D222)</f>
        <v>0.44881889763779526</v>
      </c>
      <c r="F214" s="81">
        <v>754</v>
      </c>
      <c r="G214" s="34">
        <f>IF(F222=0, "-", F214/F222)</f>
        <v>0.41202185792349727</v>
      </c>
      <c r="H214" s="65">
        <v>941</v>
      </c>
      <c r="I214" s="9">
        <f>IF(H222=0, "-", H214/H222)</f>
        <v>0.44597156398104265</v>
      </c>
      <c r="J214" s="8">
        <f t="shared" si="16"/>
        <v>-0.15789473684210525</v>
      </c>
      <c r="K214" s="9">
        <f t="shared" si="17"/>
        <v>-0.19872476089266738</v>
      </c>
    </row>
    <row r="215" spans="1:11" x14ac:dyDescent="0.2">
      <c r="A215" s="7" t="s">
        <v>327</v>
      </c>
      <c r="B215" s="65">
        <v>14</v>
      </c>
      <c r="C215" s="34">
        <f>IF(B222=0, "-", B215/B222)</f>
        <v>9.8591549295774641E-2</v>
      </c>
      <c r="D215" s="65">
        <v>16</v>
      </c>
      <c r="E215" s="9">
        <f>IF(D222=0, "-", D215/D222)</f>
        <v>0.12598425196850394</v>
      </c>
      <c r="F215" s="81">
        <v>197</v>
      </c>
      <c r="G215" s="34">
        <f>IF(F222=0, "-", F215/F222)</f>
        <v>0.10765027322404372</v>
      </c>
      <c r="H215" s="65">
        <v>94</v>
      </c>
      <c r="I215" s="9">
        <f>IF(H222=0, "-", H215/H222)</f>
        <v>4.4549763033175357E-2</v>
      </c>
      <c r="J215" s="8">
        <f t="shared" si="16"/>
        <v>-0.125</v>
      </c>
      <c r="K215" s="9">
        <f t="shared" si="17"/>
        <v>1.0957446808510638</v>
      </c>
    </row>
    <row r="216" spans="1:11" x14ac:dyDescent="0.2">
      <c r="A216" s="7" t="s">
        <v>328</v>
      </c>
      <c r="B216" s="65">
        <v>11</v>
      </c>
      <c r="C216" s="34">
        <f>IF(B222=0, "-", B216/B222)</f>
        <v>7.746478873239436E-2</v>
      </c>
      <c r="D216" s="65">
        <v>3</v>
      </c>
      <c r="E216" s="9">
        <f>IF(D222=0, "-", D216/D222)</f>
        <v>2.3622047244094488E-2</v>
      </c>
      <c r="F216" s="81">
        <v>148</v>
      </c>
      <c r="G216" s="34">
        <f>IF(F222=0, "-", F216/F222)</f>
        <v>8.0874316939890709E-2</v>
      </c>
      <c r="H216" s="65">
        <v>139</v>
      </c>
      <c r="I216" s="9">
        <f>IF(H222=0, "-", H216/H222)</f>
        <v>6.5876777251184834E-2</v>
      </c>
      <c r="J216" s="8">
        <f t="shared" si="16"/>
        <v>2.6666666666666665</v>
      </c>
      <c r="K216" s="9">
        <f t="shared" si="17"/>
        <v>6.4748201438848921E-2</v>
      </c>
    </row>
    <row r="217" spans="1:11" x14ac:dyDescent="0.2">
      <c r="A217" s="7" t="s">
        <v>329</v>
      </c>
      <c r="B217" s="65">
        <v>9</v>
      </c>
      <c r="C217" s="34">
        <f>IF(B222=0, "-", B217/B222)</f>
        <v>6.3380281690140844E-2</v>
      </c>
      <c r="D217" s="65">
        <v>9</v>
      </c>
      <c r="E217" s="9">
        <f>IF(D222=0, "-", D217/D222)</f>
        <v>7.0866141732283464E-2</v>
      </c>
      <c r="F217" s="81">
        <v>91</v>
      </c>
      <c r="G217" s="34">
        <f>IF(F222=0, "-", F217/F222)</f>
        <v>4.972677595628415E-2</v>
      </c>
      <c r="H217" s="65">
        <v>105</v>
      </c>
      <c r="I217" s="9">
        <f>IF(H222=0, "-", H217/H222)</f>
        <v>4.9763033175355451E-2</v>
      </c>
      <c r="J217" s="8">
        <f t="shared" si="16"/>
        <v>0</v>
      </c>
      <c r="K217" s="9">
        <f t="shared" si="17"/>
        <v>-0.13333333333333333</v>
      </c>
    </row>
    <row r="218" spans="1:11" x14ac:dyDescent="0.2">
      <c r="A218" s="7" t="s">
        <v>330</v>
      </c>
      <c r="B218" s="65">
        <v>3</v>
      </c>
      <c r="C218" s="34">
        <f>IF(B222=0, "-", B218/B222)</f>
        <v>2.1126760563380281E-2</v>
      </c>
      <c r="D218" s="65">
        <v>1</v>
      </c>
      <c r="E218" s="9">
        <f>IF(D222=0, "-", D218/D222)</f>
        <v>7.874015748031496E-3</v>
      </c>
      <c r="F218" s="81">
        <v>25</v>
      </c>
      <c r="G218" s="34">
        <f>IF(F222=0, "-", F218/F222)</f>
        <v>1.3661202185792349E-2</v>
      </c>
      <c r="H218" s="65">
        <v>53</v>
      </c>
      <c r="I218" s="9">
        <f>IF(H222=0, "-", H218/H222)</f>
        <v>2.5118483412322274E-2</v>
      </c>
      <c r="J218" s="8">
        <f t="shared" si="16"/>
        <v>2</v>
      </c>
      <c r="K218" s="9">
        <f t="shared" si="17"/>
        <v>-0.52830188679245282</v>
      </c>
    </row>
    <row r="219" spans="1:11" x14ac:dyDescent="0.2">
      <c r="A219" s="7" t="s">
        <v>331</v>
      </c>
      <c r="B219" s="65">
        <v>22</v>
      </c>
      <c r="C219" s="34">
        <f>IF(B222=0, "-", B219/B222)</f>
        <v>0.15492957746478872</v>
      </c>
      <c r="D219" s="65">
        <v>6</v>
      </c>
      <c r="E219" s="9">
        <f>IF(D222=0, "-", D219/D222)</f>
        <v>4.7244094488188976E-2</v>
      </c>
      <c r="F219" s="81">
        <v>163</v>
      </c>
      <c r="G219" s="34">
        <f>IF(F222=0, "-", F219/F222)</f>
        <v>8.9071038251366114E-2</v>
      </c>
      <c r="H219" s="65">
        <v>141</v>
      </c>
      <c r="I219" s="9">
        <f>IF(H222=0, "-", H219/H222)</f>
        <v>6.6824644549763029E-2</v>
      </c>
      <c r="J219" s="8">
        <f t="shared" si="16"/>
        <v>2.6666666666666665</v>
      </c>
      <c r="K219" s="9">
        <f t="shared" si="17"/>
        <v>0.15602836879432624</v>
      </c>
    </row>
    <row r="220" spans="1:11" x14ac:dyDescent="0.2">
      <c r="A220" s="7" t="s">
        <v>332</v>
      </c>
      <c r="B220" s="65">
        <v>11</v>
      </c>
      <c r="C220" s="34">
        <f>IF(B222=0, "-", B220/B222)</f>
        <v>7.746478873239436E-2</v>
      </c>
      <c r="D220" s="65">
        <v>12</v>
      </c>
      <c r="E220" s="9">
        <f>IF(D222=0, "-", D220/D222)</f>
        <v>9.4488188976377951E-2</v>
      </c>
      <c r="F220" s="81">
        <v>128</v>
      </c>
      <c r="G220" s="34">
        <f>IF(F222=0, "-", F220/F222)</f>
        <v>6.9945355191256831E-2</v>
      </c>
      <c r="H220" s="65">
        <v>199</v>
      </c>
      <c r="I220" s="9">
        <f>IF(H222=0, "-", H220/H222)</f>
        <v>9.4312796208530808E-2</v>
      </c>
      <c r="J220" s="8">
        <f t="shared" si="16"/>
        <v>-8.3333333333333329E-2</v>
      </c>
      <c r="K220" s="9">
        <f t="shared" si="17"/>
        <v>-0.35678391959798994</v>
      </c>
    </row>
    <row r="221" spans="1:11" x14ac:dyDescent="0.2">
      <c r="A221" s="2"/>
      <c r="B221" s="68"/>
      <c r="C221" s="33"/>
      <c r="D221" s="68"/>
      <c r="E221" s="6"/>
      <c r="F221" s="82"/>
      <c r="G221" s="33"/>
      <c r="H221" s="68"/>
      <c r="I221" s="6"/>
      <c r="J221" s="5"/>
      <c r="K221" s="6"/>
    </row>
    <row r="222" spans="1:11" s="43" customFormat="1" x14ac:dyDescent="0.2">
      <c r="A222" s="162" t="s">
        <v>611</v>
      </c>
      <c r="B222" s="71">
        <f>SUM(B211:B221)</f>
        <v>142</v>
      </c>
      <c r="C222" s="40">
        <f>B222/29335</f>
        <v>4.8406340548832454E-3</v>
      </c>
      <c r="D222" s="71">
        <f>SUM(D211:D221)</f>
        <v>127</v>
      </c>
      <c r="E222" s="41">
        <f>D222/26863</f>
        <v>4.7276923649629604E-3</v>
      </c>
      <c r="F222" s="77">
        <f>SUM(F211:F221)</f>
        <v>1830</v>
      </c>
      <c r="G222" s="42">
        <f>F222/302117</f>
        <v>6.057255963749144E-3</v>
      </c>
      <c r="H222" s="71">
        <f>SUM(H211:H221)</f>
        <v>2110</v>
      </c>
      <c r="I222" s="41">
        <f>H222/339818</f>
        <v>6.2092061044441435E-3</v>
      </c>
      <c r="J222" s="37">
        <f>IF(D222=0, "-", IF((B222-D222)/D222&lt;10, (B222-D222)/D222, "&gt;999%"))</f>
        <v>0.11811023622047244</v>
      </c>
      <c r="K222" s="38">
        <f>IF(H222=0, "-", IF((F222-H222)/H222&lt;10, (F222-H222)/H222, "&gt;999%"))</f>
        <v>-0.13270142180094788</v>
      </c>
    </row>
    <row r="223" spans="1:11" x14ac:dyDescent="0.2">
      <c r="B223" s="83"/>
      <c r="D223" s="83"/>
      <c r="F223" s="83"/>
      <c r="H223" s="83"/>
    </row>
    <row r="224" spans="1:11" x14ac:dyDescent="0.2">
      <c r="A224" s="163" t="s">
        <v>152</v>
      </c>
      <c r="B224" s="61" t="s">
        <v>12</v>
      </c>
      <c r="C224" s="62" t="s">
        <v>13</v>
      </c>
      <c r="D224" s="61" t="s">
        <v>12</v>
      </c>
      <c r="E224" s="63" t="s">
        <v>13</v>
      </c>
      <c r="F224" s="62" t="s">
        <v>12</v>
      </c>
      <c r="G224" s="62" t="s">
        <v>13</v>
      </c>
      <c r="H224" s="61" t="s">
        <v>12</v>
      </c>
      <c r="I224" s="63" t="s">
        <v>13</v>
      </c>
      <c r="J224" s="61"/>
      <c r="K224" s="63"/>
    </row>
    <row r="225" spans="1:11" x14ac:dyDescent="0.2">
      <c r="A225" s="7" t="s">
        <v>333</v>
      </c>
      <c r="B225" s="65">
        <v>0</v>
      </c>
      <c r="C225" s="34">
        <f>IF(B247=0, "-", B225/B247)</f>
        <v>0</v>
      </c>
      <c r="D225" s="65">
        <v>0</v>
      </c>
      <c r="E225" s="9">
        <f>IF(D247=0, "-", D225/D247)</f>
        <v>0</v>
      </c>
      <c r="F225" s="81">
        <v>3</v>
      </c>
      <c r="G225" s="34">
        <f>IF(F247=0, "-", F225/F247)</f>
        <v>2.3328149300155523E-3</v>
      </c>
      <c r="H225" s="65">
        <v>10</v>
      </c>
      <c r="I225" s="9">
        <f>IF(H247=0, "-", H225/H247)</f>
        <v>5.2328623757195184E-3</v>
      </c>
      <c r="J225" s="8" t="str">
        <f t="shared" ref="J225:J245" si="18">IF(D225=0, "-", IF((B225-D225)/D225&lt;10, (B225-D225)/D225, "&gt;999%"))</f>
        <v>-</v>
      </c>
      <c r="K225" s="9">
        <f t="shared" ref="K225:K245" si="19">IF(H225=0, "-", IF((F225-H225)/H225&lt;10, (F225-H225)/H225, "&gt;999%"))</f>
        <v>-0.7</v>
      </c>
    </row>
    <row r="226" spans="1:11" x14ac:dyDescent="0.2">
      <c r="A226" s="7" t="s">
        <v>334</v>
      </c>
      <c r="B226" s="65">
        <v>0</v>
      </c>
      <c r="C226" s="34">
        <f>IF(B247=0, "-", B226/B247)</f>
        <v>0</v>
      </c>
      <c r="D226" s="65">
        <v>2</v>
      </c>
      <c r="E226" s="9">
        <f>IF(D247=0, "-", D226/D247)</f>
        <v>1.3698630136986301E-2</v>
      </c>
      <c r="F226" s="81">
        <v>1</v>
      </c>
      <c r="G226" s="34">
        <f>IF(F247=0, "-", F226/F247)</f>
        <v>7.776049766718507E-4</v>
      </c>
      <c r="H226" s="65">
        <v>6</v>
      </c>
      <c r="I226" s="9">
        <f>IF(H247=0, "-", H226/H247)</f>
        <v>3.1397174254317113E-3</v>
      </c>
      <c r="J226" s="8">
        <f t="shared" si="18"/>
        <v>-1</v>
      </c>
      <c r="K226" s="9">
        <f t="shared" si="19"/>
        <v>-0.83333333333333337</v>
      </c>
    </row>
    <row r="227" spans="1:11" x14ac:dyDescent="0.2">
      <c r="A227" s="7" t="s">
        <v>335</v>
      </c>
      <c r="B227" s="65">
        <v>7</v>
      </c>
      <c r="C227" s="34">
        <f>IF(B247=0, "-", B227/B247)</f>
        <v>5.46875E-2</v>
      </c>
      <c r="D227" s="65">
        <v>16</v>
      </c>
      <c r="E227" s="9">
        <f>IF(D247=0, "-", D227/D247)</f>
        <v>0.1095890410958904</v>
      </c>
      <c r="F227" s="81">
        <v>89</v>
      </c>
      <c r="G227" s="34">
        <f>IF(F247=0, "-", F227/F247)</f>
        <v>6.9206842923794712E-2</v>
      </c>
      <c r="H227" s="65">
        <v>208</v>
      </c>
      <c r="I227" s="9">
        <f>IF(H247=0, "-", H227/H247)</f>
        <v>0.10884353741496598</v>
      </c>
      <c r="J227" s="8">
        <f t="shared" si="18"/>
        <v>-0.5625</v>
      </c>
      <c r="K227" s="9">
        <f t="shared" si="19"/>
        <v>-0.57211538461538458</v>
      </c>
    </row>
    <row r="228" spans="1:11" x14ac:dyDescent="0.2">
      <c r="A228" s="7" t="s">
        <v>336</v>
      </c>
      <c r="B228" s="65">
        <v>2</v>
      </c>
      <c r="C228" s="34">
        <f>IF(B247=0, "-", B228/B247)</f>
        <v>1.5625E-2</v>
      </c>
      <c r="D228" s="65">
        <v>11</v>
      </c>
      <c r="E228" s="9">
        <f>IF(D247=0, "-", D228/D247)</f>
        <v>7.5342465753424653E-2</v>
      </c>
      <c r="F228" s="81">
        <v>37</v>
      </c>
      <c r="G228" s="34">
        <f>IF(F247=0, "-", F228/F247)</f>
        <v>2.8771384136858476E-2</v>
      </c>
      <c r="H228" s="65">
        <v>45</v>
      </c>
      <c r="I228" s="9">
        <f>IF(H247=0, "-", H228/H247)</f>
        <v>2.3547880690737835E-2</v>
      </c>
      <c r="J228" s="8">
        <f t="shared" si="18"/>
        <v>-0.81818181818181823</v>
      </c>
      <c r="K228" s="9">
        <f t="shared" si="19"/>
        <v>-0.17777777777777778</v>
      </c>
    </row>
    <row r="229" spans="1:11" x14ac:dyDescent="0.2">
      <c r="A229" s="7" t="s">
        <v>337</v>
      </c>
      <c r="B229" s="65">
        <v>33</v>
      </c>
      <c r="C229" s="34">
        <f>IF(B247=0, "-", B229/B247)</f>
        <v>0.2578125</v>
      </c>
      <c r="D229" s="65">
        <v>2</v>
      </c>
      <c r="E229" s="9">
        <f>IF(D247=0, "-", D229/D247)</f>
        <v>1.3698630136986301E-2</v>
      </c>
      <c r="F229" s="81">
        <v>158</v>
      </c>
      <c r="G229" s="34">
        <f>IF(F247=0, "-", F229/F247)</f>
        <v>0.12286158631415241</v>
      </c>
      <c r="H229" s="65">
        <v>104</v>
      </c>
      <c r="I229" s="9">
        <f>IF(H247=0, "-", H229/H247)</f>
        <v>5.4421768707482991E-2</v>
      </c>
      <c r="J229" s="8" t="str">
        <f t="shared" si="18"/>
        <v>&gt;999%</v>
      </c>
      <c r="K229" s="9">
        <f t="shared" si="19"/>
        <v>0.51923076923076927</v>
      </c>
    </row>
    <row r="230" spans="1:11" x14ac:dyDescent="0.2">
      <c r="A230" s="7" t="s">
        <v>338</v>
      </c>
      <c r="B230" s="65">
        <v>0</v>
      </c>
      <c r="C230" s="34">
        <f>IF(B247=0, "-", B230/B247)</f>
        <v>0</v>
      </c>
      <c r="D230" s="65">
        <v>2</v>
      </c>
      <c r="E230" s="9">
        <f>IF(D247=0, "-", D230/D247)</f>
        <v>1.3698630136986301E-2</v>
      </c>
      <c r="F230" s="81">
        <v>52</v>
      </c>
      <c r="G230" s="34">
        <f>IF(F247=0, "-", F230/F247)</f>
        <v>4.0435458786936239E-2</v>
      </c>
      <c r="H230" s="65">
        <v>49</v>
      </c>
      <c r="I230" s="9">
        <f>IF(H247=0, "-", H230/H247)</f>
        <v>2.564102564102564E-2</v>
      </c>
      <c r="J230" s="8">
        <f t="shared" si="18"/>
        <v>-1</v>
      </c>
      <c r="K230" s="9">
        <f t="shared" si="19"/>
        <v>6.1224489795918366E-2</v>
      </c>
    </row>
    <row r="231" spans="1:11" x14ac:dyDescent="0.2">
      <c r="A231" s="7" t="s">
        <v>37</v>
      </c>
      <c r="B231" s="65">
        <v>0</v>
      </c>
      <c r="C231" s="34">
        <f>IF(B247=0, "-", B231/B247)</f>
        <v>0</v>
      </c>
      <c r="D231" s="65">
        <v>0</v>
      </c>
      <c r="E231" s="9">
        <f>IF(D247=0, "-", D231/D247)</f>
        <v>0</v>
      </c>
      <c r="F231" s="81">
        <v>1</v>
      </c>
      <c r="G231" s="34">
        <f>IF(F247=0, "-", F231/F247)</f>
        <v>7.776049766718507E-4</v>
      </c>
      <c r="H231" s="65">
        <v>0</v>
      </c>
      <c r="I231" s="9">
        <f>IF(H247=0, "-", H231/H247)</f>
        <v>0</v>
      </c>
      <c r="J231" s="8" t="str">
        <f t="shared" si="18"/>
        <v>-</v>
      </c>
      <c r="K231" s="9" t="str">
        <f t="shared" si="19"/>
        <v>-</v>
      </c>
    </row>
    <row r="232" spans="1:11" x14ac:dyDescent="0.2">
      <c r="A232" s="7" t="s">
        <v>339</v>
      </c>
      <c r="B232" s="65">
        <v>0</v>
      </c>
      <c r="C232" s="34">
        <f>IF(B247=0, "-", B232/B247)</f>
        <v>0</v>
      </c>
      <c r="D232" s="65">
        <v>1</v>
      </c>
      <c r="E232" s="9">
        <f>IF(D247=0, "-", D232/D247)</f>
        <v>6.8493150684931503E-3</v>
      </c>
      <c r="F232" s="81">
        <v>2</v>
      </c>
      <c r="G232" s="34">
        <f>IF(F247=0, "-", F232/F247)</f>
        <v>1.5552099533437014E-3</v>
      </c>
      <c r="H232" s="65">
        <v>32</v>
      </c>
      <c r="I232" s="9">
        <f>IF(H247=0, "-", H232/H247)</f>
        <v>1.674515960230246E-2</v>
      </c>
      <c r="J232" s="8">
        <f t="shared" si="18"/>
        <v>-1</v>
      </c>
      <c r="K232" s="9">
        <f t="shared" si="19"/>
        <v>-0.9375</v>
      </c>
    </row>
    <row r="233" spans="1:11" x14ac:dyDescent="0.2">
      <c r="A233" s="7" t="s">
        <v>340</v>
      </c>
      <c r="B233" s="65">
        <v>2</v>
      </c>
      <c r="C233" s="34">
        <f>IF(B247=0, "-", B233/B247)</f>
        <v>1.5625E-2</v>
      </c>
      <c r="D233" s="65">
        <v>0</v>
      </c>
      <c r="E233" s="9">
        <f>IF(D247=0, "-", D233/D247)</f>
        <v>0</v>
      </c>
      <c r="F233" s="81">
        <v>22</v>
      </c>
      <c r="G233" s="34">
        <f>IF(F247=0, "-", F233/F247)</f>
        <v>1.7107309486780714E-2</v>
      </c>
      <c r="H233" s="65">
        <v>57</v>
      </c>
      <c r="I233" s="9">
        <f>IF(H247=0, "-", H233/H247)</f>
        <v>2.9827315541601257E-2</v>
      </c>
      <c r="J233" s="8" t="str">
        <f t="shared" si="18"/>
        <v>-</v>
      </c>
      <c r="K233" s="9">
        <f t="shared" si="19"/>
        <v>-0.61403508771929827</v>
      </c>
    </row>
    <row r="234" spans="1:11" x14ac:dyDescent="0.2">
      <c r="A234" s="7" t="s">
        <v>341</v>
      </c>
      <c r="B234" s="65">
        <v>0</v>
      </c>
      <c r="C234" s="34">
        <f>IF(B247=0, "-", B234/B247)</f>
        <v>0</v>
      </c>
      <c r="D234" s="65">
        <v>0</v>
      </c>
      <c r="E234" s="9">
        <f>IF(D247=0, "-", D234/D247)</f>
        <v>0</v>
      </c>
      <c r="F234" s="81">
        <v>16</v>
      </c>
      <c r="G234" s="34">
        <f>IF(F247=0, "-", F234/F247)</f>
        <v>1.2441679626749611E-2</v>
      </c>
      <c r="H234" s="65">
        <v>5</v>
      </c>
      <c r="I234" s="9">
        <f>IF(H247=0, "-", H234/H247)</f>
        <v>2.6164311878597592E-3</v>
      </c>
      <c r="J234" s="8" t="str">
        <f t="shared" si="18"/>
        <v>-</v>
      </c>
      <c r="K234" s="9">
        <f t="shared" si="19"/>
        <v>2.2000000000000002</v>
      </c>
    </row>
    <row r="235" spans="1:11" x14ac:dyDescent="0.2">
      <c r="A235" s="7" t="s">
        <v>342</v>
      </c>
      <c r="B235" s="65">
        <v>4</v>
      </c>
      <c r="C235" s="34">
        <f>IF(B247=0, "-", B235/B247)</f>
        <v>3.125E-2</v>
      </c>
      <c r="D235" s="65">
        <v>5</v>
      </c>
      <c r="E235" s="9">
        <f>IF(D247=0, "-", D235/D247)</f>
        <v>3.4246575342465752E-2</v>
      </c>
      <c r="F235" s="81">
        <v>77</v>
      </c>
      <c r="G235" s="34">
        <f>IF(F247=0, "-", F235/F247)</f>
        <v>5.9875583203732506E-2</v>
      </c>
      <c r="H235" s="65">
        <v>81</v>
      </c>
      <c r="I235" s="9">
        <f>IF(H247=0, "-", H235/H247)</f>
        <v>4.2386185243328101E-2</v>
      </c>
      <c r="J235" s="8">
        <f t="shared" si="18"/>
        <v>-0.2</v>
      </c>
      <c r="K235" s="9">
        <f t="shared" si="19"/>
        <v>-4.9382716049382713E-2</v>
      </c>
    </row>
    <row r="236" spans="1:11" x14ac:dyDescent="0.2">
      <c r="A236" s="7" t="s">
        <v>343</v>
      </c>
      <c r="B236" s="65">
        <v>0</v>
      </c>
      <c r="C236" s="34">
        <f>IF(B247=0, "-", B236/B247)</f>
        <v>0</v>
      </c>
      <c r="D236" s="65">
        <v>1</v>
      </c>
      <c r="E236" s="9">
        <f>IF(D247=0, "-", D236/D247)</f>
        <v>6.8493150684931503E-3</v>
      </c>
      <c r="F236" s="81">
        <v>4</v>
      </c>
      <c r="G236" s="34">
        <f>IF(F247=0, "-", F236/F247)</f>
        <v>3.1104199066874028E-3</v>
      </c>
      <c r="H236" s="65">
        <v>5</v>
      </c>
      <c r="I236" s="9">
        <f>IF(H247=0, "-", H236/H247)</f>
        <v>2.6164311878597592E-3</v>
      </c>
      <c r="J236" s="8">
        <f t="shared" si="18"/>
        <v>-1</v>
      </c>
      <c r="K236" s="9">
        <f t="shared" si="19"/>
        <v>-0.2</v>
      </c>
    </row>
    <row r="237" spans="1:11" x14ac:dyDescent="0.2">
      <c r="A237" s="7" t="s">
        <v>344</v>
      </c>
      <c r="B237" s="65">
        <v>1</v>
      </c>
      <c r="C237" s="34">
        <f>IF(B247=0, "-", B237/B247)</f>
        <v>7.8125E-3</v>
      </c>
      <c r="D237" s="65">
        <v>0</v>
      </c>
      <c r="E237" s="9">
        <f>IF(D247=0, "-", D237/D247)</f>
        <v>0</v>
      </c>
      <c r="F237" s="81">
        <v>3</v>
      </c>
      <c r="G237" s="34">
        <f>IF(F247=0, "-", F237/F247)</f>
        <v>2.3328149300155523E-3</v>
      </c>
      <c r="H237" s="65">
        <v>6</v>
      </c>
      <c r="I237" s="9">
        <f>IF(H247=0, "-", H237/H247)</f>
        <v>3.1397174254317113E-3</v>
      </c>
      <c r="J237" s="8" t="str">
        <f t="shared" si="18"/>
        <v>-</v>
      </c>
      <c r="K237" s="9">
        <f t="shared" si="19"/>
        <v>-0.5</v>
      </c>
    </row>
    <row r="238" spans="1:11" x14ac:dyDescent="0.2">
      <c r="A238" s="7" t="s">
        <v>345</v>
      </c>
      <c r="B238" s="65">
        <v>3</v>
      </c>
      <c r="C238" s="34">
        <f>IF(B247=0, "-", B238/B247)</f>
        <v>2.34375E-2</v>
      </c>
      <c r="D238" s="65">
        <v>2</v>
      </c>
      <c r="E238" s="9">
        <f>IF(D247=0, "-", D238/D247)</f>
        <v>1.3698630136986301E-2</v>
      </c>
      <c r="F238" s="81">
        <v>18</v>
      </c>
      <c r="G238" s="34">
        <f>IF(F247=0, "-", F238/F247)</f>
        <v>1.3996889580093312E-2</v>
      </c>
      <c r="H238" s="65">
        <v>16</v>
      </c>
      <c r="I238" s="9">
        <f>IF(H247=0, "-", H238/H247)</f>
        <v>8.3725798011512302E-3</v>
      </c>
      <c r="J238" s="8">
        <f t="shared" si="18"/>
        <v>0.5</v>
      </c>
      <c r="K238" s="9">
        <f t="shared" si="19"/>
        <v>0.125</v>
      </c>
    </row>
    <row r="239" spans="1:11" x14ac:dyDescent="0.2">
      <c r="A239" s="7" t="s">
        <v>346</v>
      </c>
      <c r="B239" s="65">
        <v>49</v>
      </c>
      <c r="C239" s="34">
        <f>IF(B247=0, "-", B239/B247)</f>
        <v>0.3828125</v>
      </c>
      <c r="D239" s="65">
        <v>72</v>
      </c>
      <c r="E239" s="9">
        <f>IF(D247=0, "-", D239/D247)</f>
        <v>0.49315068493150682</v>
      </c>
      <c r="F239" s="81">
        <v>438</v>
      </c>
      <c r="G239" s="34">
        <f>IF(F247=0, "-", F239/F247)</f>
        <v>0.3405909797822706</v>
      </c>
      <c r="H239" s="65">
        <v>841</v>
      </c>
      <c r="I239" s="9">
        <f>IF(H247=0, "-", H239/H247)</f>
        <v>0.44008372579801153</v>
      </c>
      <c r="J239" s="8">
        <f t="shared" si="18"/>
        <v>-0.31944444444444442</v>
      </c>
      <c r="K239" s="9">
        <f t="shared" si="19"/>
        <v>-0.47919143876337694</v>
      </c>
    </row>
    <row r="240" spans="1:11" x14ac:dyDescent="0.2">
      <c r="A240" s="7" t="s">
        <v>347</v>
      </c>
      <c r="B240" s="65">
        <v>11</v>
      </c>
      <c r="C240" s="34">
        <f>IF(B247=0, "-", B240/B247)</f>
        <v>8.59375E-2</v>
      </c>
      <c r="D240" s="65">
        <v>16</v>
      </c>
      <c r="E240" s="9">
        <f>IF(D247=0, "-", D240/D247)</f>
        <v>0.1095890410958904</v>
      </c>
      <c r="F240" s="81">
        <v>181</v>
      </c>
      <c r="G240" s="34">
        <f>IF(F247=0, "-", F240/F247)</f>
        <v>0.14074650077760498</v>
      </c>
      <c r="H240" s="65">
        <v>206</v>
      </c>
      <c r="I240" s="9">
        <f>IF(H247=0, "-", H240/H247)</f>
        <v>0.10779696493982208</v>
      </c>
      <c r="J240" s="8">
        <f t="shared" si="18"/>
        <v>-0.3125</v>
      </c>
      <c r="K240" s="9">
        <f t="shared" si="19"/>
        <v>-0.12135922330097088</v>
      </c>
    </row>
    <row r="241" spans="1:11" x14ac:dyDescent="0.2">
      <c r="A241" s="7" t="s">
        <v>348</v>
      </c>
      <c r="B241" s="65">
        <v>1</v>
      </c>
      <c r="C241" s="34">
        <f>IF(B247=0, "-", B241/B247)</f>
        <v>7.8125E-3</v>
      </c>
      <c r="D241" s="65">
        <v>3</v>
      </c>
      <c r="E241" s="9">
        <f>IF(D247=0, "-", D241/D247)</f>
        <v>2.0547945205479451E-2</v>
      </c>
      <c r="F241" s="81">
        <v>21</v>
      </c>
      <c r="G241" s="34">
        <f>IF(F247=0, "-", F241/F247)</f>
        <v>1.6329704510108865E-2</v>
      </c>
      <c r="H241" s="65">
        <v>59</v>
      </c>
      <c r="I241" s="9">
        <f>IF(H247=0, "-", H241/H247)</f>
        <v>3.0873888016745159E-2</v>
      </c>
      <c r="J241" s="8">
        <f t="shared" si="18"/>
        <v>-0.66666666666666663</v>
      </c>
      <c r="K241" s="9">
        <f t="shared" si="19"/>
        <v>-0.64406779661016944</v>
      </c>
    </row>
    <row r="242" spans="1:11" x14ac:dyDescent="0.2">
      <c r="A242" s="7" t="s">
        <v>349</v>
      </c>
      <c r="B242" s="65">
        <v>1</v>
      </c>
      <c r="C242" s="34">
        <f>IF(B247=0, "-", B242/B247)</f>
        <v>7.8125E-3</v>
      </c>
      <c r="D242" s="65">
        <v>0</v>
      </c>
      <c r="E242" s="9">
        <f>IF(D247=0, "-", D242/D247)</f>
        <v>0</v>
      </c>
      <c r="F242" s="81">
        <v>5</v>
      </c>
      <c r="G242" s="34">
        <f>IF(F247=0, "-", F242/F247)</f>
        <v>3.8880248833592537E-3</v>
      </c>
      <c r="H242" s="65">
        <v>1</v>
      </c>
      <c r="I242" s="9">
        <f>IF(H247=0, "-", H242/H247)</f>
        <v>5.2328623757195189E-4</v>
      </c>
      <c r="J242" s="8" t="str">
        <f t="shared" si="18"/>
        <v>-</v>
      </c>
      <c r="K242" s="9">
        <f t="shared" si="19"/>
        <v>4</v>
      </c>
    </row>
    <row r="243" spans="1:11" x14ac:dyDescent="0.2">
      <c r="A243" s="7" t="s">
        <v>350</v>
      </c>
      <c r="B243" s="65">
        <v>3</v>
      </c>
      <c r="C243" s="34">
        <f>IF(B247=0, "-", B243/B247)</f>
        <v>2.34375E-2</v>
      </c>
      <c r="D243" s="65">
        <v>1</v>
      </c>
      <c r="E243" s="9">
        <f>IF(D247=0, "-", D243/D247)</f>
        <v>6.8493150684931503E-3</v>
      </c>
      <c r="F243" s="81">
        <v>30</v>
      </c>
      <c r="G243" s="34">
        <f>IF(F247=0, "-", F243/F247)</f>
        <v>2.3328149300155521E-2</v>
      </c>
      <c r="H243" s="65">
        <v>34</v>
      </c>
      <c r="I243" s="9">
        <f>IF(H247=0, "-", H243/H247)</f>
        <v>1.7791732077446363E-2</v>
      </c>
      <c r="J243" s="8">
        <f t="shared" si="18"/>
        <v>2</v>
      </c>
      <c r="K243" s="9">
        <f t="shared" si="19"/>
        <v>-0.11764705882352941</v>
      </c>
    </row>
    <row r="244" spans="1:11" x14ac:dyDescent="0.2">
      <c r="A244" s="7" t="s">
        <v>351</v>
      </c>
      <c r="B244" s="65">
        <v>6</v>
      </c>
      <c r="C244" s="34">
        <f>IF(B247=0, "-", B244/B247)</f>
        <v>4.6875E-2</v>
      </c>
      <c r="D244" s="65">
        <v>4</v>
      </c>
      <c r="E244" s="9">
        <f>IF(D247=0, "-", D244/D247)</f>
        <v>2.7397260273972601E-2</v>
      </c>
      <c r="F244" s="81">
        <v>68</v>
      </c>
      <c r="G244" s="34">
        <f>IF(F247=0, "-", F244/F247)</f>
        <v>5.2877138413685847E-2</v>
      </c>
      <c r="H244" s="65">
        <v>53</v>
      </c>
      <c r="I244" s="9">
        <f>IF(H247=0, "-", H244/H247)</f>
        <v>2.7734170591313449E-2</v>
      </c>
      <c r="J244" s="8">
        <f t="shared" si="18"/>
        <v>0.5</v>
      </c>
      <c r="K244" s="9">
        <f t="shared" si="19"/>
        <v>0.28301886792452829</v>
      </c>
    </row>
    <row r="245" spans="1:11" x14ac:dyDescent="0.2">
      <c r="A245" s="7" t="s">
        <v>352</v>
      </c>
      <c r="B245" s="65">
        <v>5</v>
      </c>
      <c r="C245" s="34">
        <f>IF(B247=0, "-", B245/B247)</f>
        <v>3.90625E-2</v>
      </c>
      <c r="D245" s="65">
        <v>8</v>
      </c>
      <c r="E245" s="9">
        <f>IF(D247=0, "-", D245/D247)</f>
        <v>5.4794520547945202E-2</v>
      </c>
      <c r="F245" s="81">
        <v>60</v>
      </c>
      <c r="G245" s="34">
        <f>IF(F247=0, "-", F245/F247)</f>
        <v>4.6656298600311043E-2</v>
      </c>
      <c r="H245" s="65">
        <v>93</v>
      </c>
      <c r="I245" s="9">
        <f>IF(H247=0, "-", H245/H247)</f>
        <v>4.8665620094191522E-2</v>
      </c>
      <c r="J245" s="8">
        <f t="shared" si="18"/>
        <v>-0.375</v>
      </c>
      <c r="K245" s="9">
        <f t="shared" si="19"/>
        <v>-0.35483870967741937</v>
      </c>
    </row>
    <row r="246" spans="1:11" x14ac:dyDescent="0.2">
      <c r="A246" s="2"/>
      <c r="B246" s="68"/>
      <c r="C246" s="33"/>
      <c r="D246" s="68"/>
      <c r="E246" s="6"/>
      <c r="F246" s="82"/>
      <c r="G246" s="33"/>
      <c r="H246" s="68"/>
      <c r="I246" s="6"/>
      <c r="J246" s="5"/>
      <c r="K246" s="6"/>
    </row>
    <row r="247" spans="1:11" s="43" customFormat="1" x14ac:dyDescent="0.2">
      <c r="A247" s="162" t="s">
        <v>610</v>
      </c>
      <c r="B247" s="71">
        <f>SUM(B225:B246)</f>
        <v>128</v>
      </c>
      <c r="C247" s="40">
        <f>B247/29335</f>
        <v>4.3633884438384184E-3</v>
      </c>
      <c r="D247" s="71">
        <f>SUM(D225:D246)</f>
        <v>146</v>
      </c>
      <c r="E247" s="41">
        <f>D247/26863</f>
        <v>5.4349849235007259E-3</v>
      </c>
      <c r="F247" s="77">
        <f>SUM(F225:F246)</f>
        <v>1286</v>
      </c>
      <c r="G247" s="42">
        <f>F247/302117</f>
        <v>4.2566290543067748E-3</v>
      </c>
      <c r="H247" s="71">
        <f>SUM(H225:H246)</f>
        <v>1911</v>
      </c>
      <c r="I247" s="41">
        <f>H247/339818</f>
        <v>5.6235985144989379E-3</v>
      </c>
      <c r="J247" s="37">
        <f>IF(D247=0, "-", IF((B247-D247)/D247&lt;10, (B247-D247)/D247, "&gt;999%"))</f>
        <v>-0.12328767123287671</v>
      </c>
      <c r="K247" s="38">
        <f>IF(H247=0, "-", IF((F247-H247)/H247&lt;10, (F247-H247)/H247, "&gt;999%"))</f>
        <v>-0.32705389848246991</v>
      </c>
    </row>
    <row r="248" spans="1:11" x14ac:dyDescent="0.2">
      <c r="B248" s="83"/>
      <c r="D248" s="83"/>
      <c r="F248" s="83"/>
      <c r="H248" s="83"/>
    </row>
    <row r="249" spans="1:11" x14ac:dyDescent="0.2">
      <c r="A249" s="163" t="s">
        <v>153</v>
      </c>
      <c r="B249" s="61" t="s">
        <v>12</v>
      </c>
      <c r="C249" s="62" t="s">
        <v>13</v>
      </c>
      <c r="D249" s="61" t="s">
        <v>12</v>
      </c>
      <c r="E249" s="63" t="s">
        <v>13</v>
      </c>
      <c r="F249" s="62" t="s">
        <v>12</v>
      </c>
      <c r="G249" s="62" t="s">
        <v>13</v>
      </c>
      <c r="H249" s="61" t="s">
        <v>12</v>
      </c>
      <c r="I249" s="63" t="s">
        <v>13</v>
      </c>
      <c r="J249" s="61"/>
      <c r="K249" s="63"/>
    </row>
    <row r="250" spans="1:11" x14ac:dyDescent="0.2">
      <c r="A250" s="7" t="s">
        <v>353</v>
      </c>
      <c r="B250" s="65">
        <v>4</v>
      </c>
      <c r="C250" s="34">
        <f>IF(B268=0, "-", B250/B268)</f>
        <v>0.11764705882352941</v>
      </c>
      <c r="D250" s="65">
        <v>9</v>
      </c>
      <c r="E250" s="9">
        <f>IF(D268=0, "-", D250/D268)</f>
        <v>0.18367346938775511</v>
      </c>
      <c r="F250" s="81">
        <v>41</v>
      </c>
      <c r="G250" s="34">
        <f>IF(F268=0, "-", F250/F268)</f>
        <v>8.0234833659491189E-2</v>
      </c>
      <c r="H250" s="65">
        <v>62</v>
      </c>
      <c r="I250" s="9">
        <f>IF(H268=0, "-", H250/H268)</f>
        <v>0.10472972972972973</v>
      </c>
      <c r="J250" s="8">
        <f t="shared" ref="J250:J266" si="20">IF(D250=0, "-", IF((B250-D250)/D250&lt;10, (B250-D250)/D250, "&gt;999%"))</f>
        <v>-0.55555555555555558</v>
      </c>
      <c r="K250" s="9">
        <f t="shared" ref="K250:K266" si="21">IF(H250=0, "-", IF((F250-H250)/H250&lt;10, (F250-H250)/H250, "&gt;999%"))</f>
        <v>-0.33870967741935482</v>
      </c>
    </row>
    <row r="251" spans="1:11" x14ac:dyDescent="0.2">
      <c r="A251" s="7" t="s">
        <v>354</v>
      </c>
      <c r="B251" s="65">
        <v>3</v>
      </c>
      <c r="C251" s="34">
        <f>IF(B268=0, "-", B251/B268)</f>
        <v>8.8235294117647065E-2</v>
      </c>
      <c r="D251" s="65">
        <v>0</v>
      </c>
      <c r="E251" s="9">
        <f>IF(D268=0, "-", D251/D268)</f>
        <v>0</v>
      </c>
      <c r="F251" s="81">
        <v>11</v>
      </c>
      <c r="G251" s="34">
        <f>IF(F268=0, "-", F251/F268)</f>
        <v>2.1526418786692758E-2</v>
      </c>
      <c r="H251" s="65">
        <v>7</v>
      </c>
      <c r="I251" s="9">
        <f>IF(H268=0, "-", H251/H268)</f>
        <v>1.1824324324324325E-2</v>
      </c>
      <c r="J251" s="8" t="str">
        <f t="shared" si="20"/>
        <v>-</v>
      </c>
      <c r="K251" s="9">
        <f t="shared" si="21"/>
        <v>0.5714285714285714</v>
      </c>
    </row>
    <row r="252" spans="1:11" x14ac:dyDescent="0.2">
      <c r="A252" s="7" t="s">
        <v>355</v>
      </c>
      <c r="B252" s="65">
        <v>3</v>
      </c>
      <c r="C252" s="34">
        <f>IF(B268=0, "-", B252/B268)</f>
        <v>8.8235294117647065E-2</v>
      </c>
      <c r="D252" s="65">
        <v>7</v>
      </c>
      <c r="E252" s="9">
        <f>IF(D268=0, "-", D252/D268)</f>
        <v>0.14285714285714285</v>
      </c>
      <c r="F252" s="81">
        <v>27</v>
      </c>
      <c r="G252" s="34">
        <f>IF(F268=0, "-", F252/F268)</f>
        <v>5.2837573385518588E-2</v>
      </c>
      <c r="H252" s="65">
        <v>46</v>
      </c>
      <c r="I252" s="9">
        <f>IF(H268=0, "-", H252/H268)</f>
        <v>7.77027027027027E-2</v>
      </c>
      <c r="J252" s="8">
        <f t="shared" si="20"/>
        <v>-0.5714285714285714</v>
      </c>
      <c r="K252" s="9">
        <f t="shared" si="21"/>
        <v>-0.41304347826086957</v>
      </c>
    </row>
    <row r="253" spans="1:11" x14ac:dyDescent="0.2">
      <c r="A253" s="7" t="s">
        <v>356</v>
      </c>
      <c r="B253" s="65">
        <v>0</v>
      </c>
      <c r="C253" s="34">
        <f>IF(B268=0, "-", B253/B268)</f>
        <v>0</v>
      </c>
      <c r="D253" s="65">
        <v>0</v>
      </c>
      <c r="E253" s="9">
        <f>IF(D268=0, "-", D253/D268)</f>
        <v>0</v>
      </c>
      <c r="F253" s="81">
        <v>0</v>
      </c>
      <c r="G253" s="34">
        <f>IF(F268=0, "-", F253/F268)</f>
        <v>0</v>
      </c>
      <c r="H253" s="65">
        <v>1</v>
      </c>
      <c r="I253" s="9">
        <f>IF(H268=0, "-", H253/H268)</f>
        <v>1.6891891891891893E-3</v>
      </c>
      <c r="J253" s="8" t="str">
        <f t="shared" si="20"/>
        <v>-</v>
      </c>
      <c r="K253" s="9">
        <f t="shared" si="21"/>
        <v>-1</v>
      </c>
    </row>
    <row r="254" spans="1:11" x14ac:dyDescent="0.2">
      <c r="A254" s="7" t="s">
        <v>357</v>
      </c>
      <c r="B254" s="65">
        <v>2</v>
      </c>
      <c r="C254" s="34">
        <f>IF(B268=0, "-", B254/B268)</f>
        <v>5.8823529411764705E-2</v>
      </c>
      <c r="D254" s="65">
        <v>0</v>
      </c>
      <c r="E254" s="9">
        <f>IF(D268=0, "-", D254/D268)</f>
        <v>0</v>
      </c>
      <c r="F254" s="81">
        <v>34</v>
      </c>
      <c r="G254" s="34">
        <f>IF(F268=0, "-", F254/F268)</f>
        <v>6.6536203522504889E-2</v>
      </c>
      <c r="H254" s="65">
        <v>20</v>
      </c>
      <c r="I254" s="9">
        <f>IF(H268=0, "-", H254/H268)</f>
        <v>3.3783783783783786E-2</v>
      </c>
      <c r="J254" s="8" t="str">
        <f t="shared" si="20"/>
        <v>-</v>
      </c>
      <c r="K254" s="9">
        <f t="shared" si="21"/>
        <v>0.7</v>
      </c>
    </row>
    <row r="255" spans="1:11" x14ac:dyDescent="0.2">
      <c r="A255" s="7" t="s">
        <v>358</v>
      </c>
      <c r="B255" s="65">
        <v>0</v>
      </c>
      <c r="C255" s="34">
        <f>IF(B268=0, "-", B255/B268)</f>
        <v>0</v>
      </c>
      <c r="D255" s="65">
        <v>0</v>
      </c>
      <c r="E255" s="9">
        <f>IF(D268=0, "-", D255/D268)</f>
        <v>0</v>
      </c>
      <c r="F255" s="81">
        <v>4</v>
      </c>
      <c r="G255" s="34">
        <f>IF(F268=0, "-", F255/F268)</f>
        <v>7.8277886497064575E-3</v>
      </c>
      <c r="H255" s="65">
        <v>2</v>
      </c>
      <c r="I255" s="9">
        <f>IF(H268=0, "-", H255/H268)</f>
        <v>3.3783783783783786E-3</v>
      </c>
      <c r="J255" s="8" t="str">
        <f t="shared" si="20"/>
        <v>-</v>
      </c>
      <c r="K255" s="9">
        <f t="shared" si="21"/>
        <v>1</v>
      </c>
    </row>
    <row r="256" spans="1:11" x14ac:dyDescent="0.2">
      <c r="A256" s="7" t="s">
        <v>359</v>
      </c>
      <c r="B256" s="65">
        <v>7</v>
      </c>
      <c r="C256" s="34">
        <f>IF(B268=0, "-", B256/B268)</f>
        <v>0.20588235294117646</v>
      </c>
      <c r="D256" s="65">
        <v>6</v>
      </c>
      <c r="E256" s="9">
        <f>IF(D268=0, "-", D256/D268)</f>
        <v>0.12244897959183673</v>
      </c>
      <c r="F256" s="81">
        <v>78</v>
      </c>
      <c r="G256" s="34">
        <f>IF(F268=0, "-", F256/F268)</f>
        <v>0.15264187866927592</v>
      </c>
      <c r="H256" s="65">
        <v>84</v>
      </c>
      <c r="I256" s="9">
        <f>IF(H268=0, "-", H256/H268)</f>
        <v>0.14189189189189189</v>
      </c>
      <c r="J256" s="8">
        <f t="shared" si="20"/>
        <v>0.16666666666666666</v>
      </c>
      <c r="K256" s="9">
        <f t="shared" si="21"/>
        <v>-7.1428571428571425E-2</v>
      </c>
    </row>
    <row r="257" spans="1:11" x14ac:dyDescent="0.2">
      <c r="A257" s="7" t="s">
        <v>360</v>
      </c>
      <c r="B257" s="65">
        <v>1</v>
      </c>
      <c r="C257" s="34">
        <f>IF(B268=0, "-", B257/B268)</f>
        <v>2.9411764705882353E-2</v>
      </c>
      <c r="D257" s="65">
        <v>3</v>
      </c>
      <c r="E257" s="9">
        <f>IF(D268=0, "-", D257/D268)</f>
        <v>6.1224489795918366E-2</v>
      </c>
      <c r="F257" s="81">
        <v>22</v>
      </c>
      <c r="G257" s="34">
        <f>IF(F268=0, "-", F257/F268)</f>
        <v>4.3052837573385516E-2</v>
      </c>
      <c r="H257" s="65">
        <v>17</v>
      </c>
      <c r="I257" s="9">
        <f>IF(H268=0, "-", H257/H268)</f>
        <v>2.8716216216216218E-2</v>
      </c>
      <c r="J257" s="8">
        <f t="shared" si="20"/>
        <v>-0.66666666666666663</v>
      </c>
      <c r="K257" s="9">
        <f t="shared" si="21"/>
        <v>0.29411764705882354</v>
      </c>
    </row>
    <row r="258" spans="1:11" x14ac:dyDescent="0.2">
      <c r="A258" s="7" t="s">
        <v>361</v>
      </c>
      <c r="B258" s="65">
        <v>0</v>
      </c>
      <c r="C258" s="34">
        <f>IF(B268=0, "-", B258/B268)</f>
        <v>0</v>
      </c>
      <c r="D258" s="65">
        <v>6</v>
      </c>
      <c r="E258" s="9">
        <f>IF(D268=0, "-", D258/D268)</f>
        <v>0.12244897959183673</v>
      </c>
      <c r="F258" s="81">
        <v>27</v>
      </c>
      <c r="G258" s="34">
        <f>IF(F268=0, "-", F258/F268)</f>
        <v>5.2837573385518588E-2</v>
      </c>
      <c r="H258" s="65">
        <v>18</v>
      </c>
      <c r="I258" s="9">
        <f>IF(H268=0, "-", H258/H268)</f>
        <v>3.0405405405405407E-2</v>
      </c>
      <c r="J258" s="8">
        <f t="shared" si="20"/>
        <v>-1</v>
      </c>
      <c r="K258" s="9">
        <f t="shared" si="21"/>
        <v>0.5</v>
      </c>
    </row>
    <row r="259" spans="1:11" x14ac:dyDescent="0.2">
      <c r="A259" s="7" t="s">
        <v>362</v>
      </c>
      <c r="B259" s="65">
        <v>2</v>
      </c>
      <c r="C259" s="34">
        <f>IF(B268=0, "-", B259/B268)</f>
        <v>5.8823529411764705E-2</v>
      </c>
      <c r="D259" s="65">
        <v>7</v>
      </c>
      <c r="E259" s="9">
        <f>IF(D268=0, "-", D259/D268)</f>
        <v>0.14285714285714285</v>
      </c>
      <c r="F259" s="81">
        <v>36</v>
      </c>
      <c r="G259" s="34">
        <f>IF(F268=0, "-", F259/F268)</f>
        <v>7.0450097847358117E-2</v>
      </c>
      <c r="H259" s="65">
        <v>45</v>
      </c>
      <c r="I259" s="9">
        <f>IF(H268=0, "-", H259/H268)</f>
        <v>7.6013513513513514E-2</v>
      </c>
      <c r="J259" s="8">
        <f t="shared" si="20"/>
        <v>-0.7142857142857143</v>
      </c>
      <c r="K259" s="9">
        <f t="shared" si="21"/>
        <v>-0.2</v>
      </c>
    </row>
    <row r="260" spans="1:11" x14ac:dyDescent="0.2">
      <c r="A260" s="7" t="s">
        <v>363</v>
      </c>
      <c r="B260" s="65">
        <v>3</v>
      </c>
      <c r="C260" s="34">
        <f>IF(B268=0, "-", B260/B268)</f>
        <v>8.8235294117647065E-2</v>
      </c>
      <c r="D260" s="65">
        <v>0</v>
      </c>
      <c r="E260" s="9">
        <f>IF(D268=0, "-", D260/D268)</f>
        <v>0</v>
      </c>
      <c r="F260" s="81">
        <v>26</v>
      </c>
      <c r="G260" s="34">
        <f>IF(F268=0, "-", F260/F268)</f>
        <v>5.0880626223091974E-2</v>
      </c>
      <c r="H260" s="65">
        <v>42</v>
      </c>
      <c r="I260" s="9">
        <f>IF(H268=0, "-", H260/H268)</f>
        <v>7.0945945945945943E-2</v>
      </c>
      <c r="J260" s="8" t="str">
        <f t="shared" si="20"/>
        <v>-</v>
      </c>
      <c r="K260" s="9">
        <f t="shared" si="21"/>
        <v>-0.38095238095238093</v>
      </c>
    </row>
    <row r="261" spans="1:11" x14ac:dyDescent="0.2">
      <c r="A261" s="7" t="s">
        <v>364</v>
      </c>
      <c r="B261" s="65">
        <v>0</v>
      </c>
      <c r="C261" s="34">
        <f>IF(B268=0, "-", B261/B268)</f>
        <v>0</v>
      </c>
      <c r="D261" s="65">
        <v>4</v>
      </c>
      <c r="E261" s="9">
        <f>IF(D268=0, "-", D261/D268)</f>
        <v>8.1632653061224483E-2</v>
      </c>
      <c r="F261" s="81">
        <v>6</v>
      </c>
      <c r="G261" s="34">
        <f>IF(F268=0, "-", F261/F268)</f>
        <v>1.1741682974559686E-2</v>
      </c>
      <c r="H261" s="65">
        <v>28</v>
      </c>
      <c r="I261" s="9">
        <f>IF(H268=0, "-", H261/H268)</f>
        <v>4.72972972972973E-2</v>
      </c>
      <c r="J261" s="8">
        <f t="shared" si="20"/>
        <v>-1</v>
      </c>
      <c r="K261" s="9">
        <f t="shared" si="21"/>
        <v>-0.7857142857142857</v>
      </c>
    </row>
    <row r="262" spans="1:11" x14ac:dyDescent="0.2">
      <c r="A262" s="7" t="s">
        <v>365</v>
      </c>
      <c r="B262" s="65">
        <v>0</v>
      </c>
      <c r="C262" s="34">
        <f>IF(B268=0, "-", B262/B268)</f>
        <v>0</v>
      </c>
      <c r="D262" s="65">
        <v>0</v>
      </c>
      <c r="E262" s="9">
        <f>IF(D268=0, "-", D262/D268)</f>
        <v>0</v>
      </c>
      <c r="F262" s="81">
        <v>2</v>
      </c>
      <c r="G262" s="34">
        <f>IF(F268=0, "-", F262/F268)</f>
        <v>3.9138943248532287E-3</v>
      </c>
      <c r="H262" s="65">
        <v>8</v>
      </c>
      <c r="I262" s="9">
        <f>IF(H268=0, "-", H262/H268)</f>
        <v>1.3513513513513514E-2</v>
      </c>
      <c r="J262" s="8" t="str">
        <f t="shared" si="20"/>
        <v>-</v>
      </c>
      <c r="K262" s="9">
        <f t="shared" si="21"/>
        <v>-0.75</v>
      </c>
    </row>
    <row r="263" spans="1:11" x14ac:dyDescent="0.2">
      <c r="A263" s="7" t="s">
        <v>366</v>
      </c>
      <c r="B263" s="65">
        <v>0</v>
      </c>
      <c r="C263" s="34">
        <f>IF(B268=0, "-", B263/B268)</f>
        <v>0</v>
      </c>
      <c r="D263" s="65">
        <v>0</v>
      </c>
      <c r="E263" s="9">
        <f>IF(D268=0, "-", D263/D268)</f>
        <v>0</v>
      </c>
      <c r="F263" s="81">
        <v>0</v>
      </c>
      <c r="G263" s="34">
        <f>IF(F268=0, "-", F263/F268)</f>
        <v>0</v>
      </c>
      <c r="H263" s="65">
        <v>2</v>
      </c>
      <c r="I263" s="9">
        <f>IF(H268=0, "-", H263/H268)</f>
        <v>3.3783783783783786E-3</v>
      </c>
      <c r="J263" s="8" t="str">
        <f t="shared" si="20"/>
        <v>-</v>
      </c>
      <c r="K263" s="9">
        <f t="shared" si="21"/>
        <v>-1</v>
      </c>
    </row>
    <row r="264" spans="1:11" x14ac:dyDescent="0.2">
      <c r="A264" s="7" t="s">
        <v>367</v>
      </c>
      <c r="B264" s="65">
        <v>1</v>
      </c>
      <c r="C264" s="34">
        <f>IF(B268=0, "-", B264/B268)</f>
        <v>2.9411764705882353E-2</v>
      </c>
      <c r="D264" s="65">
        <v>0</v>
      </c>
      <c r="E264" s="9">
        <f>IF(D268=0, "-", D264/D268)</f>
        <v>0</v>
      </c>
      <c r="F264" s="81">
        <v>12</v>
      </c>
      <c r="G264" s="34">
        <f>IF(F268=0, "-", F264/F268)</f>
        <v>2.3483365949119372E-2</v>
      </c>
      <c r="H264" s="65">
        <v>9</v>
      </c>
      <c r="I264" s="9">
        <f>IF(H268=0, "-", H264/H268)</f>
        <v>1.5202702702702704E-2</v>
      </c>
      <c r="J264" s="8" t="str">
        <f t="shared" si="20"/>
        <v>-</v>
      </c>
      <c r="K264" s="9">
        <f t="shared" si="21"/>
        <v>0.33333333333333331</v>
      </c>
    </row>
    <row r="265" spans="1:11" x14ac:dyDescent="0.2">
      <c r="A265" s="7" t="s">
        <v>368</v>
      </c>
      <c r="B265" s="65">
        <v>8</v>
      </c>
      <c r="C265" s="34">
        <f>IF(B268=0, "-", B265/B268)</f>
        <v>0.23529411764705882</v>
      </c>
      <c r="D265" s="65">
        <v>5</v>
      </c>
      <c r="E265" s="9">
        <f>IF(D268=0, "-", D265/D268)</f>
        <v>0.10204081632653061</v>
      </c>
      <c r="F265" s="81">
        <v>181</v>
      </c>
      <c r="G265" s="34">
        <f>IF(F268=0, "-", F265/F268)</f>
        <v>0.3542074363992172</v>
      </c>
      <c r="H265" s="65">
        <v>187</v>
      </c>
      <c r="I265" s="9">
        <f>IF(H268=0, "-", H265/H268)</f>
        <v>0.3158783783783784</v>
      </c>
      <c r="J265" s="8">
        <f t="shared" si="20"/>
        <v>0.6</v>
      </c>
      <c r="K265" s="9">
        <f t="shared" si="21"/>
        <v>-3.2085561497326207E-2</v>
      </c>
    </row>
    <row r="266" spans="1:11" x14ac:dyDescent="0.2">
      <c r="A266" s="7" t="s">
        <v>369</v>
      </c>
      <c r="B266" s="65">
        <v>0</v>
      </c>
      <c r="C266" s="34">
        <f>IF(B268=0, "-", B266/B268)</f>
        <v>0</v>
      </c>
      <c r="D266" s="65">
        <v>2</v>
      </c>
      <c r="E266" s="9">
        <f>IF(D268=0, "-", D266/D268)</f>
        <v>4.0816326530612242E-2</v>
      </c>
      <c r="F266" s="81">
        <v>4</v>
      </c>
      <c r="G266" s="34">
        <f>IF(F268=0, "-", F266/F268)</f>
        <v>7.8277886497064575E-3</v>
      </c>
      <c r="H266" s="65">
        <v>14</v>
      </c>
      <c r="I266" s="9">
        <f>IF(H268=0, "-", H266/H268)</f>
        <v>2.364864864864865E-2</v>
      </c>
      <c r="J266" s="8">
        <f t="shared" si="20"/>
        <v>-1</v>
      </c>
      <c r="K266" s="9">
        <f t="shared" si="21"/>
        <v>-0.7142857142857143</v>
      </c>
    </row>
    <row r="267" spans="1:11" x14ac:dyDescent="0.2">
      <c r="A267" s="2"/>
      <c r="B267" s="68"/>
      <c r="C267" s="33"/>
      <c r="D267" s="68"/>
      <c r="E267" s="6"/>
      <c r="F267" s="82"/>
      <c r="G267" s="33"/>
      <c r="H267" s="68"/>
      <c r="I267" s="6"/>
      <c r="J267" s="5"/>
      <c r="K267" s="6"/>
    </row>
    <row r="268" spans="1:11" s="43" customFormat="1" x14ac:dyDescent="0.2">
      <c r="A268" s="162" t="s">
        <v>609</v>
      </c>
      <c r="B268" s="71">
        <f>SUM(B250:B267)</f>
        <v>34</v>
      </c>
      <c r="C268" s="40">
        <f>B268/29335</f>
        <v>1.1590250553945799E-3</v>
      </c>
      <c r="D268" s="71">
        <f>SUM(D250:D267)</f>
        <v>49</v>
      </c>
      <c r="E268" s="41">
        <f>D268/26863</f>
        <v>1.8240702825447642E-3</v>
      </c>
      <c r="F268" s="77">
        <f>SUM(F250:F267)</f>
        <v>511</v>
      </c>
      <c r="G268" s="42">
        <f>F268/302117</f>
        <v>1.6913977035386953E-3</v>
      </c>
      <c r="H268" s="71">
        <f>SUM(H250:H267)</f>
        <v>592</v>
      </c>
      <c r="I268" s="41">
        <f>H268/339818</f>
        <v>1.742109011294281E-3</v>
      </c>
      <c r="J268" s="37">
        <f>IF(D268=0, "-", IF((B268-D268)/D268&lt;10, (B268-D268)/D268, "&gt;999%"))</f>
        <v>-0.30612244897959184</v>
      </c>
      <c r="K268" s="38">
        <f>IF(H268=0, "-", IF((F268-H268)/H268&lt;10, (F268-H268)/H268, "&gt;999%"))</f>
        <v>-0.13682432432432431</v>
      </c>
    </row>
    <row r="269" spans="1:11" x14ac:dyDescent="0.2">
      <c r="B269" s="83"/>
      <c r="D269" s="83"/>
      <c r="F269" s="83"/>
      <c r="H269" s="83"/>
    </row>
    <row r="270" spans="1:11" s="43" customFormat="1" x14ac:dyDescent="0.2">
      <c r="A270" s="162" t="s">
        <v>608</v>
      </c>
      <c r="B270" s="71">
        <v>304</v>
      </c>
      <c r="C270" s="40">
        <f>B270/29335</f>
        <v>1.0363047554116243E-2</v>
      </c>
      <c r="D270" s="71">
        <v>322</v>
      </c>
      <c r="E270" s="41">
        <f>D270/26863</f>
        <v>1.198674757100845E-2</v>
      </c>
      <c r="F270" s="77">
        <v>3627</v>
      </c>
      <c r="G270" s="42">
        <f>F270/302117</f>
        <v>1.2005282721594615E-2</v>
      </c>
      <c r="H270" s="71">
        <v>4613</v>
      </c>
      <c r="I270" s="41">
        <f>H270/339818</f>
        <v>1.3574913630237362E-2</v>
      </c>
      <c r="J270" s="37">
        <f>IF(D270=0, "-", IF((B270-D270)/D270&lt;10, (B270-D270)/D270, "&gt;999%"))</f>
        <v>-5.5900621118012424E-2</v>
      </c>
      <c r="K270" s="38">
        <f>IF(H270=0, "-", IF((F270-H270)/H270&lt;10, (F270-H270)/H270, "&gt;999%"))</f>
        <v>-0.21374376761326686</v>
      </c>
    </row>
    <row r="271" spans="1:11" x14ac:dyDescent="0.2">
      <c r="B271" s="83"/>
      <c r="D271" s="83"/>
      <c r="F271" s="83"/>
      <c r="H271" s="83"/>
    </row>
    <row r="272" spans="1:11" x14ac:dyDescent="0.2">
      <c r="A272" s="27" t="s">
        <v>606</v>
      </c>
      <c r="B272" s="71">
        <f>B276-B274</f>
        <v>5480</v>
      </c>
      <c r="C272" s="40">
        <f>B272/29335</f>
        <v>0.18680756775183227</v>
      </c>
      <c r="D272" s="71">
        <f>D276-D274</f>
        <v>6362</v>
      </c>
      <c r="E272" s="41">
        <f>D272/26863</f>
        <v>0.23683132933775081</v>
      </c>
      <c r="F272" s="77">
        <f>F276-F274</f>
        <v>66346</v>
      </c>
      <c r="G272" s="42">
        <f>F272/302117</f>
        <v>0.21960366348136648</v>
      </c>
      <c r="H272" s="71">
        <f>H276-H274</f>
        <v>94246</v>
      </c>
      <c r="I272" s="41">
        <f>H272/339818</f>
        <v>0.27734257749736624</v>
      </c>
      <c r="J272" s="37">
        <f>IF(D272=0, "-", IF((B272-D272)/D272&lt;10, (B272-D272)/D272, "&gt;999%"))</f>
        <v>-0.13863564916692864</v>
      </c>
      <c r="K272" s="38">
        <f>IF(H272=0, "-", IF((F272-H272)/H272&lt;10, (F272-H272)/H272, "&gt;999%"))</f>
        <v>-0.29603378392716934</v>
      </c>
    </row>
    <row r="273" spans="1:11" x14ac:dyDescent="0.2">
      <c r="A273" s="27"/>
      <c r="B273" s="71"/>
      <c r="C273" s="40"/>
      <c r="D273" s="71"/>
      <c r="E273" s="41"/>
      <c r="F273" s="77"/>
      <c r="G273" s="42"/>
      <c r="H273" s="71"/>
      <c r="I273" s="41"/>
      <c r="J273" s="37"/>
      <c r="K273" s="38"/>
    </row>
    <row r="274" spans="1:11" x14ac:dyDescent="0.2">
      <c r="A274" s="27" t="s">
        <v>607</v>
      </c>
      <c r="B274" s="71">
        <v>1252</v>
      </c>
      <c r="C274" s="40">
        <f>B274/29335</f>
        <v>4.2679393216294527E-2</v>
      </c>
      <c r="D274" s="71">
        <v>1342</v>
      </c>
      <c r="E274" s="41">
        <f>D274/26863</f>
        <v>4.9957190187246397E-2</v>
      </c>
      <c r="F274" s="77">
        <v>14488</v>
      </c>
      <c r="G274" s="42">
        <f>F274/302117</f>
        <v>4.7954931367648959E-2</v>
      </c>
      <c r="H274" s="71">
        <v>15415</v>
      </c>
      <c r="I274" s="41">
        <f>H274/339818</f>
        <v>4.5362517582941457E-2</v>
      </c>
      <c r="J274" s="37">
        <f>IF(D274=0, "-", IF((B274-D274)/D274&lt;10, (B274-D274)/D274, "&gt;999%"))</f>
        <v>-6.7064083457526083E-2</v>
      </c>
      <c r="K274" s="38">
        <f>IF(H274=0, "-", IF((F274-H274)/H274&lt;10, (F274-H274)/H274, "&gt;999%"))</f>
        <v>-6.0136230943885823E-2</v>
      </c>
    </row>
    <row r="275" spans="1:11" x14ac:dyDescent="0.2">
      <c r="A275" s="27"/>
      <c r="B275" s="71"/>
      <c r="C275" s="40"/>
      <c r="D275" s="71"/>
      <c r="E275" s="41"/>
      <c r="F275" s="77"/>
      <c r="G275" s="42"/>
      <c r="H275" s="71"/>
      <c r="I275" s="41"/>
      <c r="J275" s="37"/>
      <c r="K275" s="38"/>
    </row>
    <row r="276" spans="1:11" x14ac:dyDescent="0.2">
      <c r="A276" s="27" t="s">
        <v>605</v>
      </c>
      <c r="B276" s="71">
        <v>6732</v>
      </c>
      <c r="C276" s="40">
        <f>B276/29335</f>
        <v>0.22948696096812682</v>
      </c>
      <c r="D276" s="71">
        <v>7704</v>
      </c>
      <c r="E276" s="41">
        <f>D276/26863</f>
        <v>0.28678851952499723</v>
      </c>
      <c r="F276" s="77">
        <v>80834</v>
      </c>
      <c r="G276" s="42">
        <f>F276/302117</f>
        <v>0.26755859484901545</v>
      </c>
      <c r="H276" s="71">
        <v>109661</v>
      </c>
      <c r="I276" s="41">
        <f>H276/339818</f>
        <v>0.3227050950803077</v>
      </c>
      <c r="J276" s="37">
        <f>IF(D276=0, "-", IF((B276-D276)/D276&lt;10, (B276-D276)/D276, "&gt;999%"))</f>
        <v>-0.12616822429906541</v>
      </c>
      <c r="K276" s="38">
        <f>IF(H276=0, "-", IF((F276-H276)/H276&lt;10, (F276-H276)/H276, "&gt;999%"))</f>
        <v>-0.26287376551371955</v>
      </c>
    </row>
  </sheetData>
  <mergeCells count="58">
    <mergeCell ref="B1:K1"/>
    <mergeCell ref="B2:K2"/>
    <mergeCell ref="B208:E208"/>
    <mergeCell ref="F208:I208"/>
    <mergeCell ref="J208:K208"/>
    <mergeCell ref="B209:C209"/>
    <mergeCell ref="D209:E209"/>
    <mergeCell ref="F209:G209"/>
    <mergeCell ref="H209:I209"/>
    <mergeCell ref="B182:E182"/>
    <mergeCell ref="F182:I182"/>
    <mergeCell ref="J182:K182"/>
    <mergeCell ref="B183:C183"/>
    <mergeCell ref="D183:E183"/>
    <mergeCell ref="F183:G183"/>
    <mergeCell ref="H183:I183"/>
    <mergeCell ref="B157:E157"/>
    <mergeCell ref="F157:I157"/>
    <mergeCell ref="J157:K157"/>
    <mergeCell ref="B158:C158"/>
    <mergeCell ref="D158:E158"/>
    <mergeCell ref="F158:G158"/>
    <mergeCell ref="H158:I158"/>
    <mergeCell ref="B132:E132"/>
    <mergeCell ref="F132:I132"/>
    <mergeCell ref="J132:K132"/>
    <mergeCell ref="B133:C133"/>
    <mergeCell ref="D133:E133"/>
    <mergeCell ref="F133:G133"/>
    <mergeCell ref="H133:I133"/>
    <mergeCell ref="B92:E92"/>
    <mergeCell ref="F92:I92"/>
    <mergeCell ref="J92:K92"/>
    <mergeCell ref="B93:C93"/>
    <mergeCell ref="D93:E93"/>
    <mergeCell ref="F93:G93"/>
    <mergeCell ref="H93:I93"/>
    <mergeCell ref="B47:E47"/>
    <mergeCell ref="F47:I47"/>
    <mergeCell ref="J47:K47"/>
    <mergeCell ref="B48:C48"/>
    <mergeCell ref="D48:E48"/>
    <mergeCell ref="F48:G48"/>
    <mergeCell ref="H48:I48"/>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45" max="16383" man="1"/>
    <brk id="108" max="16383" man="1"/>
    <brk id="162" max="16383" man="1"/>
    <brk id="222" max="16383" man="1"/>
    <brk id="276"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1"/>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658</v>
      </c>
      <c r="C1" s="198"/>
      <c r="D1" s="198"/>
      <c r="E1" s="199"/>
      <c r="F1" s="199"/>
      <c r="G1" s="199"/>
      <c r="H1" s="199"/>
      <c r="I1" s="199"/>
      <c r="J1" s="199"/>
      <c r="K1" s="199"/>
    </row>
    <row r="2" spans="1:11" s="52" customFormat="1" ht="20.25" x14ac:dyDescent="0.3">
      <c r="A2" s="4" t="s">
        <v>112</v>
      </c>
      <c r="B2" s="202" t="s">
        <v>102</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10</v>
      </c>
      <c r="C7" s="39">
        <f>IF(B51=0, "-", B7/B51)</f>
        <v>1.4854426619132501E-3</v>
      </c>
      <c r="D7" s="65">
        <v>6</v>
      </c>
      <c r="E7" s="21">
        <f>IF(D51=0, "-", D7/D51)</f>
        <v>7.7881619937694702E-4</v>
      </c>
      <c r="F7" s="81">
        <v>84</v>
      </c>
      <c r="G7" s="39">
        <f>IF(F51=0, "-", F7/F51)</f>
        <v>1.0391666872850533E-3</v>
      </c>
      <c r="H7" s="65">
        <v>139</v>
      </c>
      <c r="I7" s="21">
        <f>IF(H51=0, "-", H7/H51)</f>
        <v>1.2675426997747605E-3</v>
      </c>
      <c r="J7" s="20">
        <f t="shared" ref="J7:J49" si="0">IF(D7=0, "-", IF((B7-D7)/D7&lt;10, (B7-D7)/D7, "&gt;999%"))</f>
        <v>0.66666666666666663</v>
      </c>
      <c r="K7" s="21">
        <f t="shared" ref="K7:K49" si="1">IF(H7=0, "-", IF((F7-H7)/H7&lt;10, (F7-H7)/H7, "&gt;999%"))</f>
        <v>-0.39568345323741005</v>
      </c>
    </row>
    <row r="8" spans="1:11" x14ac:dyDescent="0.2">
      <c r="A8" s="7" t="s">
        <v>32</v>
      </c>
      <c r="B8" s="65">
        <v>0</v>
      </c>
      <c r="C8" s="39">
        <f>IF(B51=0, "-", B8/B51)</f>
        <v>0</v>
      </c>
      <c r="D8" s="65">
        <v>2</v>
      </c>
      <c r="E8" s="21">
        <f>IF(D51=0, "-", D8/D51)</f>
        <v>2.5960539979231567E-4</v>
      </c>
      <c r="F8" s="81">
        <v>1</v>
      </c>
      <c r="G8" s="39">
        <f>IF(F51=0, "-", F8/F51)</f>
        <v>1.237103199148873E-5</v>
      </c>
      <c r="H8" s="65">
        <v>6</v>
      </c>
      <c r="I8" s="21">
        <f>IF(H51=0, "-", H8/H51)</f>
        <v>5.4714073371572393E-5</v>
      </c>
      <c r="J8" s="20">
        <f t="shared" si="0"/>
        <v>-1</v>
      </c>
      <c r="K8" s="21">
        <f t="shared" si="1"/>
        <v>-0.83333333333333337</v>
      </c>
    </row>
    <row r="9" spans="1:11" x14ac:dyDescent="0.2">
      <c r="A9" s="7" t="s">
        <v>33</v>
      </c>
      <c r="B9" s="65">
        <v>4</v>
      </c>
      <c r="C9" s="39">
        <f>IF(B51=0, "-", B9/B51)</f>
        <v>5.941770647653001E-4</v>
      </c>
      <c r="D9" s="65">
        <v>9</v>
      </c>
      <c r="E9" s="21">
        <f>IF(D51=0, "-", D9/D51)</f>
        <v>1.1682242990654205E-3</v>
      </c>
      <c r="F9" s="81">
        <v>41</v>
      </c>
      <c r="G9" s="39">
        <f>IF(F51=0, "-", F9/F51)</f>
        <v>5.0721231165103792E-4</v>
      </c>
      <c r="H9" s="65">
        <v>62</v>
      </c>
      <c r="I9" s="21">
        <f>IF(H51=0, "-", H9/H51)</f>
        <v>5.653787581729147E-4</v>
      </c>
      <c r="J9" s="20">
        <f t="shared" si="0"/>
        <v>-0.55555555555555558</v>
      </c>
      <c r="K9" s="21">
        <f t="shared" si="1"/>
        <v>-0.33870967741935482</v>
      </c>
    </row>
    <row r="10" spans="1:11" x14ac:dyDescent="0.2">
      <c r="A10" s="7" t="s">
        <v>34</v>
      </c>
      <c r="B10" s="65">
        <v>183</v>
      </c>
      <c r="C10" s="39">
        <f>IF(B51=0, "-", B10/B51)</f>
        <v>2.7183600713012478E-2</v>
      </c>
      <c r="D10" s="65">
        <v>346</v>
      </c>
      <c r="E10" s="21">
        <f>IF(D51=0, "-", D10/D51)</f>
        <v>4.4911734164070613E-2</v>
      </c>
      <c r="F10" s="81">
        <v>2762</v>
      </c>
      <c r="G10" s="39">
        <f>IF(F51=0, "-", F10/F51)</f>
        <v>3.416879036049187E-2</v>
      </c>
      <c r="H10" s="65">
        <v>3221</v>
      </c>
      <c r="I10" s="21">
        <f>IF(H51=0, "-", H10/H51)</f>
        <v>2.9372338388305778E-2</v>
      </c>
      <c r="J10" s="20">
        <f t="shared" si="0"/>
        <v>-0.47109826589595377</v>
      </c>
      <c r="K10" s="21">
        <f t="shared" si="1"/>
        <v>-0.14250232846941943</v>
      </c>
    </row>
    <row r="11" spans="1:11" x14ac:dyDescent="0.2">
      <c r="A11" s="7" t="s">
        <v>35</v>
      </c>
      <c r="B11" s="65">
        <v>4</v>
      </c>
      <c r="C11" s="39">
        <f>IF(B51=0, "-", B11/B51)</f>
        <v>5.941770647653001E-4</v>
      </c>
      <c r="D11" s="65">
        <v>7</v>
      </c>
      <c r="E11" s="21">
        <f>IF(D51=0, "-", D11/D51)</f>
        <v>9.0861889927310491E-4</v>
      </c>
      <c r="F11" s="81">
        <v>33</v>
      </c>
      <c r="G11" s="39">
        <f>IF(F51=0, "-", F11/F51)</f>
        <v>4.0824405571912809E-4</v>
      </c>
      <c r="H11" s="65">
        <v>48</v>
      </c>
      <c r="I11" s="21">
        <f>IF(H51=0, "-", H11/H51)</f>
        <v>4.3771258697257914E-4</v>
      </c>
      <c r="J11" s="20">
        <f t="shared" si="0"/>
        <v>-0.42857142857142855</v>
      </c>
      <c r="K11" s="21">
        <f t="shared" si="1"/>
        <v>-0.3125</v>
      </c>
    </row>
    <row r="12" spans="1:11" x14ac:dyDescent="0.2">
      <c r="A12" s="7" t="s">
        <v>36</v>
      </c>
      <c r="B12" s="65">
        <v>302</v>
      </c>
      <c r="C12" s="39">
        <f>IF(B51=0, "-", B12/B51)</f>
        <v>4.4860368389780157E-2</v>
      </c>
      <c r="D12" s="65">
        <v>174</v>
      </c>
      <c r="E12" s="21">
        <f>IF(D51=0, "-", D12/D51)</f>
        <v>2.2585669781931463E-2</v>
      </c>
      <c r="F12" s="81">
        <v>3458</v>
      </c>
      <c r="G12" s="39">
        <f>IF(F51=0, "-", F12/F51)</f>
        <v>4.277902862656803E-2</v>
      </c>
      <c r="H12" s="65">
        <v>2548</v>
      </c>
      <c r="I12" s="21">
        <f>IF(H51=0, "-", H12/H51)</f>
        <v>2.3235243158461077E-2</v>
      </c>
      <c r="J12" s="20">
        <f t="shared" si="0"/>
        <v>0.73563218390804597</v>
      </c>
      <c r="K12" s="21">
        <f t="shared" si="1"/>
        <v>0.35714285714285715</v>
      </c>
    </row>
    <row r="13" spans="1:11" x14ac:dyDescent="0.2">
      <c r="A13" s="7" t="s">
        <v>37</v>
      </c>
      <c r="B13" s="65">
        <v>0</v>
      </c>
      <c r="C13" s="39">
        <f>IF(B51=0, "-", B13/B51)</f>
        <v>0</v>
      </c>
      <c r="D13" s="65">
        <v>0</v>
      </c>
      <c r="E13" s="21">
        <f>IF(D51=0, "-", D13/D51)</f>
        <v>0</v>
      </c>
      <c r="F13" s="81">
        <v>1</v>
      </c>
      <c r="G13" s="39">
        <f>IF(F51=0, "-", F13/F51)</f>
        <v>1.237103199148873E-5</v>
      </c>
      <c r="H13" s="65">
        <v>0</v>
      </c>
      <c r="I13" s="21">
        <f>IF(H51=0, "-", H13/H51)</f>
        <v>0</v>
      </c>
      <c r="J13" s="20" t="str">
        <f t="shared" si="0"/>
        <v>-</v>
      </c>
      <c r="K13" s="21" t="str">
        <f t="shared" si="1"/>
        <v>-</v>
      </c>
    </row>
    <row r="14" spans="1:11" x14ac:dyDescent="0.2">
      <c r="A14" s="7" t="s">
        <v>39</v>
      </c>
      <c r="B14" s="65">
        <v>6</v>
      </c>
      <c r="C14" s="39">
        <f>IF(B51=0, "-", B14/B51)</f>
        <v>8.9126559714795004E-4</v>
      </c>
      <c r="D14" s="65">
        <v>3</v>
      </c>
      <c r="E14" s="21">
        <f>IF(D51=0, "-", D14/D51)</f>
        <v>3.8940809968847351E-4</v>
      </c>
      <c r="F14" s="81">
        <v>110</v>
      </c>
      <c r="G14" s="39">
        <f>IF(F51=0, "-", F14/F51)</f>
        <v>1.3608135190637603E-3</v>
      </c>
      <c r="H14" s="65">
        <v>172</v>
      </c>
      <c r="I14" s="21">
        <f>IF(H51=0, "-", H14/H51)</f>
        <v>1.5684701033184085E-3</v>
      </c>
      <c r="J14" s="20">
        <f t="shared" si="0"/>
        <v>1</v>
      </c>
      <c r="K14" s="21">
        <f t="shared" si="1"/>
        <v>-0.36046511627906974</v>
      </c>
    </row>
    <row r="15" spans="1:11" x14ac:dyDescent="0.2">
      <c r="A15" s="7" t="s">
        <v>40</v>
      </c>
      <c r="B15" s="65">
        <v>0</v>
      </c>
      <c r="C15" s="39">
        <f>IF(B51=0, "-", B15/B51)</f>
        <v>0</v>
      </c>
      <c r="D15" s="65">
        <v>5</v>
      </c>
      <c r="E15" s="21">
        <f>IF(D51=0, "-", D15/D51)</f>
        <v>6.4901349948078924E-4</v>
      </c>
      <c r="F15" s="81">
        <v>14</v>
      </c>
      <c r="G15" s="39">
        <f>IF(F51=0, "-", F15/F51)</f>
        <v>1.7319444788084222E-4</v>
      </c>
      <c r="H15" s="65">
        <v>40</v>
      </c>
      <c r="I15" s="21">
        <f>IF(H51=0, "-", H15/H51)</f>
        <v>3.6476048914381594E-4</v>
      </c>
      <c r="J15" s="20">
        <f t="shared" si="0"/>
        <v>-1</v>
      </c>
      <c r="K15" s="21">
        <f t="shared" si="1"/>
        <v>-0.65</v>
      </c>
    </row>
    <row r="16" spans="1:11" x14ac:dyDescent="0.2">
      <c r="A16" s="7" t="s">
        <v>43</v>
      </c>
      <c r="B16" s="65">
        <v>7</v>
      </c>
      <c r="C16" s="39">
        <f>IF(B51=0, "-", B16/B51)</f>
        <v>1.0398098633392751E-3</v>
      </c>
      <c r="D16" s="65">
        <v>6</v>
      </c>
      <c r="E16" s="21">
        <f>IF(D51=0, "-", D16/D51)</f>
        <v>7.7881619937694702E-4</v>
      </c>
      <c r="F16" s="81">
        <v>78</v>
      </c>
      <c r="G16" s="39">
        <f>IF(F51=0, "-", F16/F51)</f>
        <v>9.6494049533612093E-4</v>
      </c>
      <c r="H16" s="65">
        <v>84</v>
      </c>
      <c r="I16" s="21">
        <f>IF(H51=0, "-", H16/H51)</f>
        <v>7.6599702720201346E-4</v>
      </c>
      <c r="J16" s="20">
        <f t="shared" si="0"/>
        <v>0.16666666666666666</v>
      </c>
      <c r="K16" s="21">
        <f t="shared" si="1"/>
        <v>-7.1428571428571425E-2</v>
      </c>
    </row>
    <row r="17" spans="1:11" x14ac:dyDescent="0.2">
      <c r="A17" s="7" t="s">
        <v>44</v>
      </c>
      <c r="B17" s="65">
        <v>12</v>
      </c>
      <c r="C17" s="39">
        <f>IF(B51=0, "-", B17/B51)</f>
        <v>1.7825311942959001E-3</v>
      </c>
      <c r="D17" s="65">
        <v>20</v>
      </c>
      <c r="E17" s="21">
        <f>IF(D51=0, "-", D17/D51)</f>
        <v>2.5960539979231569E-3</v>
      </c>
      <c r="F17" s="81">
        <v>217</v>
      </c>
      <c r="G17" s="39">
        <f>IF(F51=0, "-", F17/F51)</f>
        <v>2.6845139421530543E-3</v>
      </c>
      <c r="H17" s="65">
        <v>293</v>
      </c>
      <c r="I17" s="21">
        <f>IF(H51=0, "-", H17/H51)</f>
        <v>2.6718705829784518E-3</v>
      </c>
      <c r="J17" s="20">
        <f t="shared" si="0"/>
        <v>-0.4</v>
      </c>
      <c r="K17" s="21">
        <f t="shared" si="1"/>
        <v>-0.25938566552901021</v>
      </c>
    </row>
    <row r="18" spans="1:11" x14ac:dyDescent="0.2">
      <c r="A18" s="7" t="s">
        <v>46</v>
      </c>
      <c r="B18" s="65">
        <v>86</v>
      </c>
      <c r="C18" s="39">
        <f>IF(B51=0, "-", B18/B51)</f>
        <v>1.2774806892453951E-2</v>
      </c>
      <c r="D18" s="65">
        <v>114</v>
      </c>
      <c r="E18" s="21">
        <f>IF(D51=0, "-", D18/D51)</f>
        <v>1.4797507788161994E-2</v>
      </c>
      <c r="F18" s="81">
        <v>1310</v>
      </c>
      <c r="G18" s="39">
        <f>IF(F51=0, "-", F18/F51)</f>
        <v>1.6206051908850237E-2</v>
      </c>
      <c r="H18" s="65">
        <v>1977</v>
      </c>
      <c r="I18" s="21">
        <f>IF(H51=0, "-", H18/H51)</f>
        <v>1.8028287175933102E-2</v>
      </c>
      <c r="J18" s="20">
        <f t="shared" si="0"/>
        <v>-0.24561403508771928</v>
      </c>
      <c r="K18" s="21">
        <f t="shared" si="1"/>
        <v>-0.33737986848760748</v>
      </c>
    </row>
    <row r="19" spans="1:11" x14ac:dyDescent="0.2">
      <c r="A19" s="7" t="s">
        <v>49</v>
      </c>
      <c r="B19" s="65">
        <v>16</v>
      </c>
      <c r="C19" s="39">
        <f>IF(B51=0, "-", B19/B51)</f>
        <v>2.3767082590612004E-3</v>
      </c>
      <c r="D19" s="65">
        <v>3</v>
      </c>
      <c r="E19" s="21">
        <f>IF(D51=0, "-", D19/D51)</f>
        <v>3.8940809968847351E-4</v>
      </c>
      <c r="F19" s="81">
        <v>133</v>
      </c>
      <c r="G19" s="39">
        <f>IF(F51=0, "-", F19/F51)</f>
        <v>1.6453472548680012E-3</v>
      </c>
      <c r="H19" s="65">
        <v>74</v>
      </c>
      <c r="I19" s="21">
        <f>IF(H51=0, "-", H19/H51)</f>
        <v>6.7480690491605953E-4</v>
      </c>
      <c r="J19" s="20">
        <f t="shared" si="0"/>
        <v>4.333333333333333</v>
      </c>
      <c r="K19" s="21">
        <f t="shared" si="1"/>
        <v>0.79729729729729726</v>
      </c>
    </row>
    <row r="20" spans="1:11" x14ac:dyDescent="0.2">
      <c r="A20" s="7" t="s">
        <v>53</v>
      </c>
      <c r="B20" s="65">
        <v>0</v>
      </c>
      <c r="C20" s="39">
        <f>IF(B51=0, "-", B20/B51)</f>
        <v>0</v>
      </c>
      <c r="D20" s="65">
        <v>164</v>
      </c>
      <c r="E20" s="21">
        <f>IF(D51=0, "-", D20/D51)</f>
        <v>2.1287642782969886E-2</v>
      </c>
      <c r="F20" s="81">
        <v>506</v>
      </c>
      <c r="G20" s="39">
        <f>IF(F51=0, "-", F20/F51)</f>
        <v>6.2597421876932971E-3</v>
      </c>
      <c r="H20" s="65">
        <v>2557</v>
      </c>
      <c r="I20" s="21">
        <f>IF(H51=0, "-", H20/H51)</f>
        <v>2.3317314268518435E-2</v>
      </c>
      <c r="J20" s="20">
        <f t="shared" si="0"/>
        <v>-1</v>
      </c>
      <c r="K20" s="21">
        <f t="shared" si="1"/>
        <v>-0.80211184982401251</v>
      </c>
    </row>
    <row r="21" spans="1:11" x14ac:dyDescent="0.2">
      <c r="A21" s="7" t="s">
        <v>54</v>
      </c>
      <c r="B21" s="65">
        <v>308</v>
      </c>
      <c r="C21" s="39">
        <f>IF(B51=0, "-", B21/B51)</f>
        <v>4.5751633986928102E-2</v>
      </c>
      <c r="D21" s="65">
        <v>409</v>
      </c>
      <c r="E21" s="21">
        <f>IF(D51=0, "-", D21/D51)</f>
        <v>5.3089304257528558E-2</v>
      </c>
      <c r="F21" s="81">
        <v>3831</v>
      </c>
      <c r="G21" s="39">
        <f>IF(F51=0, "-", F21/F51)</f>
        <v>4.7393423559393327E-2</v>
      </c>
      <c r="H21" s="65">
        <v>6055</v>
      </c>
      <c r="I21" s="21">
        <f>IF(H51=0, "-", H21/H51)</f>
        <v>5.5215619044145139E-2</v>
      </c>
      <c r="J21" s="20">
        <f t="shared" si="0"/>
        <v>-0.24694376528117359</v>
      </c>
      <c r="K21" s="21">
        <f t="shared" si="1"/>
        <v>-0.36729975227085054</v>
      </c>
    </row>
    <row r="22" spans="1:11" x14ac:dyDescent="0.2">
      <c r="A22" s="7" t="s">
        <v>55</v>
      </c>
      <c r="B22" s="65">
        <v>632</v>
      </c>
      <c r="C22" s="39">
        <f>IF(B51=0, "-", B22/B51)</f>
        <v>9.3879976232917411E-2</v>
      </c>
      <c r="D22" s="65">
        <v>828</v>
      </c>
      <c r="E22" s="21">
        <f>IF(D51=0, "-", D22/D51)</f>
        <v>0.10747663551401869</v>
      </c>
      <c r="F22" s="81">
        <v>8763</v>
      </c>
      <c r="G22" s="39">
        <f>IF(F51=0, "-", F22/F51)</f>
        <v>0.10840735334141574</v>
      </c>
      <c r="H22" s="65">
        <v>14522</v>
      </c>
      <c r="I22" s="21">
        <f>IF(H51=0, "-", H22/H51)</f>
        <v>0.13242629558366237</v>
      </c>
      <c r="J22" s="20">
        <f t="shared" si="0"/>
        <v>-0.23671497584541062</v>
      </c>
      <c r="K22" s="21">
        <f t="shared" si="1"/>
        <v>-0.3965707202864619</v>
      </c>
    </row>
    <row r="23" spans="1:11" x14ac:dyDescent="0.2">
      <c r="A23" s="7" t="s">
        <v>57</v>
      </c>
      <c r="B23" s="65">
        <v>0</v>
      </c>
      <c r="C23" s="39">
        <f>IF(B51=0, "-", B23/B51)</f>
        <v>0</v>
      </c>
      <c r="D23" s="65">
        <v>4</v>
      </c>
      <c r="E23" s="21">
        <f>IF(D51=0, "-", D23/D51)</f>
        <v>5.1921079958463135E-4</v>
      </c>
      <c r="F23" s="81">
        <v>16</v>
      </c>
      <c r="G23" s="39">
        <f>IF(F51=0, "-", F23/F51)</f>
        <v>1.9793651186381968E-4</v>
      </c>
      <c r="H23" s="65">
        <v>78</v>
      </c>
      <c r="I23" s="21">
        <f>IF(H51=0, "-", H23/H51)</f>
        <v>7.112829538304411E-4</v>
      </c>
      <c r="J23" s="20">
        <f t="shared" si="0"/>
        <v>-1</v>
      </c>
      <c r="K23" s="21">
        <f t="shared" si="1"/>
        <v>-0.79487179487179482</v>
      </c>
    </row>
    <row r="24" spans="1:11" x14ac:dyDescent="0.2">
      <c r="A24" s="7" t="s">
        <v>63</v>
      </c>
      <c r="B24" s="65">
        <v>4</v>
      </c>
      <c r="C24" s="39">
        <f>IF(B51=0, "-", B24/B51)</f>
        <v>5.941770647653001E-4</v>
      </c>
      <c r="D24" s="65">
        <v>9</v>
      </c>
      <c r="E24" s="21">
        <f>IF(D51=0, "-", D24/D51)</f>
        <v>1.1682242990654205E-3</v>
      </c>
      <c r="F24" s="81">
        <v>108</v>
      </c>
      <c r="G24" s="39">
        <f>IF(F51=0, "-", F24/F51)</f>
        <v>1.3360714550807828E-3</v>
      </c>
      <c r="H24" s="65">
        <v>265</v>
      </c>
      <c r="I24" s="21">
        <f>IF(H51=0, "-", H24/H51)</f>
        <v>2.4165382405777805E-3</v>
      </c>
      <c r="J24" s="20">
        <f t="shared" si="0"/>
        <v>-0.55555555555555558</v>
      </c>
      <c r="K24" s="21">
        <f t="shared" si="1"/>
        <v>-0.59245283018867922</v>
      </c>
    </row>
    <row r="25" spans="1:11" x14ac:dyDescent="0.2">
      <c r="A25" s="7" t="s">
        <v>66</v>
      </c>
      <c r="B25" s="65">
        <v>754</v>
      </c>
      <c r="C25" s="39">
        <f>IF(B51=0, "-", B25/B51)</f>
        <v>0.11200237670825906</v>
      </c>
      <c r="D25" s="65">
        <v>1010</v>
      </c>
      <c r="E25" s="21">
        <f>IF(D51=0, "-", D25/D51)</f>
        <v>0.13110072689511942</v>
      </c>
      <c r="F25" s="81">
        <v>11780</v>
      </c>
      <c r="G25" s="39">
        <f>IF(F51=0, "-", F25/F51)</f>
        <v>0.14573075685973724</v>
      </c>
      <c r="H25" s="65">
        <v>15419</v>
      </c>
      <c r="I25" s="21">
        <f>IF(H51=0, "-", H25/H51)</f>
        <v>0.14060604955271244</v>
      </c>
      <c r="J25" s="20">
        <f t="shared" si="0"/>
        <v>-0.25346534653465347</v>
      </c>
      <c r="K25" s="21">
        <f t="shared" si="1"/>
        <v>-0.23600752318568</v>
      </c>
    </row>
    <row r="26" spans="1:11" x14ac:dyDescent="0.2">
      <c r="A26" s="7" t="s">
        <v>67</v>
      </c>
      <c r="B26" s="65">
        <v>1</v>
      </c>
      <c r="C26" s="39">
        <f>IF(B51=0, "-", B26/B51)</f>
        <v>1.4854426619132502E-4</v>
      </c>
      <c r="D26" s="65">
        <v>3</v>
      </c>
      <c r="E26" s="21">
        <f>IF(D51=0, "-", D26/D51)</f>
        <v>3.8940809968847351E-4</v>
      </c>
      <c r="F26" s="81">
        <v>22</v>
      </c>
      <c r="G26" s="39">
        <f>IF(F51=0, "-", F26/F51)</f>
        <v>2.7216270381275206E-4</v>
      </c>
      <c r="H26" s="65">
        <v>17</v>
      </c>
      <c r="I26" s="21">
        <f>IF(H51=0, "-", H26/H51)</f>
        <v>1.5502320788612177E-4</v>
      </c>
      <c r="J26" s="20">
        <f t="shared" si="0"/>
        <v>-0.66666666666666663</v>
      </c>
      <c r="K26" s="21">
        <f t="shared" si="1"/>
        <v>0.29411764705882354</v>
      </c>
    </row>
    <row r="27" spans="1:11" x14ac:dyDescent="0.2">
      <c r="A27" s="7" t="s">
        <v>69</v>
      </c>
      <c r="B27" s="65">
        <v>32</v>
      </c>
      <c r="C27" s="39">
        <f>IF(B51=0, "-", B27/B51)</f>
        <v>4.7534165181224008E-3</v>
      </c>
      <c r="D27" s="65">
        <v>31</v>
      </c>
      <c r="E27" s="21">
        <f>IF(D51=0, "-", D27/D51)</f>
        <v>4.0238836967808932E-3</v>
      </c>
      <c r="F27" s="81">
        <v>335</v>
      </c>
      <c r="G27" s="39">
        <f>IF(F51=0, "-", F27/F51)</f>
        <v>4.1442957171487242E-3</v>
      </c>
      <c r="H27" s="65">
        <v>381</v>
      </c>
      <c r="I27" s="21">
        <f>IF(H51=0, "-", H27/H51)</f>
        <v>3.4743436590948468E-3</v>
      </c>
      <c r="J27" s="20">
        <f t="shared" si="0"/>
        <v>3.2258064516129031E-2</v>
      </c>
      <c r="K27" s="21">
        <f t="shared" si="1"/>
        <v>-0.12073490813648294</v>
      </c>
    </row>
    <row r="28" spans="1:11" x14ac:dyDescent="0.2">
      <c r="A28" s="7" t="s">
        <v>70</v>
      </c>
      <c r="B28" s="65">
        <v>90</v>
      </c>
      <c r="C28" s="39">
        <f>IF(B51=0, "-", B28/B51)</f>
        <v>1.3368983957219251E-2</v>
      </c>
      <c r="D28" s="65">
        <v>46</v>
      </c>
      <c r="E28" s="21">
        <f>IF(D51=0, "-", D28/D51)</f>
        <v>5.970924195223261E-3</v>
      </c>
      <c r="F28" s="81">
        <v>714</v>
      </c>
      <c r="G28" s="39">
        <f>IF(F51=0, "-", F28/F51)</f>
        <v>8.8329168419229529E-3</v>
      </c>
      <c r="H28" s="65">
        <v>737</v>
      </c>
      <c r="I28" s="21">
        <f>IF(H51=0, "-", H28/H51)</f>
        <v>6.7207120124748087E-3</v>
      </c>
      <c r="J28" s="20">
        <f t="shared" si="0"/>
        <v>0.95652173913043481</v>
      </c>
      <c r="K28" s="21">
        <f t="shared" si="1"/>
        <v>-3.1207598371777476E-2</v>
      </c>
    </row>
    <row r="29" spans="1:11" x14ac:dyDescent="0.2">
      <c r="A29" s="7" t="s">
        <v>71</v>
      </c>
      <c r="B29" s="65">
        <v>4</v>
      </c>
      <c r="C29" s="39">
        <f>IF(B51=0, "-", B29/B51)</f>
        <v>5.941770647653001E-4</v>
      </c>
      <c r="D29" s="65">
        <v>3</v>
      </c>
      <c r="E29" s="21">
        <f>IF(D51=0, "-", D29/D51)</f>
        <v>3.8940809968847351E-4</v>
      </c>
      <c r="F29" s="81">
        <v>25</v>
      </c>
      <c r="G29" s="39">
        <f>IF(F51=0, "-", F29/F51)</f>
        <v>3.0927579978721825E-4</v>
      </c>
      <c r="H29" s="65">
        <v>27</v>
      </c>
      <c r="I29" s="21">
        <f>IF(H51=0, "-", H29/H51)</f>
        <v>2.4621333017207578E-4</v>
      </c>
      <c r="J29" s="20">
        <f t="shared" si="0"/>
        <v>0.33333333333333331</v>
      </c>
      <c r="K29" s="21">
        <f t="shared" si="1"/>
        <v>-7.407407407407407E-2</v>
      </c>
    </row>
    <row r="30" spans="1:11" x14ac:dyDescent="0.2">
      <c r="A30" s="7" t="s">
        <v>74</v>
      </c>
      <c r="B30" s="65">
        <v>9</v>
      </c>
      <c r="C30" s="39">
        <f>IF(B51=0, "-", B30/B51)</f>
        <v>1.3368983957219251E-3</v>
      </c>
      <c r="D30" s="65">
        <v>12</v>
      </c>
      <c r="E30" s="21">
        <f>IF(D51=0, "-", D30/D51)</f>
        <v>1.557632398753894E-3</v>
      </c>
      <c r="F30" s="81">
        <v>82</v>
      </c>
      <c r="G30" s="39">
        <f>IF(F51=0, "-", F30/F51)</f>
        <v>1.0144246233020758E-3</v>
      </c>
      <c r="H30" s="65">
        <v>81</v>
      </c>
      <c r="I30" s="21">
        <f>IF(H51=0, "-", H30/H51)</f>
        <v>7.3863999051622733E-4</v>
      </c>
      <c r="J30" s="20">
        <f t="shared" si="0"/>
        <v>-0.25</v>
      </c>
      <c r="K30" s="21">
        <f t="shared" si="1"/>
        <v>1.2345679012345678E-2</v>
      </c>
    </row>
    <row r="31" spans="1:11" x14ac:dyDescent="0.2">
      <c r="A31" s="7" t="s">
        <v>75</v>
      </c>
      <c r="B31" s="65">
        <v>646</v>
      </c>
      <c r="C31" s="39">
        <f>IF(B51=0, "-", B31/B51)</f>
        <v>9.5959595959595953E-2</v>
      </c>
      <c r="D31" s="65">
        <v>511</v>
      </c>
      <c r="E31" s="21">
        <f>IF(D51=0, "-", D31/D51)</f>
        <v>6.6329179646936659E-2</v>
      </c>
      <c r="F31" s="81">
        <v>6974</v>
      </c>
      <c r="G31" s="39">
        <f>IF(F51=0, "-", F31/F51)</f>
        <v>8.6275577108642407E-2</v>
      </c>
      <c r="H31" s="65">
        <v>12065</v>
      </c>
      <c r="I31" s="21">
        <f>IF(H51=0, "-", H31/H51)</f>
        <v>0.11002088253800349</v>
      </c>
      <c r="J31" s="20">
        <f t="shared" si="0"/>
        <v>0.26418786692759294</v>
      </c>
      <c r="K31" s="21">
        <f t="shared" si="1"/>
        <v>-0.42196435971819313</v>
      </c>
    </row>
    <row r="32" spans="1:11" x14ac:dyDescent="0.2">
      <c r="A32" s="7" t="s">
        <v>76</v>
      </c>
      <c r="B32" s="65">
        <v>2</v>
      </c>
      <c r="C32" s="39">
        <f>IF(B51=0, "-", B32/B51)</f>
        <v>2.9708853238265005E-4</v>
      </c>
      <c r="D32" s="65">
        <v>7</v>
      </c>
      <c r="E32" s="21">
        <f>IF(D51=0, "-", D32/D51)</f>
        <v>9.0861889927310491E-4</v>
      </c>
      <c r="F32" s="81">
        <v>36</v>
      </c>
      <c r="G32" s="39">
        <f>IF(F51=0, "-", F32/F51)</f>
        <v>4.4535715169359428E-4</v>
      </c>
      <c r="H32" s="65">
        <v>45</v>
      </c>
      <c r="I32" s="21">
        <f>IF(H51=0, "-", H32/H51)</f>
        <v>4.1035555028679291E-4</v>
      </c>
      <c r="J32" s="20">
        <f t="shared" si="0"/>
        <v>-0.7142857142857143</v>
      </c>
      <c r="K32" s="21">
        <f t="shared" si="1"/>
        <v>-0.2</v>
      </c>
    </row>
    <row r="33" spans="1:11" x14ac:dyDescent="0.2">
      <c r="A33" s="7" t="s">
        <v>77</v>
      </c>
      <c r="B33" s="65">
        <v>500</v>
      </c>
      <c r="C33" s="39">
        <f>IF(B51=0, "-", B33/B51)</f>
        <v>7.427213309566251E-2</v>
      </c>
      <c r="D33" s="65">
        <v>567</v>
      </c>
      <c r="E33" s="21">
        <f>IF(D51=0, "-", D33/D51)</f>
        <v>7.359813084112149E-2</v>
      </c>
      <c r="F33" s="81">
        <v>5310</v>
      </c>
      <c r="G33" s="39">
        <f>IF(F51=0, "-", F33/F51)</f>
        <v>6.569017987480516E-2</v>
      </c>
      <c r="H33" s="65">
        <v>6581</v>
      </c>
      <c r="I33" s="21">
        <f>IF(H51=0, "-", H33/H51)</f>
        <v>6.0012219476386318E-2</v>
      </c>
      <c r="J33" s="20">
        <f t="shared" si="0"/>
        <v>-0.11816578483245149</v>
      </c>
      <c r="K33" s="21">
        <f t="shared" si="1"/>
        <v>-0.19313174289621637</v>
      </c>
    </row>
    <row r="34" spans="1:11" x14ac:dyDescent="0.2">
      <c r="A34" s="7" t="s">
        <v>79</v>
      </c>
      <c r="B34" s="65">
        <v>24</v>
      </c>
      <c r="C34" s="39">
        <f>IF(B51=0, "-", B34/B51)</f>
        <v>3.5650623885918001E-3</v>
      </c>
      <c r="D34" s="65">
        <v>19</v>
      </c>
      <c r="E34" s="21">
        <f>IF(D51=0, "-", D34/D51)</f>
        <v>2.4662512980269989E-3</v>
      </c>
      <c r="F34" s="81">
        <v>256</v>
      </c>
      <c r="G34" s="39">
        <f>IF(F51=0, "-", F34/F51)</f>
        <v>3.1669841898211148E-3</v>
      </c>
      <c r="H34" s="65">
        <v>167</v>
      </c>
      <c r="I34" s="21">
        <f>IF(H51=0, "-", H34/H51)</f>
        <v>1.5228750421754315E-3</v>
      </c>
      <c r="J34" s="20">
        <f t="shared" si="0"/>
        <v>0.26315789473684209</v>
      </c>
      <c r="K34" s="21">
        <f t="shared" si="1"/>
        <v>0.53293413173652693</v>
      </c>
    </row>
    <row r="35" spans="1:11" x14ac:dyDescent="0.2">
      <c r="A35" s="7" t="s">
        <v>80</v>
      </c>
      <c r="B35" s="65">
        <v>255</v>
      </c>
      <c r="C35" s="39">
        <f>IF(B51=0, "-", B35/B51)</f>
        <v>3.787878787878788E-2</v>
      </c>
      <c r="D35" s="65">
        <v>115</v>
      </c>
      <c r="E35" s="21">
        <f>IF(D51=0, "-", D35/D51)</f>
        <v>1.4927310488058152E-2</v>
      </c>
      <c r="F35" s="81">
        <v>2541</v>
      </c>
      <c r="G35" s="39">
        <f>IF(F51=0, "-", F35/F51)</f>
        <v>3.1434792290372861E-2</v>
      </c>
      <c r="H35" s="65">
        <v>1405</v>
      </c>
      <c r="I35" s="21">
        <f>IF(H51=0, "-", H35/H51)</f>
        <v>1.2812212181176535E-2</v>
      </c>
      <c r="J35" s="20">
        <f t="shared" si="0"/>
        <v>1.2173913043478262</v>
      </c>
      <c r="K35" s="21">
        <f t="shared" si="1"/>
        <v>0.80854092526690391</v>
      </c>
    </row>
    <row r="36" spans="1:11" x14ac:dyDescent="0.2">
      <c r="A36" s="7" t="s">
        <v>81</v>
      </c>
      <c r="B36" s="65">
        <v>84</v>
      </c>
      <c r="C36" s="39">
        <f>IF(B51=0, "-", B36/B51)</f>
        <v>1.2477718360071301E-2</v>
      </c>
      <c r="D36" s="65">
        <v>50</v>
      </c>
      <c r="E36" s="21">
        <f>IF(D51=0, "-", D36/D51)</f>
        <v>6.4901349948078921E-3</v>
      </c>
      <c r="F36" s="81">
        <v>823</v>
      </c>
      <c r="G36" s="39">
        <f>IF(F51=0, "-", F36/F51)</f>
        <v>1.0181359328995224E-2</v>
      </c>
      <c r="H36" s="65">
        <v>781</v>
      </c>
      <c r="I36" s="21">
        <f>IF(H51=0, "-", H36/H51)</f>
        <v>7.1219485505330067E-3</v>
      </c>
      <c r="J36" s="20">
        <f t="shared" si="0"/>
        <v>0.68</v>
      </c>
      <c r="K36" s="21">
        <f t="shared" si="1"/>
        <v>5.3777208706786171E-2</v>
      </c>
    </row>
    <row r="37" spans="1:11" x14ac:dyDescent="0.2">
      <c r="A37" s="7" t="s">
        <v>82</v>
      </c>
      <c r="B37" s="65">
        <v>5</v>
      </c>
      <c r="C37" s="39">
        <f>IF(B51=0, "-", B37/B51)</f>
        <v>7.4272133095662507E-4</v>
      </c>
      <c r="D37" s="65">
        <v>16</v>
      </c>
      <c r="E37" s="21">
        <f>IF(D51=0, "-", D37/D51)</f>
        <v>2.0768431983385254E-3</v>
      </c>
      <c r="F37" s="81">
        <v>151</v>
      </c>
      <c r="G37" s="39">
        <f>IF(F51=0, "-", F37/F51)</f>
        <v>1.8680258307147983E-3</v>
      </c>
      <c r="H37" s="65">
        <v>996</v>
      </c>
      <c r="I37" s="21">
        <f>IF(H51=0, "-", H37/H51)</f>
        <v>9.082536179681017E-3</v>
      </c>
      <c r="J37" s="20">
        <f t="shared" si="0"/>
        <v>-0.6875</v>
      </c>
      <c r="K37" s="21">
        <f t="shared" si="1"/>
        <v>-0.84839357429718876</v>
      </c>
    </row>
    <row r="38" spans="1:11" x14ac:dyDescent="0.2">
      <c r="A38" s="7" t="s">
        <v>83</v>
      </c>
      <c r="B38" s="65">
        <v>1</v>
      </c>
      <c r="C38" s="39">
        <f>IF(B51=0, "-", B38/B51)</f>
        <v>1.4854426619132502E-4</v>
      </c>
      <c r="D38" s="65">
        <v>0</v>
      </c>
      <c r="E38" s="21">
        <f>IF(D51=0, "-", D38/D51)</f>
        <v>0</v>
      </c>
      <c r="F38" s="81">
        <v>5</v>
      </c>
      <c r="G38" s="39">
        <f>IF(F51=0, "-", F38/F51)</f>
        <v>6.1855159957443649E-5</v>
      </c>
      <c r="H38" s="65">
        <v>3</v>
      </c>
      <c r="I38" s="21">
        <f>IF(H51=0, "-", H38/H51)</f>
        <v>2.7357036685786196E-5</v>
      </c>
      <c r="J38" s="20" t="str">
        <f t="shared" si="0"/>
        <v>-</v>
      </c>
      <c r="K38" s="21">
        <f t="shared" si="1"/>
        <v>0.66666666666666663</v>
      </c>
    </row>
    <row r="39" spans="1:11" x14ac:dyDescent="0.2">
      <c r="A39" s="7" t="s">
        <v>84</v>
      </c>
      <c r="B39" s="65">
        <v>9</v>
      </c>
      <c r="C39" s="39">
        <f>IF(B51=0, "-", B39/B51)</f>
        <v>1.3368983957219251E-3</v>
      </c>
      <c r="D39" s="65">
        <v>5</v>
      </c>
      <c r="E39" s="21">
        <f>IF(D51=0, "-", D39/D51)</f>
        <v>6.4901349948078924E-4</v>
      </c>
      <c r="F39" s="81">
        <v>106</v>
      </c>
      <c r="G39" s="39">
        <f>IF(F51=0, "-", F39/F51)</f>
        <v>1.3113293910978054E-3</v>
      </c>
      <c r="H39" s="65">
        <v>183</v>
      </c>
      <c r="I39" s="21">
        <f>IF(H51=0, "-", H39/H51)</f>
        <v>1.668779237832958E-3</v>
      </c>
      <c r="J39" s="20">
        <f t="shared" si="0"/>
        <v>0.8</v>
      </c>
      <c r="K39" s="21">
        <f t="shared" si="1"/>
        <v>-0.42076502732240439</v>
      </c>
    </row>
    <row r="40" spans="1:11" x14ac:dyDescent="0.2">
      <c r="A40" s="7" t="s">
        <v>85</v>
      </c>
      <c r="B40" s="65">
        <v>42</v>
      </c>
      <c r="C40" s="39">
        <f>IF(B51=0, "-", B40/B51)</f>
        <v>6.2388591800356507E-3</v>
      </c>
      <c r="D40" s="65">
        <v>9</v>
      </c>
      <c r="E40" s="21">
        <f>IF(D51=0, "-", D40/D51)</f>
        <v>1.1682242990654205E-3</v>
      </c>
      <c r="F40" s="81">
        <v>210</v>
      </c>
      <c r="G40" s="39">
        <f>IF(F51=0, "-", F40/F51)</f>
        <v>2.5979167182126335E-3</v>
      </c>
      <c r="H40" s="65">
        <v>188</v>
      </c>
      <c r="I40" s="21">
        <f>IF(H51=0, "-", H40/H51)</f>
        <v>1.714374298975935E-3</v>
      </c>
      <c r="J40" s="20">
        <f t="shared" si="0"/>
        <v>3.6666666666666665</v>
      </c>
      <c r="K40" s="21">
        <f t="shared" si="1"/>
        <v>0.11702127659574468</v>
      </c>
    </row>
    <row r="41" spans="1:11" x14ac:dyDescent="0.2">
      <c r="A41" s="7" t="s">
        <v>86</v>
      </c>
      <c r="B41" s="65">
        <v>18</v>
      </c>
      <c r="C41" s="39">
        <f>IF(B51=0, "-", B41/B51)</f>
        <v>2.6737967914438501E-3</v>
      </c>
      <c r="D41" s="65">
        <v>12</v>
      </c>
      <c r="E41" s="21">
        <f>IF(D51=0, "-", D41/D51)</f>
        <v>1.557632398753894E-3</v>
      </c>
      <c r="F41" s="81">
        <v>287</v>
      </c>
      <c r="G41" s="39">
        <f>IF(F51=0, "-", F41/F51)</f>
        <v>3.5504861815572656E-3</v>
      </c>
      <c r="H41" s="65">
        <v>292</v>
      </c>
      <c r="I41" s="21">
        <f>IF(H51=0, "-", H41/H51)</f>
        <v>2.6627515707498563E-3</v>
      </c>
      <c r="J41" s="20">
        <f t="shared" si="0"/>
        <v>0.5</v>
      </c>
      <c r="K41" s="21">
        <f t="shared" si="1"/>
        <v>-1.7123287671232876E-2</v>
      </c>
    </row>
    <row r="42" spans="1:11" x14ac:dyDescent="0.2">
      <c r="A42" s="7" t="s">
        <v>88</v>
      </c>
      <c r="B42" s="65">
        <v>11</v>
      </c>
      <c r="C42" s="39">
        <f>IF(B51=0, "-", B42/B51)</f>
        <v>1.6339869281045752E-3</v>
      </c>
      <c r="D42" s="65">
        <v>30</v>
      </c>
      <c r="E42" s="21">
        <f>IF(D51=0, "-", D42/D51)</f>
        <v>3.8940809968847352E-3</v>
      </c>
      <c r="F42" s="81">
        <v>65</v>
      </c>
      <c r="G42" s="39">
        <f>IF(F51=0, "-", F42/F51)</f>
        <v>8.0411707944676744E-4</v>
      </c>
      <c r="H42" s="65">
        <v>386</v>
      </c>
      <c r="I42" s="21">
        <f>IF(H51=0, "-", H42/H51)</f>
        <v>3.519938720237824E-3</v>
      </c>
      <c r="J42" s="20">
        <f t="shared" si="0"/>
        <v>-0.6333333333333333</v>
      </c>
      <c r="K42" s="21">
        <f t="shared" si="1"/>
        <v>-0.83160621761658027</v>
      </c>
    </row>
    <row r="43" spans="1:11" x14ac:dyDescent="0.2">
      <c r="A43" s="7" t="s">
        <v>89</v>
      </c>
      <c r="B43" s="65">
        <v>1</v>
      </c>
      <c r="C43" s="39">
        <f>IF(B51=0, "-", B43/B51)</f>
        <v>1.4854426619132502E-4</v>
      </c>
      <c r="D43" s="65">
        <v>2</v>
      </c>
      <c r="E43" s="21">
        <f>IF(D51=0, "-", D43/D51)</f>
        <v>2.5960539979231567E-4</v>
      </c>
      <c r="F43" s="81">
        <v>12</v>
      </c>
      <c r="G43" s="39">
        <f>IF(F51=0, "-", F43/F51)</f>
        <v>1.4845238389786476E-4</v>
      </c>
      <c r="H43" s="65">
        <v>18</v>
      </c>
      <c r="I43" s="21">
        <f>IF(H51=0, "-", H43/H51)</f>
        <v>1.6414222011471719E-4</v>
      </c>
      <c r="J43" s="20">
        <f t="shared" si="0"/>
        <v>-0.5</v>
      </c>
      <c r="K43" s="21">
        <f t="shared" si="1"/>
        <v>-0.33333333333333331</v>
      </c>
    </row>
    <row r="44" spans="1:11" x14ac:dyDescent="0.2">
      <c r="A44" s="7" t="s">
        <v>91</v>
      </c>
      <c r="B44" s="65">
        <v>133</v>
      </c>
      <c r="C44" s="39">
        <f>IF(B51=0, "-", B44/B51)</f>
        <v>1.9756387403446228E-2</v>
      </c>
      <c r="D44" s="65">
        <v>142</v>
      </c>
      <c r="E44" s="21">
        <f>IF(D51=0, "-", D44/D51)</f>
        <v>1.8431983385254414E-2</v>
      </c>
      <c r="F44" s="81">
        <v>1296</v>
      </c>
      <c r="G44" s="39">
        <f>IF(F51=0, "-", F44/F51)</f>
        <v>1.6032857460969396E-2</v>
      </c>
      <c r="H44" s="65">
        <v>1504</v>
      </c>
      <c r="I44" s="21">
        <f>IF(H51=0, "-", H44/H51)</f>
        <v>1.371499439180748E-2</v>
      </c>
      <c r="J44" s="20">
        <f t="shared" si="0"/>
        <v>-6.3380281690140844E-2</v>
      </c>
      <c r="K44" s="21">
        <f t="shared" si="1"/>
        <v>-0.13829787234042554</v>
      </c>
    </row>
    <row r="45" spans="1:11" x14ac:dyDescent="0.2">
      <c r="A45" s="7" t="s">
        <v>93</v>
      </c>
      <c r="B45" s="65">
        <v>285</v>
      </c>
      <c r="C45" s="39">
        <f>IF(B51=0, "-", B45/B51)</f>
        <v>4.233511586452763E-2</v>
      </c>
      <c r="D45" s="65">
        <v>236</v>
      </c>
      <c r="E45" s="21">
        <f>IF(D51=0, "-", D45/D51)</f>
        <v>3.0633437175493251E-2</v>
      </c>
      <c r="F45" s="81">
        <v>2758</v>
      </c>
      <c r="G45" s="39">
        <f>IF(F51=0, "-", F45/F51)</f>
        <v>3.4119306232525917E-2</v>
      </c>
      <c r="H45" s="65">
        <v>3154</v>
      </c>
      <c r="I45" s="21">
        <f>IF(H51=0, "-", H45/H51)</f>
        <v>2.8761364568989888E-2</v>
      </c>
      <c r="J45" s="20">
        <f t="shared" si="0"/>
        <v>0.2076271186440678</v>
      </c>
      <c r="K45" s="21">
        <f t="shared" si="1"/>
        <v>-0.12555485098287889</v>
      </c>
    </row>
    <row r="46" spans="1:11" x14ac:dyDescent="0.2">
      <c r="A46" s="7" t="s">
        <v>94</v>
      </c>
      <c r="B46" s="65">
        <v>211</v>
      </c>
      <c r="C46" s="39">
        <f>IF(B51=0, "-", B46/B51)</f>
        <v>3.1342840166369582E-2</v>
      </c>
      <c r="D46" s="65">
        <v>245</v>
      </c>
      <c r="E46" s="21">
        <f>IF(D51=0, "-", D46/D51)</f>
        <v>3.1801661474558672E-2</v>
      </c>
      <c r="F46" s="81">
        <v>2197</v>
      </c>
      <c r="G46" s="39">
        <f>IF(F51=0, "-", F46/F51)</f>
        <v>2.717915728530074E-2</v>
      </c>
      <c r="H46" s="65">
        <v>2552</v>
      </c>
      <c r="I46" s="21">
        <f>IF(H51=0, "-", H46/H51)</f>
        <v>2.3271719207375457E-2</v>
      </c>
      <c r="J46" s="20">
        <f t="shared" si="0"/>
        <v>-0.13877551020408163</v>
      </c>
      <c r="K46" s="21">
        <f t="shared" si="1"/>
        <v>-0.1391065830721003</v>
      </c>
    </row>
    <row r="47" spans="1:11" x14ac:dyDescent="0.2">
      <c r="A47" s="7" t="s">
        <v>95</v>
      </c>
      <c r="B47" s="65">
        <v>1637</v>
      </c>
      <c r="C47" s="39">
        <f>IF(B51=0, "-", B47/B51)</f>
        <v>0.24316696375519906</v>
      </c>
      <c r="D47" s="65">
        <v>1770</v>
      </c>
      <c r="E47" s="21">
        <f>IF(D51=0, "-", D47/D51)</f>
        <v>0.22975077881619937</v>
      </c>
      <c r="F47" s="81">
        <v>17360</v>
      </c>
      <c r="G47" s="39">
        <f>IF(F51=0, "-", F47/F51)</f>
        <v>0.21476111537224435</v>
      </c>
      <c r="H47" s="65">
        <v>21159</v>
      </c>
      <c r="I47" s="21">
        <f>IF(H51=0, "-", H47/H51)</f>
        <v>0.19294917974485004</v>
      </c>
      <c r="J47" s="20">
        <f t="shared" si="0"/>
        <v>-7.5141242937853112E-2</v>
      </c>
      <c r="K47" s="21">
        <f t="shared" si="1"/>
        <v>-0.17954534713360745</v>
      </c>
    </row>
    <row r="48" spans="1:11" x14ac:dyDescent="0.2">
      <c r="A48" s="7" t="s">
        <v>97</v>
      </c>
      <c r="B48" s="65">
        <v>398</v>
      </c>
      <c r="C48" s="39">
        <f>IF(B51=0, "-", B48/B51)</f>
        <v>5.9120617944147358E-2</v>
      </c>
      <c r="D48" s="65">
        <v>724</v>
      </c>
      <c r="E48" s="21">
        <f>IF(D51=0, "-", D48/D51)</f>
        <v>9.3977154724818282E-2</v>
      </c>
      <c r="F48" s="81">
        <v>5662</v>
      </c>
      <c r="G48" s="39">
        <f>IF(F51=0, "-", F48/F51)</f>
        <v>7.0044783135809183E-2</v>
      </c>
      <c r="H48" s="65">
        <v>9206</v>
      </c>
      <c r="I48" s="21">
        <f>IF(H51=0, "-", H48/H51)</f>
        <v>8.3949626576449235E-2</v>
      </c>
      <c r="J48" s="20">
        <f t="shared" si="0"/>
        <v>-0.45027624309392267</v>
      </c>
      <c r="K48" s="21">
        <f t="shared" si="1"/>
        <v>-0.38496632630892896</v>
      </c>
    </row>
    <row r="49" spans="1:11" x14ac:dyDescent="0.2">
      <c r="A49" s="7" t="s">
        <v>98</v>
      </c>
      <c r="B49" s="65">
        <v>6</v>
      </c>
      <c r="C49" s="39">
        <f>IF(B51=0, "-", B49/B51)</f>
        <v>8.9126559714795004E-4</v>
      </c>
      <c r="D49" s="65">
        <v>30</v>
      </c>
      <c r="E49" s="21">
        <f>IF(D51=0, "-", D49/D51)</f>
        <v>3.8940809968847352E-3</v>
      </c>
      <c r="F49" s="81">
        <v>361</v>
      </c>
      <c r="G49" s="39">
        <f>IF(F51=0, "-", F49/F51)</f>
        <v>4.4659425489274318E-3</v>
      </c>
      <c r="H49" s="65">
        <v>173</v>
      </c>
      <c r="I49" s="21">
        <f>IF(H51=0, "-", H49/H51)</f>
        <v>1.5775891155470039E-3</v>
      </c>
      <c r="J49" s="20">
        <f t="shared" si="0"/>
        <v>-0.8</v>
      </c>
      <c r="K49" s="21">
        <f t="shared" si="1"/>
        <v>1.0867052023121386</v>
      </c>
    </row>
    <row r="50" spans="1:11" x14ac:dyDescent="0.2">
      <c r="A50" s="2"/>
      <c r="B50" s="68"/>
      <c r="C50" s="33"/>
      <c r="D50" s="68"/>
      <c r="E50" s="6"/>
      <c r="F50" s="82"/>
      <c r="G50" s="33"/>
      <c r="H50" s="68"/>
      <c r="I50" s="6"/>
      <c r="J50" s="5"/>
      <c r="K50" s="6"/>
    </row>
    <row r="51" spans="1:11" s="43" customFormat="1" x14ac:dyDescent="0.2">
      <c r="A51" s="162" t="s">
        <v>605</v>
      </c>
      <c r="B51" s="71">
        <f>SUM(B7:B50)</f>
        <v>6732</v>
      </c>
      <c r="C51" s="40">
        <v>1</v>
      </c>
      <c r="D51" s="71">
        <f>SUM(D7:D50)</f>
        <v>7704</v>
      </c>
      <c r="E51" s="41">
        <v>1</v>
      </c>
      <c r="F51" s="77">
        <f>SUM(F7:F50)</f>
        <v>80834</v>
      </c>
      <c r="G51" s="42">
        <v>1</v>
      </c>
      <c r="H51" s="71">
        <f>SUM(H7:H50)</f>
        <v>109661</v>
      </c>
      <c r="I51" s="41">
        <v>1</v>
      </c>
      <c r="J51" s="37">
        <f>IF(D51=0, "-", (B51-D51)/D51)</f>
        <v>-0.12616822429906541</v>
      </c>
      <c r="K51" s="38">
        <f>IF(H51=0, "-", (F51-H51)/H51)</f>
        <v>-0.26287376551371955</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2021-01-05T19:11:47Z</dcterms:modified>
</cp:coreProperties>
</file>